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nIT\_Excel\"/>
    </mc:Choice>
  </mc:AlternateContent>
  <xr:revisionPtr revIDLastSave="0" documentId="13_ncr:1_{8AA1D0D0-FA7F-4803-9D68-B6DEF70D2DD7}" xr6:coauthVersionLast="47" xr6:coauthVersionMax="47" xr10:uidLastSave="{00000000-0000-0000-0000-000000000000}"/>
  <bookViews>
    <workbookView xWindow="-108" yWindow="-108" windowWidth="23256" windowHeight="12576" tabRatio="878" firstSheet="26" activeTab="40" xr2:uid="{AC40EE85-E835-4B3C-84BC-2DCED911478B}"/>
  </bookViews>
  <sheets>
    <sheet name="t_trim" sheetId="5" r:id="rId1"/>
    <sheet name="t_upper+concat" sheetId="8" r:id="rId2"/>
    <sheet name="t_upper" sheetId="7" r:id="rId3"/>
    <sheet name="t_lower" sheetId="9" r:id="rId4"/>
    <sheet name="t_proper" sheetId="10" r:id="rId5"/>
    <sheet name="t_left" sheetId="11" r:id="rId6"/>
    <sheet name="t_right" sheetId="12" r:id="rId7"/>
    <sheet name="t_complex" sheetId="13" r:id="rId8"/>
    <sheet name="t_mid" sheetId="14" r:id="rId9"/>
    <sheet name="t_find" sheetId="15" r:id="rId10"/>
    <sheet name="t_search" sheetId="16" r:id="rId11"/>
    <sheet name="t_len" sheetId="19" r:id="rId12"/>
    <sheet name="t_complex2" sheetId="17" r:id="rId13"/>
    <sheet name="t_rept" sheetId="20" r:id="rId14"/>
    <sheet name="t_complex3" sheetId="21" r:id="rId15"/>
    <sheet name="d_today" sheetId="22" r:id="rId16"/>
    <sheet name="d_year" sheetId="23" r:id="rId17"/>
    <sheet name="d_datedif" sheetId="24" r:id="rId18"/>
    <sheet name="d_workday" sheetId="25" r:id="rId19"/>
    <sheet name="d_weekday" sheetId="26" r:id="rId20"/>
    <sheet name="d_text" sheetId="27" r:id="rId21"/>
    <sheet name="d_network" sheetId="28" r:id="rId22"/>
    <sheet name="d_complex" sheetId="29" r:id="rId23"/>
    <sheet name="logic_1" sheetId="30" r:id="rId24"/>
    <sheet name="logic_2" sheetId="32" r:id="rId25"/>
    <sheet name="logic_3" sheetId="33" r:id="rId26"/>
    <sheet name="logic_4" sheetId="35" r:id="rId27"/>
    <sheet name="logic_5" sheetId="38" r:id="rId28"/>
    <sheet name="logic_6" sheetId="40" r:id="rId29"/>
    <sheet name="logic_7" sheetId="39" r:id="rId30"/>
    <sheet name="vl_1" sheetId="41" r:id="rId31"/>
    <sheet name="vl_2" sheetId="43" r:id="rId32"/>
    <sheet name="vl+sumif_3" sheetId="44" r:id="rId33"/>
    <sheet name="vl_4" sheetId="45" r:id="rId34"/>
    <sheet name="hl_1" sheetId="47" r:id="rId35"/>
    <sheet name="match_1" sheetId="48" r:id="rId36"/>
    <sheet name="index_1" sheetId="50" r:id="rId37"/>
    <sheet name="index_2" sheetId="51" r:id="rId38"/>
    <sheet name="match+index_1" sheetId="52" r:id="rId39"/>
    <sheet name="match+index_2" sheetId="53" r:id="rId40"/>
    <sheet name="match+index_3" sheetId="54" r:id="rId41"/>
  </sheets>
  <externalReferences>
    <externalReference r:id="rId42"/>
    <externalReference r:id="rId43"/>
  </externalReferences>
  <definedNames>
    <definedName name="__IntlFixup" hidden="1">TRUE</definedName>
    <definedName name="_xlnm._FilterDatabase" localSheetId="24" hidden="1">logic_2!$B$2:$F$14</definedName>
    <definedName name="_xlnm._FilterDatabase" localSheetId="38" hidden="1">'match+index_1'!$B$3:$E$203</definedName>
    <definedName name="_xlnm._FilterDatabase" localSheetId="32" hidden="1">'vl+sumif_3'!$B$2:$F$812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localSheetId="32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localSheetId="32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32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9" l="1"/>
  <c r="A2000" i="45"/>
  <c r="C10" i="32" l="1"/>
  <c r="C14" i="32"/>
  <c r="C13" i="32"/>
  <c r="C12" i="32"/>
  <c r="C11" i="32"/>
  <c r="C9" i="32"/>
  <c r="C8" i="32"/>
  <c r="C7" i="32"/>
  <c r="C6" i="32"/>
  <c r="C5" i="32"/>
  <c r="C4" i="32"/>
  <c r="C3" i="32"/>
  <c r="D14" i="32"/>
  <c r="D13" i="32"/>
  <c r="D12" i="32"/>
  <c r="D11" i="32"/>
  <c r="D10" i="32"/>
  <c r="D9" i="32"/>
  <c r="D8" i="32"/>
  <c r="D7" i="32"/>
  <c r="D6" i="32"/>
  <c r="D5" i="32"/>
  <c r="D4" i="32"/>
  <c r="D3" i="32"/>
  <c r="C12" i="29"/>
  <c r="C11" i="29"/>
  <c r="C10" i="29"/>
  <c r="C9" i="29"/>
  <c r="C8" i="29"/>
  <c r="C7" i="29"/>
  <c r="C6" i="29"/>
  <c r="C5" i="29"/>
  <c r="C4" i="29"/>
  <c r="E13" i="28"/>
  <c r="D13" i="28"/>
  <c r="E12" i="28"/>
  <c r="D12" i="28"/>
  <c r="E11" i="28"/>
  <c r="D11" i="28"/>
  <c r="E10" i="28"/>
  <c r="D10" i="28"/>
  <c r="E9" i="28"/>
  <c r="D9" i="28"/>
  <c r="E8" i="28"/>
  <c r="D8" i="28"/>
  <c r="E7" i="28"/>
  <c r="D7" i="28"/>
  <c r="E6" i="28"/>
  <c r="D6" i="28"/>
  <c r="E5" i="28"/>
  <c r="D5" i="28"/>
  <c r="E4" i="28"/>
  <c r="D4" i="28"/>
  <c r="B4" i="27"/>
  <c r="B4" i="26"/>
  <c r="B4" i="23"/>
</calcChain>
</file>

<file path=xl/sharedStrings.xml><?xml version="1.0" encoding="utf-8"?>
<sst xmlns="http://schemas.openxmlformats.org/spreadsheetml/2006/main" count="3642" uniqueCount="1254">
  <si>
    <t>Видатні українські письменники</t>
  </si>
  <si>
    <t>Прізвище</t>
  </si>
  <si>
    <t>Ім’я</t>
  </si>
  <si>
    <t>ПІБ автора</t>
  </si>
  <si>
    <t>Твори</t>
  </si>
  <si>
    <t xml:space="preserve">Завдання: </t>
  </si>
  <si>
    <t>E-mail</t>
  </si>
  <si>
    <t>val.vert@i.ua</t>
  </si>
  <si>
    <t>larisa_liss@gmail.com</t>
  </si>
  <si>
    <r>
      <t xml:space="preserve"> для поштової розсилки </t>
    </r>
    <r>
      <rPr>
        <b/>
        <i/>
        <sz val="14"/>
        <color rgb="FF008000"/>
        <rFont val="Calibri"/>
        <family val="2"/>
        <charset val="204"/>
        <scheme val="minor"/>
      </rPr>
      <t>список e-mail адрес,</t>
    </r>
  </si>
  <si>
    <t>dinara@i.ua</t>
  </si>
  <si>
    <r>
      <t xml:space="preserve">в якості </t>
    </r>
    <r>
      <rPr>
        <b/>
        <i/>
        <sz val="14"/>
        <color rgb="FF008000"/>
        <rFont val="Calibri"/>
        <family val="2"/>
        <charset val="204"/>
        <scheme val="minor"/>
      </rPr>
      <t>роздільника</t>
    </r>
    <r>
      <rPr>
        <i/>
        <sz val="14"/>
        <color rgb="FF008000"/>
        <rFont val="Calibri"/>
        <family val="2"/>
        <charset val="204"/>
        <scheme val="minor"/>
      </rPr>
      <t xml:space="preserve"> використовувати </t>
    </r>
    <r>
      <rPr>
        <b/>
        <i/>
        <sz val="14"/>
        <color rgb="FF008000"/>
        <rFont val="Calibri"/>
        <family val="2"/>
        <charset val="204"/>
        <scheme val="minor"/>
      </rPr>
      <t>кому.</t>
    </r>
  </si>
  <si>
    <t>mouse_1984@list.com</t>
  </si>
  <si>
    <t>natali-85-08@ukr.net</t>
  </si>
  <si>
    <t>cannabic@i.ua</t>
  </si>
  <si>
    <t>alexs_strel@gmail.com</t>
  </si>
  <si>
    <t>guitar@i.ua</t>
  </si>
  <si>
    <t>taccjana@ukr.net</t>
  </si>
  <si>
    <t>sandra9292@ukr.net</t>
  </si>
  <si>
    <t>565656@i.ua</t>
  </si>
  <si>
    <t>val.vert@i.ua, larisa_liss@gmail.com, dinara@i.ua, mouse_1984@list.com, natali-85-08@ukr.net, cannabic@i.ua, alexs_strel@gmail.com, guitar@i.ua, taccjana@ukr.net, sandra9292@ukr.net, 565656@i.ua, kat0490@gmail.com, olya_17.09@gmail.com, avantek@i.ua</t>
  </si>
  <si>
    <t>kat0490@gmail.com</t>
  </si>
  <si>
    <t>avantek@i.ua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</si>
  <si>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TRIM </t>
    </r>
    <r>
      <rPr>
        <i/>
        <sz val="14"/>
        <color rgb="FF008000"/>
        <rFont val="Calibri"/>
        <family val="2"/>
        <charset val="204"/>
        <scheme val="minor"/>
      </rPr>
      <t>видалити</t>
    </r>
  </si>
  <si>
    <t xml:space="preserve"> з тексту зайві пропуски і помістити його у</t>
  </si>
  <si>
    <r>
      <t xml:space="preserve">клітинку </t>
    </r>
    <r>
      <rPr>
        <b/>
        <i/>
        <sz val="14"/>
        <color rgb="FFFF5050"/>
        <rFont val="Calibri"/>
        <family val="2"/>
        <charset val="204"/>
        <scheme val="minor"/>
      </rPr>
      <t>С3</t>
    </r>
    <r>
      <rPr>
        <b/>
        <i/>
        <sz val="14"/>
        <color rgb="FF008000"/>
        <rFont val="Calibri"/>
        <family val="2"/>
        <charset val="204"/>
        <scheme val="minor"/>
      </rPr>
      <t>.</t>
    </r>
  </si>
  <si>
    <t>Ціна,
за кг.</t>
  </si>
  <si>
    <t>Банан</t>
  </si>
  <si>
    <t>Назви програм</t>
  </si>
  <si>
    <t>НАЗВИ ПРОГРАМ</t>
  </si>
  <si>
    <t>excel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</si>
  <si>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UPPER </t>
    </r>
    <r>
      <rPr>
        <i/>
        <sz val="14"/>
        <color rgb="FF008000"/>
        <rFont val="Calibri"/>
        <family val="2"/>
        <charset val="204"/>
        <scheme val="minor"/>
      </rPr>
      <t>перевести</t>
    </r>
  </si>
  <si>
    <t xml:space="preserve"> літери з яких складаються назви програм</t>
  </si>
  <si>
    <t>у верхній регістр.</t>
  </si>
  <si>
    <t>Назва
поштової скриньки</t>
  </si>
  <si>
    <t>Доменне ім'я сервера</t>
  </si>
  <si>
    <t>E-MAIL</t>
  </si>
  <si>
    <t>val.vert</t>
  </si>
  <si>
    <t>i.ua</t>
  </si>
  <si>
    <t>larisa_liss</t>
  </si>
  <si>
    <t>gmail.com</t>
  </si>
  <si>
    <t>dinara</t>
  </si>
  <si>
    <t>mouse_1984</t>
  </si>
  <si>
    <t>list.com</t>
  </si>
  <si>
    <t>natali-85-08</t>
  </si>
  <si>
    <t>ukr.net</t>
  </si>
  <si>
    <t>cannabic</t>
  </si>
  <si>
    <t>alexs_strel</t>
  </si>
  <si>
    <t>guitar</t>
  </si>
  <si>
    <t>taccjana</t>
  </si>
  <si>
    <t>sandra9292</t>
  </si>
  <si>
    <t>kat0490</t>
  </si>
  <si>
    <t>olya_17.09</t>
  </si>
  <si>
    <t>avantek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</si>
  <si>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Треба </t>
    </r>
    <r>
      <rPr>
        <b/>
        <i/>
        <sz val="14"/>
        <color rgb="FF008000"/>
        <rFont val="Calibri"/>
        <family val="2"/>
        <charset val="204"/>
        <scheme val="minor"/>
      </rPr>
      <t>скласти адресу електроної скриньки</t>
    </r>
    <r>
      <rPr>
        <i/>
        <sz val="14"/>
        <color rgb="FF008000"/>
        <rFont val="Calibri"/>
        <family val="2"/>
        <charset val="204"/>
        <scheme val="minor"/>
      </rPr>
      <t xml:space="preserve"> з її назви, знака </t>
    </r>
    <r>
      <rPr>
        <b/>
        <i/>
        <sz val="14"/>
        <color rgb="FFFF5050"/>
        <rFont val="Calibri"/>
        <family val="2"/>
        <charset val="204"/>
        <scheme val="minor"/>
      </rPr>
      <t>@</t>
    </r>
  </si>
  <si>
    <t>EXCEL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</si>
  <si>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LOWER </t>
    </r>
    <r>
      <rPr>
        <i/>
        <sz val="14"/>
        <color rgb="FF008000"/>
        <rFont val="Calibri"/>
        <family val="2"/>
        <charset val="204"/>
        <scheme val="minor"/>
      </rPr>
      <t>перевести</t>
    </r>
  </si>
  <si>
    <t>у нижній регістр.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</si>
  <si>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PROPER </t>
    </r>
    <r>
      <rPr>
        <i/>
        <sz val="14"/>
        <color rgb="FF008000"/>
        <rFont val="Calibri"/>
        <family val="2"/>
        <charset val="204"/>
        <scheme val="minor"/>
      </rPr>
      <t>поставити</t>
    </r>
    <r>
      <rPr>
        <b/>
        <i/>
        <sz val="14"/>
        <color rgb="FF008000"/>
        <rFont val="Calibri"/>
        <family val="2"/>
        <charset val="204"/>
        <scheme val="minor"/>
      </rPr>
      <t xml:space="preserve"> </t>
    </r>
    <r>
      <rPr>
        <i/>
        <sz val="14"/>
        <color rgb="FF008000"/>
        <rFont val="Calibri"/>
        <family val="2"/>
        <charset val="204"/>
        <scheme val="minor"/>
      </rPr>
      <t>навпроти</t>
    </r>
  </si>
  <si>
    <r>
      <t xml:space="preserve"> творів повні </t>
    </r>
    <r>
      <rPr>
        <b/>
        <i/>
        <sz val="14"/>
        <color rgb="FF008000"/>
        <rFont val="Calibri"/>
        <family val="2"/>
        <charset val="204"/>
        <scheme val="minor"/>
      </rPr>
      <t>прізвища</t>
    </r>
    <r>
      <rPr>
        <i/>
        <sz val="14"/>
        <color rgb="FF008000"/>
        <rFont val="Calibri"/>
        <family val="2"/>
        <charset val="204"/>
        <scheme val="minor"/>
      </rPr>
      <t xml:space="preserve"> їх </t>
    </r>
    <r>
      <rPr>
        <b/>
        <i/>
        <sz val="14"/>
        <color rgb="FF008000"/>
        <rFont val="Calibri"/>
        <family val="2"/>
        <charset val="204"/>
        <scheme val="minor"/>
      </rPr>
      <t>авторів</t>
    </r>
    <r>
      <rPr>
        <i/>
        <sz val="14"/>
        <color rgb="FF008000"/>
        <rFont val="Calibri"/>
        <family val="2"/>
        <charset val="204"/>
        <scheme val="minor"/>
      </rPr>
      <t xml:space="preserve">, враховуючи </t>
    </r>
    <r>
      <rPr>
        <b/>
        <i/>
        <sz val="14"/>
        <color rgb="FF008000"/>
        <rFont val="Calibri"/>
        <family val="2"/>
        <charset val="204"/>
        <scheme val="minor"/>
      </rPr>
      <t>правила</t>
    </r>
  </si>
  <si>
    <t>правопису.</t>
  </si>
  <si>
    <t xml:space="preserve">Дата
народження </t>
  </si>
  <si>
    <t xml:space="preserve">День
народження </t>
  </si>
  <si>
    <t>07.08.2003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</si>
  <si>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>LEFT</t>
    </r>
    <r>
      <rPr>
        <i/>
        <sz val="14"/>
        <color rgb="FF008000"/>
        <rFont val="Calibri"/>
        <family val="2"/>
        <charset val="204"/>
        <scheme val="minor"/>
      </rPr>
      <t xml:space="preserve"> із стовпця</t>
    </r>
    <r>
      <rPr>
        <b/>
        <i/>
        <sz val="14"/>
        <color rgb="FF008000"/>
        <rFont val="Calibri"/>
        <family val="2"/>
        <charset val="204"/>
        <scheme val="minor"/>
      </rPr>
      <t xml:space="preserve"> Дата народження,</t>
    </r>
  </si>
  <si>
    <t>26.01.2010</t>
  </si>
  <si>
    <r>
      <t xml:space="preserve">у стовпець </t>
    </r>
    <r>
      <rPr>
        <b/>
        <i/>
        <sz val="14"/>
        <color rgb="FF008000"/>
        <rFont val="Calibri"/>
        <family val="2"/>
        <charset val="204"/>
        <scheme val="minor"/>
      </rPr>
      <t xml:space="preserve">День народження </t>
    </r>
    <r>
      <rPr>
        <i/>
        <sz val="14"/>
        <color rgb="FF008000"/>
        <rFont val="Calibri"/>
        <family val="2"/>
        <charset val="204"/>
        <scheme val="minor"/>
      </rPr>
      <t xml:space="preserve">вставити лише тільки </t>
    </r>
    <r>
      <rPr>
        <b/>
        <i/>
        <sz val="14"/>
        <color rgb="FF008000"/>
        <rFont val="Calibri"/>
        <family val="2"/>
        <charset val="204"/>
        <scheme val="minor"/>
      </rPr>
      <t>дні</t>
    </r>
    <r>
      <rPr>
        <i/>
        <sz val="14"/>
        <color rgb="FF008000"/>
        <rFont val="Calibri"/>
        <family val="2"/>
        <charset val="204"/>
        <scheme val="minor"/>
      </rPr>
      <t xml:space="preserve"> народження.</t>
    </r>
  </si>
  <si>
    <t>12.11.2009</t>
  </si>
  <si>
    <t>23.08.2001</t>
  </si>
  <si>
    <t>20.10.2008</t>
  </si>
  <si>
    <t>06.09.2006</t>
  </si>
  <si>
    <t>16.06.1999</t>
  </si>
  <si>
    <t>09.07.2008</t>
  </si>
  <si>
    <t>04.02.2001</t>
  </si>
  <si>
    <t>10.04.2008</t>
  </si>
  <si>
    <t xml:space="preserve">Рік
народження 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</si>
  <si>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>RIGHT</t>
    </r>
    <r>
      <rPr>
        <i/>
        <sz val="14"/>
        <color rgb="FF008000"/>
        <rFont val="Calibri"/>
        <family val="2"/>
        <charset val="204"/>
        <scheme val="minor"/>
      </rPr>
      <t xml:space="preserve"> із стовпця</t>
    </r>
    <r>
      <rPr>
        <b/>
        <i/>
        <sz val="14"/>
        <color rgb="FF008000"/>
        <rFont val="Calibri"/>
        <family val="2"/>
        <charset val="204"/>
        <scheme val="minor"/>
      </rPr>
      <t xml:space="preserve"> Дата народження,</t>
    </r>
  </si>
  <si>
    <r>
      <t xml:space="preserve">у стовпець </t>
    </r>
    <r>
      <rPr>
        <b/>
        <i/>
        <sz val="14"/>
        <color rgb="FF008000"/>
        <rFont val="Calibri"/>
        <family val="2"/>
        <charset val="204"/>
        <scheme val="minor"/>
      </rPr>
      <t xml:space="preserve">Рік народження </t>
    </r>
    <r>
      <rPr>
        <i/>
        <sz val="14"/>
        <color rgb="FF008000"/>
        <rFont val="Calibri"/>
        <family val="2"/>
        <charset val="204"/>
        <scheme val="minor"/>
      </rPr>
      <t xml:space="preserve">вставити лише тільки </t>
    </r>
    <r>
      <rPr>
        <b/>
        <i/>
        <sz val="14"/>
        <color rgb="FF008000"/>
        <rFont val="Calibri"/>
        <family val="2"/>
        <charset val="204"/>
        <scheme val="minor"/>
      </rPr>
      <t>рік</t>
    </r>
    <r>
      <rPr>
        <i/>
        <sz val="14"/>
        <color rgb="FF008000"/>
        <rFont val="Calibri"/>
        <family val="2"/>
        <charset val="204"/>
        <scheme val="minor"/>
      </rPr>
      <t xml:space="preserve"> народження.</t>
    </r>
  </si>
  <si>
    <t>іван</t>
  </si>
  <si>
    <t>марія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</si>
  <si>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>Поставити</t>
    </r>
    <r>
      <rPr>
        <b/>
        <i/>
        <sz val="14"/>
        <color rgb="FF008000"/>
        <rFont val="Calibri"/>
        <family val="2"/>
        <charset val="204"/>
        <scheme val="minor"/>
      </rPr>
      <t xml:space="preserve"> </t>
    </r>
    <r>
      <rPr>
        <i/>
        <sz val="14"/>
        <color rgb="FF008000"/>
        <rFont val="Calibri"/>
        <family val="2"/>
        <charset val="204"/>
        <scheme val="minor"/>
      </rPr>
      <t xml:space="preserve">навпроти творів </t>
    </r>
    <r>
      <rPr>
        <b/>
        <i/>
        <sz val="14"/>
        <color rgb="FF008000"/>
        <rFont val="Calibri"/>
        <family val="2"/>
        <charset val="204"/>
        <scheme val="minor"/>
      </rPr>
      <t>прізвища</t>
    </r>
    <r>
      <rPr>
        <i/>
        <sz val="14"/>
        <color rgb="FF008000"/>
        <rFont val="Calibri"/>
        <family val="2"/>
        <charset val="204"/>
        <scheme val="minor"/>
      </rPr>
      <t xml:space="preserve"> та </t>
    </r>
    <r>
      <rPr>
        <b/>
        <i/>
        <sz val="14"/>
        <color rgb="FF008000"/>
        <rFont val="Calibri"/>
        <family val="2"/>
        <charset val="204"/>
        <scheme val="minor"/>
      </rPr>
      <t>ініціали</t>
    </r>
  </si>
  <si>
    <t xml:space="preserve">Дата народження </t>
  </si>
  <si>
    <t>День</t>
  </si>
  <si>
    <t>Місяць</t>
  </si>
  <si>
    <t>Рік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</si>
  <si>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>MID</t>
    </r>
    <r>
      <rPr>
        <i/>
        <sz val="14"/>
        <color rgb="FF008000"/>
        <rFont val="Calibri"/>
        <family val="2"/>
        <charset val="204"/>
        <scheme val="minor"/>
      </rPr>
      <t xml:space="preserve"> розподілити</t>
    </r>
  </si>
  <si>
    <r>
      <t xml:space="preserve">по відповідних стовпцях </t>
    </r>
    <r>
      <rPr>
        <b/>
        <i/>
        <sz val="14"/>
        <color rgb="FF008000"/>
        <rFont val="Calibri"/>
        <family val="2"/>
        <charset val="204"/>
        <scheme val="minor"/>
      </rPr>
      <t>день</t>
    </r>
    <r>
      <rPr>
        <i/>
        <sz val="14"/>
        <color rgb="FF008000"/>
        <rFont val="Calibri"/>
        <family val="2"/>
        <charset val="204"/>
        <scheme val="minor"/>
      </rPr>
      <t xml:space="preserve">, </t>
    </r>
    <r>
      <rPr>
        <b/>
        <i/>
        <sz val="14"/>
        <color rgb="FF008000"/>
        <rFont val="Calibri"/>
        <family val="2"/>
        <charset val="204"/>
        <scheme val="minor"/>
      </rPr>
      <t>місяць</t>
    </r>
    <r>
      <rPr>
        <i/>
        <sz val="14"/>
        <color rgb="FF008000"/>
        <rFont val="Calibri"/>
        <family val="2"/>
        <charset val="204"/>
        <scheme val="minor"/>
      </rPr>
      <t xml:space="preserve"> та </t>
    </r>
    <r>
      <rPr>
        <b/>
        <i/>
        <sz val="14"/>
        <color rgb="FF008000"/>
        <rFont val="Calibri"/>
        <family val="2"/>
        <charset val="204"/>
        <scheme val="minor"/>
      </rPr>
      <t>рік</t>
    </r>
    <r>
      <rPr>
        <i/>
        <sz val="14"/>
        <color rgb="FF008000"/>
        <rFont val="Calibri"/>
        <family val="2"/>
        <charset val="204"/>
        <scheme val="minor"/>
      </rPr>
      <t xml:space="preserve"> народження.</t>
    </r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</si>
  <si>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>FIND</t>
    </r>
    <r>
      <rPr>
        <i/>
        <sz val="14"/>
        <color rgb="FF008000"/>
        <rFont val="Calibri"/>
        <family val="2"/>
        <charset val="204"/>
        <scheme val="minor"/>
      </rPr>
      <t xml:space="preserve"> визначити</t>
    </r>
  </si>
  <si>
    <t>текстовому рядку.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</si>
  <si>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>SEARCH</t>
    </r>
    <r>
      <rPr>
        <i/>
        <sz val="14"/>
        <color rgb="FF008000"/>
        <rFont val="Calibri"/>
        <family val="2"/>
        <charset val="204"/>
        <scheme val="minor"/>
      </rPr>
      <t xml:space="preserve"> визначити</t>
    </r>
  </si>
  <si>
    <t>Доменне
ім'я сервера</t>
  </si>
  <si>
    <t>olya_17@gmail.com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</si>
  <si>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>Розподілити відповідно по стовпцях</t>
    </r>
  </si>
  <si>
    <r>
      <rPr>
        <b/>
        <i/>
        <sz val="14"/>
        <color rgb="FF008000"/>
        <rFont val="Calibri"/>
        <family val="2"/>
        <charset val="204"/>
        <scheme val="minor"/>
      </rPr>
      <t>назву поштової скриньки</t>
    </r>
    <r>
      <rPr>
        <i/>
        <sz val="14"/>
        <color rgb="FF008000"/>
        <rFont val="Calibri"/>
        <family val="2"/>
        <charset val="204"/>
        <scheme val="minor"/>
      </rPr>
      <t xml:space="preserve"> та її </t>
    </r>
    <r>
      <rPr>
        <b/>
        <i/>
        <sz val="14"/>
        <color rgb="FF008000"/>
        <rFont val="Calibri"/>
        <family val="2"/>
        <charset val="204"/>
        <scheme val="minor"/>
      </rPr>
      <t>доменне</t>
    </r>
  </si>
  <si>
    <t>ім'я сервера.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</si>
  <si>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>LEN</t>
    </r>
    <r>
      <rPr>
        <i/>
        <sz val="14"/>
        <color rgb="FF008000"/>
        <rFont val="Calibri"/>
        <family val="2"/>
        <charset val="204"/>
        <scheme val="minor"/>
      </rPr>
      <t xml:space="preserve"> визначити</t>
    </r>
  </si>
  <si>
    <t>скільки знаків міститься у даному текстовому рядку</t>
  </si>
  <si>
    <t>Номер бонусної карточки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</si>
  <si>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>REPT</t>
    </r>
    <r>
      <rPr>
        <i/>
        <sz val="14"/>
        <color rgb="FF008000"/>
        <rFont val="Calibri"/>
        <family val="2"/>
        <charset val="204"/>
        <scheme val="minor"/>
      </rPr>
      <t xml:space="preserve"> додати</t>
    </r>
  </si>
  <si>
    <t>до номеру бонусної карти п'ять нулів,</t>
  </si>
  <si>
    <t>щоб отримати наступне значення -</t>
  </si>
  <si>
    <t>Отримані номер бонусної карточки</t>
  </si>
  <si>
    <t>Справжній номер бонусної карточки</t>
  </si>
  <si>
    <t>1. Номер бонусної карточки складається з восьми цифр.</t>
  </si>
  <si>
    <t xml:space="preserve">  Але, в Excel, якщо попереду числа поставити нулі, вони </t>
  </si>
  <si>
    <t xml:space="preserve"> автоматично зникають. Таким чином, щоб відобразити</t>
  </si>
  <si>
    <r>
      <rPr>
        <b/>
        <i/>
        <sz val="14"/>
        <color rgb="FF008000"/>
        <rFont val="Calibri"/>
        <family val="2"/>
        <charset val="204"/>
        <scheme val="minor"/>
      </rPr>
      <t xml:space="preserve"> справжній номер карточки</t>
    </r>
    <r>
      <rPr>
        <i/>
        <sz val="14"/>
        <color rgb="FF008000"/>
        <rFont val="Calibri"/>
        <family val="2"/>
        <charset val="204"/>
        <scheme val="minor"/>
      </rPr>
      <t xml:space="preserve"> треба </t>
    </r>
    <r>
      <rPr>
        <b/>
        <i/>
        <sz val="14"/>
        <color rgb="FF008000"/>
        <rFont val="Calibri"/>
        <family val="2"/>
        <charset val="204"/>
        <scheme val="minor"/>
      </rPr>
      <t>перед</t>
    </r>
    <r>
      <rPr>
        <i/>
        <sz val="14"/>
        <color rgb="FF008000"/>
        <rFont val="Calibri"/>
        <family val="2"/>
        <charset val="204"/>
        <scheme val="minor"/>
      </rPr>
      <t xml:space="preserve"> отриманим </t>
    </r>
    <r>
      <rPr>
        <b/>
        <i/>
        <sz val="14"/>
        <color rgb="FF008000"/>
        <rFont val="Calibri"/>
        <family val="2"/>
        <charset val="204"/>
        <scheme val="minor"/>
      </rPr>
      <t>значенням</t>
    </r>
  </si>
  <si>
    <r>
      <rPr>
        <b/>
        <i/>
        <sz val="14"/>
        <color rgb="FF008000"/>
        <rFont val="Calibri"/>
        <family val="2"/>
        <charset val="204"/>
        <scheme val="minor"/>
      </rPr>
      <t xml:space="preserve"> поставити </t>
    </r>
    <r>
      <rPr>
        <i/>
        <sz val="14"/>
        <color rgb="FF008000"/>
        <rFont val="Calibri"/>
        <family val="2"/>
        <charset val="204"/>
        <scheme val="minor"/>
      </rPr>
      <t>певну кількість</t>
    </r>
    <r>
      <rPr>
        <b/>
        <i/>
        <sz val="14"/>
        <color rgb="FF008000"/>
        <rFont val="Calibri"/>
        <family val="2"/>
        <charset val="204"/>
        <scheme val="minor"/>
      </rPr>
      <t xml:space="preserve"> нулів.</t>
    </r>
  </si>
  <si>
    <t>Гетьте,        думи, ви    хмари осінні!
То     ж тепера весна      золота!
Чи то    так у жалю, в     голосінні
Проминуть молодії       літа?
Ні, я хочу    крізь сльози     сміятись,
Серед лиха     співати пісні,
Без надії     таки сподіватись,
Жити     хочу! Геть,      думи сумні!</t>
  </si>
  <si>
    <r>
      <rPr>
        <b/>
        <i/>
        <sz val="14"/>
        <color rgb="FF008000"/>
        <rFont val="Calibri"/>
        <family val="2"/>
        <charset val="204"/>
        <scheme val="minor"/>
      </rPr>
      <t>2.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TEXTJOIN </t>
    </r>
    <r>
      <rPr>
        <i/>
        <sz val="14"/>
        <color rgb="FF008000"/>
        <rFont val="Calibri"/>
        <family val="2"/>
        <charset val="204"/>
        <scheme val="minor"/>
      </rPr>
      <t>підготувати</t>
    </r>
  </si>
  <si>
    <r>
      <t xml:space="preserve">та доменного ім'я сервера (CONCAT). </t>
    </r>
    <r>
      <rPr>
        <b/>
        <i/>
        <sz val="14"/>
        <color rgb="FF008000"/>
        <rFont val="Calibri"/>
        <family val="2"/>
        <charset val="204"/>
        <scheme val="minor"/>
      </rPr>
      <t>Усі літери e-mail</t>
    </r>
    <r>
      <rPr>
        <i/>
        <sz val="14"/>
        <color rgb="FF008000"/>
        <rFont val="Calibri"/>
        <family val="2"/>
        <charset val="204"/>
        <scheme val="minor"/>
      </rPr>
      <t xml:space="preserve"> адреси повинні</t>
    </r>
    <r>
      <rPr>
        <b/>
        <i/>
        <sz val="14"/>
        <color rgb="FF008000"/>
        <rFont val="Calibri"/>
        <family val="2"/>
        <charset val="204"/>
        <scheme val="minor"/>
      </rPr>
      <t xml:space="preserve">  </t>
    </r>
  </si>
  <si>
    <r>
      <rPr>
        <i/>
        <sz val="14"/>
        <color rgb="FF008000"/>
        <rFont val="Calibri"/>
        <family val="2"/>
        <charset val="204"/>
        <scheme val="minor"/>
      </rPr>
      <t>бути</t>
    </r>
    <r>
      <rPr>
        <b/>
        <i/>
        <sz val="14"/>
        <color rgb="FF008000"/>
        <rFont val="Calibri"/>
        <family val="2"/>
        <charset val="204"/>
        <scheme val="minor"/>
      </rPr>
      <t xml:space="preserve"> у верхньому регістрі (UPPER).</t>
    </r>
  </si>
  <si>
    <t>Видатні українські письменники сучасності</t>
  </si>
  <si>
    <t>ліна костенко</t>
  </si>
  <si>
    <t>юрій андрухович</t>
  </si>
  <si>
    <t>дмитро павличко</t>
  </si>
  <si>
    <t>іван драч</t>
  </si>
  <si>
    <t>люко дашвар</t>
  </si>
  <si>
    <t>оксана забужко</t>
  </si>
  <si>
    <t>валерій шевчук</t>
  </si>
  <si>
    <t>ірена карпа</t>
  </si>
  <si>
    <t>марія матіос </t>
  </si>
  <si>
    <t>любко дереш</t>
  </si>
  <si>
    <t>sql</t>
  </si>
  <si>
    <t>tableau</t>
  </si>
  <si>
    <t>python</t>
  </si>
  <si>
    <t>SQL</t>
  </si>
  <si>
    <t>TABLEAU</t>
  </si>
  <si>
    <t>PYTHON</t>
  </si>
  <si>
    <t>Маруся Чурай</t>
  </si>
  <si>
    <t>Листи в Україну</t>
  </si>
  <si>
    <t>Золоторогий олень</t>
  </si>
  <si>
    <t>Соняшник</t>
  </si>
  <si>
    <t>Село не люди</t>
  </si>
  <si>
    <t>Польові дослідження з українського сексу</t>
  </si>
  <si>
    <t>Око прірви</t>
  </si>
  <si>
    <t>50 хвилин трави</t>
  </si>
  <si>
    <t>Нація</t>
  </si>
  <si>
    <t>Культ</t>
  </si>
  <si>
    <t>ліна</t>
  </si>
  <si>
    <t>юрій</t>
  </si>
  <si>
    <t>дмитро</t>
  </si>
  <si>
    <t>люко</t>
  </si>
  <si>
    <t>оксана</t>
  </si>
  <si>
    <t>валерій</t>
  </si>
  <si>
    <t>ірена</t>
  </si>
  <si>
    <t>любко</t>
  </si>
  <si>
    <t>костенко</t>
  </si>
  <si>
    <t>андрухович</t>
  </si>
  <si>
    <t>павличко</t>
  </si>
  <si>
    <t>драч</t>
  </si>
  <si>
    <t>дашвар</t>
  </si>
  <si>
    <t>забужко</t>
  </si>
  <si>
    <t>шевчук</t>
  </si>
  <si>
    <t>карпа</t>
  </si>
  <si>
    <t>матіос </t>
  </si>
  <si>
    <t>дереш</t>
  </si>
  <si>
    <t xml:space="preserve"> їх авторів (Костенко Л.).</t>
  </si>
  <si>
    <t>Microsoft Power BI Desktop</t>
  </si>
  <si>
    <r>
      <t xml:space="preserve">положення підрядка </t>
    </r>
    <r>
      <rPr>
        <b/>
        <i/>
        <sz val="14"/>
        <color rgb="FF008000"/>
        <rFont val="Calibri"/>
        <family val="2"/>
        <charset val="204"/>
        <scheme val="minor"/>
      </rPr>
      <t xml:space="preserve">"BI" </t>
    </r>
    <r>
      <rPr>
        <i/>
        <sz val="14"/>
        <color rgb="FF008000"/>
        <rFont val="Calibri"/>
        <family val="2"/>
        <charset val="204"/>
        <scheme val="minor"/>
      </rPr>
      <t xml:space="preserve">у даному </t>
    </r>
  </si>
  <si>
    <t>000004925</t>
  </si>
  <si>
    <t>Сьогодні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</si>
  <si>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TODAY </t>
    </r>
    <r>
      <rPr>
        <i/>
        <sz val="14"/>
        <color rgb="FF008000"/>
        <rFont val="Calibri"/>
        <family val="2"/>
        <charset val="204"/>
        <scheme val="minor"/>
      </rPr>
      <t>відобразити</t>
    </r>
  </si>
  <si>
    <r>
      <t xml:space="preserve">у відповідній клітинці </t>
    </r>
    <r>
      <rPr>
        <b/>
        <i/>
        <sz val="14"/>
        <color rgb="FF008000"/>
        <rFont val="Calibri"/>
        <family val="2"/>
        <charset val="204"/>
        <scheme val="minor"/>
      </rPr>
      <t>поточну оновлювану дату.</t>
    </r>
  </si>
  <si>
    <t>Поточна дата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</si>
  <si>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YEAR </t>
    </r>
    <r>
      <rPr>
        <i/>
        <sz val="14"/>
        <color rgb="FF008000"/>
        <rFont val="Calibri"/>
        <family val="2"/>
        <charset val="204"/>
        <scheme val="minor"/>
      </rPr>
      <t>у відповідній</t>
    </r>
  </si>
  <si>
    <r>
      <t xml:space="preserve">клітинці, відобразити лише </t>
    </r>
    <r>
      <rPr>
        <b/>
        <i/>
        <sz val="14"/>
        <color rgb="FF008000"/>
        <rFont val="Calibri"/>
        <family val="2"/>
        <charset val="204"/>
        <scheme val="minor"/>
      </rPr>
      <t>рік поточної дати.</t>
    </r>
  </si>
  <si>
    <t>№</t>
  </si>
  <si>
    <t>ПІБ</t>
  </si>
  <si>
    <t>Дата народження</t>
  </si>
  <si>
    <t>Вік</t>
  </si>
  <si>
    <t>Агафонов Федор Владимирович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</si>
  <si>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>Визначити вік людини на даний момент.</t>
    </r>
  </si>
  <si>
    <t>Дата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</si>
  <si>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WORKDAY </t>
    </r>
    <r>
      <rPr>
        <i/>
        <sz val="14"/>
        <color rgb="FF008000"/>
        <rFont val="Calibri"/>
        <family val="2"/>
        <charset val="204"/>
        <scheme val="minor"/>
      </rPr>
      <t>визначити</t>
    </r>
  </si>
  <si>
    <r>
      <rPr>
        <b/>
        <i/>
        <sz val="14"/>
        <color rgb="FF008000"/>
        <rFont val="Calibri"/>
        <family val="2"/>
        <charset val="204"/>
        <scheme val="minor"/>
      </rPr>
      <t>дату,</t>
    </r>
    <r>
      <rPr>
        <i/>
        <sz val="14"/>
        <color rgb="FF008000"/>
        <rFont val="Calibri"/>
        <family val="2"/>
        <charset val="204"/>
        <scheme val="minor"/>
      </rPr>
      <t xml:space="preserve"> коли співробітник піде у відпустку.</t>
    </r>
  </si>
  <si>
    <t>Зауважемо, що йому до відпустки треба</t>
  </si>
  <si>
    <t>Номер дня тижня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</si>
  <si>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WEEKDAY </t>
    </r>
    <r>
      <rPr>
        <i/>
        <sz val="14"/>
        <color rgb="FF008000"/>
        <rFont val="Calibri"/>
        <family val="2"/>
        <charset val="204"/>
        <scheme val="minor"/>
      </rPr>
      <t>у відповідній</t>
    </r>
  </si>
  <si>
    <r>
      <t xml:space="preserve">клітинці, відобразити </t>
    </r>
    <r>
      <rPr>
        <b/>
        <i/>
        <sz val="14"/>
        <color rgb="FF008000"/>
        <rFont val="Calibri"/>
        <family val="2"/>
        <charset val="204"/>
        <scheme val="minor"/>
      </rPr>
      <t>номер дня тижня.</t>
    </r>
  </si>
  <si>
    <t>День тиждня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</si>
  <si>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TEXT </t>
    </r>
    <r>
      <rPr>
        <i/>
        <sz val="14"/>
        <color rgb="FF008000"/>
        <rFont val="Calibri"/>
        <family val="2"/>
        <charset val="204"/>
        <scheme val="minor"/>
      </rPr>
      <t>у відповідній</t>
    </r>
  </si>
  <si>
    <t>№
п\п</t>
  </si>
  <si>
    <t>Назва проекту</t>
  </si>
  <si>
    <t>Дата початку</t>
  </si>
  <si>
    <t>Дата закінчення</t>
  </si>
  <si>
    <t>Тривалість, дни</t>
  </si>
  <si>
    <t>календарні</t>
  </si>
  <si>
    <t>робочі</t>
  </si>
  <si>
    <t>проект 1</t>
  </si>
  <si>
    <t>проект 2</t>
  </si>
  <si>
    <t>проект 3</t>
  </si>
  <si>
    <t>проект 4</t>
  </si>
  <si>
    <t>проект 5</t>
  </si>
  <si>
    <t>проект 6</t>
  </si>
  <si>
    <t>проект 7</t>
  </si>
  <si>
    <t>проект 8</t>
  </si>
  <si>
    <t>проект 9</t>
  </si>
  <si>
    <t>проект 10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</si>
  <si>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NETWORKDAYS </t>
    </r>
    <r>
      <rPr>
        <i/>
        <sz val="14"/>
        <color rgb="FF008000"/>
        <rFont val="Calibri"/>
        <family val="2"/>
        <charset val="204"/>
        <scheme val="minor"/>
      </rPr>
      <t>визначити</t>
    </r>
  </si>
  <si>
    <r>
      <rPr>
        <b/>
        <i/>
        <sz val="14"/>
        <color rgb="FF008000"/>
        <rFont val="Calibri"/>
        <family val="2"/>
        <charset val="204"/>
        <scheme val="minor"/>
      </rPr>
      <t>кількість робочих днів,</t>
    </r>
    <r>
      <rPr>
        <i/>
        <sz val="14"/>
        <color rgb="FF008000"/>
        <rFont val="Calibri"/>
        <family val="2"/>
        <charset val="204"/>
        <scheme val="minor"/>
      </rPr>
      <t xml:space="preserve"> затрачених на виконання проекту.</t>
    </r>
  </si>
  <si>
    <t>Номер заказу</t>
  </si>
  <si>
    <t>Дата оформлення</t>
  </si>
  <si>
    <t>Дата виготовдення</t>
  </si>
  <si>
    <t>Дата 
видачі</t>
  </si>
  <si>
    <t>Свята</t>
  </si>
  <si>
    <t>VIP 001</t>
  </si>
  <si>
    <t>VIP 002</t>
  </si>
  <si>
    <t>VIP 003</t>
  </si>
  <si>
    <t>VIP 004</t>
  </si>
  <si>
    <t>VIP 005</t>
  </si>
  <si>
    <t>VIP 006</t>
  </si>
  <si>
    <t>VIP 007</t>
  </si>
  <si>
    <t>VIP 008</t>
  </si>
  <si>
    <t>VIP 009</t>
  </si>
  <si>
    <t>VIP 010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</si>
  <si>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Обчислити </t>
    </r>
    <r>
      <rPr>
        <b/>
        <i/>
        <sz val="14"/>
        <color rgb="FF008000"/>
        <rFont val="Calibri"/>
        <family val="2"/>
        <charset val="204"/>
        <scheme val="minor"/>
      </rPr>
      <t>Дату виготовлення,</t>
    </r>
    <r>
      <rPr>
        <i/>
        <sz val="14"/>
        <color rgb="FF008000"/>
        <rFont val="Calibri"/>
        <family val="2"/>
        <charset val="204"/>
        <scheme val="minor"/>
      </rPr>
      <t xml:space="preserve"> враховуючи, що на виготовлення</t>
    </r>
  </si>
  <si>
    <t>було оформлено.</t>
  </si>
  <si>
    <r>
      <rPr>
        <b/>
        <i/>
        <sz val="14"/>
        <color rgb="FF008000"/>
        <rFont val="Calibri"/>
        <family val="2"/>
        <charset val="204"/>
        <scheme val="minor"/>
      </rPr>
      <t>2.</t>
    </r>
    <r>
      <rPr>
        <i/>
        <sz val="14"/>
        <color rgb="FF008000"/>
        <rFont val="Calibri"/>
        <family val="2"/>
        <charset val="204"/>
        <scheme val="minor"/>
      </rPr>
      <t xml:space="preserve">Визначити </t>
    </r>
    <r>
      <rPr>
        <b/>
        <i/>
        <sz val="14"/>
        <color rgb="FF008000"/>
        <rFont val="Calibri"/>
        <family val="2"/>
        <charset val="204"/>
        <scheme val="minor"/>
      </rPr>
      <t>Дату видачі</t>
    </r>
    <r>
      <rPr>
        <i/>
        <sz val="14"/>
        <color rgb="FF008000"/>
        <rFont val="Calibri"/>
        <family val="2"/>
        <charset val="204"/>
        <scheme val="minor"/>
      </rPr>
      <t xml:space="preserve"> замовлення за умови, що термін доставки</t>
    </r>
  </si>
  <si>
    <r>
      <t xml:space="preserve">Враховуйте, що у </t>
    </r>
    <r>
      <rPr>
        <b/>
        <i/>
        <sz val="14"/>
        <color rgb="FF008000"/>
        <rFont val="Calibri"/>
        <family val="2"/>
        <charset val="204"/>
        <scheme val="minor"/>
      </rPr>
      <t>Серпні</t>
    </r>
    <r>
      <rPr>
        <i/>
        <sz val="14"/>
        <color rgb="FF008000"/>
        <rFont val="Calibri"/>
        <family val="2"/>
        <charset val="204"/>
        <scheme val="minor"/>
      </rPr>
      <t xml:space="preserve"> є один додатковий святковий день -</t>
    </r>
  </si>
  <si>
    <t>Кадило Галина Іванівна</t>
  </si>
  <si>
    <t>Бондаренко Микола Іванович</t>
  </si>
  <si>
    <t>Бойко Микола Іванович</t>
  </si>
  <si>
    <t>Мельник Василь Іванович</t>
  </si>
  <si>
    <t>Шевченко Олександр Іванович</t>
  </si>
  <si>
    <t>Коваленко Микола Миколайович</t>
  </si>
  <si>
    <t>Бляхер Марія Іванівна</t>
  </si>
  <si>
    <t>Мельник Марія Василівна</t>
  </si>
  <si>
    <t>Олійник Марія Іванівна</t>
  </si>
  <si>
    <t>Репанка Володимир Іванович</t>
  </si>
  <si>
    <t>Тягнибок Володимир Іванович</t>
  </si>
  <si>
    <t>Остропика Надія Іванівна</t>
  </si>
  <si>
    <t>Перебийніс Ганна Іванівна</t>
  </si>
  <si>
    <t xml:space="preserve">відпрацювати ще 1 тиждень від поточної дати. </t>
  </si>
  <si>
    <r>
      <t>клітинці, відобразити повну назву</t>
    </r>
    <r>
      <rPr>
        <b/>
        <i/>
        <sz val="14"/>
        <color rgb="FF008000"/>
        <rFont val="Calibri"/>
        <family val="2"/>
        <charset val="204"/>
        <scheme val="minor"/>
      </rPr>
      <t xml:space="preserve"> дня тижня.</t>
    </r>
  </si>
  <si>
    <r>
      <t>замовлення потрібно 12</t>
    </r>
    <r>
      <rPr>
        <b/>
        <i/>
        <sz val="14"/>
        <color rgb="FF008000"/>
        <rFont val="Calibri"/>
        <family val="2"/>
        <charset val="204"/>
        <scheme val="minor"/>
      </rPr>
      <t xml:space="preserve"> календарних днів,</t>
    </r>
    <r>
      <rPr>
        <i/>
        <sz val="14"/>
        <color rgb="FF008000"/>
        <rFont val="Calibri"/>
        <family val="2"/>
        <charset val="204"/>
        <scheme val="minor"/>
      </rPr>
      <t xml:space="preserve"> після того як замовлення</t>
    </r>
  </si>
  <si>
    <r>
      <t xml:space="preserve">замовлення складає </t>
    </r>
    <r>
      <rPr>
        <b/>
        <i/>
        <sz val="14"/>
        <color rgb="FF008000"/>
        <rFont val="Calibri"/>
        <family val="2"/>
        <charset val="204"/>
        <scheme val="minor"/>
      </rPr>
      <t>6 робочих днів</t>
    </r>
    <r>
      <rPr>
        <i/>
        <sz val="14"/>
        <color rgb="FF008000"/>
        <rFont val="Calibri"/>
        <family val="2"/>
        <charset val="204"/>
        <scheme val="minor"/>
      </rPr>
      <t xml:space="preserve"> </t>
    </r>
    <r>
      <rPr>
        <b/>
        <i/>
        <sz val="14"/>
        <color rgb="FF008000"/>
        <rFont val="Calibri"/>
        <family val="2"/>
        <charset val="204"/>
        <scheme val="minor"/>
      </rPr>
      <t>після виготовлення.</t>
    </r>
  </si>
  <si>
    <t xml:space="preserve"> День незалежності України.</t>
  </si>
  <si>
    <t>Призвище І.Б.</t>
  </si>
  <si>
    <t>Залік</t>
  </si>
  <si>
    <t>Допуск</t>
  </si>
  <si>
    <t>Сміливий С.С.</t>
  </si>
  <si>
    <t>незалік</t>
  </si>
  <si>
    <r>
      <rPr>
        <b/>
        <i/>
        <sz val="14"/>
        <color rgb="FF008000"/>
        <rFont val="Calibri"/>
        <family val="2"/>
        <charset val="204"/>
        <scheme val="minor"/>
      </rPr>
      <t xml:space="preserve">1. </t>
    </r>
    <r>
      <rPr>
        <i/>
        <sz val="14"/>
        <color rgb="FF008000"/>
        <rFont val="Calibri"/>
        <family val="2"/>
        <charset val="204"/>
        <scheme val="minor"/>
      </rPr>
      <t>Перевірити, чи має студент допуск до іспиту?</t>
    </r>
  </si>
  <si>
    <t>Хоробрий Х.Х.</t>
  </si>
  <si>
    <t>Щоб отримати допуск, студенти групи повинні успішно здати залік.</t>
  </si>
  <si>
    <t>Розумний Р.Р.</t>
  </si>
  <si>
    <t>залік</t>
  </si>
  <si>
    <t>Кмітливий К.К.</t>
  </si>
  <si>
    <r>
      <rPr>
        <b/>
        <i/>
        <sz val="14"/>
        <color rgb="FF008000"/>
        <rFont val="Calibri"/>
        <family val="2"/>
        <charset val="204"/>
        <scheme val="minor"/>
      </rPr>
      <t xml:space="preserve">2. </t>
    </r>
    <r>
      <rPr>
        <i/>
        <sz val="14"/>
        <color rgb="FF008000"/>
        <rFont val="Calibri"/>
        <family val="2"/>
        <charset val="204"/>
        <scheme val="minor"/>
      </rPr>
      <t>Виділити у стовпці</t>
    </r>
    <r>
      <rPr>
        <b/>
        <i/>
        <sz val="14"/>
        <color rgb="FF008000"/>
        <rFont val="Calibri"/>
        <family val="2"/>
        <charset val="204"/>
        <scheme val="minor"/>
      </rPr>
      <t xml:space="preserve"> Допуск </t>
    </r>
    <r>
      <rPr>
        <i/>
        <sz val="14"/>
        <color rgb="FF008000"/>
        <rFont val="Calibri"/>
        <family val="2"/>
        <charset val="204"/>
        <scheme val="minor"/>
      </rPr>
      <t>студентів які його</t>
    </r>
    <r>
      <rPr>
        <b/>
        <i/>
        <sz val="14"/>
        <color rgb="FF008000"/>
        <rFont val="Calibri"/>
        <family val="2"/>
        <charset val="204"/>
        <scheme val="minor"/>
      </rPr>
      <t xml:space="preserve"> не отримали</t>
    </r>
    <r>
      <rPr>
        <i/>
        <sz val="14"/>
        <color rgb="FF008000"/>
        <rFont val="Calibri"/>
        <family val="2"/>
        <charset val="204"/>
        <scheme val="minor"/>
      </rPr>
      <t>.</t>
    </r>
  </si>
  <si>
    <t>Тямущий Т.Т.</t>
  </si>
  <si>
    <r>
      <t xml:space="preserve">Колір клітинки: </t>
    </r>
    <r>
      <rPr>
        <b/>
        <i/>
        <sz val="14"/>
        <color rgb="FF008000"/>
        <rFont val="Calibri"/>
        <family val="2"/>
        <charset val="204"/>
        <scheme val="minor"/>
      </rPr>
      <t>червоний;</t>
    </r>
  </si>
  <si>
    <t>Пильний П.П</t>
  </si>
  <si>
    <r>
      <t xml:space="preserve">Текст: </t>
    </r>
    <r>
      <rPr>
        <b/>
        <i/>
        <sz val="14"/>
        <color rgb="FF008000"/>
        <rFont val="Calibri"/>
        <family val="2"/>
        <charset val="204"/>
        <scheme val="minor"/>
      </rPr>
      <t>білий напівжирний.</t>
    </r>
  </si>
  <si>
    <t>Вродливий В.В.</t>
  </si>
  <si>
    <t>Відважний В.В.</t>
  </si>
  <si>
    <t>Зухвалий З.З.</t>
  </si>
  <si>
    <t>Корисний К.К.</t>
  </si>
  <si>
    <t>Надійний Н.Н.</t>
  </si>
  <si>
    <t>Культурний К.К.</t>
  </si>
  <si>
    <t>Найменування
товару</t>
  </si>
  <si>
    <t>Ціна</t>
  </si>
  <si>
    <t>Ціна зі знижкою</t>
  </si>
  <si>
    <t>Дата надходження</t>
  </si>
  <si>
    <t>Поточна
дата</t>
  </si>
  <si>
    <r>
      <rPr>
        <b/>
        <i/>
        <sz val="14"/>
        <color rgb="FF008000"/>
        <rFont val="Calibri"/>
        <family val="2"/>
        <charset val="204"/>
        <scheme val="minor"/>
      </rPr>
      <t xml:space="preserve">2. </t>
    </r>
    <r>
      <rPr>
        <i/>
        <sz val="14"/>
        <color rgb="FF008000"/>
        <rFont val="Calibri"/>
        <family val="2"/>
        <charset val="204"/>
        <scheme val="minor"/>
      </rPr>
      <t xml:space="preserve">Впорядкувати дані в таблиці </t>
    </r>
    <r>
      <rPr>
        <b/>
        <i/>
        <sz val="14"/>
        <color rgb="FF008000"/>
        <rFont val="Calibri"/>
        <family val="2"/>
        <charset val="204"/>
        <scheme val="minor"/>
      </rPr>
      <t>за зростанням,</t>
    </r>
    <r>
      <rPr>
        <i/>
        <sz val="14"/>
        <color rgb="FF008000"/>
        <rFont val="Calibri"/>
        <family val="2"/>
        <charset val="204"/>
        <scheme val="minor"/>
      </rPr>
      <t xml:space="preserve"> сортувати</t>
    </r>
  </si>
  <si>
    <r>
      <t xml:space="preserve">за стовпцем </t>
    </r>
    <r>
      <rPr>
        <b/>
        <i/>
        <sz val="14"/>
        <color rgb="FF008000"/>
        <rFont val="Calibri"/>
        <family val="2"/>
        <charset val="204"/>
        <scheme val="minor"/>
      </rPr>
      <t>Ціна зі знижкою.</t>
    </r>
  </si>
  <si>
    <t>І Екзамен</t>
  </si>
  <si>
    <t>ІІ Екзамен</t>
  </si>
  <si>
    <t>ІІІ Екзамен</t>
  </si>
  <si>
    <t>Бали</t>
  </si>
  <si>
    <t>Оцінка</t>
  </si>
  <si>
    <r>
      <rPr>
        <b/>
        <i/>
        <sz val="14"/>
        <color rgb="FF008000"/>
        <rFont val="Calibri"/>
        <family val="2"/>
        <charset val="204"/>
        <scheme val="minor"/>
      </rPr>
      <t xml:space="preserve">1. </t>
    </r>
    <r>
      <rPr>
        <i/>
        <sz val="14"/>
        <color rgb="FF008000"/>
        <rFont val="Calibri"/>
        <family val="2"/>
        <charset val="204"/>
        <scheme val="minor"/>
      </rPr>
      <t xml:space="preserve">Для групи студентів </t>
    </r>
    <r>
      <rPr>
        <b/>
        <i/>
        <sz val="14"/>
        <color rgb="FF008000"/>
        <rFont val="Calibri"/>
        <family val="2"/>
        <charset val="204"/>
        <scheme val="minor"/>
      </rPr>
      <t>визначити оцінку</t>
    </r>
    <r>
      <rPr>
        <i/>
        <sz val="14"/>
        <color rgb="FF008000"/>
        <rFont val="Calibri"/>
        <family val="2"/>
        <charset val="204"/>
        <scheme val="minor"/>
      </rPr>
      <t xml:space="preserve"> в залежності від</t>
    </r>
  </si>
  <si>
    <t>кількості балів отриманих на екзамені.</t>
  </si>
  <si>
    <t>незадовільно</t>
  </si>
  <si>
    <t>задовільно</t>
  </si>
  <si>
    <t>добре</t>
  </si>
  <si>
    <t>відмінно</t>
  </si>
  <si>
    <t>Тестування</t>
  </si>
  <si>
    <r>
      <rPr>
        <b/>
        <i/>
        <sz val="14"/>
        <color rgb="FF008000"/>
        <rFont val="Calibri"/>
        <family val="2"/>
        <charset val="204"/>
        <scheme val="minor"/>
      </rPr>
      <t xml:space="preserve">1. </t>
    </r>
    <r>
      <rPr>
        <i/>
        <sz val="14"/>
        <color rgb="FF008000"/>
        <rFont val="Calibri"/>
        <family val="2"/>
        <charset val="204"/>
        <scheme val="minor"/>
      </rPr>
      <t>Перевірити, чи пройдене тестування?</t>
    </r>
  </si>
  <si>
    <r>
      <rPr>
        <i/>
        <sz val="14"/>
        <color rgb="FF008000"/>
        <rFont val="Calibri"/>
        <family val="2"/>
        <charset val="204"/>
        <scheme val="minor"/>
      </rPr>
      <t>Кількість балів брати з клітинки</t>
    </r>
    <r>
      <rPr>
        <b/>
        <i/>
        <sz val="14"/>
        <color rgb="FFFF5050"/>
        <rFont val="Calibri"/>
        <family val="2"/>
        <charset val="204"/>
        <scheme val="minor"/>
      </rPr>
      <t>І7</t>
    </r>
    <r>
      <rPr>
        <b/>
        <i/>
        <sz val="14"/>
        <color rgb="FF008000"/>
        <rFont val="Calibri"/>
        <family val="2"/>
        <charset val="204"/>
        <scheme val="minor"/>
      </rPr>
      <t>.</t>
    </r>
  </si>
  <si>
    <t>пройдене</t>
  </si>
  <si>
    <t>не пройдене</t>
  </si>
  <si>
    <r>
      <t>Студент повинен отримати</t>
    </r>
    <r>
      <rPr>
        <b/>
        <i/>
        <sz val="14"/>
        <color rgb="FF008000"/>
        <rFont val="Calibri"/>
        <family val="2"/>
        <charset val="204"/>
        <scheme val="minor"/>
      </rPr>
      <t xml:space="preserve"> хоча б на одному </t>
    </r>
    <r>
      <rPr>
        <i/>
        <sz val="14"/>
        <color rgb="FF008000"/>
        <rFont val="Calibri"/>
        <family val="2"/>
        <charset val="204"/>
        <scheme val="minor"/>
      </rPr>
      <t xml:space="preserve">з іспитів </t>
    </r>
    <r>
      <rPr>
        <b/>
        <i/>
        <sz val="14"/>
        <color rgb="FF008000"/>
        <rFont val="Calibri"/>
        <family val="2"/>
        <charset val="204"/>
        <scheme val="minor"/>
      </rPr>
      <t>не менше 70 балів.</t>
    </r>
  </si>
  <si>
    <r>
      <rPr>
        <b/>
        <i/>
        <sz val="14"/>
        <color rgb="FF008000"/>
        <rFont val="Calibri"/>
        <family val="2"/>
        <charset val="204"/>
        <scheme val="minor"/>
      </rPr>
      <t xml:space="preserve">1. </t>
    </r>
    <r>
      <rPr>
        <i/>
        <sz val="14"/>
        <color rgb="FF008000"/>
        <rFont val="Calibri"/>
        <family val="2"/>
        <charset val="204"/>
        <scheme val="minor"/>
      </rPr>
      <t>Перевірити чи здав студент сесію якщо:</t>
    </r>
  </si>
  <si>
    <r>
      <t xml:space="preserve">– </t>
    </r>
    <r>
      <rPr>
        <b/>
        <i/>
        <sz val="14"/>
        <color rgb="FF008000"/>
        <rFont val="Calibri"/>
        <family val="2"/>
        <charset val="204"/>
        <scheme val="minor"/>
      </rPr>
      <t xml:space="preserve">перший, </t>
    </r>
    <r>
      <rPr>
        <i/>
        <sz val="14"/>
        <color rgb="FF008000"/>
        <rFont val="Calibri"/>
        <family val="2"/>
        <charset val="204"/>
        <scheme val="minor"/>
      </rPr>
      <t xml:space="preserve">обов'язковий, іспит він повинен здати </t>
    </r>
    <r>
      <rPr>
        <b/>
        <i/>
        <sz val="14"/>
        <color rgb="FF008000"/>
        <rFont val="Calibri"/>
        <family val="2"/>
        <charset val="204"/>
        <scheme val="minor"/>
      </rPr>
      <t>не менше 80 балів;</t>
    </r>
  </si>
  <si>
    <r>
      <t xml:space="preserve">– </t>
    </r>
    <r>
      <rPr>
        <b/>
        <i/>
        <sz val="14"/>
        <color rgb="FF008000"/>
        <rFont val="Calibri"/>
        <family val="2"/>
        <charset val="204"/>
        <scheme val="minor"/>
      </rPr>
      <t xml:space="preserve">будь-який з двох, </t>
    </r>
    <r>
      <rPr>
        <i/>
        <sz val="14"/>
        <color rgb="FF008000"/>
        <rFont val="Calibri"/>
        <family val="2"/>
        <charset val="204"/>
        <scheme val="minor"/>
      </rPr>
      <t xml:space="preserve">що залишилися, на </t>
    </r>
    <r>
      <rPr>
        <b/>
        <i/>
        <sz val="14"/>
        <color rgb="FF008000"/>
        <rFont val="Calibri"/>
        <family val="2"/>
        <charset val="204"/>
        <scheme val="minor"/>
      </rPr>
      <t>не менше 70 балів.</t>
    </r>
  </si>
  <si>
    <t>здав</t>
  </si>
  <si>
    <t>не здав</t>
  </si>
  <si>
    <t>Продажі, од.</t>
  </si>
  <si>
    <t>Оплата</t>
  </si>
  <si>
    <t>Умова</t>
  </si>
  <si>
    <t>від</t>
  </si>
  <si>
    <t>до</t>
  </si>
  <si>
    <t>План продажів</t>
  </si>
  <si>
    <t>Премія за перевиконання плану (за од.)</t>
  </si>
  <si>
    <t>Штраф за невиконання плану (за од.)</t>
  </si>
  <si>
    <r>
      <rPr>
        <b/>
        <i/>
        <sz val="14"/>
        <color rgb="FF008000"/>
        <rFont val="Calibri"/>
        <family val="2"/>
        <charset val="204"/>
        <scheme val="minor"/>
      </rPr>
      <t>1. Розрахувати оплату праці для кожного співробітника</t>
    </r>
    <r>
      <rPr>
        <i/>
        <sz val="14"/>
        <color rgb="FF008000"/>
        <rFont val="Calibri"/>
        <family val="2"/>
        <charset val="204"/>
        <scheme val="minor"/>
      </rPr>
      <t xml:space="preserve"> компанії згідно звіту з</t>
    </r>
  </si>
  <si>
    <r>
      <t xml:space="preserve">продажів, якщо кожен співробітник отримує фіксовану </t>
    </r>
    <r>
      <rPr>
        <b/>
        <i/>
        <sz val="14"/>
        <color rgb="FF008000"/>
        <rFont val="Calibri"/>
        <family val="2"/>
        <charset val="204"/>
        <scheme val="minor"/>
      </rPr>
      <t>ставку 15000 грн.</t>
    </r>
  </si>
  <si>
    <r>
      <t xml:space="preserve">і має виконувати план який складає </t>
    </r>
    <r>
      <rPr>
        <b/>
        <i/>
        <sz val="14"/>
        <color rgb="FF008000"/>
        <rFont val="Calibri"/>
        <family val="2"/>
        <charset val="204"/>
        <scheme val="minor"/>
      </rPr>
      <t>від 50 до 70 од.</t>
    </r>
    <r>
      <rPr>
        <i/>
        <sz val="14"/>
        <color rgb="FF008000"/>
        <rFont val="Calibri"/>
        <family val="2"/>
        <charset val="204"/>
        <scheme val="minor"/>
      </rPr>
      <t xml:space="preserve"> За перевиконання плану </t>
    </r>
  </si>
  <si>
    <r>
      <t xml:space="preserve">співробітнику виписується премія </t>
    </r>
    <r>
      <rPr>
        <b/>
        <i/>
        <sz val="14"/>
        <color rgb="FF008000"/>
        <rFont val="Calibri"/>
        <family val="2"/>
        <charset val="204"/>
        <scheme val="minor"/>
      </rPr>
      <t>+250 грн.</t>
    </r>
    <r>
      <rPr>
        <i/>
        <sz val="14"/>
        <color rgb="FF008000"/>
        <rFont val="Calibri"/>
        <family val="2"/>
        <charset val="204"/>
        <scheme val="minor"/>
      </rPr>
      <t xml:space="preserve"> за кожну продану одиницю товару,</t>
    </r>
  </si>
  <si>
    <r>
      <t xml:space="preserve">при не виконанні плану - стягується штраф </t>
    </r>
    <r>
      <rPr>
        <b/>
        <i/>
        <sz val="14"/>
        <color rgb="FF008000"/>
        <rFont val="Calibri"/>
        <family val="2"/>
        <charset val="204"/>
        <scheme val="minor"/>
      </rPr>
      <t>– 500 грн.</t>
    </r>
    <r>
      <rPr>
        <i/>
        <sz val="14"/>
        <color rgb="FF008000"/>
        <rFont val="Calibri"/>
        <family val="2"/>
        <charset val="204"/>
        <scheme val="minor"/>
      </rPr>
      <t xml:space="preserve"> за кожну одиницю.</t>
    </r>
  </si>
  <si>
    <t>велосипед Giant</t>
  </si>
  <si>
    <t>велосипед Bulls</t>
  </si>
  <si>
    <t>велосипед Comanche</t>
  </si>
  <si>
    <t>велосипед Diamondback</t>
  </si>
  <si>
    <r>
      <rPr>
        <b/>
        <i/>
        <sz val="14"/>
        <color rgb="FF008000"/>
        <rFont val="Calibri"/>
        <family val="2"/>
        <charset val="204"/>
        <scheme val="minor"/>
      </rPr>
      <t xml:space="preserve">1. </t>
    </r>
    <r>
      <rPr>
        <i/>
        <sz val="14"/>
        <color rgb="FF008000"/>
        <rFont val="Calibri"/>
        <family val="2"/>
        <charset val="204"/>
        <scheme val="minor"/>
      </rPr>
      <t xml:space="preserve">Встановити нову </t>
    </r>
    <r>
      <rPr>
        <b/>
        <i/>
        <sz val="14"/>
        <color rgb="FF008000"/>
        <rFont val="Calibri"/>
        <family val="2"/>
        <charset val="204"/>
        <scheme val="minor"/>
      </rPr>
      <t>ціну з відповідною знижкою,</t>
    </r>
    <r>
      <rPr>
        <i/>
        <sz val="14"/>
        <color rgb="FF008000"/>
        <rFont val="Calibri"/>
        <family val="2"/>
        <charset val="204"/>
        <scheme val="minor"/>
      </rPr>
      <t xml:space="preserve"> якщо товар на полиці магазину</t>
    </r>
  </si>
  <si>
    <r>
      <t>зберігається протягом</t>
    </r>
    <r>
      <rPr>
        <b/>
        <i/>
        <sz val="14"/>
        <color rgb="FF008000"/>
        <rFont val="Calibri"/>
        <family val="2"/>
        <charset val="204"/>
        <scheme val="minor"/>
      </rPr>
      <t xml:space="preserve"> певного терміну.</t>
    </r>
  </si>
  <si>
    <t>велосипед TREK</t>
  </si>
  <si>
    <t>велосипед Merida</t>
  </si>
  <si>
    <t>велосипед Kellys</t>
  </si>
  <si>
    <t>велосипед Scott</t>
  </si>
  <si>
    <t>велосипед CUBE</t>
  </si>
  <si>
    <t>велосипед Ghost</t>
  </si>
  <si>
    <t>велосипед Specialized</t>
  </si>
  <si>
    <t>велосипед Sсhwinn</t>
  </si>
  <si>
    <t>Товарообіг, од.</t>
  </si>
  <si>
    <t>Приріст до минулого року, %</t>
  </si>
  <si>
    <r>
      <rPr>
        <b/>
        <i/>
        <sz val="14"/>
        <color rgb="FF008000"/>
        <rFont val="Calibri"/>
        <family val="2"/>
        <charset val="204"/>
        <scheme val="minor"/>
      </rPr>
      <t xml:space="preserve">1. </t>
    </r>
    <r>
      <rPr>
        <i/>
        <sz val="14"/>
        <color rgb="FF008000"/>
        <rFont val="Calibri"/>
        <family val="2"/>
        <charset val="204"/>
        <scheme val="minor"/>
      </rPr>
      <t>Визначити тип приросту:</t>
    </r>
  </si>
  <si>
    <t>Тип приросту</t>
  </si>
  <si>
    <r>
      <t xml:space="preserve">– </t>
    </r>
    <r>
      <rPr>
        <b/>
        <i/>
        <sz val="14"/>
        <color rgb="FF008000"/>
        <rFont val="Calibri"/>
        <family val="2"/>
        <charset val="204"/>
        <scheme val="minor"/>
      </rPr>
      <t>позитивний;</t>
    </r>
  </si>
  <si>
    <r>
      <t>–</t>
    </r>
    <r>
      <rPr>
        <b/>
        <i/>
        <sz val="14"/>
        <color rgb="FF008000"/>
        <rFont val="Calibri"/>
        <family val="2"/>
        <charset val="204"/>
        <scheme val="minor"/>
      </rPr>
      <t xml:space="preserve"> негативний;</t>
    </r>
  </si>
  <si>
    <r>
      <t xml:space="preserve">– </t>
    </r>
    <r>
      <rPr>
        <b/>
        <i/>
        <sz val="14"/>
        <color rgb="FF008000"/>
        <rFont val="Calibri"/>
        <family val="2"/>
        <charset val="204"/>
        <scheme val="minor"/>
      </rPr>
      <t>відсутній.</t>
    </r>
  </si>
  <si>
    <t xml:space="preserve"> Фрукти</t>
  </si>
  <si>
    <t>Кавун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</si>
  <si>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VLOOKUP </t>
    </r>
    <r>
      <rPr>
        <i/>
        <sz val="14"/>
        <color rgb="FF008000"/>
        <rFont val="Calibri"/>
        <family val="2"/>
        <charset val="204"/>
        <scheme val="minor"/>
      </rPr>
      <t>зробити:</t>
    </r>
  </si>
  <si>
    <t>Диня</t>
  </si>
  <si>
    <r>
      <t xml:space="preserve">  автоматичне відображення цін на фрукти у клітинці </t>
    </r>
    <r>
      <rPr>
        <b/>
        <i/>
        <sz val="14"/>
        <color rgb="FFFF5050"/>
        <rFont val="Calibri"/>
        <family val="2"/>
        <charset val="204"/>
        <scheme val="minor"/>
      </rPr>
      <t>С18</t>
    </r>
    <r>
      <rPr>
        <i/>
        <sz val="14"/>
        <color rgb="FF008000"/>
        <rFont val="Calibri"/>
        <family val="2"/>
        <charset val="204"/>
        <scheme val="minor"/>
      </rPr>
      <t>,</t>
    </r>
  </si>
  <si>
    <t>Вишня</t>
  </si>
  <si>
    <t>в залежності від обраного значення із списку.</t>
  </si>
  <si>
    <r>
      <t>Задати параметр пошуку -</t>
    </r>
    <r>
      <rPr>
        <b/>
        <i/>
        <sz val="14"/>
        <color rgb="FF008000"/>
        <rFont val="Calibri"/>
        <family val="2"/>
        <charset val="204"/>
        <scheme val="minor"/>
      </rPr>
      <t>точний збіг.</t>
    </r>
  </si>
  <si>
    <t>Яблуко</t>
  </si>
  <si>
    <t>Полуниця</t>
  </si>
  <si>
    <r>
      <rPr>
        <b/>
        <i/>
        <sz val="14"/>
        <color rgb="FF008000"/>
        <rFont val="Calibri"/>
        <family val="2"/>
        <charset val="204"/>
        <scheme val="minor"/>
      </rPr>
      <t>2.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>VLOOKUP</t>
    </r>
    <r>
      <rPr>
        <i/>
        <sz val="14"/>
        <color rgb="FF008000"/>
        <rFont val="Calibri"/>
        <family val="2"/>
        <charset val="204"/>
        <scheme val="minor"/>
      </rPr>
      <t xml:space="preserve"> зробити:</t>
    </r>
  </si>
  <si>
    <t>Малина</t>
  </si>
  <si>
    <r>
      <t xml:space="preserve">автоматичне відображення цін на фрукти у клітинці </t>
    </r>
    <r>
      <rPr>
        <b/>
        <i/>
        <sz val="14"/>
        <color rgb="FFFF5050"/>
        <rFont val="Calibri"/>
        <family val="2"/>
        <charset val="204"/>
        <scheme val="minor"/>
      </rPr>
      <t>F18</t>
    </r>
    <r>
      <rPr>
        <i/>
        <sz val="14"/>
        <color rgb="FF008000"/>
        <rFont val="Calibri"/>
        <family val="2"/>
        <charset val="204"/>
        <scheme val="minor"/>
      </rPr>
      <t>,</t>
    </r>
  </si>
  <si>
    <t>Абрикос</t>
  </si>
  <si>
    <t>Груша</t>
  </si>
  <si>
    <r>
      <t>Задати параметр пошуку -</t>
    </r>
    <r>
      <rPr>
        <b/>
        <i/>
        <sz val="14"/>
        <color rgb="FF008000"/>
        <rFont val="Calibri"/>
        <family val="2"/>
        <charset val="204"/>
        <scheme val="minor"/>
      </rPr>
      <t>приблизне значення.</t>
    </r>
  </si>
  <si>
    <t>Слива</t>
  </si>
  <si>
    <t>Персик</t>
  </si>
  <si>
    <t>Смородина</t>
  </si>
  <si>
    <t xml:space="preserve">Посада </t>
  </si>
  <si>
    <t>Оклад</t>
  </si>
  <si>
    <t>Посада</t>
  </si>
  <si>
    <t>Ангелочкін А. О.</t>
  </si>
  <si>
    <t>менеджер</t>
  </si>
  <si>
    <t>аналітик</t>
  </si>
  <si>
    <t>Везунчікова В. В.</t>
  </si>
  <si>
    <t>торговий агент</t>
  </si>
  <si>
    <t>бухгалтер</t>
  </si>
  <si>
    <t>Веселий В. В.</t>
  </si>
  <si>
    <t>ген. директор</t>
  </si>
  <si>
    <t>Найдобріший Д. Д.</t>
  </si>
  <si>
    <t>гл. бухгалтер</t>
  </si>
  <si>
    <t>Добрецова Д. Д.</t>
  </si>
  <si>
    <t>зам начальника</t>
  </si>
  <si>
    <t>Душечкина Д. Д.</t>
  </si>
  <si>
    <t>Чудова З. З.</t>
  </si>
  <si>
    <t>начальник</t>
  </si>
  <si>
    <t>Красенів К. К.</t>
  </si>
  <si>
    <t>Мирний М. М.</t>
  </si>
  <si>
    <t>фін. директор</t>
  </si>
  <si>
    <t>Безжурний М. М.</t>
  </si>
  <si>
    <t>Оптимістів О. Й.</t>
  </si>
  <si>
    <t>Отлічніцева О. О.</t>
  </si>
  <si>
    <t>Позитивів П. П.</t>
  </si>
  <si>
    <r>
      <t>1.</t>
    </r>
    <r>
      <rPr>
        <i/>
        <sz val="14"/>
        <color rgb="FF008000"/>
        <rFont val="Calibri"/>
        <family val="2"/>
        <charset val="204"/>
        <scheme val="minor"/>
      </rPr>
      <t>Використовуючи функцію</t>
    </r>
    <r>
      <rPr>
        <b/>
        <i/>
        <sz val="14"/>
        <color rgb="FF008000"/>
        <rFont val="Calibri"/>
        <family val="2"/>
        <charset val="204"/>
        <scheme val="minor"/>
      </rPr>
      <t xml:space="preserve"> VLOOKUP </t>
    </r>
    <r>
      <rPr>
        <i/>
        <sz val="14"/>
        <color rgb="FF008000"/>
        <rFont val="Calibri"/>
        <family val="2"/>
        <charset val="204"/>
        <scheme val="minor"/>
      </rPr>
      <t>призначити:</t>
    </r>
  </si>
  <si>
    <t>Праздникова П. П.</t>
  </si>
  <si>
    <r>
      <rPr>
        <i/>
        <sz val="14"/>
        <color rgb="FF008000"/>
        <rFont val="Calibri"/>
        <family val="2"/>
        <charset val="204"/>
        <scheme val="minor"/>
      </rPr>
      <t>оклад кожному із співробітників компанії</t>
    </r>
    <r>
      <rPr>
        <b/>
        <i/>
        <sz val="14"/>
        <color rgb="FF008000"/>
        <rFont val="Calibri"/>
        <family val="2"/>
        <charset val="204"/>
        <scheme val="minor"/>
      </rPr>
      <t>,</t>
    </r>
  </si>
  <si>
    <t>Прекрасна П. П.</t>
  </si>
  <si>
    <t>розміри окладів зазаначені в додатковій таблиці.</t>
  </si>
  <si>
    <t>Приємний П. П.</t>
  </si>
  <si>
    <t>Радісна Р. Р.</t>
  </si>
  <si>
    <t>Радісний Р. Р.</t>
  </si>
  <si>
    <t>Щасливців С. С.</t>
  </si>
  <si>
    <t>Толерантна Т. Т.</t>
  </si>
  <si>
    <t>Удальцов У. У.</t>
  </si>
  <si>
    <t>Улибочкіна У. У.</t>
  </si>
  <si>
    <t>Хороших Х. Х.</t>
  </si>
  <si>
    <t>Назва
отримувача</t>
  </si>
  <si>
    <t>Вартість замовлення</t>
  </si>
  <si>
    <t>Kод співробітника</t>
  </si>
  <si>
    <r>
      <t xml:space="preserve">Бонус з
продажу, </t>
    </r>
    <r>
      <rPr>
        <b/>
        <sz val="12"/>
        <color theme="0"/>
        <rFont val="Calibri"/>
        <family val="2"/>
        <charset val="204"/>
      </rPr>
      <t>€</t>
    </r>
  </si>
  <si>
    <t>Код сотрудника</t>
  </si>
  <si>
    <t>% бонуса</t>
  </si>
  <si>
    <t>Ernst Handel</t>
  </si>
  <si>
    <t>IVN</t>
  </si>
  <si>
    <t>ALX</t>
  </si>
  <si>
    <t>Ластівчин О. О.</t>
  </si>
  <si>
    <t>Rancho grande</t>
  </si>
  <si>
    <t>VSL</t>
  </si>
  <si>
    <t>MAR</t>
  </si>
  <si>
    <t>Життєрадісна М. М.</t>
  </si>
  <si>
    <t>Toms Spezialitaten</t>
  </si>
  <si>
    <t>DAR</t>
  </si>
  <si>
    <t>Supremes delices</t>
  </si>
  <si>
    <t>ALS</t>
  </si>
  <si>
    <t>PTR</t>
  </si>
  <si>
    <t>Бусаров П. П.</t>
  </si>
  <si>
    <t>Hanari Carnes</t>
  </si>
  <si>
    <t>Хлус В. В.</t>
  </si>
  <si>
    <t>Victuailles en stock</t>
  </si>
  <si>
    <t>NIK</t>
  </si>
  <si>
    <t>Спритний І. І.</t>
  </si>
  <si>
    <t>Richter Supermarkt</t>
  </si>
  <si>
    <t>KAT</t>
  </si>
  <si>
    <t>Дроздов М. М.</t>
  </si>
  <si>
    <t>Wartian Herkku</t>
  </si>
  <si>
    <t>HEL</t>
  </si>
  <si>
    <t>Прекрасна О. О.</t>
  </si>
  <si>
    <t>Борисова К. К.</t>
  </si>
  <si>
    <t>Wellington Importadora</t>
  </si>
  <si>
    <t>Іпатов О. О.</t>
  </si>
  <si>
    <t>HILARION-Abastos</t>
  </si>
  <si>
    <t>Chop-suey Chinese</t>
  </si>
  <si>
    <r>
      <t xml:space="preserve">Загальний бонус
з продажу, </t>
    </r>
    <r>
      <rPr>
        <b/>
        <sz val="12"/>
        <color theme="0"/>
        <rFont val="Calibri"/>
        <family val="2"/>
        <charset val="204"/>
      </rPr>
      <t>€</t>
    </r>
  </si>
  <si>
    <t>Centro comercial Moctezuma</t>
  </si>
  <si>
    <t>Rattlesnake Canyon Grocery</t>
  </si>
  <si>
    <t>Ottilies Kaseladen</t>
  </si>
  <si>
    <t>Que Delicia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</si>
  <si>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>Використовуючи функцію</t>
    </r>
    <r>
      <rPr>
        <b/>
        <i/>
        <sz val="14"/>
        <color rgb="FF008000"/>
        <rFont val="Calibri"/>
        <family val="2"/>
        <charset val="204"/>
        <scheme val="minor"/>
      </rPr>
      <t xml:space="preserve"> VLOOKUP </t>
    </r>
    <r>
      <rPr>
        <i/>
        <sz val="14"/>
        <color rgb="FF008000"/>
        <rFont val="Calibri"/>
        <family val="2"/>
        <charset val="204"/>
        <scheme val="minor"/>
      </rPr>
      <t>розрахувати:</t>
    </r>
  </si>
  <si>
    <r>
      <rPr>
        <b/>
        <i/>
        <sz val="14"/>
        <color rgb="FF008000"/>
        <rFont val="Calibri"/>
        <family val="2"/>
        <charset val="204"/>
        <scheme val="minor"/>
      </rPr>
      <t>загальне значення бунусів з продажів</t>
    </r>
    <r>
      <rPr>
        <i/>
        <sz val="14"/>
        <color rgb="FF008000"/>
        <rFont val="Calibri"/>
        <family val="2"/>
        <charset val="204"/>
        <scheme val="minor"/>
      </rPr>
      <t>, як</t>
    </r>
    <r>
      <rPr>
        <b/>
        <i/>
        <sz val="14"/>
        <color rgb="FF008000"/>
        <rFont val="Calibri"/>
        <family val="2"/>
        <charset val="204"/>
        <scheme val="minor"/>
      </rPr>
      <t xml:space="preserve"> відсоток бунусу</t>
    </r>
  </si>
  <si>
    <r>
      <t xml:space="preserve">для кожного співробітника </t>
    </r>
    <r>
      <rPr>
        <b/>
        <i/>
        <sz val="14"/>
        <color rgb="FF008000"/>
        <rFont val="Calibri"/>
        <family val="2"/>
        <charset val="204"/>
        <scheme val="minor"/>
      </rPr>
      <t>від Вартості замовлення</t>
    </r>
    <r>
      <rPr>
        <i/>
        <sz val="14"/>
        <color rgb="FF008000"/>
        <rFont val="Calibri"/>
        <family val="2"/>
        <charset val="204"/>
        <scheme val="minor"/>
      </rPr>
      <t xml:space="preserve">. </t>
    </r>
  </si>
  <si>
    <t>GROSELLA-Restaurante</t>
  </si>
  <si>
    <t>Frankenversand</t>
  </si>
  <si>
    <t>White Clover Markets</t>
  </si>
  <si>
    <t>Magazzini Alimentari Riuniti</t>
  </si>
  <si>
    <t>Blondel pere et fils</t>
  </si>
  <si>
    <t>QUICK-Stop</t>
  </si>
  <si>
    <t>Morgenstern Gesundkost</t>
  </si>
  <si>
    <t>Tortuga Restaurante</t>
  </si>
  <si>
    <t>Vins et alcools Chevalier</t>
  </si>
  <si>
    <t>Berglunds snabbkop</t>
  </si>
  <si>
    <t>Lehmanns Marktstand</t>
  </si>
  <si>
    <t>Romero y tomillo</t>
  </si>
  <si>
    <t>Folk och fa HB</t>
  </si>
  <si>
    <t>LILA-Supermercado</t>
  </si>
  <si>
    <t>Ricardo Adocicados</t>
  </si>
  <si>
    <t>B's Beverages</t>
  </si>
  <si>
    <t>Split Rail Beer &amp; Ale</t>
  </si>
  <si>
    <t>Tradicao Hipermercados</t>
  </si>
  <si>
    <t>Reggiani Caseifici</t>
  </si>
  <si>
    <t>Comercio Mineiro</t>
  </si>
  <si>
    <t>Hungry Owl All-Night Grocers</t>
  </si>
  <si>
    <t>Die Wandernde Kuh</t>
  </si>
  <si>
    <t>Godos Cocina Tipica</t>
  </si>
  <si>
    <t>Ana Trujillo Emparedados y helados</t>
  </si>
  <si>
    <t>Lonesome Pine Restaurant</t>
  </si>
  <si>
    <t>Du monde entier</t>
  </si>
  <si>
    <t>The Big Cheese</t>
  </si>
  <si>
    <t>Island Trading</t>
  </si>
  <si>
    <t>Old World Delicatessen</t>
  </si>
  <si>
    <t>Save-a-lot Markets</t>
  </si>
  <si>
    <t>Koniglich Essen</t>
  </si>
  <si>
    <t>Bolido Comidas preparadas</t>
  </si>
  <si>
    <t>Furia Bacalhau e Frutos do Mar</t>
  </si>
  <si>
    <t>Bon app'</t>
  </si>
  <si>
    <t>Mere Paillarde</t>
  </si>
  <si>
    <t>Pericles Comidas clasicas</t>
  </si>
  <si>
    <t>Princesa Isabel Vinhos</t>
  </si>
  <si>
    <t>Simons bistro</t>
  </si>
  <si>
    <t>Familia Arquibaldo</t>
  </si>
  <si>
    <t>Around the Horn</t>
  </si>
  <si>
    <t>Piccolo und mehr</t>
  </si>
  <si>
    <t>Seven Seas Imports</t>
  </si>
  <si>
    <t>La maison d'Asie</t>
  </si>
  <si>
    <t>Antonio Moreno Taqueria</t>
  </si>
  <si>
    <t>Vaffeljernet</t>
  </si>
  <si>
    <t>Drachenblut Delikatessen</t>
  </si>
  <si>
    <t>Eastern Connection</t>
  </si>
  <si>
    <t>Queen Cozinha</t>
  </si>
  <si>
    <t>Wolski Zajazd</t>
  </si>
  <si>
    <t>Hungry Coyote Import Store</t>
  </si>
  <si>
    <t>Sante Gourmet</t>
  </si>
  <si>
    <t>Bottom-Dollar Markets</t>
  </si>
  <si>
    <t>Galeria del gastronomo</t>
  </si>
  <si>
    <t>Folies gourmandes</t>
  </si>
  <si>
    <t>Oceano Atlantico Ltda.</t>
  </si>
  <si>
    <t>LINO-Delicateses</t>
  </si>
  <si>
    <t>Franchi S.p.A.</t>
  </si>
  <si>
    <t>Consolidated Holdings</t>
  </si>
  <si>
    <t>Gourmet Lanchonetes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</si>
  <si>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</si>
  <si>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</si>
  <si>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</si>
  <si>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</si>
  <si>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</si>
  <si>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</si>
  <si>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</si>
  <si>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</si>
  <si>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</si>
  <si>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</si>
  <si>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</si>
  <si>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ТОО "Мертвые души"</t>
  </si>
  <si>
    <t>France restauration</t>
  </si>
  <si>
    <t>Alfreds Futterkiste</t>
  </si>
  <si>
    <t>Specialites du monde</t>
  </si>
  <si>
    <t>La corne d'abondance</t>
  </si>
  <si>
    <t>Прибуток</t>
  </si>
  <si>
    <t>Витрати</t>
  </si>
  <si>
    <t>Прибуток/Збиток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</si>
  <si>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</si>
  <si>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</si>
  <si>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</si>
  <si>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</si>
  <si>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</si>
  <si>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</si>
  <si>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</si>
  <si>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>Створити форму для швидкого визначення,</t>
    </r>
  </si>
  <si>
    <t>Серпень</t>
  </si>
  <si>
    <t>чи був звітний період з прибутком або збитком?</t>
  </si>
  <si>
    <t>Вересень</t>
  </si>
  <si>
    <t>Жовтень</t>
  </si>
  <si>
    <r>
      <t>2.</t>
    </r>
    <r>
      <rPr>
        <i/>
        <sz val="14"/>
        <color rgb="FF008000"/>
        <rFont val="Calibri"/>
        <family val="2"/>
        <charset val="204"/>
        <scheme val="minor"/>
      </rPr>
      <t>За допомоги умовного формотування полегшити розуміння,</t>
    </r>
  </si>
  <si>
    <t>Листопад</t>
  </si>
  <si>
    <t>чи був звітний період з прибутком або збитком.</t>
  </si>
  <si>
    <t>Грудень</t>
  </si>
  <si>
    <r>
      <t xml:space="preserve">Тобто, </t>
    </r>
    <r>
      <rPr>
        <b/>
        <i/>
        <sz val="14"/>
        <color rgb="FF008000"/>
        <rFont val="Calibri"/>
        <family val="2"/>
        <charset val="204"/>
        <scheme val="minor"/>
      </rPr>
      <t>якщо</t>
    </r>
    <r>
      <rPr>
        <i/>
        <sz val="14"/>
        <color rgb="FF008000"/>
        <rFont val="Calibri"/>
        <family val="2"/>
        <charset val="204"/>
        <scheme val="minor"/>
      </rPr>
      <t xml:space="preserve"> формула поверне значення </t>
    </r>
    <r>
      <rPr>
        <b/>
        <i/>
        <sz val="14"/>
        <color rgb="FF008000"/>
        <rFont val="Calibri"/>
        <family val="2"/>
        <charset val="204"/>
        <scheme val="minor"/>
      </rPr>
      <t xml:space="preserve">"Збиток" </t>
    </r>
    <r>
      <rPr>
        <i/>
        <sz val="14"/>
        <color rgb="FF008000"/>
        <rFont val="Calibri"/>
        <family val="2"/>
        <charset val="204"/>
        <scheme val="minor"/>
      </rPr>
      <t>виділити клітинку</t>
    </r>
    <r>
      <rPr>
        <b/>
        <i/>
        <sz val="14"/>
        <color rgb="FF008000"/>
        <rFont val="Calibri"/>
        <family val="2"/>
        <charset val="204"/>
        <scheme val="minor"/>
      </rPr>
      <t>:</t>
    </r>
  </si>
  <si>
    <r>
      <t xml:space="preserve">колір заливки - </t>
    </r>
    <r>
      <rPr>
        <b/>
        <i/>
        <sz val="14"/>
        <color rgb="FF008000"/>
        <rFont val="Calibri"/>
        <family val="2"/>
        <charset val="204"/>
        <scheme val="minor"/>
      </rPr>
      <t>червоний</t>
    </r>
    <r>
      <rPr>
        <i/>
        <sz val="14"/>
        <color rgb="FF008000"/>
        <rFont val="Calibri"/>
        <family val="2"/>
        <charset val="204"/>
        <scheme val="minor"/>
      </rPr>
      <t xml:space="preserve">; колір тексту - </t>
    </r>
    <r>
      <rPr>
        <b/>
        <i/>
        <sz val="14"/>
        <color rgb="FF008000"/>
        <rFont val="Calibri"/>
        <family val="2"/>
        <charset val="204"/>
        <scheme val="minor"/>
      </rPr>
      <t>білий напівжитний.</t>
    </r>
  </si>
  <si>
    <r>
      <t xml:space="preserve">Або, </t>
    </r>
    <r>
      <rPr>
        <b/>
        <i/>
        <sz val="14"/>
        <color rgb="FF008000"/>
        <rFont val="Calibri"/>
        <family val="2"/>
        <charset val="204"/>
        <scheme val="minor"/>
      </rPr>
      <t>якщо</t>
    </r>
    <r>
      <rPr>
        <i/>
        <sz val="14"/>
        <color rgb="FF008000"/>
        <rFont val="Calibri"/>
        <family val="2"/>
        <charset val="204"/>
        <scheme val="minor"/>
      </rPr>
      <t xml:space="preserve"> формула поверне значення </t>
    </r>
    <r>
      <rPr>
        <b/>
        <i/>
        <sz val="14"/>
        <color rgb="FF008000"/>
        <rFont val="Calibri"/>
        <family val="2"/>
        <charset val="204"/>
        <scheme val="minor"/>
      </rPr>
      <t xml:space="preserve">"Прибуток" </t>
    </r>
    <r>
      <rPr>
        <i/>
        <sz val="14"/>
        <color rgb="FF008000"/>
        <rFont val="Calibri"/>
        <family val="2"/>
        <charset val="204"/>
        <scheme val="minor"/>
      </rPr>
      <t>виділити клітинку</t>
    </r>
    <r>
      <rPr>
        <b/>
        <i/>
        <sz val="14"/>
        <color rgb="FF008000"/>
        <rFont val="Calibri"/>
        <family val="2"/>
        <charset val="204"/>
        <scheme val="minor"/>
      </rPr>
      <t>:</t>
    </r>
  </si>
  <si>
    <r>
      <t xml:space="preserve">колір заливки - </t>
    </r>
    <r>
      <rPr>
        <b/>
        <i/>
        <sz val="14"/>
        <color rgb="FF008000"/>
        <rFont val="Calibri"/>
        <family val="2"/>
        <charset val="204"/>
        <scheme val="minor"/>
      </rPr>
      <t>зелений</t>
    </r>
    <r>
      <rPr>
        <i/>
        <sz val="14"/>
        <color rgb="FF008000"/>
        <rFont val="Calibri"/>
        <family val="2"/>
        <charset val="204"/>
        <scheme val="minor"/>
      </rPr>
      <t xml:space="preserve">; колір тексту - </t>
    </r>
    <r>
      <rPr>
        <b/>
        <i/>
        <sz val="14"/>
        <color rgb="FF008000"/>
        <rFont val="Calibri"/>
        <family val="2"/>
        <charset val="204"/>
        <scheme val="minor"/>
      </rPr>
      <t>білий напівжитний.</t>
    </r>
  </si>
  <si>
    <t>Везунчиків В.В.</t>
  </si>
  <si>
    <t>Код замовлення</t>
  </si>
  <si>
    <t>Код клієнта</t>
  </si>
  <si>
    <t>ERNSH</t>
  </si>
  <si>
    <t>RANCH</t>
  </si>
  <si>
    <t>TOMSP</t>
  </si>
  <si>
    <t>SUPRD</t>
  </si>
  <si>
    <t>HANAR</t>
  </si>
  <si>
    <t>VICTE</t>
  </si>
  <si>
    <t>RICSU</t>
  </si>
  <si>
    <t>WARTH</t>
  </si>
  <si>
    <t>WELLI</t>
  </si>
  <si>
    <t>HILAA</t>
  </si>
  <si>
    <t>CHOPS</t>
  </si>
  <si>
    <t>CENTC</t>
  </si>
  <si>
    <t>RATTC</t>
  </si>
  <si>
    <t>OTTIK</t>
  </si>
  <si>
    <t>QUEDE</t>
  </si>
  <si>
    <t>GROSR</t>
  </si>
  <si>
    <t>FRANK</t>
  </si>
  <si>
    <t>WHITC</t>
  </si>
  <si>
    <t>MAGAA</t>
  </si>
  <si>
    <t>BLONP</t>
  </si>
  <si>
    <t>QUICK</t>
  </si>
  <si>
    <t>MORGK</t>
  </si>
  <si>
    <t>TORTU</t>
  </si>
  <si>
    <t>VINET</t>
  </si>
  <si>
    <t>BERGS</t>
  </si>
  <si>
    <t>LEHMS</t>
  </si>
  <si>
    <t>ROMEY</t>
  </si>
  <si>
    <t>FOLKO</t>
  </si>
  <si>
    <t>LILAS</t>
  </si>
  <si>
    <t>RICAR</t>
  </si>
  <si>
    <t>BSBEV</t>
  </si>
  <si>
    <t>SPLIR</t>
  </si>
  <si>
    <t>TRADH</t>
  </si>
  <si>
    <t>REGGC</t>
  </si>
  <si>
    <t>COMMI</t>
  </si>
  <si>
    <t>HUNGO</t>
  </si>
  <si>
    <t>WANDK</t>
  </si>
  <si>
    <t>GODOS</t>
  </si>
  <si>
    <t>ANATR</t>
  </si>
  <si>
    <t>LONEP</t>
  </si>
  <si>
    <t>DUMON</t>
  </si>
  <si>
    <t>THEBI</t>
  </si>
  <si>
    <t>ISLAT</t>
  </si>
  <si>
    <t>OLDWO</t>
  </si>
  <si>
    <t>SAVEA</t>
  </si>
  <si>
    <t>KOENE</t>
  </si>
  <si>
    <t>BOLID</t>
  </si>
  <si>
    <t>FURIB</t>
  </si>
  <si>
    <t>BONAP</t>
  </si>
  <si>
    <t>MEREP</t>
  </si>
  <si>
    <t>PERIC</t>
  </si>
  <si>
    <t>PRINI</t>
  </si>
  <si>
    <t>SIMOB</t>
  </si>
  <si>
    <t>FAMIA</t>
  </si>
  <si>
    <t>AROUT</t>
  </si>
  <si>
    <t>PICCO</t>
  </si>
  <si>
    <t>SEVES</t>
  </si>
  <si>
    <t>LAMAI</t>
  </si>
  <si>
    <t>ANTON</t>
  </si>
  <si>
    <t>VAFFE</t>
  </si>
  <si>
    <t>DRACD</t>
  </si>
  <si>
    <t>EASTC</t>
  </si>
  <si>
    <t>QUEEN</t>
  </si>
  <si>
    <t>WOLZA</t>
  </si>
  <si>
    <t>HUNGC</t>
  </si>
  <si>
    <t>SANTG</t>
  </si>
  <si>
    <t>BOTTM</t>
  </si>
  <si>
    <t>GALED</t>
  </si>
  <si>
    <t>FOLIG</t>
  </si>
  <si>
    <t>OCEAN</t>
  </si>
  <si>
    <t>LINOD</t>
  </si>
  <si>
    <t>FRANS</t>
  </si>
  <si>
    <t>CONSH</t>
  </si>
  <si>
    <t>GOURL</t>
  </si>
  <si>
    <t>Код співробітника</t>
  </si>
  <si>
    <r>
      <t xml:space="preserve">Доставка, </t>
    </r>
    <r>
      <rPr>
        <b/>
        <sz val="12"/>
        <color theme="0"/>
        <rFont val="Calibri"/>
        <family val="2"/>
        <charset val="204"/>
      </rPr>
      <t>€</t>
    </r>
  </si>
  <si>
    <t>Код Заказа</t>
  </si>
  <si>
    <t>Код
клієнта</t>
  </si>
  <si>
    <r>
      <rPr>
        <b/>
        <i/>
        <sz val="14"/>
        <color rgb="FF008000"/>
        <rFont val="Calibri"/>
        <family val="2"/>
        <charset val="204"/>
        <scheme val="minor"/>
      </rPr>
      <t>1.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 xml:space="preserve">HLOOKUP </t>
    </r>
    <r>
      <rPr>
        <i/>
        <sz val="14"/>
        <color rgb="FF008000"/>
        <rFont val="Calibri"/>
        <family val="2"/>
        <charset val="204"/>
        <scheme val="minor"/>
      </rPr>
      <t xml:space="preserve">визначити за </t>
    </r>
    <r>
      <rPr>
        <b/>
        <i/>
        <sz val="14"/>
        <color rgb="FF008000"/>
        <rFont val="Calibri"/>
        <family val="2"/>
        <charset val="204"/>
        <scheme val="minor"/>
      </rPr>
      <t xml:space="preserve">Кодом замовлення, </t>
    </r>
    <r>
      <rPr>
        <i/>
        <sz val="14"/>
        <color rgb="FF008000"/>
        <rFont val="Calibri"/>
        <family val="2"/>
        <charset val="204"/>
        <scheme val="minor"/>
      </rPr>
      <t xml:space="preserve">на основі </t>
    </r>
    <r>
      <rPr>
        <b/>
        <i/>
        <sz val="14"/>
        <color rgb="FF008000"/>
        <rFont val="Calibri"/>
        <family val="2"/>
        <charset val="204"/>
        <scheme val="minor"/>
      </rPr>
      <t xml:space="preserve">таблиці </t>
    </r>
    <r>
      <rPr>
        <b/>
        <i/>
        <sz val="14"/>
        <color rgb="FFFF5050"/>
        <rFont val="Calibri"/>
        <family val="2"/>
        <charset val="204"/>
        <scheme val="minor"/>
      </rPr>
      <t>D2:IH5</t>
    </r>
    <r>
      <rPr>
        <i/>
        <sz val="14"/>
        <color rgb="FF008000"/>
        <rFont val="Calibri"/>
        <family val="2"/>
        <charset val="204"/>
        <scheme val="minor"/>
      </rPr>
      <t xml:space="preserve"> - </t>
    </r>
    <r>
      <rPr>
        <b/>
        <i/>
        <sz val="14"/>
        <color rgb="FF008000"/>
        <rFont val="Calibri"/>
        <family val="2"/>
        <charset val="204"/>
        <scheme val="minor"/>
      </rPr>
      <t>Код клієнта.</t>
    </r>
  </si>
  <si>
    <r>
      <t>1.</t>
    </r>
    <r>
      <rPr>
        <i/>
        <sz val="14"/>
        <color rgb="FF008000"/>
        <rFont val="Calibri"/>
        <family val="2"/>
        <charset val="204"/>
        <scheme val="minor"/>
      </rPr>
      <t>Використовуючи функцію</t>
    </r>
    <r>
      <rPr>
        <b/>
        <i/>
        <sz val="14"/>
        <color rgb="FF008000"/>
        <rFont val="Calibri"/>
        <family val="2"/>
        <charset val="204"/>
        <scheme val="minor"/>
      </rPr>
      <t xml:space="preserve"> MATCH </t>
    </r>
    <r>
      <rPr>
        <i/>
        <sz val="14"/>
        <color rgb="FF008000"/>
        <rFont val="Calibri"/>
        <family val="2"/>
        <charset val="204"/>
        <scheme val="minor"/>
      </rPr>
      <t>визначити</t>
    </r>
    <r>
      <rPr>
        <b/>
        <i/>
        <sz val="14"/>
        <color rgb="FF008000"/>
        <rFont val="Calibri"/>
        <family val="2"/>
        <charset val="204"/>
        <scheme val="minor"/>
      </rPr>
      <t>:</t>
    </r>
  </si>
  <si>
    <r>
      <t xml:space="preserve">в діапазоні даних </t>
    </r>
    <r>
      <rPr>
        <b/>
        <i/>
        <sz val="14"/>
        <color rgb="FFFF5050"/>
        <rFont val="Calibri"/>
        <family val="2"/>
        <charset val="204"/>
        <scheme val="minor"/>
      </rPr>
      <t xml:space="preserve">B3:B14 </t>
    </r>
    <r>
      <rPr>
        <i/>
        <sz val="14"/>
        <color rgb="FF008000"/>
        <rFont val="Calibri"/>
        <family val="2"/>
        <charset val="204"/>
        <scheme val="minor"/>
      </rPr>
      <t>відносне положення елемента.</t>
    </r>
  </si>
  <si>
    <r>
      <t>1.</t>
    </r>
    <r>
      <rPr>
        <i/>
        <sz val="14"/>
        <color rgb="FF008000"/>
        <rFont val="Calibri"/>
        <family val="2"/>
        <charset val="204"/>
        <scheme val="minor"/>
      </rPr>
      <t>Використовуючи функцію</t>
    </r>
    <r>
      <rPr>
        <b/>
        <i/>
        <sz val="14"/>
        <color rgb="FF008000"/>
        <rFont val="Calibri"/>
        <family val="2"/>
        <charset val="204"/>
        <scheme val="minor"/>
      </rPr>
      <t xml:space="preserve"> INDEX </t>
    </r>
    <r>
      <rPr>
        <i/>
        <sz val="14"/>
        <color rgb="FF008000"/>
        <rFont val="Calibri"/>
        <family val="2"/>
        <charset val="204"/>
        <scheme val="minor"/>
      </rPr>
      <t>визначити</t>
    </r>
    <r>
      <rPr>
        <b/>
        <i/>
        <sz val="14"/>
        <color rgb="FF008000"/>
        <rFont val="Calibri"/>
        <family val="2"/>
        <charset val="204"/>
        <scheme val="minor"/>
      </rPr>
      <t>:</t>
    </r>
  </si>
  <si>
    <r>
      <rPr>
        <b/>
        <i/>
        <sz val="14"/>
        <color rgb="FF008000"/>
        <rFont val="Calibri"/>
        <family val="2"/>
        <charset val="204"/>
        <scheme val="minor"/>
      </rPr>
      <t>назву фрукта</t>
    </r>
    <r>
      <rPr>
        <i/>
        <sz val="14"/>
        <color rgb="FF008000"/>
        <rFont val="Calibri"/>
        <family val="2"/>
        <charset val="204"/>
        <scheme val="minor"/>
      </rPr>
      <t xml:space="preserve"> який знаходиться в діапазоні даних</t>
    </r>
    <r>
      <rPr>
        <b/>
        <i/>
        <sz val="14"/>
        <color rgb="FFFF5050"/>
        <rFont val="Calibri"/>
        <family val="2"/>
        <charset val="204"/>
        <scheme val="minor"/>
      </rPr>
      <t xml:space="preserve"> B3:B14</t>
    </r>
  </si>
  <si>
    <t>під певним номером.</t>
  </si>
  <si>
    <r>
      <rPr>
        <b/>
        <i/>
        <sz val="14"/>
        <color rgb="FF008000"/>
        <rFont val="Calibri"/>
        <family val="2"/>
        <charset val="204"/>
        <scheme val="minor"/>
      </rPr>
      <t>Номер фрукта</t>
    </r>
    <r>
      <rPr>
        <i/>
        <sz val="14"/>
        <color rgb="FF008000"/>
        <rFont val="Calibri"/>
        <family val="2"/>
        <charset val="204"/>
        <scheme val="minor"/>
      </rPr>
      <t xml:space="preserve"> обрати из списку - клітинка </t>
    </r>
    <r>
      <rPr>
        <b/>
        <i/>
        <sz val="14"/>
        <color rgb="FFFF5050"/>
        <rFont val="Calibri"/>
        <family val="2"/>
        <charset val="204"/>
        <scheme val="minor"/>
      </rPr>
      <t>D8</t>
    </r>
    <r>
      <rPr>
        <i/>
        <sz val="14"/>
        <color rgb="FF008000"/>
        <rFont val="Calibri"/>
        <family val="2"/>
        <charset val="204"/>
        <scheme val="minor"/>
      </rPr>
      <t>.</t>
    </r>
  </si>
  <si>
    <t>Успішність учнів   по предметах</t>
  </si>
  <si>
    <t>інформатика</t>
  </si>
  <si>
    <t>фізика</t>
  </si>
  <si>
    <t>біологія</t>
  </si>
  <si>
    <t>хімія</t>
  </si>
  <si>
    <t>Душечкін Д.Д.</t>
  </si>
  <si>
    <r>
      <t>1.</t>
    </r>
    <r>
      <rPr>
        <i/>
        <sz val="14"/>
        <color rgb="FF008000"/>
        <rFont val="Calibri"/>
        <family val="2"/>
        <charset val="204"/>
        <scheme val="minor"/>
      </rPr>
      <t>Використовуючи функцію</t>
    </r>
    <r>
      <rPr>
        <b/>
        <i/>
        <sz val="14"/>
        <color rgb="FF008000"/>
        <rFont val="Calibri"/>
        <family val="2"/>
        <charset val="204"/>
        <scheme val="minor"/>
      </rPr>
      <t xml:space="preserve"> INDEX </t>
    </r>
    <r>
      <rPr>
        <i/>
        <sz val="14"/>
        <color rgb="FF008000"/>
        <rFont val="Calibri"/>
        <family val="2"/>
        <charset val="204"/>
        <scheme val="minor"/>
      </rPr>
      <t>відобразіть</t>
    </r>
    <r>
      <rPr>
        <b/>
        <i/>
        <sz val="14"/>
        <color rgb="FF008000"/>
        <rFont val="Calibri"/>
        <family val="2"/>
        <charset val="204"/>
        <scheme val="minor"/>
      </rPr>
      <t>:</t>
    </r>
  </si>
  <si>
    <t>Ангелочкін А.А.</t>
  </si>
  <si>
    <r>
      <t xml:space="preserve">оцінку яку отримає учень </t>
    </r>
    <r>
      <rPr>
        <b/>
        <i/>
        <sz val="14"/>
        <color rgb="FF008000"/>
        <rFont val="Calibri"/>
        <family val="2"/>
        <charset val="204"/>
        <scheme val="minor"/>
      </rPr>
      <t>Ангелочкін А.А.</t>
    </r>
  </si>
  <si>
    <r>
      <t xml:space="preserve">зі шкільного предмету </t>
    </r>
    <r>
      <rPr>
        <b/>
        <i/>
        <sz val="14"/>
        <color rgb="FF008000"/>
        <rFont val="Calibri"/>
        <family val="2"/>
        <charset val="204"/>
        <scheme val="minor"/>
      </rPr>
      <t>хімія.</t>
    </r>
  </si>
  <si>
    <t>Улибочкін У.У.</t>
  </si>
  <si>
    <t>Кмітливий О.О.</t>
  </si>
  <si>
    <t>Країни світу і їх столиці за алфавітом</t>
  </si>
  <si>
    <t>Країна</t>
  </si>
  <si>
    <t>Столиця</t>
  </si>
  <si>
    <t>Континент</t>
  </si>
  <si>
    <t>Код</t>
  </si>
  <si>
    <t>Австралія</t>
  </si>
  <si>
    <t>Канберра</t>
  </si>
  <si>
    <t>Австралія океанія</t>
  </si>
  <si>
    <t>AUS</t>
  </si>
  <si>
    <r>
      <t>1.</t>
    </r>
    <r>
      <rPr>
        <i/>
        <sz val="14"/>
        <color rgb="FF008000"/>
        <rFont val="Calibri"/>
        <family val="2"/>
        <charset val="204"/>
        <scheme val="minor"/>
      </rPr>
      <t xml:space="preserve">Налаштувати автоматичне </t>
    </r>
    <r>
      <rPr>
        <b/>
        <i/>
        <sz val="14"/>
        <color rgb="FF008000"/>
        <rFont val="Calibri"/>
        <family val="2"/>
        <charset val="204"/>
        <scheme val="minor"/>
      </rPr>
      <t>відображення назви країни</t>
    </r>
  </si>
  <si>
    <t>Австрія</t>
  </si>
  <si>
    <t>Відень</t>
  </si>
  <si>
    <t>Європа</t>
  </si>
  <si>
    <t>AUT</t>
  </si>
  <si>
    <r>
      <t xml:space="preserve">та її </t>
    </r>
    <r>
      <rPr>
        <b/>
        <i/>
        <sz val="14"/>
        <color rgb="FF008000"/>
        <rFont val="Calibri"/>
        <family val="2"/>
        <charset val="204"/>
        <scheme val="minor"/>
      </rPr>
      <t xml:space="preserve">столиці </t>
    </r>
    <r>
      <rPr>
        <i/>
        <sz val="14"/>
        <color rgb="FF008000"/>
        <rFont val="Calibri"/>
        <family val="2"/>
        <charset val="204"/>
        <scheme val="minor"/>
      </rPr>
      <t xml:space="preserve">за відповідним кодом. </t>
    </r>
    <r>
      <rPr>
        <b/>
        <i/>
        <sz val="14"/>
        <color rgb="FF008000"/>
        <rFont val="Calibri"/>
        <family val="2"/>
        <charset val="204"/>
        <scheme val="minor"/>
      </rPr>
      <t>Код країни</t>
    </r>
    <r>
      <rPr>
        <i/>
        <sz val="14"/>
        <color rgb="FF008000"/>
        <rFont val="Calibri"/>
        <family val="2"/>
        <charset val="204"/>
        <scheme val="minor"/>
      </rPr>
      <t xml:space="preserve"> обирати із списку.</t>
    </r>
  </si>
  <si>
    <t>Азербайджан</t>
  </si>
  <si>
    <t>Баку</t>
  </si>
  <si>
    <t>Азія</t>
  </si>
  <si>
    <t>AZE</t>
  </si>
  <si>
    <t>Албанія</t>
  </si>
  <si>
    <t>тирана</t>
  </si>
  <si>
    <t>ALB</t>
  </si>
  <si>
    <t>Алжир</t>
  </si>
  <si>
    <t>Африка</t>
  </si>
  <si>
    <t>DZA</t>
  </si>
  <si>
    <t>Код країни</t>
  </si>
  <si>
    <t>Столиця країни</t>
  </si>
  <si>
    <t>Ангола</t>
  </si>
  <si>
    <t>Луанда</t>
  </si>
  <si>
    <t>AGO</t>
  </si>
  <si>
    <t>Андорра</t>
  </si>
  <si>
    <t>Андорра-ла-Велья</t>
  </si>
  <si>
    <t>AND</t>
  </si>
  <si>
    <t>Антигуа і Барбуда</t>
  </si>
  <si>
    <t>Сент-Джонс</t>
  </si>
  <si>
    <t>Північна Америка</t>
  </si>
  <si>
    <t>ATG</t>
  </si>
  <si>
    <t>Аргентина</t>
  </si>
  <si>
    <t>Буенос-Айрес</t>
  </si>
  <si>
    <t>Південна Америка</t>
  </si>
  <si>
    <t>ARG</t>
  </si>
  <si>
    <t>Вірменія</t>
  </si>
  <si>
    <t>Єреван</t>
  </si>
  <si>
    <t>ARM</t>
  </si>
  <si>
    <t>Аруба</t>
  </si>
  <si>
    <t>Ораньестад</t>
  </si>
  <si>
    <t>ABW</t>
  </si>
  <si>
    <t>Афганістан</t>
  </si>
  <si>
    <t>Кабул</t>
  </si>
  <si>
    <t>AFG</t>
  </si>
  <si>
    <t>Багами</t>
  </si>
  <si>
    <t>Нассау</t>
  </si>
  <si>
    <t>BHS</t>
  </si>
  <si>
    <t>Бангладеш</t>
  </si>
  <si>
    <t>Дакка</t>
  </si>
  <si>
    <t>BGD</t>
  </si>
  <si>
    <t>Барбадос</t>
  </si>
  <si>
    <t>Бриджтаун</t>
  </si>
  <si>
    <t>BRB</t>
  </si>
  <si>
    <t>Бахрейн</t>
  </si>
  <si>
    <t>Манама</t>
  </si>
  <si>
    <t>BHR</t>
  </si>
  <si>
    <t>Білорусь</t>
  </si>
  <si>
    <t>Мінськ</t>
  </si>
  <si>
    <t>BLR</t>
  </si>
  <si>
    <t>Беліз</t>
  </si>
  <si>
    <t>Бельмопан</t>
  </si>
  <si>
    <t>BLZ</t>
  </si>
  <si>
    <t>Бельгія</t>
  </si>
  <si>
    <t>Брюссель</t>
  </si>
  <si>
    <t>BEL</t>
  </si>
  <si>
    <t>Бенін</t>
  </si>
  <si>
    <t>Порто-Ново, Котону</t>
  </si>
  <si>
    <t>BEN</t>
  </si>
  <si>
    <t>Бермудські острови</t>
  </si>
  <si>
    <t>Гамільтон</t>
  </si>
  <si>
    <t>BMU</t>
  </si>
  <si>
    <t>Болгарія</t>
  </si>
  <si>
    <t>Софія</t>
  </si>
  <si>
    <t>BGR</t>
  </si>
  <si>
    <t>Болівія</t>
  </si>
  <si>
    <t>Сукре</t>
  </si>
  <si>
    <t>BOL</t>
  </si>
  <si>
    <t>Боснія і Герцеговина</t>
  </si>
  <si>
    <t>Сараєво</t>
  </si>
  <si>
    <t>BIH</t>
  </si>
  <si>
    <t>Ботсвана</t>
  </si>
  <si>
    <t>Габороне</t>
  </si>
  <si>
    <t>BWA</t>
  </si>
  <si>
    <t>Бразилія</t>
  </si>
  <si>
    <t>Бразиліа</t>
  </si>
  <si>
    <t>BRA</t>
  </si>
  <si>
    <t>Бруней</t>
  </si>
  <si>
    <t>Бандар-Сері-Бегаван</t>
  </si>
  <si>
    <t>BRN</t>
  </si>
  <si>
    <t>Буркіна Фасо</t>
  </si>
  <si>
    <t>Уагадугу</t>
  </si>
  <si>
    <t>BFA</t>
  </si>
  <si>
    <t>Бурунді</t>
  </si>
  <si>
    <t>Бужумбура</t>
  </si>
  <si>
    <t>BDI</t>
  </si>
  <si>
    <t>Бутан</t>
  </si>
  <si>
    <t>Тхімпху</t>
  </si>
  <si>
    <t>BTN</t>
  </si>
  <si>
    <t>Вануату</t>
  </si>
  <si>
    <t>Порт-Віла</t>
  </si>
  <si>
    <t>VUT</t>
  </si>
  <si>
    <t>Ватикан</t>
  </si>
  <si>
    <t>VAT</t>
  </si>
  <si>
    <t>Великобританія</t>
  </si>
  <si>
    <t>Лондон</t>
  </si>
  <si>
    <t>GBR</t>
  </si>
  <si>
    <t>Угорщина</t>
  </si>
  <si>
    <t>Будапешт</t>
  </si>
  <si>
    <t>HUN</t>
  </si>
  <si>
    <t>Венесуела</t>
  </si>
  <si>
    <t>Каракас</t>
  </si>
  <si>
    <t>VEN</t>
  </si>
  <si>
    <t>В'єтнам</t>
  </si>
  <si>
    <t>Ханой</t>
  </si>
  <si>
    <t>VNM</t>
  </si>
  <si>
    <t>Габон</t>
  </si>
  <si>
    <t>Лібревіль</t>
  </si>
  <si>
    <t>GAB</t>
  </si>
  <si>
    <t>Гайана</t>
  </si>
  <si>
    <t>Джорджтаун</t>
  </si>
  <si>
    <t>HTI</t>
  </si>
  <si>
    <t>Гаїті</t>
  </si>
  <si>
    <t>Порт-о-Пренс</t>
  </si>
  <si>
    <t>GMB</t>
  </si>
  <si>
    <t>Гамбія</t>
  </si>
  <si>
    <t>Банжул</t>
  </si>
  <si>
    <t>Гана</t>
  </si>
  <si>
    <t>Аккра</t>
  </si>
  <si>
    <t>GHA</t>
  </si>
  <si>
    <t>Гваделупа</t>
  </si>
  <si>
    <t>Бас-Тер</t>
  </si>
  <si>
    <t>GLP</t>
  </si>
  <si>
    <t>Гватемала</t>
  </si>
  <si>
    <t>GTM</t>
  </si>
  <si>
    <t>Гвінея</t>
  </si>
  <si>
    <t>Конакрі</t>
  </si>
  <si>
    <t>GIN</t>
  </si>
  <si>
    <t>Гвінея-Бісау</t>
  </si>
  <si>
    <t>Бісау</t>
  </si>
  <si>
    <t>GNB</t>
  </si>
  <si>
    <t>Німеччина</t>
  </si>
  <si>
    <t>Берлін</t>
  </si>
  <si>
    <t>DEU</t>
  </si>
  <si>
    <t>Гондурас</t>
  </si>
  <si>
    <t>Тегусігальпа</t>
  </si>
  <si>
    <t>HND</t>
  </si>
  <si>
    <t>Гонконг</t>
  </si>
  <si>
    <t>HKG</t>
  </si>
  <si>
    <t>Гренада</t>
  </si>
  <si>
    <t>Сент-Джорджес</t>
  </si>
  <si>
    <t>GRD</t>
  </si>
  <si>
    <t>Греція</t>
  </si>
  <si>
    <t>Афіни</t>
  </si>
  <si>
    <t>GRC</t>
  </si>
  <si>
    <t>Грузія</t>
  </si>
  <si>
    <t>Тбілісі</t>
  </si>
  <si>
    <t>GEO</t>
  </si>
  <si>
    <t>Данія</t>
  </si>
  <si>
    <t>Копенгаген</t>
  </si>
  <si>
    <t>DNK</t>
  </si>
  <si>
    <t>Джібуті</t>
  </si>
  <si>
    <t>DJI</t>
  </si>
  <si>
    <t>Домініка</t>
  </si>
  <si>
    <t>Розо</t>
  </si>
  <si>
    <t>DMA</t>
  </si>
  <si>
    <t>Домінікана</t>
  </si>
  <si>
    <t>Санто-Домінго</t>
  </si>
  <si>
    <t>DOM</t>
  </si>
  <si>
    <t>Єгипет</t>
  </si>
  <si>
    <t>Каїр</t>
  </si>
  <si>
    <t>EGY</t>
  </si>
  <si>
    <t>Замбія</t>
  </si>
  <si>
    <t>Лусака</t>
  </si>
  <si>
    <t>ZMB</t>
  </si>
  <si>
    <t>Зімбабве</t>
  </si>
  <si>
    <t>Хараре</t>
  </si>
  <si>
    <t>ZWE</t>
  </si>
  <si>
    <t>Ізраїль</t>
  </si>
  <si>
    <t>Єрусалим</t>
  </si>
  <si>
    <t>ISR</t>
  </si>
  <si>
    <t>Індія</t>
  </si>
  <si>
    <t>Нью-Делі</t>
  </si>
  <si>
    <t>IND</t>
  </si>
  <si>
    <t>Індонезія</t>
  </si>
  <si>
    <t>Джакарта</t>
  </si>
  <si>
    <t>IDN</t>
  </si>
  <si>
    <t>Йорданія</t>
  </si>
  <si>
    <t>Амман</t>
  </si>
  <si>
    <t>JOR</t>
  </si>
  <si>
    <t>Ірак</t>
  </si>
  <si>
    <t>Багдад</t>
  </si>
  <si>
    <t>IRQ</t>
  </si>
  <si>
    <t>Іран</t>
  </si>
  <si>
    <t>Тегеран</t>
  </si>
  <si>
    <t>IRN</t>
  </si>
  <si>
    <t>Ірландія</t>
  </si>
  <si>
    <t>Дублін</t>
  </si>
  <si>
    <t>IRL</t>
  </si>
  <si>
    <t>Ісландія</t>
  </si>
  <si>
    <t>Рейк'явік</t>
  </si>
  <si>
    <t>ISL</t>
  </si>
  <si>
    <t>Іспанія</t>
  </si>
  <si>
    <t>Мадрид</t>
  </si>
  <si>
    <t>ESP</t>
  </si>
  <si>
    <t>Італія</t>
  </si>
  <si>
    <t>Рим</t>
  </si>
  <si>
    <t>ITA</t>
  </si>
  <si>
    <t>Ємен</t>
  </si>
  <si>
    <t>Сана</t>
  </si>
  <si>
    <t>YEM</t>
  </si>
  <si>
    <t>Кабо-Верде</t>
  </si>
  <si>
    <t>Прая</t>
  </si>
  <si>
    <t>CPV</t>
  </si>
  <si>
    <t>Казахстан</t>
  </si>
  <si>
    <t>Астана</t>
  </si>
  <si>
    <t>KAZ</t>
  </si>
  <si>
    <t>Кайманові острови</t>
  </si>
  <si>
    <t>CYM</t>
  </si>
  <si>
    <t>Камбоджа</t>
  </si>
  <si>
    <t>Пномпень</t>
  </si>
  <si>
    <t>KHM</t>
  </si>
  <si>
    <t>Камерун</t>
  </si>
  <si>
    <t>Яунде</t>
  </si>
  <si>
    <t>CMR</t>
  </si>
  <si>
    <t>Канада</t>
  </si>
  <si>
    <t>Оттава</t>
  </si>
  <si>
    <t>CAN</t>
  </si>
  <si>
    <t>Катар</t>
  </si>
  <si>
    <t>Доха</t>
  </si>
  <si>
    <t>QAT</t>
  </si>
  <si>
    <t>Кенія</t>
  </si>
  <si>
    <t>Найробі</t>
  </si>
  <si>
    <t>KEN</t>
  </si>
  <si>
    <t>Кіпр</t>
  </si>
  <si>
    <t>Нікосія</t>
  </si>
  <si>
    <t>CYP</t>
  </si>
  <si>
    <t>Киргизія</t>
  </si>
  <si>
    <t>Бішкек</t>
  </si>
  <si>
    <t>KGZ</t>
  </si>
  <si>
    <t>Кірібаті</t>
  </si>
  <si>
    <t>Південна Тарава</t>
  </si>
  <si>
    <t>KIR</t>
  </si>
  <si>
    <t>Китай</t>
  </si>
  <si>
    <t>Пекін</t>
  </si>
  <si>
    <t>CHN</t>
  </si>
  <si>
    <t>Колумбія</t>
  </si>
  <si>
    <t>Санта-Фе-Де-Богота</t>
  </si>
  <si>
    <t>COL</t>
  </si>
  <si>
    <t>Комори</t>
  </si>
  <si>
    <t>Мороні</t>
  </si>
  <si>
    <t>COM</t>
  </si>
  <si>
    <t>Коста-Ріка</t>
  </si>
  <si>
    <t>Сан-Хосе</t>
  </si>
  <si>
    <t>CRI</t>
  </si>
  <si>
    <t>Кот-д'Івуар</t>
  </si>
  <si>
    <t>Ямусукро</t>
  </si>
  <si>
    <t>CIV</t>
  </si>
  <si>
    <t>Куба</t>
  </si>
  <si>
    <t>Гавана</t>
  </si>
  <si>
    <t>CUB</t>
  </si>
  <si>
    <t>Кувейт</t>
  </si>
  <si>
    <t>Ель-Кувейт</t>
  </si>
  <si>
    <t>KWT</t>
  </si>
  <si>
    <t>Лаос</t>
  </si>
  <si>
    <t>В'єнтьян</t>
  </si>
  <si>
    <t>LAO</t>
  </si>
  <si>
    <t>Латвія</t>
  </si>
  <si>
    <t>Рига</t>
  </si>
  <si>
    <t>LVA</t>
  </si>
  <si>
    <t>Лесото</t>
  </si>
  <si>
    <t>Масеру</t>
  </si>
  <si>
    <t>LSO</t>
  </si>
  <si>
    <t>Ліберія</t>
  </si>
  <si>
    <t>Монровія</t>
  </si>
  <si>
    <t>LBR</t>
  </si>
  <si>
    <t>Ліван</t>
  </si>
  <si>
    <t>Бейрут</t>
  </si>
  <si>
    <t>LBN</t>
  </si>
  <si>
    <t>Лівія</t>
  </si>
  <si>
    <t>Тріполі</t>
  </si>
  <si>
    <t>LBY</t>
  </si>
  <si>
    <t>Литва</t>
  </si>
  <si>
    <t>Вільнюс</t>
  </si>
  <si>
    <t>LTU</t>
  </si>
  <si>
    <t>Ліхтенштейн</t>
  </si>
  <si>
    <t>Вадуц</t>
  </si>
  <si>
    <t>LIE</t>
  </si>
  <si>
    <t>Люксембург</t>
  </si>
  <si>
    <t>LUX</t>
  </si>
  <si>
    <t>Маврикій</t>
  </si>
  <si>
    <t>Порт-Луї</t>
  </si>
  <si>
    <t>MUS</t>
  </si>
  <si>
    <t>Мавританія</t>
  </si>
  <si>
    <t>Нуакшот</t>
  </si>
  <si>
    <t>MRT</t>
  </si>
  <si>
    <t>Мадагаскар</t>
  </si>
  <si>
    <t>Антананаріву</t>
  </si>
  <si>
    <t>MDG</t>
  </si>
  <si>
    <t>Македонія</t>
  </si>
  <si>
    <t>Скоп'є</t>
  </si>
  <si>
    <t>MKD</t>
  </si>
  <si>
    <t>Малаві</t>
  </si>
  <si>
    <t>Лілонгве</t>
  </si>
  <si>
    <t>MWI</t>
  </si>
  <si>
    <t>Малайзія</t>
  </si>
  <si>
    <t>Куала Лумпур</t>
  </si>
  <si>
    <t>MYS</t>
  </si>
  <si>
    <t>Малі</t>
  </si>
  <si>
    <t>Бамако</t>
  </si>
  <si>
    <t>MLI</t>
  </si>
  <si>
    <t>Мальдіви</t>
  </si>
  <si>
    <t>Мале</t>
  </si>
  <si>
    <t>MDV</t>
  </si>
  <si>
    <t>Мальта</t>
  </si>
  <si>
    <t>Валлетта</t>
  </si>
  <si>
    <t>MLT</t>
  </si>
  <si>
    <t>Марокко</t>
  </si>
  <si>
    <t>Рабат</t>
  </si>
  <si>
    <t>Мартинюк</t>
  </si>
  <si>
    <t>Фор-де-Франс</t>
  </si>
  <si>
    <t>MTQ</t>
  </si>
  <si>
    <t>Мексика</t>
  </si>
  <si>
    <t>Мехіко</t>
  </si>
  <si>
    <t>MEX</t>
  </si>
  <si>
    <t>Мозамбік</t>
  </si>
  <si>
    <t>Мапуту</t>
  </si>
  <si>
    <t>MOZ</t>
  </si>
  <si>
    <t>Молдова</t>
  </si>
  <si>
    <t>Кишинів</t>
  </si>
  <si>
    <t>MDA</t>
  </si>
  <si>
    <t>Монако</t>
  </si>
  <si>
    <t>MCO</t>
  </si>
  <si>
    <t>Монголія</t>
  </si>
  <si>
    <t>Улан-Батор</t>
  </si>
  <si>
    <t>MNG</t>
  </si>
  <si>
    <t>М'янма</t>
  </si>
  <si>
    <t>Нейпьідо</t>
  </si>
  <si>
    <t>MMR</t>
  </si>
  <si>
    <t>Намібія</t>
  </si>
  <si>
    <t>Віндхук</t>
  </si>
  <si>
    <t>NAM</t>
  </si>
  <si>
    <t>Науру</t>
  </si>
  <si>
    <t>Ярен</t>
  </si>
  <si>
    <t>NRU</t>
  </si>
  <si>
    <t>Непал</t>
  </si>
  <si>
    <t>Катманду</t>
  </si>
  <si>
    <t>NPL</t>
  </si>
  <si>
    <t>Нігер</t>
  </si>
  <si>
    <t>Ніамей</t>
  </si>
  <si>
    <t>NER</t>
  </si>
  <si>
    <t>Нігерія</t>
  </si>
  <si>
    <t>Абуджа</t>
  </si>
  <si>
    <t>NGA</t>
  </si>
  <si>
    <t>Нідерланди</t>
  </si>
  <si>
    <t>Амстердам</t>
  </si>
  <si>
    <t>NLD</t>
  </si>
  <si>
    <t>Нікарагуа</t>
  </si>
  <si>
    <t>Манагуа</t>
  </si>
  <si>
    <t>NIC</t>
  </si>
  <si>
    <t>Нова Зеландія</t>
  </si>
  <si>
    <t>Веллінгтон</t>
  </si>
  <si>
    <t>NZL</t>
  </si>
  <si>
    <t>Норвегія</t>
  </si>
  <si>
    <t>Осло</t>
  </si>
  <si>
    <t>NOR</t>
  </si>
  <si>
    <t>ОАЕ</t>
  </si>
  <si>
    <t>Абу Дабі</t>
  </si>
  <si>
    <t>ARE</t>
  </si>
  <si>
    <t>Оман</t>
  </si>
  <si>
    <t>Маскат</t>
  </si>
  <si>
    <t>OMN</t>
  </si>
  <si>
    <t>Острів Святої Єлени</t>
  </si>
  <si>
    <t>Джеймстаун</t>
  </si>
  <si>
    <t>SHN</t>
  </si>
  <si>
    <t>Пакистан</t>
  </si>
  <si>
    <t>Ісламабад</t>
  </si>
  <si>
    <t>PAK</t>
  </si>
  <si>
    <t>Палау</t>
  </si>
  <si>
    <t>Нгерулмуд</t>
  </si>
  <si>
    <t>PLW</t>
  </si>
  <si>
    <t>Панама</t>
  </si>
  <si>
    <t>PAN</t>
  </si>
  <si>
    <t>Папуа Нова Гвінея</t>
  </si>
  <si>
    <t>Порт-Морсбі</t>
  </si>
  <si>
    <t>PNG</t>
  </si>
  <si>
    <t>Парагвай</t>
  </si>
  <si>
    <t>Асунсьйон</t>
  </si>
  <si>
    <t>PRY</t>
  </si>
  <si>
    <t>Перу</t>
  </si>
  <si>
    <t>Ліма</t>
  </si>
  <si>
    <t>PER</t>
  </si>
  <si>
    <t>Польща</t>
  </si>
  <si>
    <t>Варшава</t>
  </si>
  <si>
    <t>POL</t>
  </si>
  <si>
    <t>Португалія</t>
  </si>
  <si>
    <t>Лісабон</t>
  </si>
  <si>
    <t>PRT</t>
  </si>
  <si>
    <t>Пуерто-Ріко</t>
  </si>
  <si>
    <t>Сан-Хуан</t>
  </si>
  <si>
    <t>PRI</t>
  </si>
  <si>
    <t>Реюньйон</t>
  </si>
  <si>
    <t>Сен-Дені</t>
  </si>
  <si>
    <t>REU</t>
  </si>
  <si>
    <t>Росія</t>
  </si>
  <si>
    <t>Москва</t>
  </si>
  <si>
    <t>Європа, Азія</t>
  </si>
  <si>
    <t>RUS</t>
  </si>
  <si>
    <t>Руанда</t>
  </si>
  <si>
    <t>Кігалі</t>
  </si>
  <si>
    <t>RWA</t>
  </si>
  <si>
    <t>Румунія</t>
  </si>
  <si>
    <t>Бухарест</t>
  </si>
  <si>
    <t>ROU</t>
  </si>
  <si>
    <t>Сальвадор</t>
  </si>
  <si>
    <t>Сан-Сальвадор</t>
  </si>
  <si>
    <t>SLV</t>
  </si>
  <si>
    <t>Самоа</t>
  </si>
  <si>
    <t>Апіа</t>
  </si>
  <si>
    <t>WSM</t>
  </si>
  <si>
    <t>Сан-Марино</t>
  </si>
  <si>
    <t>SMR</t>
  </si>
  <si>
    <t>Сан-Томе і Прінсіпі</t>
  </si>
  <si>
    <t>Сан-Томе</t>
  </si>
  <si>
    <t>STP</t>
  </si>
  <si>
    <t>Саудівська Аравія</t>
  </si>
  <si>
    <t>Ер-Ріяд</t>
  </si>
  <si>
    <t>SAU</t>
  </si>
  <si>
    <t>Свазіленд</t>
  </si>
  <si>
    <t>Мбабане, Лобамба</t>
  </si>
  <si>
    <t>SWZ</t>
  </si>
  <si>
    <t>Північна Корея</t>
  </si>
  <si>
    <t>Пхеньян</t>
  </si>
  <si>
    <t>PRK</t>
  </si>
  <si>
    <t>Сейшели</t>
  </si>
  <si>
    <t>Вікторія</t>
  </si>
  <si>
    <t>SYC</t>
  </si>
  <si>
    <t>Сенегал</t>
  </si>
  <si>
    <t>Дакар</t>
  </si>
  <si>
    <t>SEN</t>
  </si>
  <si>
    <t>Сен-Мартен</t>
  </si>
  <si>
    <t>Маріго</t>
  </si>
  <si>
    <t>SXM</t>
  </si>
  <si>
    <t>Сент-Вінсент і Гренадіни</t>
  </si>
  <si>
    <t>Кінгстаун</t>
  </si>
  <si>
    <t>VCT</t>
  </si>
  <si>
    <t>Сент-Кітс і Невіс</t>
  </si>
  <si>
    <t>Бастер</t>
  </si>
  <si>
    <t>KNA</t>
  </si>
  <si>
    <t>Сент-Люсія</t>
  </si>
  <si>
    <t>Кастрі</t>
  </si>
  <si>
    <t>LCA</t>
  </si>
  <si>
    <t>Сербія</t>
  </si>
  <si>
    <t>Белград</t>
  </si>
  <si>
    <t>SRB</t>
  </si>
  <si>
    <t>Сінгапур</t>
  </si>
  <si>
    <t>SGP</t>
  </si>
  <si>
    <t>Сирія</t>
  </si>
  <si>
    <t>Дамаск</t>
  </si>
  <si>
    <t>SYR</t>
  </si>
  <si>
    <t>Словаччина</t>
  </si>
  <si>
    <t>Братислава</t>
  </si>
  <si>
    <t>SVK</t>
  </si>
  <si>
    <t>Словенія</t>
  </si>
  <si>
    <t>Любляна</t>
  </si>
  <si>
    <t>SVN</t>
  </si>
  <si>
    <t>Соломонові Острови</t>
  </si>
  <si>
    <t>Хоніара</t>
  </si>
  <si>
    <t>SLB</t>
  </si>
  <si>
    <t>Сомалі</t>
  </si>
  <si>
    <t>Могадішо</t>
  </si>
  <si>
    <t>SOM</t>
  </si>
  <si>
    <t>Судан</t>
  </si>
  <si>
    <t>Хартум</t>
  </si>
  <si>
    <t>SDN</t>
  </si>
  <si>
    <t>Суринам</t>
  </si>
  <si>
    <t>Парамарібо</t>
  </si>
  <si>
    <t>SUR</t>
  </si>
  <si>
    <t>США</t>
  </si>
  <si>
    <t>Вашингтон</t>
  </si>
  <si>
    <t>USA</t>
  </si>
  <si>
    <t>Сьєрра-Леоне</t>
  </si>
  <si>
    <t>Фрітаун</t>
  </si>
  <si>
    <t>SLE</t>
  </si>
  <si>
    <t>Таджикистан</t>
  </si>
  <si>
    <t>Душанбе</t>
  </si>
  <si>
    <t>TJK</t>
  </si>
  <si>
    <t>Тайвань</t>
  </si>
  <si>
    <t>Тайбей</t>
  </si>
  <si>
    <t>TWN</t>
  </si>
  <si>
    <t>Таїланд</t>
  </si>
  <si>
    <t>Бангкок</t>
  </si>
  <si>
    <t>THA</t>
  </si>
  <si>
    <t>Танзанія</t>
  </si>
  <si>
    <t>Додома, Дар-ес-Салам</t>
  </si>
  <si>
    <t>TZA</t>
  </si>
  <si>
    <t>того</t>
  </si>
  <si>
    <t>Ломе</t>
  </si>
  <si>
    <t>TGO</t>
  </si>
  <si>
    <t>Тонга</t>
  </si>
  <si>
    <t>Нукуалофа</t>
  </si>
  <si>
    <t>TON</t>
  </si>
  <si>
    <t>Трінідад і Тобаго</t>
  </si>
  <si>
    <t>Порт-оф-Спейн</t>
  </si>
  <si>
    <t>TTO</t>
  </si>
  <si>
    <t>Тувалу</t>
  </si>
  <si>
    <t>Фунафуті</t>
  </si>
  <si>
    <t>TUV</t>
  </si>
  <si>
    <t>Туніс</t>
  </si>
  <si>
    <t>TUN</t>
  </si>
  <si>
    <t>Туркменістан</t>
  </si>
  <si>
    <t>Ашхабад</t>
  </si>
  <si>
    <t>TKM</t>
  </si>
  <si>
    <t>Туреччина</t>
  </si>
  <si>
    <t>Анкара</t>
  </si>
  <si>
    <t>TUR</t>
  </si>
  <si>
    <t>Уганда</t>
  </si>
  <si>
    <t>Кампала</t>
  </si>
  <si>
    <t>UGA</t>
  </si>
  <si>
    <t>Узбекистан</t>
  </si>
  <si>
    <t>Ташкент</t>
  </si>
  <si>
    <t>UZB</t>
  </si>
  <si>
    <t>Україна</t>
  </si>
  <si>
    <t>Київ</t>
  </si>
  <si>
    <t>UKR</t>
  </si>
  <si>
    <t>Уолліс і Футуна</t>
  </si>
  <si>
    <t>Мата-Уту</t>
  </si>
  <si>
    <t>WLF</t>
  </si>
  <si>
    <t>Уругвай</t>
  </si>
  <si>
    <t>Монтевідео</t>
  </si>
  <si>
    <t>URY</t>
  </si>
  <si>
    <t>Фіджі</t>
  </si>
  <si>
    <t>Сува</t>
  </si>
  <si>
    <t>FJI</t>
  </si>
  <si>
    <t>Філіппіни</t>
  </si>
  <si>
    <t>Маніла</t>
  </si>
  <si>
    <t>PHL</t>
  </si>
  <si>
    <t>Фінляндія</t>
  </si>
  <si>
    <t>Гельсінкі</t>
  </si>
  <si>
    <t>FIN</t>
  </si>
  <si>
    <t>Франція</t>
  </si>
  <si>
    <t>Париж</t>
  </si>
  <si>
    <t>FRA</t>
  </si>
  <si>
    <t>Хорватія</t>
  </si>
  <si>
    <t>Загреб</t>
  </si>
  <si>
    <t>HRV</t>
  </si>
  <si>
    <t>ЦАР</t>
  </si>
  <si>
    <t>Бангі</t>
  </si>
  <si>
    <t>CAF</t>
  </si>
  <si>
    <t>Чад</t>
  </si>
  <si>
    <t>Нджамена</t>
  </si>
  <si>
    <t>TCD</t>
  </si>
  <si>
    <t>Чорногорія</t>
  </si>
  <si>
    <t>Підгірці</t>
  </si>
  <si>
    <t>MNE</t>
  </si>
  <si>
    <t>Чехія</t>
  </si>
  <si>
    <t>Прага</t>
  </si>
  <si>
    <t>CZE</t>
  </si>
  <si>
    <t>Чилі</t>
  </si>
  <si>
    <t>Сантьяго</t>
  </si>
  <si>
    <t>CHL</t>
  </si>
  <si>
    <t>Швейцарія</t>
  </si>
  <si>
    <t>Берн</t>
  </si>
  <si>
    <t>CHE</t>
  </si>
  <si>
    <t>Швеція</t>
  </si>
  <si>
    <t>Стокгольм</t>
  </si>
  <si>
    <t>SWE</t>
  </si>
  <si>
    <t>Шрі Ланка</t>
  </si>
  <si>
    <t>Шрі-Джаяварденепура-Котте</t>
  </si>
  <si>
    <t>LKA</t>
  </si>
  <si>
    <t>Еквадор</t>
  </si>
  <si>
    <t>Кіто</t>
  </si>
  <si>
    <t>ECU</t>
  </si>
  <si>
    <t>Екваторіальна Гвінея</t>
  </si>
  <si>
    <t>Малабо</t>
  </si>
  <si>
    <t>GNQ</t>
  </si>
  <si>
    <t>Еритрея</t>
  </si>
  <si>
    <t>Асмера</t>
  </si>
  <si>
    <t>ERI</t>
  </si>
  <si>
    <t>Естонія</t>
  </si>
  <si>
    <t>Таллінн</t>
  </si>
  <si>
    <t>EST</t>
  </si>
  <si>
    <t>Ефіопія</t>
  </si>
  <si>
    <t>Аддіс-Абеба</t>
  </si>
  <si>
    <t>ETH</t>
  </si>
  <si>
    <t>ПАР</t>
  </si>
  <si>
    <t>Кейптаун Преторія</t>
  </si>
  <si>
    <t>ZAF</t>
  </si>
  <si>
    <t>Південна Корея</t>
  </si>
  <si>
    <t>Сеул</t>
  </si>
  <si>
    <t>KOR</t>
  </si>
  <si>
    <t>Ямайка</t>
  </si>
  <si>
    <t>Кінгстон</t>
  </si>
  <si>
    <t>JAM</t>
  </si>
  <si>
    <t>Японія</t>
  </si>
  <si>
    <t>Токіо</t>
  </si>
  <si>
    <t>JPN</t>
  </si>
  <si>
    <r>
      <t>1.</t>
    </r>
    <r>
      <rPr>
        <i/>
        <sz val="14"/>
        <color rgb="FF008000"/>
        <rFont val="Calibri"/>
        <family val="2"/>
        <charset val="204"/>
        <scheme val="minor"/>
      </rPr>
      <t>Налаштувати автоматичне відображення оцінки</t>
    </r>
    <r>
      <rPr>
        <b/>
        <i/>
        <sz val="14"/>
        <color rgb="FF008000"/>
        <rFont val="Calibri"/>
        <family val="2"/>
        <charset val="204"/>
        <scheme val="minor"/>
      </rPr>
      <t>,</t>
    </r>
  </si>
  <si>
    <t>яку учень отримав з певного шкільного предмета.</t>
  </si>
  <si>
    <r>
      <rPr>
        <b/>
        <i/>
        <sz val="14"/>
        <color rgb="FF008000"/>
        <rFont val="Calibri"/>
        <family val="2"/>
        <charset val="204"/>
        <scheme val="minor"/>
      </rPr>
      <t>ПІБ учня</t>
    </r>
    <r>
      <rPr>
        <i/>
        <sz val="14"/>
        <color rgb="FF008000"/>
        <rFont val="Calibri"/>
        <family val="2"/>
        <charset val="204"/>
        <scheme val="minor"/>
      </rPr>
      <t xml:space="preserve"> і </t>
    </r>
    <r>
      <rPr>
        <b/>
        <i/>
        <sz val="14"/>
        <color rgb="FF008000"/>
        <rFont val="Calibri"/>
        <family val="2"/>
        <charset val="204"/>
        <scheme val="minor"/>
      </rPr>
      <t>шкільний предмет</t>
    </r>
    <r>
      <rPr>
        <i/>
        <sz val="14"/>
        <color rgb="FF008000"/>
        <rFont val="Calibri"/>
        <family val="2"/>
        <charset val="204"/>
        <scheme val="minor"/>
      </rPr>
      <t xml:space="preserve"> обирати з відповідних списків.</t>
    </r>
  </si>
  <si>
    <t>ПІБ учня</t>
  </si>
  <si>
    <t>Шкільний предмет</t>
  </si>
  <si>
    <t xml:space="preserve">Оцінка </t>
  </si>
  <si>
    <t xml:space="preserve">Регіональні продажі за півріччя </t>
  </si>
  <si>
    <t>Регіон</t>
  </si>
  <si>
    <t>Січ</t>
  </si>
  <si>
    <t>Лют</t>
  </si>
  <si>
    <t>Берез</t>
  </si>
  <si>
    <t>Квіт</t>
  </si>
  <si>
    <t>Трав</t>
  </si>
  <si>
    <t>Черв</t>
  </si>
  <si>
    <t>Західний</t>
  </si>
  <si>
    <r>
      <t>1.</t>
    </r>
    <r>
      <rPr>
        <i/>
        <sz val="14"/>
        <color rgb="FF008000"/>
        <rFont val="Calibri"/>
        <family val="2"/>
        <charset val="204"/>
        <scheme val="minor"/>
      </rPr>
      <t>Налаштувати автоматичне</t>
    </r>
    <r>
      <rPr>
        <b/>
        <i/>
        <sz val="14"/>
        <color rgb="FF008000"/>
        <rFont val="Calibri"/>
        <family val="2"/>
        <charset val="204"/>
        <scheme val="minor"/>
      </rPr>
      <t xml:space="preserve"> відображення продажів</t>
    </r>
  </si>
  <si>
    <t>Центральний</t>
  </si>
  <si>
    <r>
      <t xml:space="preserve">окремо </t>
    </r>
    <r>
      <rPr>
        <b/>
        <i/>
        <sz val="14"/>
        <color rgb="FF008000"/>
        <rFont val="Calibri"/>
        <family val="2"/>
        <charset val="204"/>
        <scheme val="minor"/>
      </rPr>
      <t>по кожному регіону</t>
    </r>
    <r>
      <rPr>
        <i/>
        <sz val="14"/>
        <color rgb="FF008000"/>
        <rFont val="Calibri"/>
        <family val="2"/>
        <charset val="204"/>
        <scheme val="minor"/>
      </rPr>
      <t xml:space="preserve"> та </t>
    </r>
    <r>
      <rPr>
        <b/>
        <i/>
        <sz val="14"/>
        <color rgb="FF008000"/>
        <rFont val="Calibri"/>
        <family val="2"/>
        <charset val="204"/>
        <scheme val="minor"/>
      </rPr>
      <t>за відповідний місяць</t>
    </r>
    <r>
      <rPr>
        <i/>
        <sz val="14"/>
        <color rgb="FF008000"/>
        <rFont val="Calibri"/>
        <family val="2"/>
        <charset val="204"/>
        <scheme val="minor"/>
      </rPr>
      <t>.</t>
    </r>
  </si>
  <si>
    <t>Південний</t>
  </si>
  <si>
    <t>Північний</t>
  </si>
  <si>
    <t>Східний</t>
  </si>
  <si>
    <t>Загальні продажі</t>
  </si>
  <si>
    <t>Розмір бонуса, €</t>
  </si>
  <si>
    <r>
      <rPr>
        <b/>
        <i/>
        <sz val="14"/>
        <color rgb="FF008000"/>
        <rFont val="Calibri"/>
        <family val="2"/>
        <charset val="204"/>
        <scheme val="minor"/>
      </rPr>
      <t>2.</t>
    </r>
    <r>
      <rPr>
        <i/>
        <sz val="14"/>
        <color rgb="FF008000"/>
        <rFont val="Calibri"/>
        <family val="2"/>
        <charset val="204"/>
        <scheme val="minor"/>
      </rPr>
      <t xml:space="preserve">Використовуючи функцію </t>
    </r>
    <r>
      <rPr>
        <b/>
        <i/>
        <sz val="14"/>
        <color rgb="FF008000"/>
        <rFont val="Calibri"/>
        <family val="2"/>
        <charset val="204"/>
        <scheme val="minor"/>
      </rPr>
      <t>HLOOKUP</t>
    </r>
    <r>
      <rPr>
        <i/>
        <sz val="14"/>
        <color rgb="FF008000"/>
        <rFont val="Calibri"/>
        <family val="2"/>
        <charset val="204"/>
        <scheme val="minor"/>
      </rPr>
      <t xml:space="preserve"> визначити</t>
    </r>
    <r>
      <rPr>
        <b/>
        <i/>
        <sz val="14"/>
        <color rgb="FF008000"/>
        <rFont val="Calibri"/>
        <family val="2"/>
        <charset val="204"/>
        <scheme val="minor"/>
      </rPr>
      <t xml:space="preserve"> </t>
    </r>
    <r>
      <rPr>
        <i/>
        <sz val="14"/>
        <color rgb="FF008000"/>
        <rFont val="Calibri"/>
        <family val="2"/>
        <charset val="204"/>
        <scheme val="minor"/>
      </rPr>
      <t>за</t>
    </r>
    <r>
      <rPr>
        <b/>
        <i/>
        <sz val="14"/>
        <color rgb="FF008000"/>
        <rFont val="Calibri"/>
        <family val="2"/>
        <charset val="204"/>
        <scheme val="minor"/>
      </rPr>
      <t xml:space="preserve"> Кодом замовлення, на основі таблиці </t>
    </r>
    <r>
      <rPr>
        <b/>
        <i/>
        <sz val="14"/>
        <color rgb="FFFF5050"/>
        <rFont val="Calibri"/>
        <family val="2"/>
        <charset val="204"/>
        <scheme val="minor"/>
      </rPr>
      <t>D2:IH5</t>
    </r>
    <r>
      <rPr>
        <b/>
        <i/>
        <sz val="14"/>
        <color rgb="FF008000"/>
        <rFont val="Calibri"/>
        <family val="2"/>
        <charset val="204"/>
        <scheme val="minor"/>
      </rPr>
      <t xml:space="preserve"> - вартість Доставки.</t>
    </r>
  </si>
  <si>
    <r>
      <rPr>
        <b/>
        <i/>
        <sz val="14"/>
        <color rgb="FF008000"/>
        <rFont val="Calibri"/>
        <family val="2"/>
        <charset val="204"/>
        <scheme val="minor"/>
      </rPr>
      <t>3.</t>
    </r>
    <r>
      <rPr>
        <i/>
        <sz val="14"/>
        <color rgb="FF008000"/>
        <rFont val="Calibri"/>
        <family val="2"/>
        <charset val="204"/>
        <scheme val="minor"/>
      </rPr>
      <t xml:space="preserve"> У разі, коли формула поверне помилку її треба замінити на: </t>
    </r>
    <r>
      <rPr>
        <b/>
        <i/>
        <sz val="14"/>
        <color rgb="FF008000"/>
        <rFont val="Calibri"/>
        <family val="2"/>
        <charset val="204"/>
        <scheme val="minor"/>
      </rPr>
      <t>"Код не знайдено".</t>
    </r>
    <r>
      <rPr>
        <i/>
        <sz val="14"/>
        <color rgb="FF008000"/>
        <rFont val="Calibri"/>
        <family val="2"/>
        <charset val="204"/>
        <scheme val="minor"/>
      </rPr>
      <t xml:space="preserve"> (iferror)</t>
    </r>
  </si>
  <si>
    <t>Microsoft Power BI Desktop BI</t>
  </si>
  <si>
    <t xml:space="preserve">Знижка </t>
  </si>
  <si>
    <t>більше</t>
  </si>
  <si>
    <t>6 м.</t>
  </si>
  <si>
    <t>12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</si>
</sst>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\ [$₴-422]"/>
    <numFmt numFmtId="165" formatCode="_-* #,##0_-;\-* #,##0_-;_-* &quot;-&quot;??_-;_-@_-"/>
    <numFmt numFmtId="166" formatCode="0.0"/>
    <numFmt numFmtId="167" formatCode="#,##0.00\ [$₴-422]"/>
    <numFmt numFmtId="168" formatCode="_-* #,##0\ [$₴-422]_-;\-* #,##0\ [$₴-422]_-;_-* &quot;-&quot;??\ [$₴-422]_-;_-@_-"/>
    <numFmt numFmtId="169" formatCode="_-* #,##0\ [$€-1]_-;\-* #,##0\ [$€-1]_-;_-* &quot;-&quot;\ [$€-1]_-;_-@_-"/>
    <numFmt numFmtId="170" formatCode="_-* #,##0.00\ [$€-1]_-;\-* #,##0.00\ [$€-1]_-;_-* &quot;-&quot;??\ [$€-1]_-;_-@_-"/>
    <numFmt numFmtId="171" formatCode="#,##0.00\ [$€-1]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i/>
      <sz val="18"/>
      <color rgb="FF008000"/>
      <name val="Trebuchet MS"/>
      <family val="2"/>
      <charset val="204"/>
    </font>
    <font>
      <b/>
      <i/>
      <sz val="12"/>
      <color rgb="FFFFFFFF"/>
      <name val="Trebuchet MS"/>
      <family val="2"/>
      <charset val="204"/>
    </font>
    <font>
      <sz val="12"/>
      <color rgb="FF000000"/>
      <name val="Century Gothic"/>
      <family val="2"/>
      <charset val="204"/>
    </font>
    <font>
      <b/>
      <i/>
      <sz val="14"/>
      <color rgb="FFFF5050"/>
      <name val="Calibri"/>
      <family val="2"/>
      <charset val="204"/>
      <scheme val="minor"/>
    </font>
    <font>
      <i/>
      <sz val="14"/>
      <color rgb="FF008000"/>
      <name val="Calibri"/>
      <family val="2"/>
      <charset val="204"/>
      <scheme val="minor"/>
    </font>
    <font>
      <b/>
      <i/>
      <sz val="14"/>
      <color rgb="FF008000"/>
      <name val="Calibri"/>
      <family val="2"/>
      <charset val="204"/>
      <scheme val="minor"/>
    </font>
    <font>
      <b/>
      <i/>
      <sz val="12"/>
      <color rgb="FFFF5050"/>
      <name val="Century Gothic"/>
      <family val="2"/>
      <charset val="204"/>
    </font>
    <font>
      <b/>
      <sz val="12"/>
      <color theme="0"/>
      <name val="Century Gothic"/>
      <family val="2"/>
      <charset val="204"/>
    </font>
    <font>
      <b/>
      <sz val="12"/>
      <color theme="1"/>
      <name val="Century Gothic"/>
      <family val="2"/>
      <charset val="204"/>
    </font>
    <font>
      <sz val="10"/>
      <name val="Arial"/>
      <family val="2"/>
      <charset val="204"/>
    </font>
    <font>
      <b/>
      <i/>
      <sz val="12"/>
      <color theme="0"/>
      <name val="Trebuchet MS"/>
      <family val="2"/>
      <charset val="204"/>
    </font>
    <font>
      <sz val="12"/>
      <name val="Century Gothic"/>
      <family val="2"/>
      <charset val="204"/>
    </font>
    <font>
      <sz val="12"/>
      <color theme="1"/>
      <name val="Century Gothic"/>
      <family val="2"/>
      <charset val="204"/>
    </font>
    <font>
      <b/>
      <sz val="14"/>
      <name val="Century Gothic"/>
      <family val="2"/>
      <charset val="204"/>
    </font>
    <font>
      <b/>
      <sz val="14"/>
      <color rgb="FF000000"/>
      <name val="Century Gothic"/>
      <family val="2"/>
      <charset val="204"/>
    </font>
    <font>
      <sz val="10"/>
      <name val="MS Sans Serif"/>
      <family val="2"/>
      <charset val="204"/>
    </font>
    <font>
      <sz val="18"/>
      <name val="Century Gothic"/>
      <family val="2"/>
      <charset val="204"/>
    </font>
    <font>
      <b/>
      <sz val="18"/>
      <name val="Century Gothic"/>
      <family val="2"/>
      <charset val="204"/>
    </font>
    <font>
      <sz val="23"/>
      <color rgb="FF333333"/>
      <name val="Arial"/>
      <family val="2"/>
      <charset val="204"/>
    </font>
    <font>
      <sz val="16"/>
      <name val="Century Gothic"/>
      <family val="2"/>
      <charset val="204"/>
    </font>
    <font>
      <b/>
      <i/>
      <sz val="14"/>
      <color theme="0"/>
      <name val="Trebuchet MS"/>
      <family val="2"/>
      <charset val="204"/>
    </font>
    <font>
      <b/>
      <sz val="12"/>
      <color theme="0"/>
      <name val="Trebuchet MS"/>
      <family val="2"/>
      <charset val="204"/>
    </font>
    <font>
      <b/>
      <sz val="12"/>
      <color theme="0"/>
      <name val="Calibri"/>
      <family val="2"/>
      <charset val="204"/>
    </font>
    <font>
      <b/>
      <sz val="16"/>
      <name val="Century Gothic"/>
      <family val="2"/>
      <charset val="204"/>
    </font>
    <font>
      <sz val="10"/>
      <name val="Arial Cyr"/>
      <charset val="204"/>
    </font>
    <font>
      <b/>
      <sz val="12"/>
      <color rgb="FFFF5050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b/>
      <i/>
      <sz val="14"/>
      <name val="Trebuchet MS"/>
      <family val="2"/>
      <charset val="204"/>
    </font>
    <font>
      <sz val="12"/>
      <color theme="1"/>
      <name val="Times New Roman"/>
      <family val="1"/>
      <charset val="204"/>
    </font>
    <font>
      <b/>
      <i/>
      <sz val="14"/>
      <name val="Century Gothic"/>
      <family val="2"/>
      <charset val="204"/>
    </font>
    <font>
      <b/>
      <i/>
      <sz val="14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00"/>
        <bgColor indexed="21"/>
      </patternFill>
    </fill>
    <fill>
      <patternFill patternType="solid">
        <fgColor theme="0"/>
        <bgColor indexed="21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rgb="FF008000"/>
      </bottom>
      <diagonal/>
    </border>
    <border>
      <left style="medium">
        <color rgb="FF008000"/>
      </left>
      <right style="medium">
        <color rgb="FFFFFFFF"/>
      </right>
      <top style="medium">
        <color rgb="FF008000"/>
      </top>
      <bottom/>
      <diagonal/>
    </border>
    <border>
      <left/>
      <right style="medium">
        <color rgb="FFFFFFFF"/>
      </right>
      <top style="medium">
        <color rgb="FF008000"/>
      </top>
      <bottom/>
      <diagonal/>
    </border>
    <border>
      <left/>
      <right style="medium">
        <color rgb="FF008000"/>
      </right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 style="medium">
        <color rgb="FF008000"/>
      </right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thin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/>
      <diagonal/>
    </border>
    <border>
      <left style="medium">
        <color rgb="FF008000"/>
      </left>
      <right style="medium">
        <color rgb="FF008000"/>
      </right>
      <top style="thin">
        <color rgb="FF008000"/>
      </top>
      <bottom style="thin">
        <color rgb="FF008000"/>
      </bottom>
      <diagonal/>
    </border>
    <border>
      <left style="medium">
        <color rgb="FF008000"/>
      </left>
      <right/>
      <top style="medium">
        <color rgb="FF008000"/>
      </top>
      <bottom/>
      <diagonal/>
    </border>
    <border>
      <left/>
      <right/>
      <top style="medium">
        <color rgb="FF008000"/>
      </top>
      <bottom/>
      <diagonal/>
    </border>
    <border>
      <left style="medium">
        <color rgb="FF008000"/>
      </left>
      <right/>
      <top/>
      <bottom/>
      <diagonal/>
    </border>
    <border>
      <left style="medium">
        <color rgb="FF008000"/>
      </left>
      <right/>
      <top/>
      <bottom style="medium">
        <color rgb="FF008000"/>
      </bottom>
      <diagonal/>
    </border>
    <border>
      <left/>
      <right style="medium">
        <color rgb="FF008000"/>
      </right>
      <top/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 style="thin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thin">
        <color theme="0"/>
      </right>
      <top style="medium">
        <color rgb="FF008000"/>
      </top>
      <bottom/>
      <diagonal/>
    </border>
    <border>
      <left style="thin">
        <color theme="0"/>
      </left>
      <right style="thin">
        <color theme="0"/>
      </right>
      <top style="medium">
        <color rgb="FF008000"/>
      </top>
      <bottom/>
      <diagonal/>
    </border>
    <border>
      <left style="thin">
        <color theme="0"/>
      </left>
      <right style="medium">
        <color rgb="FF008000"/>
      </right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/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/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/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theme="0"/>
      </right>
      <top style="medium">
        <color rgb="FF008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8000"/>
      </top>
      <bottom style="thin">
        <color theme="0"/>
      </bottom>
      <diagonal/>
    </border>
    <border>
      <left style="thin">
        <color theme="0"/>
      </left>
      <right style="medium">
        <color rgb="FF008000"/>
      </right>
      <top style="medium">
        <color rgb="FF008000"/>
      </top>
      <bottom style="thin">
        <color theme="0"/>
      </bottom>
      <diagonal/>
    </border>
    <border>
      <left style="medium">
        <color rgb="FF008000"/>
      </left>
      <right style="medium">
        <color rgb="FF008000"/>
      </right>
      <top/>
      <bottom style="thin">
        <color rgb="FF008000"/>
      </bottom>
      <diagonal/>
    </border>
    <border>
      <left style="medium">
        <color rgb="FF008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008000"/>
      </right>
      <top style="thin">
        <color theme="0"/>
      </top>
      <bottom style="thin">
        <color theme="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 style="thin">
        <color rgb="FF008000"/>
      </left>
      <right style="medium">
        <color rgb="FF008000"/>
      </right>
      <top/>
      <bottom style="thin">
        <color rgb="FF008000"/>
      </bottom>
      <diagonal/>
    </border>
    <border>
      <left style="thin">
        <color rgb="FF008000"/>
      </left>
      <right/>
      <top style="medium">
        <color rgb="FF008000"/>
      </top>
      <bottom/>
      <diagonal/>
    </border>
    <border>
      <left style="thin">
        <color rgb="FF008000"/>
      </left>
      <right/>
      <top/>
      <bottom style="medium">
        <color rgb="FF008000"/>
      </bottom>
      <diagonal/>
    </border>
    <border>
      <left style="medium">
        <color rgb="FF008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008000"/>
      </right>
      <top style="thin">
        <color theme="0"/>
      </top>
      <bottom/>
      <diagonal/>
    </border>
    <border>
      <left style="medium">
        <color rgb="FF008000"/>
      </left>
      <right/>
      <top/>
      <bottom style="thin">
        <color theme="0"/>
      </bottom>
      <diagonal/>
    </border>
    <border>
      <left style="medium">
        <color rgb="FF008000"/>
      </left>
      <right/>
      <top style="thin">
        <color theme="0"/>
      </top>
      <bottom style="thin">
        <color theme="0"/>
      </bottom>
      <diagonal/>
    </border>
    <border>
      <left style="medium">
        <color rgb="FF008000"/>
      </left>
      <right/>
      <top style="thin">
        <color theme="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 style="thin">
        <color rgb="FF008000"/>
      </top>
      <bottom/>
      <diagonal/>
    </border>
    <border>
      <left style="thin">
        <color theme="0"/>
      </left>
      <right/>
      <top style="medium">
        <color rgb="FF008000"/>
      </top>
      <bottom/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 style="thin">
        <color rgb="FF008000"/>
      </bottom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 style="thin">
        <color rgb="FF008000"/>
      </bottom>
      <diagonal/>
    </border>
    <border>
      <left style="thin">
        <color rgb="FF008000"/>
      </left>
      <right/>
      <top/>
      <bottom style="thin">
        <color rgb="FF008000"/>
      </bottom>
      <diagonal/>
    </border>
    <border>
      <left style="medium">
        <color rgb="FF008000"/>
      </left>
      <right style="thin">
        <color rgb="FF008000"/>
      </right>
      <top style="medium">
        <color rgb="FF008000"/>
      </top>
      <bottom/>
      <diagonal/>
    </border>
    <border>
      <left style="thin">
        <color rgb="FF008000"/>
      </left>
      <right style="medium">
        <color rgb="FF008000"/>
      </right>
      <top style="medium">
        <color rgb="FF008000"/>
      </top>
      <bottom/>
      <diagonal/>
    </border>
    <border>
      <left style="medium">
        <color rgb="FF008000"/>
      </left>
      <right/>
      <top style="medium">
        <color rgb="FF008000"/>
      </top>
      <bottom style="thin">
        <color theme="0"/>
      </bottom>
      <diagonal/>
    </border>
    <border>
      <left/>
      <right style="medium">
        <color rgb="FF008000"/>
      </right>
      <top style="medium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rgb="FF008000"/>
      </top>
      <bottom/>
      <diagonal/>
    </border>
    <border>
      <left/>
      <right style="medium">
        <color rgb="FF008000"/>
      </right>
      <top style="thin">
        <color rgb="FF008000"/>
      </top>
      <bottom/>
      <diagonal/>
    </border>
    <border>
      <left/>
      <right style="thin">
        <color rgb="FF008000"/>
      </right>
      <top style="medium">
        <color rgb="FF008000"/>
      </top>
      <bottom style="thin">
        <color rgb="FF008000"/>
      </bottom>
      <diagonal/>
    </border>
    <border>
      <left style="thin">
        <color rgb="FF008000"/>
      </left>
      <right style="thin">
        <color rgb="FF008000"/>
      </right>
      <top style="medium">
        <color rgb="FF008000"/>
      </top>
      <bottom style="thin">
        <color rgb="FF008000"/>
      </bottom>
      <diagonal/>
    </border>
    <border>
      <left/>
      <right style="thin">
        <color rgb="FF008000"/>
      </right>
      <top style="thin">
        <color rgb="FF008000"/>
      </top>
      <bottom style="thin">
        <color rgb="FF008000"/>
      </bottom>
      <diagonal/>
    </border>
    <border>
      <left/>
      <right style="medium">
        <color rgb="FF008000"/>
      </right>
      <top style="thin">
        <color rgb="FF008000"/>
      </top>
      <bottom style="thin">
        <color rgb="FF008000"/>
      </bottom>
      <diagonal/>
    </border>
    <border>
      <left style="medium">
        <color rgb="FF008000"/>
      </left>
      <right style="thin">
        <color theme="0"/>
      </right>
      <top style="thin">
        <color theme="0"/>
      </top>
      <bottom style="medium">
        <color rgb="FF008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8000"/>
      </bottom>
      <diagonal/>
    </border>
    <border>
      <left/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/>
      <right style="medium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theme="0"/>
      </left>
      <right/>
      <top style="medium">
        <color rgb="FF00800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rgb="FF008000"/>
      </right>
      <top/>
      <bottom style="thin">
        <color rgb="FF008000"/>
      </bottom>
      <diagonal/>
    </border>
    <border>
      <left style="thin">
        <color theme="0"/>
      </left>
      <right/>
      <top style="thin">
        <color theme="0"/>
      </top>
      <bottom style="medium">
        <color rgb="FF008000"/>
      </bottom>
      <diagonal/>
    </border>
    <border>
      <left style="medium">
        <color rgb="FF008000"/>
      </left>
      <right/>
      <top style="thin">
        <color theme="0"/>
      </top>
      <bottom/>
      <diagonal/>
    </border>
    <border>
      <left/>
      <right style="thin">
        <color rgb="FF008000"/>
      </right>
      <top style="thin">
        <color theme="0"/>
      </top>
      <bottom/>
      <diagonal/>
    </border>
    <border>
      <left/>
      <right style="thin">
        <color rgb="FF008000"/>
      </right>
      <top/>
      <bottom style="thin">
        <color theme="0"/>
      </bottom>
      <diagonal/>
    </border>
    <border>
      <left/>
      <right style="thin">
        <color rgb="FF008000"/>
      </right>
      <top/>
      <bottom style="medium">
        <color rgb="FF008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8" fillId="0" borderId="0"/>
    <xf numFmtId="0" fontId="27" fillId="0" borderId="0"/>
    <xf numFmtId="0" fontId="12" fillId="0" borderId="0"/>
  </cellStyleXfs>
  <cellXfs count="381">
    <xf numFmtId="0" fontId="0" fillId="0" borderId="0" xfId="0"/>
    <xf numFmtId="0" fontId="0" fillId="3" borderId="0" xfId="0" applyFill="1"/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3" borderId="0" xfId="0" applyFont="1" applyFill="1"/>
    <xf numFmtId="0" fontId="7" fillId="3" borderId="0" xfId="0" applyFont="1" applyFill="1" applyAlignment="1">
      <alignment horizontal="left" indent="2"/>
    </xf>
    <xf numFmtId="0" fontId="7" fillId="3" borderId="0" xfId="0" applyFont="1" applyFill="1" applyAlignment="1">
      <alignment horizontal="left" indent="3"/>
    </xf>
    <xf numFmtId="0" fontId="8" fillId="3" borderId="0" xfId="0" applyFont="1" applyFill="1" applyAlignment="1">
      <alignment horizontal="left" indent="3"/>
    </xf>
    <xf numFmtId="0" fontId="0" fillId="3" borderId="0" xfId="0" applyFill="1" applyAlignment="1">
      <alignment horizontal="left"/>
    </xf>
    <xf numFmtId="0" fontId="4" fillId="4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10" fillId="4" borderId="19" xfId="0" applyFont="1" applyFill="1" applyBorder="1" applyAlignment="1">
      <alignment horizontal="left" vertical="center" wrapText="1" indent="1"/>
    </xf>
    <xf numFmtId="0" fontId="11" fillId="5" borderId="20" xfId="0" applyFont="1" applyFill="1" applyBorder="1" applyAlignment="1">
      <alignment horizontal="left" vertical="center" wrapText="1" indent="1"/>
    </xf>
    <xf numFmtId="0" fontId="0" fillId="3" borderId="0" xfId="0" applyFill="1" applyAlignment="1">
      <alignment wrapText="1"/>
    </xf>
    <xf numFmtId="0" fontId="13" fillId="6" borderId="21" xfId="3" applyFont="1" applyFill="1" applyBorder="1" applyAlignment="1">
      <alignment horizontal="center" vertical="center" wrapText="1"/>
    </xf>
    <xf numFmtId="0" fontId="13" fillId="6" borderId="22" xfId="3" applyFont="1" applyFill="1" applyBorder="1" applyAlignment="1">
      <alignment horizontal="center" vertical="center" wrapText="1"/>
    </xf>
    <xf numFmtId="0" fontId="13" fillId="6" borderId="23" xfId="3" applyFont="1" applyFill="1" applyBorder="1" applyAlignment="1">
      <alignment horizontal="center" vertical="center" wrapText="1"/>
    </xf>
    <xf numFmtId="0" fontId="14" fillId="0" borderId="6" xfId="3" applyFont="1" applyBorder="1"/>
    <xf numFmtId="164" fontId="14" fillId="0" borderId="7" xfId="3" applyNumberFormat="1" applyFont="1" applyBorder="1"/>
    <xf numFmtId="164" fontId="14" fillId="0" borderId="10" xfId="3" applyNumberFormat="1" applyFont="1" applyBorder="1"/>
    <xf numFmtId="0" fontId="7" fillId="3" borderId="0" xfId="0" applyFont="1" applyFill="1" applyAlignment="1">
      <alignment horizontal="left" indent="4"/>
    </xf>
    <xf numFmtId="0" fontId="13" fillId="4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2" borderId="27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4" fillId="4" borderId="2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49" fontId="15" fillId="3" borderId="12" xfId="0" applyNumberFormat="1" applyFont="1" applyFill="1" applyBorder="1" applyAlignment="1">
      <alignment horizontal="center" wrapText="1"/>
    </xf>
    <xf numFmtId="14" fontId="15" fillId="3" borderId="12" xfId="0" applyNumberFormat="1" applyFont="1" applyFill="1" applyBorder="1" applyAlignment="1">
      <alignment horizontal="center" wrapText="1"/>
    </xf>
    <xf numFmtId="14" fontId="0" fillId="3" borderId="0" xfId="0" applyNumberFormat="1" applyFill="1"/>
    <xf numFmtId="49" fontId="15" fillId="3" borderId="18" xfId="0" applyNumberFormat="1" applyFont="1" applyFill="1" applyBorder="1" applyAlignment="1">
      <alignment horizontal="center" wrapText="1"/>
    </xf>
    <xf numFmtId="49" fontId="0" fillId="3" borderId="0" xfId="0" applyNumberFormat="1" applyFill="1"/>
    <xf numFmtId="0" fontId="4" fillId="4" borderId="30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14" fontId="15" fillId="3" borderId="33" xfId="0" applyNumberFormat="1" applyFont="1" applyFill="1" applyBorder="1" applyAlignment="1">
      <alignment horizontal="center" wrapText="1"/>
    </xf>
    <xf numFmtId="0" fontId="12" fillId="3" borderId="0" xfId="3" applyFill="1"/>
    <xf numFmtId="0" fontId="4" fillId="4" borderId="3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vertical="center"/>
    </xf>
    <xf numFmtId="0" fontId="5" fillId="3" borderId="39" xfId="0" applyFont="1" applyFill="1" applyBorder="1" applyAlignment="1">
      <alignment horizontal="right" vertical="center"/>
    </xf>
    <xf numFmtId="0" fontId="5" fillId="3" borderId="40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13" fillId="4" borderId="11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49" fontId="6" fillId="3" borderId="0" xfId="0" applyNumberFormat="1" applyFont="1" applyFill="1" applyAlignment="1">
      <alignment horizontal="left" indent="3"/>
    </xf>
    <xf numFmtId="0" fontId="13" fillId="4" borderId="29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right" vertical="center"/>
    </xf>
    <xf numFmtId="0" fontId="15" fillId="3" borderId="18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left" indent="2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4" fillId="3" borderId="5" xfId="0" quotePrefix="1" applyFont="1" applyFill="1" applyBorder="1" applyAlignment="1">
      <alignment horizontal="center"/>
    </xf>
    <xf numFmtId="14" fontId="14" fillId="3" borderId="6" xfId="0" quotePrefix="1" applyNumberFormat="1" applyFont="1" applyFill="1" applyBorder="1"/>
    <xf numFmtId="14" fontId="14" fillId="3" borderId="6" xfId="0" quotePrefix="1" applyNumberFormat="1" applyFont="1" applyFill="1" applyBorder="1" applyAlignment="1">
      <alignment horizontal="center"/>
    </xf>
    <xf numFmtId="1" fontId="14" fillId="3" borderId="7" xfId="0" quotePrefix="1" applyNumberFormat="1" applyFont="1" applyFill="1" applyBorder="1" applyAlignment="1">
      <alignment horizontal="center"/>
    </xf>
    <xf numFmtId="0" fontId="14" fillId="3" borderId="8" xfId="0" quotePrefix="1" applyFont="1" applyFill="1" applyBorder="1" applyAlignment="1">
      <alignment horizontal="center"/>
    </xf>
    <xf numFmtId="14" fontId="14" fillId="3" borderId="9" xfId="0" quotePrefix="1" applyNumberFormat="1" applyFont="1" applyFill="1" applyBorder="1"/>
    <xf numFmtId="14" fontId="14" fillId="3" borderId="9" xfId="0" quotePrefix="1" applyNumberFormat="1" applyFont="1" applyFill="1" applyBorder="1" applyAlignment="1">
      <alignment horizontal="center"/>
    </xf>
    <xf numFmtId="0" fontId="8" fillId="3" borderId="0" xfId="0" applyFont="1" applyFill="1" applyAlignment="1">
      <alignment horizontal="left" indent="4"/>
    </xf>
    <xf numFmtId="0" fontId="13" fillId="4" borderId="35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4" fillId="3" borderId="38" xfId="0" quotePrefix="1" applyFont="1" applyFill="1" applyBorder="1"/>
    <xf numFmtId="14" fontId="14" fillId="3" borderId="39" xfId="0" quotePrefix="1" applyNumberFormat="1" applyFont="1" applyFill="1" applyBorder="1"/>
    <xf numFmtId="0" fontId="14" fillId="3" borderId="39" xfId="0" quotePrefix="1" applyFont="1" applyFill="1" applyBorder="1"/>
    <xf numFmtId="0" fontId="14" fillId="3" borderId="40" xfId="0" quotePrefix="1" applyFont="1" applyFill="1" applyBorder="1"/>
    <xf numFmtId="0" fontId="14" fillId="3" borderId="5" xfId="0" quotePrefix="1" applyFont="1" applyFill="1" applyBorder="1"/>
    <xf numFmtId="0" fontId="14" fillId="3" borderId="8" xfId="0" quotePrefix="1" applyFont="1" applyFill="1" applyBorder="1"/>
    <xf numFmtId="0" fontId="13" fillId="4" borderId="21" xfId="0" applyFont="1" applyFill="1" applyBorder="1" applyAlignment="1">
      <alignment horizontal="center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13" fillId="4" borderId="23" xfId="0" applyFont="1" applyFill="1" applyBorder="1" applyAlignment="1">
      <alignment horizontal="center" vertical="center" wrapText="1"/>
    </xf>
    <xf numFmtId="14" fontId="14" fillId="3" borderId="7" xfId="0" quotePrefix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indent="3"/>
    </xf>
    <xf numFmtId="0" fontId="13" fillId="4" borderId="30" xfId="4" applyFont="1" applyFill="1" applyBorder="1" applyAlignment="1">
      <alignment horizontal="center" vertical="center" wrapText="1"/>
    </xf>
    <xf numFmtId="0" fontId="13" fillId="4" borderId="31" xfId="4" applyFont="1" applyFill="1" applyBorder="1" applyAlignment="1">
      <alignment horizontal="center" vertical="center" wrapText="1"/>
    </xf>
    <xf numFmtId="0" fontId="13" fillId="4" borderId="32" xfId="4" applyFont="1" applyFill="1" applyBorder="1" applyAlignment="1">
      <alignment horizontal="center" vertical="center" wrapText="1"/>
    </xf>
    <xf numFmtId="0" fontId="13" fillId="4" borderId="46" xfId="4" applyFont="1" applyFill="1" applyBorder="1"/>
    <xf numFmtId="0" fontId="14" fillId="3" borderId="39" xfId="4" applyFont="1" applyFill="1" applyBorder="1" applyAlignment="1">
      <alignment horizontal="center" vertical="center"/>
    </xf>
    <xf numFmtId="0" fontId="14" fillId="3" borderId="40" xfId="4" applyFont="1" applyFill="1" applyBorder="1" applyAlignment="1">
      <alignment horizontal="center" vertical="center"/>
    </xf>
    <xf numFmtId="0" fontId="13" fillId="4" borderId="47" xfId="4" applyFont="1" applyFill="1" applyBorder="1"/>
    <xf numFmtId="0" fontId="13" fillId="4" borderId="48" xfId="4" applyFont="1" applyFill="1" applyBorder="1"/>
    <xf numFmtId="0" fontId="14" fillId="3" borderId="9" xfId="4" applyFont="1" applyFill="1" applyBorder="1" applyAlignment="1">
      <alignment horizontal="center" vertical="center"/>
    </xf>
    <xf numFmtId="0" fontId="14" fillId="0" borderId="5" xfId="3" applyFont="1" applyBorder="1"/>
    <xf numFmtId="165" fontId="14" fillId="0" borderId="6" xfId="1" applyNumberFormat="1" applyFont="1" applyBorder="1"/>
    <xf numFmtId="165" fontId="14" fillId="0" borderId="7" xfId="1" applyNumberFormat="1" applyFont="1" applyBorder="1"/>
    <xf numFmtId="0" fontId="14" fillId="0" borderId="8" xfId="3" applyFont="1" applyBorder="1"/>
    <xf numFmtId="0" fontId="14" fillId="0" borderId="9" xfId="3" applyFont="1" applyBorder="1"/>
    <xf numFmtId="0" fontId="13" fillId="6" borderId="11" xfId="3" applyFont="1" applyFill="1" applyBorder="1" applyAlignment="1">
      <alignment horizontal="center" vertical="center" wrapText="1"/>
    </xf>
    <xf numFmtId="14" fontId="14" fillId="0" borderId="6" xfId="3" applyNumberFormat="1" applyFont="1" applyBorder="1"/>
    <xf numFmtId="9" fontId="20" fillId="0" borderId="0" xfId="1" applyNumberFormat="1" applyFont="1" applyBorder="1" applyAlignment="1">
      <alignment horizontal="center" vertical="center"/>
    </xf>
    <xf numFmtId="166" fontId="14" fillId="0" borderId="6" xfId="3" applyNumberFormat="1" applyFont="1" applyBorder="1"/>
    <xf numFmtId="14" fontId="14" fillId="0" borderId="7" xfId="3" applyNumberFormat="1" applyFont="1" applyBorder="1"/>
    <xf numFmtId="1" fontId="14" fillId="0" borderId="6" xfId="3" applyNumberFormat="1" applyFont="1" applyBorder="1"/>
    <xf numFmtId="166" fontId="14" fillId="0" borderId="9" xfId="3" applyNumberFormat="1" applyFont="1" applyBorder="1"/>
    <xf numFmtId="1" fontId="14" fillId="3" borderId="39" xfId="2" applyNumberFormat="1" applyFont="1" applyFill="1" applyBorder="1" applyAlignment="1">
      <alignment horizontal="center" vertical="center"/>
    </xf>
    <xf numFmtId="0" fontId="14" fillId="3" borderId="51" xfId="4" applyFont="1" applyFill="1" applyBorder="1" applyAlignment="1">
      <alignment horizontal="center" vertical="center"/>
    </xf>
    <xf numFmtId="0" fontId="14" fillId="3" borderId="52" xfId="4" applyFont="1" applyFill="1" applyBorder="1" applyAlignment="1">
      <alignment horizontal="center" vertical="center"/>
    </xf>
    <xf numFmtId="1" fontId="14" fillId="3" borderId="5" xfId="2" applyNumberFormat="1" applyFont="1" applyFill="1" applyBorder="1" applyAlignment="1">
      <alignment horizontal="center" vertical="center"/>
    </xf>
    <xf numFmtId="0" fontId="14" fillId="3" borderId="7" xfId="4" applyFont="1" applyFill="1" applyBorder="1" applyAlignment="1">
      <alignment horizontal="center" vertical="center"/>
    </xf>
    <xf numFmtId="1" fontId="14" fillId="3" borderId="39" xfId="4" applyNumberFormat="1" applyFont="1" applyFill="1" applyBorder="1" applyAlignment="1">
      <alignment horizontal="center" vertical="center"/>
    </xf>
    <xf numFmtId="1" fontId="14" fillId="3" borderId="8" xfId="2" applyNumberFormat="1" applyFont="1" applyFill="1" applyBorder="1" applyAlignment="1">
      <alignment horizontal="center" vertical="center"/>
    </xf>
    <xf numFmtId="0" fontId="14" fillId="3" borderId="10" xfId="4" applyFont="1" applyFill="1" applyBorder="1" applyAlignment="1">
      <alignment horizontal="center" vertical="center"/>
    </xf>
    <xf numFmtId="1" fontId="0" fillId="3" borderId="0" xfId="0" applyNumberFormat="1" applyFill="1"/>
    <xf numFmtId="1" fontId="14" fillId="3" borderId="9" xfId="4" applyNumberFormat="1" applyFont="1" applyFill="1" applyBorder="1" applyAlignment="1">
      <alignment horizontal="center" vertical="center"/>
    </xf>
    <xf numFmtId="1" fontId="14" fillId="3" borderId="53" xfId="2" applyNumberFormat="1" applyFont="1" applyFill="1" applyBorder="1" applyAlignment="1">
      <alignment horizontal="center" vertical="center"/>
    </xf>
    <xf numFmtId="1" fontId="14" fillId="3" borderId="40" xfId="4" applyNumberFormat="1" applyFont="1" applyFill="1" applyBorder="1" applyAlignment="1">
      <alignment horizontal="center" vertical="center"/>
    </xf>
    <xf numFmtId="1" fontId="14" fillId="3" borderId="53" xfId="4" applyNumberFormat="1" applyFont="1" applyFill="1" applyBorder="1" applyAlignment="1">
      <alignment horizontal="center" vertical="center"/>
    </xf>
    <xf numFmtId="1" fontId="14" fillId="3" borderId="42" xfId="4" applyNumberFormat="1" applyFont="1" applyFill="1" applyBorder="1" applyAlignment="1">
      <alignment horizontal="center" vertical="center"/>
    </xf>
    <xf numFmtId="0" fontId="21" fillId="0" borderId="0" xfId="0" applyFont="1"/>
    <xf numFmtId="0" fontId="14" fillId="3" borderId="51" xfId="4" applyFont="1" applyFill="1" applyBorder="1" applyAlignment="1">
      <alignment vertical="center"/>
    </xf>
    <xf numFmtId="0" fontId="14" fillId="3" borderId="5" xfId="4" applyFont="1" applyFill="1" applyBorder="1" applyAlignment="1">
      <alignment vertical="center"/>
    </xf>
    <xf numFmtId="0" fontId="22" fillId="3" borderId="8" xfId="4" applyFont="1" applyFill="1" applyBorder="1" applyAlignment="1">
      <alignment vertical="center"/>
    </xf>
    <xf numFmtId="1" fontId="14" fillId="3" borderId="24" xfId="2" applyNumberFormat="1" applyFont="1" applyFill="1" applyBorder="1" applyAlignment="1">
      <alignment horizontal="left" vertical="center"/>
    </xf>
    <xf numFmtId="1" fontId="14" fillId="3" borderId="25" xfId="2" applyNumberFormat="1" applyFont="1" applyFill="1" applyBorder="1" applyAlignment="1">
      <alignment horizontal="center" vertical="center"/>
    </xf>
    <xf numFmtId="1" fontId="14" fillId="3" borderId="26" xfId="2" applyNumberFormat="1" applyFont="1" applyFill="1" applyBorder="1" applyAlignment="1">
      <alignment horizontal="center" vertical="center"/>
    </xf>
    <xf numFmtId="1" fontId="14" fillId="3" borderId="51" xfId="2" applyNumberFormat="1" applyFont="1" applyFill="1" applyBorder="1" applyAlignment="1">
      <alignment horizontal="left" vertical="center"/>
    </xf>
    <xf numFmtId="1" fontId="14" fillId="3" borderId="52" xfId="2" applyNumberFormat="1" applyFont="1" applyFill="1" applyBorder="1" applyAlignment="1">
      <alignment horizontal="center" vertical="center"/>
    </xf>
    <xf numFmtId="1" fontId="14" fillId="3" borderId="38" xfId="2" applyNumberFormat="1" applyFont="1" applyFill="1" applyBorder="1" applyAlignment="1">
      <alignment horizontal="left" vertical="center"/>
    </xf>
    <xf numFmtId="1" fontId="14" fillId="3" borderId="40" xfId="2" applyNumberFormat="1" applyFont="1" applyFill="1" applyBorder="1" applyAlignment="1">
      <alignment horizontal="center" vertical="center"/>
    </xf>
    <xf numFmtId="167" fontId="14" fillId="0" borderId="7" xfId="3" applyNumberFormat="1" applyFont="1" applyBorder="1"/>
    <xf numFmtId="0" fontId="13" fillId="6" borderId="30" xfId="3" applyFont="1" applyFill="1" applyBorder="1" applyAlignment="1">
      <alignment horizontal="center" vertical="center" wrapText="1"/>
    </xf>
    <xf numFmtId="0" fontId="13" fillId="6" borderId="31" xfId="3" applyFont="1" applyFill="1" applyBorder="1" applyAlignment="1">
      <alignment horizontal="center" vertical="center" wrapText="1"/>
    </xf>
    <xf numFmtId="0" fontId="13" fillId="6" borderId="32" xfId="3" applyFont="1" applyFill="1" applyBorder="1" applyAlignment="1">
      <alignment horizontal="center" vertical="center" wrapText="1"/>
    </xf>
    <xf numFmtId="0" fontId="14" fillId="0" borderId="38" xfId="3" applyFont="1" applyBorder="1"/>
    <xf numFmtId="167" fontId="14" fillId="0" borderId="39" xfId="3" applyNumberFormat="1" applyFont="1" applyBorder="1"/>
    <xf numFmtId="0" fontId="14" fillId="0" borderId="39" xfId="3" applyFont="1" applyBorder="1"/>
    <xf numFmtId="168" fontId="14" fillId="0" borderId="40" xfId="3" applyNumberFormat="1" applyFont="1" applyBorder="1"/>
    <xf numFmtId="164" fontId="14" fillId="0" borderId="40" xfId="3" applyNumberFormat="1" applyFont="1" applyBorder="1"/>
    <xf numFmtId="164" fontId="14" fillId="0" borderId="6" xfId="3" applyNumberFormat="1" applyFont="1" applyBorder="1"/>
    <xf numFmtId="164" fontId="14" fillId="0" borderId="9" xfId="3" applyNumberFormat="1" applyFont="1" applyBorder="1"/>
    <xf numFmtId="167" fontId="14" fillId="0" borderId="6" xfId="3" applyNumberFormat="1" applyFont="1" applyBorder="1"/>
    <xf numFmtId="0" fontId="18" fillId="0" borderId="0" xfId="4"/>
    <xf numFmtId="0" fontId="18" fillId="0" borderId="0" xfId="4" applyAlignment="1">
      <alignment horizontal="center" vertical="center"/>
    </xf>
    <xf numFmtId="0" fontId="24" fillId="6" borderId="30" xfId="3" applyFont="1" applyFill="1" applyBorder="1" applyAlignment="1">
      <alignment horizontal="center" vertical="center" wrapText="1"/>
    </xf>
    <xf numFmtId="0" fontId="18" fillId="0" borderId="0" xfId="4" applyAlignment="1">
      <alignment horizontal="center" vertical="center" wrapText="1"/>
    </xf>
    <xf numFmtId="0" fontId="24" fillId="4" borderId="47" xfId="3" applyFont="1" applyFill="1" applyBorder="1" applyAlignment="1">
      <alignment horizontal="center" vertical="center"/>
    </xf>
    <xf numFmtId="169" fontId="14" fillId="0" borderId="6" xfId="3" applyNumberFormat="1" applyFont="1" applyBorder="1"/>
    <xf numFmtId="168" fontId="14" fillId="0" borderId="6" xfId="3" applyNumberFormat="1" applyFont="1" applyBorder="1" applyAlignment="1">
      <alignment horizontal="center" vertical="center"/>
    </xf>
    <xf numFmtId="0" fontId="14" fillId="0" borderId="7" xfId="3" applyFont="1" applyBorder="1"/>
    <xf numFmtId="167" fontId="14" fillId="0" borderId="6" xfId="3" applyNumberFormat="1" applyFont="1" applyBorder="1" applyAlignment="1">
      <alignment horizontal="center" vertical="center"/>
    </xf>
    <xf numFmtId="0" fontId="14" fillId="0" borderId="6" xfId="3" applyFont="1" applyBorder="1" applyAlignment="1">
      <alignment vertical="center"/>
    </xf>
    <xf numFmtId="10" fontId="14" fillId="0" borderId="7" xfId="3" applyNumberFormat="1" applyFont="1" applyBorder="1" applyAlignment="1">
      <alignment horizontal="center" vertical="center"/>
    </xf>
    <xf numFmtId="0" fontId="24" fillId="4" borderId="48" xfId="3" applyFont="1" applyFill="1" applyBorder="1" applyAlignment="1">
      <alignment horizontal="center" vertical="center"/>
    </xf>
    <xf numFmtId="167" fontId="14" fillId="0" borderId="9" xfId="3" applyNumberFormat="1" applyFont="1" applyBorder="1" applyAlignment="1">
      <alignment horizontal="center" vertical="center"/>
    </xf>
    <xf numFmtId="0" fontId="14" fillId="0" borderId="9" xfId="3" applyFont="1" applyBorder="1" applyAlignment="1">
      <alignment vertical="center"/>
    </xf>
    <xf numFmtId="10" fontId="14" fillId="0" borderId="10" xfId="3" applyNumberFormat="1" applyFont="1" applyBorder="1" applyAlignment="1">
      <alignment horizontal="center" vertical="center"/>
    </xf>
    <xf numFmtId="169" fontId="14" fillId="0" borderId="9" xfId="3" applyNumberFormat="1" applyFont="1" applyBorder="1"/>
    <xf numFmtId="168" fontId="14" fillId="0" borderId="9" xfId="3" applyNumberFormat="1" applyFont="1" applyBorder="1" applyAlignment="1">
      <alignment horizontal="center" vertical="center"/>
    </xf>
    <xf numFmtId="0" fontId="13" fillId="7" borderId="0" xfId="3" applyFont="1" applyFill="1" applyAlignment="1">
      <alignment horizontal="center" vertical="center" wrapText="1"/>
    </xf>
    <xf numFmtId="0" fontId="13" fillId="6" borderId="56" xfId="3" applyFont="1" applyFill="1" applyBorder="1" applyAlignment="1">
      <alignment horizontal="center" vertical="center" wrapText="1"/>
    </xf>
    <xf numFmtId="168" fontId="14" fillId="0" borderId="51" xfId="3" applyNumberFormat="1" applyFont="1" applyBorder="1" applyAlignment="1">
      <alignment horizontal="right" vertical="center"/>
    </xf>
    <xf numFmtId="168" fontId="14" fillId="3" borderId="52" xfId="3" applyNumberFormat="1" applyFont="1" applyFill="1" applyBorder="1" applyAlignment="1">
      <alignment horizontal="right" vertical="center"/>
    </xf>
    <xf numFmtId="16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6" borderId="47" xfId="3" applyFont="1" applyFill="1" applyBorder="1" applyAlignment="1">
      <alignment horizontal="center" vertical="center" wrapText="1"/>
    </xf>
    <xf numFmtId="168" fontId="14" fillId="3" borderId="5" xfId="3" applyNumberFormat="1" applyFont="1" applyFill="1" applyBorder="1" applyAlignment="1">
      <alignment horizontal="right" vertical="center"/>
    </xf>
    <xf numFmtId="168" fontId="14" fillId="3" borderId="7" xfId="3" applyNumberFormat="1" applyFont="1" applyFill="1" applyBorder="1" applyAlignment="1">
      <alignment horizontal="right" vertical="center"/>
    </xf>
    <xf numFmtId="0" fontId="13" fillId="6" borderId="48" xfId="3" applyFont="1" applyFill="1" applyBorder="1" applyAlignment="1">
      <alignment horizontal="center" vertical="center" wrapText="1"/>
    </xf>
    <xf numFmtId="168" fontId="14" fillId="3" borderId="8" xfId="3" applyNumberFormat="1" applyFont="1" applyFill="1" applyBorder="1" applyAlignment="1">
      <alignment horizontal="right" vertical="center"/>
    </xf>
    <xf numFmtId="168" fontId="14" fillId="3" borderId="10" xfId="3" applyNumberFormat="1" applyFont="1" applyFill="1" applyBorder="1" applyAlignment="1">
      <alignment horizontal="right" vertical="center"/>
    </xf>
    <xf numFmtId="0" fontId="2" fillId="3" borderId="0" xfId="0" applyFont="1" applyFill="1"/>
    <xf numFmtId="49" fontId="14" fillId="3" borderId="60" xfId="4" applyNumberFormat="1" applyFont="1" applyFill="1" applyBorder="1"/>
    <xf numFmtId="49" fontId="14" fillId="3" borderId="61" xfId="4" applyNumberFormat="1" applyFont="1" applyFill="1" applyBorder="1"/>
    <xf numFmtId="49" fontId="14" fillId="3" borderId="52" xfId="4" applyNumberFormat="1" applyFont="1" applyFill="1" applyBorder="1"/>
    <xf numFmtId="49" fontId="14" fillId="3" borderId="57" xfId="4" applyNumberFormat="1" applyFont="1" applyFill="1" applyBorder="1"/>
    <xf numFmtId="49" fontId="14" fillId="3" borderId="62" xfId="4" applyNumberFormat="1" applyFont="1" applyFill="1" applyBorder="1"/>
    <xf numFmtId="49" fontId="14" fillId="3" borderId="6" xfId="4" applyNumberFormat="1" applyFont="1" applyFill="1" applyBorder="1"/>
    <xf numFmtId="49" fontId="14" fillId="3" borderId="7" xfId="4" applyNumberFormat="1" applyFont="1" applyFill="1" applyBorder="1"/>
    <xf numFmtId="49" fontId="14" fillId="3" borderId="63" xfId="4" applyNumberFormat="1" applyFont="1" applyFill="1" applyBorder="1"/>
    <xf numFmtId="170" fontId="14" fillId="3" borderId="66" xfId="4" applyNumberFormat="1" applyFont="1" applyFill="1" applyBorder="1"/>
    <xf numFmtId="170" fontId="14" fillId="3" borderId="9" xfId="4" applyNumberFormat="1" applyFont="1" applyFill="1" applyBorder="1"/>
    <xf numFmtId="170" fontId="14" fillId="3" borderId="10" xfId="4" applyNumberFormat="1" applyFont="1" applyFill="1" applyBorder="1"/>
    <xf numFmtId="170" fontId="14" fillId="3" borderId="67" xfId="4" applyNumberFormat="1" applyFont="1" applyFill="1" applyBorder="1"/>
    <xf numFmtId="0" fontId="14" fillId="3" borderId="38" xfId="3" applyFont="1" applyFill="1" applyBorder="1"/>
    <xf numFmtId="167" fontId="14" fillId="3" borderId="39" xfId="3" applyNumberFormat="1" applyFont="1" applyFill="1" applyBorder="1"/>
    <xf numFmtId="0" fontId="14" fillId="3" borderId="5" xfId="3" applyFont="1" applyFill="1" applyBorder="1"/>
    <xf numFmtId="0" fontId="14" fillId="3" borderId="8" xfId="3" applyFont="1" applyFill="1" applyBorder="1"/>
    <xf numFmtId="0" fontId="14" fillId="3" borderId="12" xfId="3" applyFont="1" applyFill="1" applyBorder="1"/>
    <xf numFmtId="0" fontId="14" fillId="3" borderId="18" xfId="3" applyFont="1" applyFill="1" applyBorder="1"/>
    <xf numFmtId="0" fontId="3" fillId="3" borderId="0" xfId="0" applyFont="1" applyFill="1"/>
    <xf numFmtId="0" fontId="31" fillId="0" borderId="30" xfId="0" applyFont="1" applyBorder="1" applyAlignment="1">
      <alignment horizontal="center" vertical="top" wrapText="1"/>
    </xf>
    <xf numFmtId="0" fontId="24" fillId="4" borderId="22" xfId="4" applyFont="1" applyFill="1" applyBorder="1" applyAlignment="1">
      <alignment horizontal="center" vertical="center"/>
    </xf>
    <xf numFmtId="0" fontId="24" fillId="4" borderId="23" xfId="4" applyFont="1" applyFill="1" applyBorder="1" applyAlignment="1">
      <alignment horizontal="center" vertical="center"/>
    </xf>
    <xf numFmtId="0" fontId="24" fillId="4" borderId="47" xfId="4" applyFont="1" applyFill="1" applyBorder="1" applyAlignment="1">
      <alignment horizontal="left" vertical="center" indent="1"/>
    </xf>
    <xf numFmtId="1" fontId="15" fillId="0" borderId="6" xfId="0" applyNumberFormat="1" applyFont="1" applyBorder="1" applyAlignment="1">
      <alignment horizontal="center" vertical="center" wrapText="1"/>
    </xf>
    <xf numFmtId="1" fontId="15" fillId="0" borderId="7" xfId="0" applyNumberFormat="1" applyFont="1" applyBorder="1" applyAlignment="1">
      <alignment horizontal="center" vertical="center" wrapText="1"/>
    </xf>
    <xf numFmtId="0" fontId="24" fillId="4" borderId="48" xfId="4" applyFont="1" applyFill="1" applyBorder="1" applyAlignment="1">
      <alignment horizontal="left" vertical="center" indent="1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0" xfId="0" applyNumberFormat="1" applyFont="1" applyBorder="1" applyAlignment="1">
      <alignment horizontal="center" vertical="center" wrapText="1"/>
    </xf>
    <xf numFmtId="0" fontId="15" fillId="3" borderId="5" xfId="0" applyFont="1" applyFill="1" applyBorder="1"/>
    <xf numFmtId="0" fontId="15" fillId="3" borderId="6" xfId="0" applyFont="1" applyFill="1" applyBorder="1"/>
    <xf numFmtId="0" fontId="15" fillId="3" borderId="7" xfId="0" applyFont="1" applyFill="1" applyBorder="1" applyAlignment="1">
      <alignment horizontal="center" vertical="center"/>
    </xf>
    <xf numFmtId="0" fontId="23" fillId="3" borderId="0" xfId="4" applyFont="1" applyFill="1" applyAlignment="1">
      <alignment vertical="center"/>
    </xf>
    <xf numFmtId="0" fontId="0" fillId="3" borderId="0" xfId="0" applyFill="1" applyAlignment="1">
      <alignment horizontal="center"/>
    </xf>
    <xf numFmtId="0" fontId="15" fillId="3" borderId="8" xfId="0" applyFont="1" applyFill="1" applyBorder="1"/>
    <xf numFmtId="0" fontId="15" fillId="3" borderId="9" xfId="0" applyFont="1" applyFill="1" applyBorder="1"/>
    <xf numFmtId="0" fontId="15" fillId="3" borderId="10" xfId="0" applyFont="1" applyFill="1" applyBorder="1" applyAlignment="1">
      <alignment horizontal="center" vertical="center"/>
    </xf>
    <xf numFmtId="0" fontId="13" fillId="4" borderId="30" xfId="6" applyFont="1" applyFill="1" applyBorder="1" applyAlignment="1">
      <alignment horizontal="center" vertical="center"/>
    </xf>
    <xf numFmtId="0" fontId="13" fillId="4" borderId="22" xfId="6" applyFont="1" applyFill="1" applyBorder="1" applyAlignment="1">
      <alignment horizontal="center" vertical="center"/>
    </xf>
    <xf numFmtId="0" fontId="13" fillId="4" borderId="23" xfId="6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vertical="center"/>
    </xf>
    <xf numFmtId="0" fontId="15" fillId="0" borderId="6" xfId="0" applyFont="1" applyBorder="1"/>
    <xf numFmtId="0" fontId="15" fillId="0" borderId="7" xfId="0" applyFont="1" applyBorder="1"/>
    <xf numFmtId="0" fontId="28" fillId="3" borderId="0" xfId="0" applyFont="1" applyFill="1"/>
    <xf numFmtId="0" fontId="13" fillId="4" borderId="48" xfId="0" applyFont="1" applyFill="1" applyBorder="1" applyAlignment="1">
      <alignment vertical="center"/>
    </xf>
    <xf numFmtId="0" fontId="15" fillId="0" borderId="9" xfId="0" applyFont="1" applyBorder="1"/>
    <xf numFmtId="0" fontId="15" fillId="0" borderId="10" xfId="0" applyFont="1" applyBorder="1"/>
    <xf numFmtId="43" fontId="14" fillId="8" borderId="7" xfId="1" applyFont="1" applyFill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left" vertical="center"/>
    </xf>
    <xf numFmtId="14" fontId="14" fillId="9" borderId="7" xfId="0" quotePrefix="1" applyNumberFormat="1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16" fillId="5" borderId="11" xfId="3" applyFont="1" applyFill="1" applyBorder="1" applyAlignment="1">
      <alignment horizontal="center" vertical="center"/>
    </xf>
    <xf numFmtId="0" fontId="16" fillId="5" borderId="37" xfId="3" applyFont="1" applyFill="1" applyBorder="1" applyAlignment="1">
      <alignment horizontal="center" vertical="center"/>
    </xf>
    <xf numFmtId="0" fontId="16" fillId="5" borderId="28" xfId="3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17" fillId="5" borderId="41" xfId="0" applyNumberFormat="1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14" fontId="11" fillId="3" borderId="5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 wrapText="1"/>
    </xf>
    <xf numFmtId="0" fontId="13" fillId="4" borderId="43" xfId="0" applyFont="1" applyFill="1" applyBorder="1" applyAlignment="1">
      <alignment horizontal="center" vertical="center" wrapText="1"/>
    </xf>
    <xf numFmtId="0" fontId="13" fillId="4" borderId="31" xfId="0" applyFont="1" applyFill="1" applyBorder="1" applyAlignment="1">
      <alignment horizontal="center" vertical="center" wrapText="1"/>
    </xf>
    <xf numFmtId="0" fontId="13" fillId="4" borderId="44" xfId="0" applyFont="1" applyFill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7" fillId="5" borderId="4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44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14" fontId="11" fillId="5" borderId="5" xfId="0" applyNumberFormat="1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9" fontId="19" fillId="0" borderId="49" xfId="1" applyNumberFormat="1" applyFont="1" applyBorder="1" applyAlignment="1">
      <alignment horizontal="center" vertical="center"/>
    </xf>
    <xf numFmtId="9" fontId="19" fillId="0" borderId="28" xfId="1" applyNumberFormat="1" applyFont="1" applyBorder="1" applyAlignment="1">
      <alignment horizontal="center" vertical="center"/>
    </xf>
    <xf numFmtId="0" fontId="22" fillId="3" borderId="54" xfId="4" applyFont="1" applyFill="1" applyBorder="1" applyAlignment="1">
      <alignment horizontal="center" vertical="center"/>
    </xf>
    <xf numFmtId="0" fontId="22" fillId="3" borderId="24" xfId="4" applyFont="1" applyFill="1" applyBorder="1" applyAlignment="1">
      <alignment horizontal="center" vertical="center"/>
    </xf>
    <xf numFmtId="0" fontId="14" fillId="3" borderId="55" xfId="4" applyFont="1" applyFill="1" applyBorder="1" applyAlignment="1">
      <alignment horizontal="center" vertical="center"/>
    </xf>
    <xf numFmtId="0" fontId="14" fillId="3" borderId="40" xfId="4" applyFont="1" applyFill="1" applyBorder="1" applyAlignment="1">
      <alignment horizontal="center" vertical="center"/>
    </xf>
    <xf numFmtId="0" fontId="23" fillId="6" borderId="11" xfId="3" applyFont="1" applyFill="1" applyBorder="1" applyAlignment="1">
      <alignment horizontal="center" vertical="center" wrapText="1"/>
    </xf>
    <xf numFmtId="0" fontId="23" fillId="6" borderId="28" xfId="3" applyFont="1" applyFill="1" applyBorder="1" applyAlignment="1">
      <alignment horizontal="center" vertical="center" wrapText="1"/>
    </xf>
    <xf numFmtId="164" fontId="16" fillId="5" borderId="11" xfId="0" applyNumberFormat="1" applyFont="1" applyFill="1" applyBorder="1" applyAlignment="1">
      <alignment horizontal="center" vertical="center"/>
    </xf>
    <xf numFmtId="164" fontId="16" fillId="5" borderId="28" xfId="0" applyNumberFormat="1" applyFont="1" applyFill="1" applyBorder="1" applyAlignment="1">
      <alignment horizontal="center" vertical="center"/>
    </xf>
    <xf numFmtId="0" fontId="13" fillId="6" borderId="13" xfId="3" applyFont="1" applyFill="1" applyBorder="1" applyAlignment="1">
      <alignment horizontal="center" vertical="center" wrapText="1"/>
    </xf>
    <xf numFmtId="0" fontId="13" fillId="6" borderId="4" xfId="3" applyFont="1" applyFill="1" applyBorder="1" applyAlignment="1">
      <alignment horizontal="center" vertical="center" wrapText="1"/>
    </xf>
    <xf numFmtId="0" fontId="13" fillId="6" borderId="16" xfId="3" applyFont="1" applyFill="1" applyBorder="1" applyAlignment="1">
      <alignment horizontal="center" vertical="center" wrapText="1"/>
    </xf>
    <xf numFmtId="0" fontId="13" fillId="6" borderId="17" xfId="3" applyFont="1" applyFill="1" applyBorder="1" applyAlignment="1">
      <alignment horizontal="center" vertical="center" wrapText="1"/>
    </xf>
    <xf numFmtId="43" fontId="26" fillId="5" borderId="11" xfId="3" applyNumberFormat="1" applyFont="1" applyFill="1" applyBorder="1" applyAlignment="1">
      <alignment horizontal="center" vertical="center"/>
    </xf>
    <xf numFmtId="0" fontId="26" fillId="5" borderId="28" xfId="3" applyFont="1" applyFill="1" applyBorder="1" applyAlignment="1">
      <alignment horizontal="center" vertical="center"/>
    </xf>
    <xf numFmtId="43" fontId="28" fillId="0" borderId="15" xfId="1" applyFont="1" applyBorder="1" applyAlignment="1">
      <alignment horizontal="center" vertical="center"/>
    </xf>
    <xf numFmtId="0" fontId="13" fillId="6" borderId="30" xfId="3" applyFont="1" applyFill="1" applyBorder="1" applyAlignment="1">
      <alignment horizontal="center" vertical="center" wrapText="1"/>
    </xf>
    <xf numFmtId="0" fontId="13" fillId="6" borderId="43" xfId="3" applyFont="1" applyFill="1" applyBorder="1" applyAlignment="1">
      <alignment horizontal="center" vertical="center" wrapText="1"/>
    </xf>
    <xf numFmtId="0" fontId="13" fillId="6" borderId="32" xfId="3" applyFont="1" applyFill="1" applyBorder="1" applyAlignment="1">
      <alignment horizontal="center" vertical="center" wrapText="1"/>
    </xf>
    <xf numFmtId="0" fontId="13" fillId="6" borderId="45" xfId="3" applyFont="1" applyFill="1" applyBorder="1" applyAlignment="1">
      <alignment horizontal="center" vertical="center" wrapText="1"/>
    </xf>
    <xf numFmtId="0" fontId="29" fillId="3" borderId="5" xfId="0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/>
    </xf>
    <xf numFmtId="0" fontId="29" fillId="3" borderId="10" xfId="0" applyFont="1" applyFill="1" applyBorder="1" applyAlignment="1">
      <alignment horizontal="center" vertical="center"/>
    </xf>
    <xf numFmtId="171" fontId="14" fillId="3" borderId="6" xfId="3" applyNumberFormat="1" applyFont="1" applyFill="1" applyBorder="1" applyAlignment="1">
      <alignment horizontal="center"/>
    </xf>
    <xf numFmtId="171" fontId="14" fillId="3" borderId="7" xfId="3" applyNumberFormat="1" applyFont="1" applyFill="1" applyBorder="1" applyAlignment="1">
      <alignment horizontal="center"/>
    </xf>
    <xf numFmtId="0" fontId="13" fillId="6" borderId="30" xfId="3" applyFont="1" applyFill="1" applyBorder="1" applyAlignment="1">
      <alignment horizontal="left" vertical="center" wrapText="1" indent="1"/>
    </xf>
    <xf numFmtId="0" fontId="13" fillId="6" borderId="31" xfId="3" applyFont="1" applyFill="1" applyBorder="1" applyAlignment="1">
      <alignment horizontal="left" vertical="center" wrapText="1" indent="1"/>
    </xf>
    <xf numFmtId="0" fontId="13" fillId="6" borderId="34" xfId="3" applyFont="1" applyFill="1" applyBorder="1" applyAlignment="1">
      <alignment horizontal="left" vertical="center" wrapText="1" indent="1"/>
    </xf>
    <xf numFmtId="0" fontId="13" fillId="6" borderId="35" xfId="3" applyFont="1" applyFill="1" applyBorder="1" applyAlignment="1">
      <alignment horizontal="left" vertical="center" wrapText="1" indent="1"/>
    </xf>
    <xf numFmtId="0" fontId="13" fillId="6" borderId="64" xfId="3" applyFont="1" applyFill="1" applyBorder="1" applyAlignment="1">
      <alignment horizontal="left" vertical="center" wrapText="1" indent="1"/>
    </xf>
    <xf numFmtId="0" fontId="13" fillId="6" borderId="65" xfId="3" applyFont="1" applyFill="1" applyBorder="1" applyAlignment="1">
      <alignment horizontal="left" vertical="center" wrapText="1" indent="1"/>
    </xf>
    <xf numFmtId="0" fontId="13" fillId="6" borderId="50" xfId="3" applyFont="1" applyFill="1" applyBorder="1" applyAlignment="1">
      <alignment horizontal="center" vertical="center" wrapText="1"/>
    </xf>
    <xf numFmtId="0" fontId="13" fillId="6" borderId="14" xfId="3" applyFont="1" applyFill="1" applyBorder="1" applyAlignment="1">
      <alignment horizontal="center" vertical="center" wrapText="1"/>
    </xf>
    <xf numFmtId="0" fontId="23" fillId="6" borderId="13" xfId="3" applyFont="1" applyFill="1" applyBorder="1" applyAlignment="1">
      <alignment horizontal="center" vertical="center" wrapText="1"/>
    </xf>
    <xf numFmtId="0" fontId="23" fillId="6" borderId="4" xfId="3" applyFont="1" applyFill="1" applyBorder="1" applyAlignment="1">
      <alignment horizontal="center" vertical="center" wrapText="1"/>
    </xf>
    <xf numFmtId="0" fontId="23" fillId="6" borderId="16" xfId="3" applyFont="1" applyFill="1" applyBorder="1" applyAlignment="1">
      <alignment horizontal="center" vertical="center" wrapText="1"/>
    </xf>
    <xf numFmtId="0" fontId="23" fillId="6" borderId="17" xfId="3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/>
    </xf>
    <xf numFmtId="0" fontId="16" fillId="5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3" fillId="4" borderId="13" xfId="4" applyFont="1" applyFill="1" applyBorder="1" applyAlignment="1">
      <alignment horizontal="center" vertical="center"/>
    </xf>
    <xf numFmtId="0" fontId="13" fillId="4" borderId="16" xfId="4" applyFont="1" applyFill="1" applyBorder="1" applyAlignment="1">
      <alignment horizontal="center" vertical="center"/>
    </xf>
    <xf numFmtId="1" fontId="32" fillId="5" borderId="4" xfId="0" applyNumberFormat="1" applyFont="1" applyFill="1" applyBorder="1" applyAlignment="1">
      <alignment horizontal="center" vertical="center"/>
    </xf>
    <xf numFmtId="1" fontId="32" fillId="5" borderId="1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3" fillId="4" borderId="30" xfId="4" applyFont="1" applyFill="1" applyBorder="1" applyAlignment="1">
      <alignment horizontal="center" vertical="center"/>
    </xf>
    <xf numFmtId="0" fontId="23" fillId="4" borderId="43" xfId="4" applyFont="1" applyFill="1" applyBorder="1" applyAlignment="1">
      <alignment horizontal="center" vertical="center"/>
    </xf>
    <xf numFmtId="0" fontId="23" fillId="4" borderId="31" xfId="4" applyFont="1" applyFill="1" applyBorder="1" applyAlignment="1">
      <alignment horizontal="center" vertical="center"/>
    </xf>
    <xf numFmtId="0" fontId="23" fillId="4" borderId="44" xfId="4" applyFont="1" applyFill="1" applyBorder="1" applyAlignment="1">
      <alignment horizontal="center" vertical="center"/>
    </xf>
    <xf numFmtId="0" fontId="23" fillId="4" borderId="32" xfId="4" applyFont="1" applyFill="1" applyBorder="1" applyAlignment="1">
      <alignment horizontal="center" vertical="center"/>
    </xf>
    <xf numFmtId="0" fontId="23" fillId="4" borderId="45" xfId="4" applyFont="1" applyFill="1" applyBorder="1" applyAlignment="1">
      <alignment horizontal="center" vertical="center"/>
    </xf>
    <xf numFmtId="0" fontId="30" fillId="3" borderId="5" xfId="4" applyFont="1" applyFill="1" applyBorder="1" applyAlignment="1">
      <alignment horizontal="center" vertical="center"/>
    </xf>
    <xf numFmtId="0" fontId="30" fillId="3" borderId="8" xfId="4" applyFont="1" applyFill="1" applyBorder="1" applyAlignment="1">
      <alignment horizontal="center" vertical="center"/>
    </xf>
    <xf numFmtId="0" fontId="30" fillId="5" borderId="6" xfId="4" applyFont="1" applyFill="1" applyBorder="1" applyAlignment="1">
      <alignment horizontal="center" vertical="center"/>
    </xf>
    <xf numFmtId="0" fontId="30" fillId="5" borderId="9" xfId="4" applyFont="1" applyFill="1" applyBorder="1" applyAlignment="1">
      <alignment horizontal="center" vertical="center"/>
    </xf>
    <xf numFmtId="0" fontId="30" fillId="5" borderId="7" xfId="4" applyFont="1" applyFill="1" applyBorder="1" applyAlignment="1">
      <alignment horizontal="center" vertical="center"/>
    </xf>
    <xf numFmtId="0" fontId="30" fillId="5" borderId="10" xfId="4" applyFont="1" applyFill="1" applyBorder="1" applyAlignment="1">
      <alignment horizontal="center" vertical="center"/>
    </xf>
    <xf numFmtId="0" fontId="23" fillId="4" borderId="34" xfId="4" applyFont="1" applyFill="1" applyBorder="1" applyAlignment="1">
      <alignment horizontal="center" vertical="center"/>
    </xf>
    <xf numFmtId="0" fontId="23" fillId="4" borderId="69" xfId="4" applyFont="1" applyFill="1" applyBorder="1" applyAlignment="1">
      <alignment horizontal="center" vertical="center"/>
    </xf>
    <xf numFmtId="0" fontId="23" fillId="4" borderId="64" xfId="4" applyFont="1" applyFill="1" applyBorder="1" applyAlignment="1">
      <alignment horizontal="center" vertical="center"/>
    </xf>
    <xf numFmtId="0" fontId="23" fillId="4" borderId="71" xfId="4" applyFont="1" applyFill="1" applyBorder="1" applyAlignment="1">
      <alignment horizontal="center" vertical="center"/>
    </xf>
    <xf numFmtId="1" fontId="33" fillId="5" borderId="58" xfId="0" applyNumberFormat="1" applyFont="1" applyFill="1" applyBorder="1" applyAlignment="1">
      <alignment horizontal="center" vertical="center"/>
    </xf>
    <xf numFmtId="1" fontId="33" fillId="5" borderId="59" xfId="0" applyNumberFormat="1" applyFont="1" applyFill="1" applyBorder="1" applyAlignment="1">
      <alignment horizontal="center" vertical="center"/>
    </xf>
    <xf numFmtId="1" fontId="33" fillId="5" borderId="42" xfId="0" applyNumberFormat="1" applyFont="1" applyFill="1" applyBorder="1" applyAlignment="1">
      <alignment horizontal="center" vertical="center"/>
    </xf>
    <xf numFmtId="1" fontId="33" fillId="5" borderId="17" xfId="0" applyNumberFormat="1" applyFont="1" applyFill="1" applyBorder="1" applyAlignment="1">
      <alignment horizontal="center" vertical="center"/>
    </xf>
    <xf numFmtId="0" fontId="23" fillId="4" borderId="68" xfId="4" applyFont="1" applyFill="1" applyBorder="1" applyAlignment="1">
      <alignment horizontal="center" vertical="center"/>
    </xf>
    <xf numFmtId="0" fontId="33" fillId="3" borderId="61" xfId="0" applyFont="1" applyFill="1" applyBorder="1" applyAlignment="1">
      <alignment horizontal="center" vertical="center"/>
    </xf>
    <xf numFmtId="0" fontId="33" fillId="3" borderId="52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7" xfId="0" applyFont="1" applyFill="1" applyBorder="1" applyAlignment="1">
      <alignment horizontal="center" vertical="center"/>
    </xf>
    <xf numFmtId="0" fontId="33" fillId="3" borderId="58" xfId="0" applyFont="1" applyFill="1" applyBorder="1" applyAlignment="1">
      <alignment horizontal="center" vertical="center"/>
    </xf>
    <xf numFmtId="0" fontId="33" fillId="3" borderId="59" xfId="0" applyFont="1" applyFill="1" applyBorder="1" applyAlignment="1">
      <alignment horizontal="center" vertical="center"/>
    </xf>
    <xf numFmtId="0" fontId="33" fillId="3" borderId="53" xfId="0" applyFont="1" applyFill="1" applyBorder="1" applyAlignment="1">
      <alignment horizontal="center" vertical="center"/>
    </xf>
    <xf numFmtId="0" fontId="33" fillId="3" borderId="70" xfId="0" applyFont="1" applyFill="1" applyBorder="1" applyAlignment="1">
      <alignment horizontal="center" vertical="center"/>
    </xf>
    <xf numFmtId="0" fontId="23" fillId="4" borderId="72" xfId="6" applyFont="1" applyFill="1" applyBorder="1" applyAlignment="1">
      <alignment horizontal="center" vertical="center"/>
    </xf>
    <xf numFmtId="0" fontId="23" fillId="4" borderId="73" xfId="6" applyFont="1" applyFill="1" applyBorder="1" applyAlignment="1">
      <alignment horizontal="center" vertical="center"/>
    </xf>
    <xf numFmtId="0" fontId="23" fillId="4" borderId="16" xfId="6" applyFont="1" applyFill="1" applyBorder="1" applyAlignment="1">
      <alignment horizontal="center" vertical="center"/>
    </xf>
    <xf numFmtId="0" fontId="23" fillId="4" borderId="75" xfId="6" applyFont="1" applyFill="1" applyBorder="1" applyAlignment="1">
      <alignment horizontal="center" vertical="center"/>
    </xf>
    <xf numFmtId="0" fontId="32" fillId="5" borderId="58" xfId="0" applyFont="1" applyFill="1" applyBorder="1" applyAlignment="1">
      <alignment horizontal="center" vertical="center"/>
    </xf>
    <xf numFmtId="0" fontId="32" fillId="5" borderId="59" xfId="0" applyFont="1" applyFill="1" applyBorder="1" applyAlignment="1">
      <alignment horizontal="center" vertical="center"/>
    </xf>
    <xf numFmtId="0" fontId="32" fillId="5" borderId="42" xfId="0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/>
    </xf>
    <xf numFmtId="0" fontId="23" fillId="4" borderId="30" xfId="6" applyFont="1" applyFill="1" applyBorder="1" applyAlignment="1">
      <alignment horizontal="center" vertical="center"/>
    </xf>
    <xf numFmtId="0" fontId="23" fillId="4" borderId="68" xfId="6" applyFont="1" applyFill="1" applyBorder="1" applyAlignment="1">
      <alignment horizontal="center" vertical="center"/>
    </xf>
    <xf numFmtId="0" fontId="23" fillId="4" borderId="34" xfId="6" applyFont="1" applyFill="1" applyBorder="1" applyAlignment="1">
      <alignment horizontal="center" vertical="center"/>
    </xf>
    <xf numFmtId="0" fontId="23" fillId="4" borderId="69" xfId="6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23" fillId="4" borderId="64" xfId="6" applyFont="1" applyFill="1" applyBorder="1" applyAlignment="1">
      <alignment horizontal="center" vertical="center"/>
    </xf>
    <xf numFmtId="0" fontId="23" fillId="4" borderId="71" xfId="6" applyFont="1" applyFill="1" applyBorder="1" applyAlignment="1">
      <alignment horizontal="center" vertical="center"/>
    </xf>
    <xf numFmtId="0" fontId="32" fillId="5" borderId="6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32" fillId="5" borderId="10" xfId="0" applyFont="1" applyFill="1" applyBorder="1" applyAlignment="1">
      <alignment horizontal="center" vertical="center"/>
    </xf>
    <xf numFmtId="0" fontId="23" fillId="4" borderId="46" xfId="6" applyFont="1" applyFill="1" applyBorder="1" applyAlignment="1">
      <alignment horizontal="center" vertical="center"/>
    </xf>
    <xf numFmtId="0" fontId="23" fillId="4" borderId="74" xfId="6" applyFont="1" applyFill="1" applyBorder="1" applyAlignment="1">
      <alignment horizontal="center" vertical="center"/>
    </xf>
    <xf numFmtId="0" fontId="32" fillId="3" borderId="58" xfId="0" applyFont="1" applyFill="1" applyBorder="1" applyAlignment="1">
      <alignment horizontal="center" vertical="center"/>
    </xf>
    <xf numFmtId="0" fontId="32" fillId="3" borderId="59" xfId="0" applyFont="1" applyFill="1" applyBorder="1" applyAlignment="1">
      <alignment horizontal="center" vertical="center"/>
    </xf>
    <xf numFmtId="0" fontId="32" fillId="3" borderId="53" xfId="0" applyFont="1" applyFill="1" applyBorder="1" applyAlignment="1">
      <alignment horizontal="center" vertical="center"/>
    </xf>
    <xf numFmtId="0" fontId="32" fillId="3" borderId="70" xfId="0" applyFont="1" applyFill="1" applyBorder="1" applyAlignment="1">
      <alignment horizontal="center" vertical="center"/>
    </xf>
    <xf numFmtId="0" fontId="13" fillId="6" borderId="37" xfId="3" applyFont="1" applyFill="1" applyBorder="1" applyAlignment="1">
      <alignment horizontal="center" vertical="center" wrapText="1"/>
    </xf>
  </cellXfs>
  <cellStyles count="7">
    <cellStyle name="Normal 2" xfId="5" xr:uid="{C24BE239-19F1-4506-B414-1934A810B67A}"/>
    <cellStyle name="Normal 4" xfId="6" xr:uid="{1E832034-304F-430D-B05F-279511D716FE}"/>
    <cellStyle name="Відсотковий" xfId="2" builtinId="5"/>
    <cellStyle name="Звичайний" xfId="0" builtinId="0"/>
    <cellStyle name="Обычный_DHL" xfId="4" xr:uid="{222179E4-E0CD-44B8-A524-221DFF24C252}"/>
    <cellStyle name="Обычный_Функции ЕСЛИ и ВПР" xfId="3" xr:uid="{E50356AE-CFF2-41A6-BD83-23EE4C75A61E}"/>
    <cellStyle name="Фінансовий" xfId="1" builtinId="3"/>
  </cellStyles>
  <dxfs count="1"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uk-ua/article/text-%d1%84%d1%83%d0%bd%d0%ba%d1%86%d1%96%d1%8f-text-20d5ac4d-7b94-49fd-bb38-93d29371225c?omkt=uk-UA&amp;ui=uk-UA&amp;rs=uk-UA&amp;ad=U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353786</xdr:colOff>
      <xdr:row>1</xdr:row>
      <xdr:rowOff>21771</xdr:rowOff>
    </xdr:from>
    <xdr:to>
      <xdr:col>12</xdr:col>
      <xdr:colOff>312592</xdr:colOff>
      <xdr:row>5</xdr:row>
      <xdr:rowOff>58947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9F7B0-5063-4CDB-9897-9F98D4F60C5E}"/>
            </a:ext>
          </a:extLst>
        </xdr:cNvPr>
        <xdr:cNvSpPr/>
      </xdr:nvSpPr>
      <xdr:spPr>
        <a:xfrm>
          <a:off x="4902926" y="212271"/>
          <a:ext cx="4332686" cy="776316"/>
        </a:xfrm>
        <a:prstGeom prst="roundRect">
          <a:avLst>
            <a:gd name="adj" fmla="val 16903"/>
          </a:avLst>
        </a:prstGeom>
        <a:solidFill>
          <a:schemeClr val="bg1"/>
        </a:solidFill>
        <a:ln>
          <a:solidFill>
            <a:srgbClr val="FF505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uk-UA" sz="1400" b="1" i="1">
              <a:solidFill>
                <a:srgbClr val="7030A0"/>
              </a:solidFill>
            </a:rPr>
            <a:t>Підказка:</a:t>
          </a:r>
          <a:r>
            <a:rPr lang="uk-UA" sz="1400" b="1" i="1" baseline="0">
              <a:solidFill>
                <a:srgbClr val="008000"/>
              </a:solidFill>
            </a:rPr>
            <a:t> відповідний формат для функції,</a:t>
          </a:r>
        </a:p>
        <a:p>
          <a:pPr algn="l"/>
          <a:r>
            <a:rPr lang="uk-UA" sz="1400" b="1" i="1" baseline="0">
              <a:solidFill>
                <a:srgbClr val="008000"/>
              </a:solidFill>
            </a:rPr>
            <a:t>                    можна знайти за </a:t>
          </a:r>
          <a:r>
            <a:rPr lang="uk-UA" sz="1400" b="1" i="1" baseline="0">
              <a:solidFill>
                <a:srgbClr val="FF5050"/>
              </a:solidFill>
            </a:rPr>
            <a:t>посиланням</a:t>
          </a:r>
          <a:r>
            <a:rPr lang="uk-UA" sz="1400" b="1" i="1" baseline="0">
              <a:solidFill>
                <a:srgbClr val="008000"/>
              </a:solidFill>
            </a:rPr>
            <a:t>.</a:t>
          </a:r>
          <a:endParaRPr lang="uk-UA" sz="1400" b="1" i="1" baseline="0">
            <a:solidFill>
              <a:srgbClr val="FF505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3C65-C014-44E0-8DDA-12E07141D8CE}">
  <sheetPr>
    <tabColor theme="4"/>
  </sheetPr>
  <dimension ref="B1:C7"/>
  <sheetViews>
    <sheetView zoomScale="130" zoomScaleNormal="130" workbookViewId="0">
      <selection activeCell="C2" sqref="C2"/>
    </sheetView>
  </sheetViews>
  <sheetFormatPr defaultColWidth="9.109375" defaultRowHeight="14.4" x14ac:dyDescent="0.3"/>
  <cols>
    <col min="1" max="1" width="3.6640625" style="1" customWidth="1"/>
    <col min="2" max="2" width="46.77734375" style="1" customWidth="1"/>
    <col min="3" max="3" width="42.5546875" style="1" customWidth="1"/>
    <col min="4" max="5" width="39.88671875" style="1" customWidth="1"/>
    <col min="6" max="16384" width="9.109375" style="1"/>
  </cols>
  <sheetData>
    <row r="1" spans="2:3" ht="15" thickBot="1" x14ac:dyDescent="0.35"/>
    <row r="2" spans="2:3" ht="168.75" customHeight="1" thickBot="1" x14ac:dyDescent="0.35">
      <c r="B2" s="15" t="s">
        <v>108</v>
      </c>
      <c r="C2" s="16"/>
    </row>
    <row r="3" spans="2:3" x14ac:dyDescent="0.3">
      <c r="C3" s="17"/>
    </row>
    <row r="4" spans="2:3" ht="18" x14ac:dyDescent="0.35">
      <c r="B4" s="7" t="s">
        <v>5</v>
      </c>
    </row>
    <row r="5" spans="2:3" ht="18" x14ac:dyDescent="0.35">
      <c r="B5" s="8" t="s">
        <v>23</v>
      </c>
    </row>
    <row r="6" spans="2:3" ht="18" x14ac:dyDescent="0.35">
      <c r="B6" s="9" t="s">
        <v>24</v>
      </c>
    </row>
    <row r="7" spans="2:3" ht="18" x14ac:dyDescent="0.35">
      <c r="B7" s="9" t="s">
        <v>25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6E5FE-09F4-4D51-BB21-564569836ED9}">
  <sheetPr>
    <tabColor theme="4"/>
  </sheetPr>
  <dimension ref="B1:C9"/>
  <sheetViews>
    <sheetView zoomScale="190" zoomScaleNormal="190" workbookViewId="0">
      <selection activeCell="C2" sqref="C2:C4"/>
    </sheetView>
  </sheetViews>
  <sheetFormatPr defaultColWidth="9.109375" defaultRowHeight="13.2" x14ac:dyDescent="0.25"/>
  <cols>
    <col min="1" max="1" width="3.6640625" style="50" customWidth="1"/>
    <col min="2" max="2" width="33.33203125" style="50" customWidth="1"/>
    <col min="3" max="3" width="16.5546875" style="50" bestFit="1" customWidth="1"/>
    <col min="4" max="16384" width="9.109375" style="50"/>
  </cols>
  <sheetData>
    <row r="1" spans="2:3" ht="13.8" thickBot="1" x14ac:dyDescent="0.3"/>
    <row r="2" spans="2:3" ht="12.75" customHeight="1" x14ac:dyDescent="0.25">
      <c r="B2" s="233" t="s">
        <v>1249</v>
      </c>
      <c r="C2" s="236"/>
    </row>
    <row r="3" spans="2:3" ht="15" customHeight="1" x14ac:dyDescent="0.25">
      <c r="B3" s="234"/>
      <c r="C3" s="237"/>
    </row>
    <row r="4" spans="2:3" ht="15" customHeight="1" thickBot="1" x14ac:dyDescent="0.3">
      <c r="B4" s="235"/>
      <c r="C4" s="238"/>
    </row>
    <row r="6" spans="2:3" ht="18" x14ac:dyDescent="0.35">
      <c r="B6" s="7" t="s">
        <v>5</v>
      </c>
    </row>
    <row r="7" spans="2:3" ht="18" x14ac:dyDescent="0.35">
      <c r="B7" s="8" t="s">
        <v>87</v>
      </c>
    </row>
    <row r="8" spans="2:3" ht="18" x14ac:dyDescent="0.35">
      <c r="B8" s="9" t="s">
        <v>159</v>
      </c>
    </row>
    <row r="9" spans="2:3" ht="18" x14ac:dyDescent="0.35">
      <c r="B9" s="9" t="s">
        <v>88</v>
      </c>
    </row>
  </sheetData>
  <mergeCells count="2">
    <mergeCell ref="B2:B4"/>
    <mergeCell ref="C2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7801-04C5-42F7-9F1B-7FBAC981A04B}">
  <sheetPr>
    <tabColor theme="4"/>
  </sheetPr>
  <dimension ref="B1:C9"/>
  <sheetViews>
    <sheetView zoomScale="190" zoomScaleNormal="190" workbookViewId="0">
      <selection activeCell="C2" sqref="C2:C4"/>
    </sheetView>
  </sheetViews>
  <sheetFormatPr defaultColWidth="9.109375" defaultRowHeight="13.2" x14ac:dyDescent="0.25"/>
  <cols>
    <col min="1" max="1" width="3.6640625" style="50" customWidth="1"/>
    <col min="2" max="2" width="33" style="50" customWidth="1"/>
    <col min="3" max="3" width="11.88671875" style="50" bestFit="1" customWidth="1"/>
    <col min="4" max="16384" width="9.109375" style="50"/>
  </cols>
  <sheetData>
    <row r="1" spans="2:3" ht="13.8" thickBot="1" x14ac:dyDescent="0.3"/>
    <row r="2" spans="2:3" ht="12.75" customHeight="1" x14ac:dyDescent="0.25">
      <c r="B2" s="233" t="s">
        <v>158</v>
      </c>
      <c r="C2" s="236"/>
    </row>
    <row r="3" spans="2:3" ht="15" customHeight="1" x14ac:dyDescent="0.25">
      <c r="B3" s="234"/>
      <c r="C3" s="237"/>
    </row>
    <row r="4" spans="2:3" ht="15" customHeight="1" thickBot="1" x14ac:dyDescent="0.3">
      <c r="B4" s="235"/>
      <c r="C4" s="238"/>
    </row>
    <row r="6" spans="2:3" ht="18" x14ac:dyDescent="0.35">
      <c r="B6" s="7" t="s">
        <v>5</v>
      </c>
    </row>
    <row r="7" spans="2:3" ht="18" x14ac:dyDescent="0.35">
      <c r="B7" s="8" t="s">
        <v>89</v>
      </c>
    </row>
    <row r="8" spans="2:3" ht="18" x14ac:dyDescent="0.35">
      <c r="B8" s="9" t="s">
        <v>159</v>
      </c>
    </row>
    <row r="9" spans="2:3" ht="18" x14ac:dyDescent="0.35">
      <c r="B9" s="9" t="s">
        <v>88</v>
      </c>
    </row>
  </sheetData>
  <mergeCells count="2">
    <mergeCell ref="B2:B4"/>
    <mergeCell ref="C2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A38D-02BE-4FFF-88C4-729AF8022652}">
  <sheetPr>
    <tabColor theme="4"/>
  </sheetPr>
  <dimension ref="B1:C9"/>
  <sheetViews>
    <sheetView zoomScale="205" zoomScaleNormal="205" workbookViewId="0">
      <selection activeCell="C2" sqref="C2:C4"/>
    </sheetView>
  </sheetViews>
  <sheetFormatPr defaultColWidth="9.109375" defaultRowHeight="13.2" x14ac:dyDescent="0.25"/>
  <cols>
    <col min="1" max="1" width="3.6640625" style="50" customWidth="1"/>
    <col min="2" max="2" width="33.109375" style="50" customWidth="1"/>
    <col min="3" max="3" width="11.88671875" style="50" bestFit="1" customWidth="1"/>
    <col min="4" max="16384" width="9.109375" style="50"/>
  </cols>
  <sheetData>
    <row r="1" spans="2:3" ht="13.8" thickBot="1" x14ac:dyDescent="0.3"/>
    <row r="2" spans="2:3" ht="12.75" customHeight="1" x14ac:dyDescent="0.25">
      <c r="B2" s="233" t="s">
        <v>158</v>
      </c>
      <c r="C2" s="236"/>
    </row>
    <row r="3" spans="2:3" ht="15" customHeight="1" x14ac:dyDescent="0.25">
      <c r="B3" s="234"/>
      <c r="C3" s="237"/>
    </row>
    <row r="4" spans="2:3" ht="15" customHeight="1" thickBot="1" x14ac:dyDescent="0.3">
      <c r="B4" s="235"/>
      <c r="C4" s="238"/>
    </row>
    <row r="6" spans="2:3" ht="18" x14ac:dyDescent="0.35">
      <c r="B6" s="7" t="s">
        <v>5</v>
      </c>
    </row>
    <row r="7" spans="2:3" ht="18" x14ac:dyDescent="0.35">
      <c r="B7" s="8" t="s">
        <v>95</v>
      </c>
    </row>
    <row r="8" spans="2:3" ht="18" x14ac:dyDescent="0.35">
      <c r="B8" s="9" t="s">
        <v>96</v>
      </c>
    </row>
    <row r="9" spans="2:3" ht="18" x14ac:dyDescent="0.35">
      <c r="B9" s="9"/>
    </row>
  </sheetData>
  <mergeCells count="2">
    <mergeCell ref="B2:B4"/>
    <mergeCell ref="C2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9C85-3192-4348-9F30-87FE6BE452BB}">
  <sheetPr>
    <tabColor theme="4"/>
  </sheetPr>
  <dimension ref="B1:D21"/>
  <sheetViews>
    <sheetView zoomScale="130" zoomScaleNormal="130" workbookViewId="0">
      <selection activeCell="C3" sqref="C3:D16"/>
    </sheetView>
  </sheetViews>
  <sheetFormatPr defaultColWidth="9.109375" defaultRowHeight="14.4" x14ac:dyDescent="0.3"/>
  <cols>
    <col min="1" max="1" width="3.6640625" style="1" customWidth="1"/>
    <col min="2" max="4" width="26.88671875" style="1" customWidth="1"/>
    <col min="5" max="16384" width="9.109375" style="1"/>
  </cols>
  <sheetData>
    <row r="1" spans="2:4" ht="15" thickBot="1" x14ac:dyDescent="0.35"/>
    <row r="2" spans="2:4" ht="32.4" x14ac:dyDescent="0.3">
      <c r="B2" s="45" t="s">
        <v>6</v>
      </c>
      <c r="C2" s="51" t="s">
        <v>34</v>
      </c>
      <c r="D2" s="52" t="s">
        <v>90</v>
      </c>
    </row>
    <row r="3" spans="2:4" ht="15" x14ac:dyDescent="0.3">
      <c r="B3" s="53" t="s">
        <v>7</v>
      </c>
      <c r="C3" s="54"/>
      <c r="D3" s="55"/>
    </row>
    <row r="4" spans="2:4" ht="15" x14ac:dyDescent="0.3">
      <c r="B4" s="56" t="s">
        <v>8</v>
      </c>
      <c r="C4" s="54"/>
      <c r="D4" s="55"/>
    </row>
    <row r="5" spans="2:4" ht="15" x14ac:dyDescent="0.3">
      <c r="B5" s="56" t="s">
        <v>10</v>
      </c>
      <c r="C5" s="54"/>
      <c r="D5" s="55"/>
    </row>
    <row r="6" spans="2:4" ht="15" x14ac:dyDescent="0.3">
      <c r="B6" s="56" t="s">
        <v>12</v>
      </c>
      <c r="C6" s="54"/>
      <c r="D6" s="55"/>
    </row>
    <row r="7" spans="2:4" ht="15" x14ac:dyDescent="0.3">
      <c r="B7" s="56" t="s">
        <v>13</v>
      </c>
      <c r="C7" s="54"/>
      <c r="D7" s="55"/>
    </row>
    <row r="8" spans="2:4" ht="15" x14ac:dyDescent="0.3">
      <c r="B8" s="56" t="s">
        <v>14</v>
      </c>
      <c r="C8" s="54"/>
      <c r="D8" s="55"/>
    </row>
    <row r="9" spans="2:4" ht="15" x14ac:dyDescent="0.3">
      <c r="B9" s="56" t="s">
        <v>15</v>
      </c>
      <c r="C9" s="54"/>
      <c r="D9" s="55"/>
    </row>
    <row r="10" spans="2:4" ht="15" x14ac:dyDescent="0.3">
      <c r="B10" s="56" t="s">
        <v>16</v>
      </c>
      <c r="C10" s="54"/>
      <c r="D10" s="55"/>
    </row>
    <row r="11" spans="2:4" ht="15" x14ac:dyDescent="0.3">
      <c r="B11" s="56" t="s">
        <v>17</v>
      </c>
      <c r="C11" s="54"/>
      <c r="D11" s="55"/>
    </row>
    <row r="12" spans="2:4" ht="15" x14ac:dyDescent="0.3">
      <c r="B12" s="56" t="s">
        <v>18</v>
      </c>
      <c r="C12" s="54"/>
      <c r="D12" s="55"/>
    </row>
    <row r="13" spans="2:4" ht="15" x14ac:dyDescent="0.3">
      <c r="B13" s="56" t="s">
        <v>19</v>
      </c>
      <c r="C13" s="54"/>
      <c r="D13" s="55"/>
    </row>
    <row r="14" spans="2:4" ht="15" x14ac:dyDescent="0.3">
      <c r="B14" s="56" t="s">
        <v>21</v>
      </c>
      <c r="C14" s="54"/>
      <c r="D14" s="55"/>
    </row>
    <row r="15" spans="2:4" ht="15" x14ac:dyDescent="0.3">
      <c r="B15" s="56" t="s">
        <v>91</v>
      </c>
      <c r="C15" s="54"/>
      <c r="D15" s="55"/>
    </row>
    <row r="16" spans="2:4" ht="15.6" thickBot="1" x14ac:dyDescent="0.35">
      <c r="B16" s="57" t="s">
        <v>22</v>
      </c>
      <c r="C16" s="54"/>
      <c r="D16" s="55"/>
    </row>
    <row r="18" spans="2:2" ht="18" x14ac:dyDescent="0.35">
      <c r="B18" s="7" t="s">
        <v>5</v>
      </c>
    </row>
    <row r="19" spans="2:2" ht="18" x14ac:dyDescent="0.35">
      <c r="B19" s="8" t="s">
        <v>92</v>
      </c>
    </row>
    <row r="20" spans="2:2" ht="18" x14ac:dyDescent="0.35">
      <c r="B20" s="9" t="s">
        <v>93</v>
      </c>
    </row>
    <row r="21" spans="2:2" ht="18" x14ac:dyDescent="0.35">
      <c r="B21" s="10" t="s">
        <v>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5CFD-F390-4337-9214-E23ED2755511}">
  <sheetPr>
    <tabColor theme="4"/>
  </sheetPr>
  <dimension ref="B1:D9"/>
  <sheetViews>
    <sheetView zoomScale="145" zoomScaleNormal="145" workbookViewId="0">
      <selection activeCell="B9" sqref="B9"/>
    </sheetView>
  </sheetViews>
  <sheetFormatPr defaultColWidth="9.109375" defaultRowHeight="14.4" x14ac:dyDescent="0.3"/>
  <cols>
    <col min="1" max="1" width="3.6640625" style="1" customWidth="1"/>
    <col min="2" max="2" width="20.109375" style="1" customWidth="1"/>
    <col min="3" max="3" width="3.6640625" style="1" customWidth="1"/>
    <col min="4" max="4" width="24.6640625" style="1" customWidth="1"/>
    <col min="5" max="16384" width="9.109375" style="1"/>
  </cols>
  <sheetData>
    <row r="1" spans="2:4" ht="15" thickBot="1" x14ac:dyDescent="0.35"/>
    <row r="2" spans="2:4" ht="32.4" x14ac:dyDescent="0.3">
      <c r="B2" s="58" t="s">
        <v>97</v>
      </c>
      <c r="D2" s="58" t="s">
        <v>97</v>
      </c>
    </row>
    <row r="3" spans="2:4" ht="33" customHeight="1" thickBot="1" x14ac:dyDescent="0.35">
      <c r="B3" s="59">
        <v>4925</v>
      </c>
      <c r="D3" s="60"/>
    </row>
    <row r="5" spans="2:4" ht="18" x14ac:dyDescent="0.35">
      <c r="B5" s="7" t="s">
        <v>5</v>
      </c>
    </row>
    <row r="6" spans="2:4" ht="18" x14ac:dyDescent="0.35">
      <c r="B6" s="8" t="s">
        <v>98</v>
      </c>
    </row>
    <row r="7" spans="2:4" ht="18" x14ac:dyDescent="0.35">
      <c r="B7" s="9" t="s">
        <v>99</v>
      </c>
    </row>
    <row r="8" spans="2:4" ht="18" x14ac:dyDescent="0.35">
      <c r="B8" s="9" t="s">
        <v>100</v>
      </c>
    </row>
    <row r="9" spans="2:4" ht="18" x14ac:dyDescent="0.35">
      <c r="B9" s="61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9E76-9DCF-4EAD-8C82-0A607E67447C}">
  <sheetPr>
    <tabColor theme="4"/>
  </sheetPr>
  <dimension ref="B1:D19"/>
  <sheetViews>
    <sheetView zoomScale="145" zoomScaleNormal="145" workbookViewId="0">
      <selection activeCell="D3" sqref="D3:D12"/>
    </sheetView>
  </sheetViews>
  <sheetFormatPr defaultColWidth="9.109375" defaultRowHeight="14.4" x14ac:dyDescent="0.3"/>
  <cols>
    <col min="1" max="1" width="3.6640625" style="1" customWidth="1"/>
    <col min="2" max="2" width="27.33203125" style="1" customWidth="1"/>
    <col min="3" max="3" width="9.109375" style="1"/>
    <col min="4" max="4" width="27.33203125" style="1" customWidth="1"/>
    <col min="5" max="16384" width="9.109375" style="1"/>
  </cols>
  <sheetData>
    <row r="1" spans="2:4" ht="15" thickBot="1" x14ac:dyDescent="0.35"/>
    <row r="2" spans="2:4" ht="32.4" x14ac:dyDescent="0.3">
      <c r="B2" s="62" t="s">
        <v>101</v>
      </c>
      <c r="D2" s="62" t="s">
        <v>102</v>
      </c>
    </row>
    <row r="3" spans="2:4" ht="15" x14ac:dyDescent="0.3">
      <c r="B3" s="63">
        <v>5982</v>
      </c>
      <c r="D3" s="63"/>
    </row>
    <row r="4" spans="2:4" ht="15" x14ac:dyDescent="0.3">
      <c r="B4" s="63">
        <v>6090</v>
      </c>
      <c r="D4" s="63"/>
    </row>
    <row r="5" spans="2:4" ht="15" x14ac:dyDescent="0.3">
      <c r="B5" s="63">
        <v>29291</v>
      </c>
      <c r="D5" s="63"/>
    </row>
    <row r="6" spans="2:4" ht="15" x14ac:dyDescent="0.3">
      <c r="B6" s="63">
        <v>4146</v>
      </c>
      <c r="D6" s="63"/>
    </row>
    <row r="7" spans="2:4" ht="15" x14ac:dyDescent="0.3">
      <c r="B7" s="63">
        <v>5720</v>
      </c>
      <c r="D7" s="63"/>
    </row>
    <row r="8" spans="2:4" ht="15" x14ac:dyDescent="0.3">
      <c r="B8" s="63">
        <v>3584</v>
      </c>
      <c r="D8" s="63"/>
    </row>
    <row r="9" spans="2:4" ht="15" x14ac:dyDescent="0.3">
      <c r="B9" s="63">
        <v>877</v>
      </c>
      <c r="D9" s="63"/>
    </row>
    <row r="10" spans="2:4" ht="15" x14ac:dyDescent="0.3">
      <c r="B10" s="63">
        <v>995</v>
      </c>
      <c r="D10" s="63"/>
    </row>
    <row r="11" spans="2:4" ht="15" x14ac:dyDescent="0.3">
      <c r="B11" s="63">
        <v>587</v>
      </c>
      <c r="D11" s="63"/>
    </row>
    <row r="12" spans="2:4" ht="15.6" thickBot="1" x14ac:dyDescent="0.35">
      <c r="B12" s="64">
        <v>6574</v>
      </c>
      <c r="D12" s="63"/>
    </row>
    <row r="14" spans="2:4" ht="18" x14ac:dyDescent="0.35">
      <c r="B14" s="7" t="s">
        <v>5</v>
      </c>
    </row>
    <row r="15" spans="2:4" ht="18" x14ac:dyDescent="0.35">
      <c r="B15" s="65" t="s">
        <v>103</v>
      </c>
    </row>
    <row r="16" spans="2:4" ht="18" x14ac:dyDescent="0.35">
      <c r="B16" s="9" t="s">
        <v>104</v>
      </c>
    </row>
    <row r="17" spans="2:2" ht="18" x14ac:dyDescent="0.35">
      <c r="B17" s="9" t="s">
        <v>105</v>
      </c>
    </row>
    <row r="18" spans="2:2" ht="18" x14ac:dyDescent="0.35">
      <c r="B18" s="9" t="s">
        <v>106</v>
      </c>
    </row>
    <row r="19" spans="2:2" ht="18" x14ac:dyDescent="0.35">
      <c r="B19" s="9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9C10-C8ED-4D8D-8D0D-DA2F517F6534}">
  <sheetPr>
    <tabColor theme="5"/>
  </sheetPr>
  <dimension ref="B1:G8"/>
  <sheetViews>
    <sheetView zoomScale="160" zoomScaleNormal="160" workbookViewId="0">
      <selection activeCell="E2" sqref="E2:G3"/>
    </sheetView>
  </sheetViews>
  <sheetFormatPr defaultColWidth="9.109375" defaultRowHeight="14.4" x14ac:dyDescent="0.3"/>
  <cols>
    <col min="1" max="1" width="3.6640625" style="1" customWidth="1"/>
    <col min="2" max="16384" width="9.109375" style="1"/>
  </cols>
  <sheetData>
    <row r="1" spans="2:7" ht="15" thickBot="1" x14ac:dyDescent="0.35"/>
    <row r="2" spans="2:7" ht="15" customHeight="1" x14ac:dyDescent="0.3">
      <c r="B2" s="233" t="s">
        <v>161</v>
      </c>
      <c r="C2" s="239"/>
      <c r="D2" s="239"/>
      <c r="E2" s="241"/>
      <c r="F2" s="242"/>
      <c r="G2" s="243"/>
    </row>
    <row r="3" spans="2:7" ht="15" customHeight="1" thickBot="1" x14ac:dyDescent="0.35">
      <c r="B3" s="235"/>
      <c r="C3" s="240"/>
      <c r="D3" s="240"/>
      <c r="E3" s="244"/>
      <c r="F3" s="245"/>
      <c r="G3" s="246"/>
    </row>
    <row r="5" spans="2:7" ht="18" x14ac:dyDescent="0.35">
      <c r="B5" s="7" t="s">
        <v>5</v>
      </c>
    </row>
    <row r="6" spans="2:7" ht="18" x14ac:dyDescent="0.35">
      <c r="B6" s="8" t="s">
        <v>162</v>
      </c>
    </row>
    <row r="7" spans="2:7" ht="18" x14ac:dyDescent="0.35">
      <c r="B7" s="9" t="s">
        <v>163</v>
      </c>
    </row>
    <row r="8" spans="2:7" ht="18" x14ac:dyDescent="0.35">
      <c r="B8" s="10"/>
    </row>
  </sheetData>
  <mergeCells count="2">
    <mergeCell ref="B2:D3"/>
    <mergeCell ref="E2:G3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AAB6-22E5-412F-BA42-6DAD9CA9EFAA}">
  <sheetPr>
    <tabColor theme="5"/>
  </sheetPr>
  <dimension ref="B1:E10"/>
  <sheetViews>
    <sheetView zoomScaleNormal="100" workbookViewId="0">
      <selection activeCell="D4" sqref="D4:E5"/>
    </sheetView>
  </sheetViews>
  <sheetFormatPr defaultColWidth="9.109375" defaultRowHeight="14.4" x14ac:dyDescent="0.3"/>
  <cols>
    <col min="1" max="1" width="3.6640625" style="1" customWidth="1"/>
    <col min="2" max="5" width="10" style="1" customWidth="1"/>
    <col min="6" max="16384" width="9.109375" style="1"/>
  </cols>
  <sheetData>
    <row r="1" spans="2:5" ht="15" thickBot="1" x14ac:dyDescent="0.35"/>
    <row r="2" spans="2:5" x14ac:dyDescent="0.3">
      <c r="B2" s="230" t="s">
        <v>164</v>
      </c>
      <c r="C2" s="231"/>
      <c r="D2" s="231" t="s">
        <v>84</v>
      </c>
      <c r="E2" s="232"/>
    </row>
    <row r="3" spans="2:5" x14ac:dyDescent="0.3">
      <c r="B3" s="247"/>
      <c r="C3" s="248"/>
      <c r="D3" s="248"/>
      <c r="E3" s="249"/>
    </row>
    <row r="4" spans="2:5" ht="15" customHeight="1" x14ac:dyDescent="0.3">
      <c r="B4" s="250">
        <f ca="1">TODAY()</f>
        <v>45624</v>
      </c>
      <c r="C4" s="251"/>
      <c r="D4" s="254"/>
      <c r="E4" s="255"/>
    </row>
    <row r="5" spans="2:5" ht="15" customHeight="1" thickBot="1" x14ac:dyDescent="0.35">
      <c r="B5" s="252"/>
      <c r="C5" s="253"/>
      <c r="D5" s="256"/>
      <c r="E5" s="257"/>
    </row>
    <row r="7" spans="2:5" ht="18" x14ac:dyDescent="0.35">
      <c r="B7" s="7" t="s">
        <v>5</v>
      </c>
    </row>
    <row r="8" spans="2:5" ht="18" x14ac:dyDescent="0.35">
      <c r="B8" s="8" t="s">
        <v>165</v>
      </c>
    </row>
    <row r="9" spans="2:5" ht="18" x14ac:dyDescent="0.35">
      <c r="B9" s="24" t="s">
        <v>166</v>
      </c>
    </row>
    <row r="10" spans="2:5" ht="18" x14ac:dyDescent="0.35">
      <c r="B10" s="24"/>
    </row>
  </sheetData>
  <mergeCells count="4">
    <mergeCell ref="B2:C3"/>
    <mergeCell ref="D2:E3"/>
    <mergeCell ref="B4:C5"/>
    <mergeCell ref="D4:E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FD91-065C-4A3D-803E-30916A09F09C}">
  <sheetPr>
    <tabColor theme="5"/>
  </sheetPr>
  <dimension ref="B1:G16"/>
  <sheetViews>
    <sheetView zoomScaleNormal="100" workbookViewId="0">
      <selection activeCell="E4" sqref="E4:E16"/>
    </sheetView>
  </sheetViews>
  <sheetFormatPr defaultColWidth="9.109375" defaultRowHeight="14.4" x14ac:dyDescent="0.3"/>
  <cols>
    <col min="1" max="1" width="3.6640625" style="1" customWidth="1"/>
    <col min="2" max="2" width="4.33203125" style="1" bestFit="1" customWidth="1"/>
    <col min="3" max="3" width="46.88671875" style="1" bestFit="1" customWidth="1"/>
    <col min="4" max="4" width="15.88671875" style="1" bestFit="1" customWidth="1"/>
    <col min="5" max="5" width="16.33203125" style="1" customWidth="1"/>
    <col min="6" max="6" width="9.109375" style="1"/>
    <col min="7" max="7" width="10.109375" style="1" bestFit="1" customWidth="1"/>
    <col min="8" max="16384" width="9.109375" style="1"/>
  </cols>
  <sheetData>
    <row r="1" spans="2:7" ht="15" thickBot="1" x14ac:dyDescent="0.35"/>
    <row r="2" spans="2:7" ht="15" customHeight="1" x14ac:dyDescent="0.3">
      <c r="B2" s="258" t="s">
        <v>167</v>
      </c>
      <c r="C2" s="260" t="s">
        <v>168</v>
      </c>
      <c r="D2" s="260" t="s">
        <v>169</v>
      </c>
      <c r="E2" s="262" t="s">
        <v>170</v>
      </c>
    </row>
    <row r="3" spans="2:7" ht="19.5" customHeight="1" x14ac:dyDescent="0.35">
      <c r="B3" s="259">
        <v>1</v>
      </c>
      <c r="C3" s="261" t="s">
        <v>171</v>
      </c>
      <c r="D3" s="261">
        <v>23048</v>
      </c>
      <c r="E3" s="263"/>
      <c r="G3" s="7" t="s">
        <v>5</v>
      </c>
    </row>
    <row r="4" spans="2:7" ht="18.600000000000001" thickBot="1" x14ac:dyDescent="0.4">
      <c r="B4" s="68">
        <v>1</v>
      </c>
      <c r="C4" s="73" t="s">
        <v>221</v>
      </c>
      <c r="D4" s="70">
        <v>32376</v>
      </c>
      <c r="E4" s="71"/>
      <c r="G4" s="8" t="s">
        <v>172</v>
      </c>
    </row>
    <row r="5" spans="2:7" ht="18.600000000000001" thickBot="1" x14ac:dyDescent="0.4">
      <c r="B5" s="68">
        <v>2</v>
      </c>
      <c r="C5" s="73" t="s">
        <v>222</v>
      </c>
      <c r="D5" s="70">
        <v>36504</v>
      </c>
      <c r="E5" s="71"/>
      <c r="G5" s="24"/>
    </row>
    <row r="6" spans="2:7" ht="16.2" thickBot="1" x14ac:dyDescent="0.35">
      <c r="B6" s="68">
        <v>3</v>
      </c>
      <c r="C6" s="73" t="s">
        <v>223</v>
      </c>
      <c r="D6" s="70">
        <v>35538</v>
      </c>
      <c r="E6" s="71"/>
    </row>
    <row r="7" spans="2:7" ht="16.2" thickBot="1" x14ac:dyDescent="0.35">
      <c r="B7" s="68">
        <v>4</v>
      </c>
      <c r="C7" s="73" t="s">
        <v>224</v>
      </c>
      <c r="D7" s="70">
        <v>33430</v>
      </c>
      <c r="E7" s="71"/>
    </row>
    <row r="8" spans="2:7" ht="16.2" thickBot="1" x14ac:dyDescent="0.35">
      <c r="B8" s="68">
        <v>5</v>
      </c>
      <c r="C8" s="73" t="s">
        <v>225</v>
      </c>
      <c r="D8" s="70">
        <v>32274</v>
      </c>
      <c r="E8" s="71"/>
    </row>
    <row r="9" spans="2:7" ht="16.2" thickBot="1" x14ac:dyDescent="0.35">
      <c r="B9" s="68">
        <v>6</v>
      </c>
      <c r="C9" s="73" t="s">
        <v>226</v>
      </c>
      <c r="D9" s="70">
        <v>37608</v>
      </c>
      <c r="E9" s="71"/>
    </row>
    <row r="10" spans="2:7" ht="16.2" thickBot="1" x14ac:dyDescent="0.35">
      <c r="B10" s="68">
        <v>7</v>
      </c>
      <c r="C10" s="73" t="s">
        <v>227</v>
      </c>
      <c r="D10" s="70">
        <v>31026</v>
      </c>
      <c r="E10" s="71"/>
    </row>
    <row r="11" spans="2:7" ht="16.2" thickBot="1" x14ac:dyDescent="0.35">
      <c r="B11" s="68">
        <v>8</v>
      </c>
      <c r="C11" s="73" t="s">
        <v>228</v>
      </c>
      <c r="D11" s="70">
        <v>31745</v>
      </c>
      <c r="E11" s="71"/>
    </row>
    <row r="12" spans="2:7" ht="16.2" thickBot="1" x14ac:dyDescent="0.35">
      <c r="B12" s="68">
        <v>9</v>
      </c>
      <c r="C12" s="73" t="s">
        <v>229</v>
      </c>
      <c r="D12" s="70">
        <v>36010</v>
      </c>
      <c r="E12" s="71"/>
    </row>
    <row r="13" spans="2:7" ht="16.2" thickBot="1" x14ac:dyDescent="0.35">
      <c r="B13" s="68">
        <v>10</v>
      </c>
      <c r="C13" s="73" t="s">
        <v>230</v>
      </c>
      <c r="D13" s="70">
        <v>32458</v>
      </c>
      <c r="E13" s="71"/>
    </row>
    <row r="14" spans="2:7" ht="15" customHeight="1" thickBot="1" x14ac:dyDescent="0.35">
      <c r="B14" s="68">
        <v>11</v>
      </c>
      <c r="C14" s="73" t="s">
        <v>231</v>
      </c>
      <c r="D14" s="70">
        <v>35936</v>
      </c>
      <c r="E14" s="71"/>
    </row>
    <row r="15" spans="2:7" ht="15" customHeight="1" thickBot="1" x14ac:dyDescent="0.35">
      <c r="B15" s="68">
        <v>12</v>
      </c>
      <c r="C15" s="73" t="s">
        <v>232</v>
      </c>
      <c r="D15" s="70">
        <v>37065</v>
      </c>
      <c r="E15" s="71"/>
    </row>
    <row r="16" spans="2:7" ht="16.2" thickBot="1" x14ac:dyDescent="0.35">
      <c r="B16" s="72">
        <v>13</v>
      </c>
      <c r="C16" s="73" t="s">
        <v>220</v>
      </c>
      <c r="D16" s="74">
        <v>38994</v>
      </c>
      <c r="E16" s="71"/>
    </row>
  </sheetData>
  <mergeCells count="4"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8689C-5492-4C2F-AE21-602C9EA7874F}">
  <sheetPr>
    <tabColor theme="5"/>
  </sheetPr>
  <dimension ref="B1:G14"/>
  <sheetViews>
    <sheetView zoomScale="130" zoomScaleNormal="130" workbookViewId="0">
      <selection activeCell="E2" sqref="E2:G3"/>
    </sheetView>
  </sheetViews>
  <sheetFormatPr defaultColWidth="9.109375" defaultRowHeight="14.4" x14ac:dyDescent="0.3"/>
  <cols>
    <col min="1" max="1" width="3.6640625" style="1" customWidth="1"/>
    <col min="2" max="5" width="9.109375" style="1"/>
    <col min="6" max="6" width="10.109375" style="1" bestFit="1" customWidth="1"/>
    <col min="7" max="7" width="13.109375" style="1" bestFit="1" customWidth="1"/>
    <col min="8" max="16384" width="9.109375" style="1"/>
  </cols>
  <sheetData>
    <row r="1" spans="2:7" ht="15" thickBot="1" x14ac:dyDescent="0.35"/>
    <row r="2" spans="2:7" x14ac:dyDescent="0.3">
      <c r="B2" s="233" t="s">
        <v>173</v>
      </c>
      <c r="C2" s="239"/>
      <c r="D2" s="239"/>
      <c r="E2" s="264"/>
      <c r="F2" s="242"/>
      <c r="G2" s="243"/>
    </row>
    <row r="3" spans="2:7" ht="15" thickBot="1" x14ac:dyDescent="0.35">
      <c r="B3" s="235"/>
      <c r="C3" s="240"/>
      <c r="D3" s="240"/>
      <c r="E3" s="244"/>
      <c r="F3" s="245"/>
      <c r="G3" s="246"/>
    </row>
    <row r="5" spans="2:7" ht="18" x14ac:dyDescent="0.35">
      <c r="B5" s="7" t="s">
        <v>5</v>
      </c>
    </row>
    <row r="6" spans="2:7" ht="18" x14ac:dyDescent="0.35">
      <c r="B6" s="8" t="s">
        <v>174</v>
      </c>
    </row>
    <row r="7" spans="2:7" ht="18" x14ac:dyDescent="0.35">
      <c r="B7" s="24" t="s">
        <v>175</v>
      </c>
    </row>
    <row r="8" spans="2:7" ht="18" x14ac:dyDescent="0.35">
      <c r="B8" s="24" t="s">
        <v>176</v>
      </c>
    </row>
    <row r="9" spans="2:7" ht="18" x14ac:dyDescent="0.35">
      <c r="B9" s="75" t="s">
        <v>233</v>
      </c>
    </row>
    <row r="14" spans="2:7" x14ac:dyDescent="0.3">
      <c r="F14" s="42"/>
      <c r="G14" s="42"/>
    </row>
  </sheetData>
  <mergeCells count="2">
    <mergeCell ref="B2:D3"/>
    <mergeCell ref="E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D37DA-2F05-4475-BCFB-81B1218B903E}">
  <sheetPr>
    <tabColor theme="4"/>
  </sheetPr>
  <dimension ref="B1:M28"/>
  <sheetViews>
    <sheetView zoomScale="130" zoomScaleNormal="130" workbookViewId="0">
      <selection activeCell="F13" sqref="F13"/>
    </sheetView>
  </sheetViews>
  <sheetFormatPr defaultColWidth="9.109375" defaultRowHeight="14.4" x14ac:dyDescent="0.3"/>
  <cols>
    <col min="1" max="1" width="3.6640625" style="1" customWidth="1"/>
    <col min="2" max="2" width="25.6640625" style="1" customWidth="1"/>
    <col min="3" max="3" width="19.6640625" style="1" customWidth="1"/>
    <col min="4" max="4" width="36.109375" style="1" customWidth="1"/>
    <col min="5" max="5" width="9.77734375" style="1" customWidth="1"/>
    <col min="6" max="16384" width="9.109375" style="1"/>
  </cols>
  <sheetData>
    <row r="1" spans="2:13" ht="15" thickBot="1" x14ac:dyDescent="0.35"/>
    <row r="2" spans="2:13" ht="36.75" customHeight="1" x14ac:dyDescent="0.3">
      <c r="B2" s="28" t="s">
        <v>34</v>
      </c>
      <c r="C2" s="29" t="s">
        <v>35</v>
      </c>
      <c r="D2" s="30" t="s">
        <v>36</v>
      </c>
    </row>
    <row r="3" spans="2:13" ht="15" x14ac:dyDescent="0.3">
      <c r="B3" s="31" t="s">
        <v>37</v>
      </c>
      <c r="C3" s="32" t="s">
        <v>38</v>
      </c>
      <c r="D3" s="224"/>
      <c r="G3" s="226" t="s">
        <v>20</v>
      </c>
      <c r="H3" s="226"/>
      <c r="I3" s="226"/>
      <c r="J3" s="226"/>
      <c r="K3" s="226"/>
      <c r="L3" s="226"/>
      <c r="M3" s="226"/>
    </row>
    <row r="4" spans="2:13" ht="15" x14ac:dyDescent="0.3">
      <c r="B4" s="31" t="s">
        <v>39</v>
      </c>
      <c r="C4" s="32" t="s">
        <v>40</v>
      </c>
      <c r="D4" s="224"/>
      <c r="G4" s="226"/>
      <c r="H4" s="226"/>
      <c r="I4" s="226"/>
      <c r="J4" s="226"/>
      <c r="K4" s="226"/>
      <c r="L4" s="226"/>
      <c r="M4" s="226"/>
    </row>
    <row r="5" spans="2:13" ht="15" x14ac:dyDescent="0.3">
      <c r="B5" s="31" t="s">
        <v>41</v>
      </c>
      <c r="C5" s="32" t="s">
        <v>38</v>
      </c>
      <c r="D5" s="224"/>
      <c r="G5" s="226"/>
      <c r="H5" s="226"/>
      <c r="I5" s="226"/>
      <c r="J5" s="226"/>
      <c r="K5" s="226"/>
      <c r="L5" s="226"/>
      <c r="M5" s="226"/>
    </row>
    <row r="6" spans="2:13" ht="15" x14ac:dyDescent="0.3">
      <c r="B6" s="31" t="s">
        <v>42</v>
      </c>
      <c r="C6" s="32" t="s">
        <v>43</v>
      </c>
      <c r="D6" s="224"/>
      <c r="G6" s="226"/>
      <c r="H6" s="226"/>
      <c r="I6" s="226"/>
      <c r="J6" s="226"/>
      <c r="K6" s="226"/>
      <c r="L6" s="226"/>
      <c r="M6" s="226"/>
    </row>
    <row r="7" spans="2:13" ht="15" x14ac:dyDescent="0.3">
      <c r="B7" s="31" t="s">
        <v>44</v>
      </c>
      <c r="C7" s="32" t="s">
        <v>45</v>
      </c>
      <c r="D7" s="224"/>
      <c r="G7" s="226"/>
      <c r="H7" s="226"/>
      <c r="I7" s="226"/>
      <c r="J7" s="226"/>
      <c r="K7" s="226"/>
      <c r="L7" s="226"/>
      <c r="M7" s="226"/>
    </row>
    <row r="8" spans="2:13" ht="15" x14ac:dyDescent="0.3">
      <c r="B8" s="31" t="s">
        <v>46</v>
      </c>
      <c r="C8" s="32" t="s">
        <v>38</v>
      </c>
      <c r="D8" s="224"/>
    </row>
    <row r="9" spans="2:13" ht="15" x14ac:dyDescent="0.3">
      <c r="B9" s="31" t="s">
        <v>47</v>
      </c>
      <c r="C9" s="32" t="s">
        <v>40</v>
      </c>
      <c r="D9" s="224"/>
    </row>
    <row r="10" spans="2:13" ht="15" x14ac:dyDescent="0.3">
      <c r="B10" s="31" t="s">
        <v>48</v>
      </c>
      <c r="C10" s="32" t="s">
        <v>38</v>
      </c>
      <c r="D10" s="224"/>
    </row>
    <row r="11" spans="2:13" ht="15" x14ac:dyDescent="0.3">
      <c r="B11" s="31" t="s">
        <v>49</v>
      </c>
      <c r="C11" s="32" t="s">
        <v>45</v>
      </c>
      <c r="D11" s="33"/>
    </row>
    <row r="12" spans="2:13" ht="15" x14ac:dyDescent="0.3">
      <c r="B12" s="31" t="s">
        <v>50</v>
      </c>
      <c r="C12" s="32" t="s">
        <v>45</v>
      </c>
      <c r="D12" s="33"/>
    </row>
    <row r="13" spans="2:13" ht="15" x14ac:dyDescent="0.3">
      <c r="B13" s="31" t="s">
        <v>51</v>
      </c>
      <c r="C13" s="32" t="s">
        <v>40</v>
      </c>
      <c r="D13" s="33"/>
    </row>
    <row r="14" spans="2:13" ht="15" x14ac:dyDescent="0.3">
      <c r="B14" s="31" t="s">
        <v>52</v>
      </c>
      <c r="C14" s="32" t="s">
        <v>40</v>
      </c>
      <c r="D14" s="33"/>
    </row>
    <row r="15" spans="2:13" ht="15.6" thickBot="1" x14ac:dyDescent="0.35">
      <c r="B15" s="34" t="s">
        <v>53</v>
      </c>
      <c r="C15" s="35" t="s">
        <v>38</v>
      </c>
      <c r="D15" s="33"/>
    </row>
    <row r="17" spans="2:2" ht="18" x14ac:dyDescent="0.35">
      <c r="B17" s="7" t="s">
        <v>5</v>
      </c>
    </row>
    <row r="18" spans="2:2" ht="18" x14ac:dyDescent="0.35">
      <c r="B18" s="8" t="s">
        <v>54</v>
      </c>
    </row>
    <row r="19" spans="2:2" ht="18" x14ac:dyDescent="0.35">
      <c r="B19" s="9" t="s">
        <v>110</v>
      </c>
    </row>
    <row r="20" spans="2:2" ht="18" x14ac:dyDescent="0.35">
      <c r="B20" s="10" t="s">
        <v>111</v>
      </c>
    </row>
    <row r="21" spans="2:2" ht="18" x14ac:dyDescent="0.35">
      <c r="B21" s="8" t="s">
        <v>109</v>
      </c>
    </row>
    <row r="22" spans="2:2" ht="18" x14ac:dyDescent="0.35">
      <c r="B22" s="9" t="s">
        <v>9</v>
      </c>
    </row>
    <row r="23" spans="2:2" ht="18" x14ac:dyDescent="0.35">
      <c r="B23" s="9" t="s">
        <v>11</v>
      </c>
    </row>
    <row r="25" spans="2:2" ht="18" x14ac:dyDescent="0.35">
      <c r="B25" s="8"/>
    </row>
    <row r="26" spans="2:2" ht="18" x14ac:dyDescent="0.35">
      <c r="B26" s="9"/>
    </row>
    <row r="27" spans="2:2" ht="18" x14ac:dyDescent="0.35">
      <c r="B27" s="9"/>
    </row>
    <row r="28" spans="2:2" ht="18" x14ac:dyDescent="0.35">
      <c r="B28" s="9"/>
    </row>
  </sheetData>
  <mergeCells count="1">
    <mergeCell ref="G3:M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E2DE-EB03-4470-ABA5-F69A49CF4256}">
  <sheetPr>
    <tabColor theme="5"/>
  </sheetPr>
  <dimension ref="B1:E10"/>
  <sheetViews>
    <sheetView zoomScale="175" zoomScaleNormal="175" workbookViewId="0">
      <selection activeCell="D4" sqref="D4:E5"/>
    </sheetView>
  </sheetViews>
  <sheetFormatPr defaultColWidth="9.109375" defaultRowHeight="14.4" x14ac:dyDescent="0.3"/>
  <cols>
    <col min="1" max="1" width="3.6640625" style="1" customWidth="1"/>
    <col min="2" max="5" width="15.5546875" style="1" customWidth="1"/>
    <col min="6" max="16384" width="9.109375" style="1"/>
  </cols>
  <sheetData>
    <row r="1" spans="2:5" ht="15" thickBot="1" x14ac:dyDescent="0.35"/>
    <row r="2" spans="2:5" x14ac:dyDescent="0.3">
      <c r="B2" s="230" t="s">
        <v>164</v>
      </c>
      <c r="C2" s="231"/>
      <c r="D2" s="265" t="s">
        <v>177</v>
      </c>
      <c r="E2" s="266"/>
    </row>
    <row r="3" spans="2:5" ht="22.5" customHeight="1" x14ac:dyDescent="0.3">
      <c r="B3" s="247"/>
      <c r="C3" s="248"/>
      <c r="D3" s="267"/>
      <c r="E3" s="268"/>
    </row>
    <row r="4" spans="2:5" ht="15" customHeight="1" x14ac:dyDescent="0.3">
      <c r="B4" s="250">
        <f ca="1">TODAY()</f>
        <v>45624</v>
      </c>
      <c r="C4" s="251"/>
      <c r="D4" s="254"/>
      <c r="E4" s="255"/>
    </row>
    <row r="5" spans="2:5" ht="15" customHeight="1" thickBot="1" x14ac:dyDescent="0.35">
      <c r="B5" s="252"/>
      <c r="C5" s="253"/>
      <c r="D5" s="256"/>
      <c r="E5" s="257"/>
    </row>
    <row r="7" spans="2:5" ht="18" x14ac:dyDescent="0.35">
      <c r="B7" s="7" t="s">
        <v>5</v>
      </c>
    </row>
    <row r="8" spans="2:5" ht="18" x14ac:dyDescent="0.35">
      <c r="B8" s="8" t="s">
        <v>178</v>
      </c>
    </row>
    <row r="9" spans="2:5" ht="18" x14ac:dyDescent="0.35">
      <c r="B9" s="24" t="s">
        <v>179</v>
      </c>
    </row>
    <row r="10" spans="2:5" ht="18" x14ac:dyDescent="0.35">
      <c r="B10" s="24"/>
    </row>
  </sheetData>
  <mergeCells count="4">
    <mergeCell ref="B2:C3"/>
    <mergeCell ref="D2:E3"/>
    <mergeCell ref="B4:C5"/>
    <mergeCell ref="D4:E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730B-B502-4FB2-9D60-5CFE8A135BAA}">
  <sheetPr>
    <tabColor theme="5"/>
  </sheetPr>
  <dimension ref="B1:E9"/>
  <sheetViews>
    <sheetView zoomScale="190" zoomScaleNormal="190" workbookViewId="0">
      <selection activeCell="D4" sqref="D4:E5"/>
    </sheetView>
  </sheetViews>
  <sheetFormatPr defaultColWidth="9.109375" defaultRowHeight="14.4" x14ac:dyDescent="0.3"/>
  <cols>
    <col min="1" max="1" width="3.6640625" style="1" customWidth="1"/>
    <col min="2" max="5" width="15.6640625" style="1" customWidth="1"/>
    <col min="6" max="16384" width="9.109375" style="1"/>
  </cols>
  <sheetData>
    <row r="1" spans="2:5" ht="15" thickBot="1" x14ac:dyDescent="0.35"/>
    <row r="2" spans="2:5" x14ac:dyDescent="0.3">
      <c r="B2" s="230" t="s">
        <v>164</v>
      </c>
      <c r="C2" s="231"/>
      <c r="D2" s="231" t="s">
        <v>180</v>
      </c>
      <c r="E2" s="232"/>
    </row>
    <row r="3" spans="2:5" x14ac:dyDescent="0.3">
      <c r="B3" s="247"/>
      <c r="C3" s="248"/>
      <c r="D3" s="248"/>
      <c r="E3" s="249"/>
    </row>
    <row r="4" spans="2:5" x14ac:dyDescent="0.3">
      <c r="B4" s="250">
        <f ca="1">TODAY()</f>
        <v>45624</v>
      </c>
      <c r="C4" s="251"/>
      <c r="D4" s="254"/>
      <c r="E4" s="255"/>
    </row>
    <row r="5" spans="2:5" ht="15" thickBot="1" x14ac:dyDescent="0.35">
      <c r="B5" s="252"/>
      <c r="C5" s="253"/>
      <c r="D5" s="256"/>
      <c r="E5" s="257"/>
    </row>
    <row r="7" spans="2:5" ht="18" x14ac:dyDescent="0.35">
      <c r="B7" s="7" t="s">
        <v>5</v>
      </c>
    </row>
    <row r="8" spans="2:5" ht="18" x14ac:dyDescent="0.35">
      <c r="B8" s="8" t="s">
        <v>181</v>
      </c>
    </row>
    <row r="9" spans="2:5" ht="18" x14ac:dyDescent="0.35">
      <c r="B9" s="24" t="s">
        <v>234</v>
      </c>
    </row>
  </sheetData>
  <mergeCells count="4">
    <mergeCell ref="B2:C3"/>
    <mergeCell ref="D2:E3"/>
    <mergeCell ref="B4:C5"/>
    <mergeCell ref="D4:E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0162-AE53-47A0-B7BB-A140CEF01231}">
  <sheetPr>
    <tabColor theme="5"/>
  </sheetPr>
  <dimension ref="B1:G17"/>
  <sheetViews>
    <sheetView zoomScale="130" zoomScaleNormal="130" workbookViewId="0">
      <selection activeCell="F4" sqref="F4:G13"/>
    </sheetView>
  </sheetViews>
  <sheetFormatPr defaultColWidth="9.109375" defaultRowHeight="14.4" x14ac:dyDescent="0.3"/>
  <cols>
    <col min="1" max="1" width="3.6640625" style="1" customWidth="1"/>
    <col min="2" max="2" width="8.6640625" style="1" bestFit="1" customWidth="1"/>
    <col min="3" max="5" width="16.6640625" style="1" customWidth="1"/>
    <col min="6" max="7" width="18.5546875" style="1" customWidth="1"/>
    <col min="8" max="16384" width="9.109375" style="1"/>
  </cols>
  <sheetData>
    <row r="1" spans="2:7" ht="15" thickBot="1" x14ac:dyDescent="0.35"/>
    <row r="2" spans="2:7" ht="22.5" customHeight="1" x14ac:dyDescent="0.3">
      <c r="B2" s="258" t="s">
        <v>182</v>
      </c>
      <c r="C2" s="260" t="s">
        <v>183</v>
      </c>
      <c r="D2" s="260" t="s">
        <v>184</v>
      </c>
      <c r="E2" s="260" t="s">
        <v>185</v>
      </c>
      <c r="F2" s="260" t="s">
        <v>186</v>
      </c>
      <c r="G2" s="262"/>
    </row>
    <row r="3" spans="2:7" ht="22.5" customHeight="1" x14ac:dyDescent="0.3">
      <c r="B3" s="269"/>
      <c r="C3" s="270"/>
      <c r="D3" s="270"/>
      <c r="E3" s="270"/>
      <c r="F3" s="76" t="s">
        <v>187</v>
      </c>
      <c r="G3" s="77" t="s">
        <v>188</v>
      </c>
    </row>
    <row r="4" spans="2:7" ht="17.25" customHeight="1" x14ac:dyDescent="0.3">
      <c r="B4" s="78">
        <v>1</v>
      </c>
      <c r="C4" s="79" t="s">
        <v>189</v>
      </c>
      <c r="D4" s="79" t="str">
        <f ca="1">"01.11."&amp;YEAR(TODAY())</f>
        <v>01.11.2024</v>
      </c>
      <c r="E4" s="79" t="str">
        <f ca="1">"17.11."&amp;YEAR(TODAY())</f>
        <v>17.11.2024</v>
      </c>
      <c r="F4" s="80"/>
      <c r="G4" s="81"/>
    </row>
    <row r="5" spans="2:7" ht="15.6" x14ac:dyDescent="0.3">
      <c r="B5" s="82">
        <v>2</v>
      </c>
      <c r="C5" s="69" t="s">
        <v>190</v>
      </c>
      <c r="D5" s="69" t="str">
        <f ca="1">"02.11."&amp;YEAR(TODAY())</f>
        <v>02.11.2024</v>
      </c>
      <c r="E5" s="69" t="str">
        <f ca="1">"20.11."&amp;YEAR(TODAY())</f>
        <v>20.11.2024</v>
      </c>
      <c r="F5" s="80"/>
      <c r="G5" s="81"/>
    </row>
    <row r="6" spans="2:7" ht="15.6" x14ac:dyDescent="0.3">
      <c r="B6" s="82">
        <v>3</v>
      </c>
      <c r="C6" s="69" t="s">
        <v>191</v>
      </c>
      <c r="D6" s="69" t="str">
        <f ca="1">"03.11."&amp;YEAR(TODAY())</f>
        <v>03.11.2024</v>
      </c>
      <c r="E6" s="69" t="str">
        <f ca="1">"10.11."&amp;YEAR(TODAY())</f>
        <v>10.11.2024</v>
      </c>
      <c r="F6" s="80"/>
      <c r="G6" s="81"/>
    </row>
    <row r="7" spans="2:7" ht="15.6" x14ac:dyDescent="0.3">
      <c r="B7" s="82">
        <v>4</v>
      </c>
      <c r="C7" s="69" t="s">
        <v>192</v>
      </c>
      <c r="D7" s="69" t="str">
        <f ca="1">"07.11."&amp;YEAR(TODAY())</f>
        <v>07.11.2024</v>
      </c>
      <c r="E7" s="69" t="str">
        <f ca="1">"15.11."&amp;YEAR(TODAY())</f>
        <v>15.11.2024</v>
      </c>
      <c r="F7" s="80"/>
      <c r="G7" s="81"/>
    </row>
    <row r="8" spans="2:7" ht="15.6" x14ac:dyDescent="0.3">
      <c r="B8" s="82">
        <v>5</v>
      </c>
      <c r="C8" s="69" t="s">
        <v>193</v>
      </c>
      <c r="D8" s="69" t="str">
        <f ca="1">"08.11."&amp;YEAR(TODAY())</f>
        <v>08.11.2024</v>
      </c>
      <c r="E8" s="69" t="str">
        <f ca="1">"23.11."&amp;YEAR(TODAY())</f>
        <v>23.11.2024</v>
      </c>
      <c r="F8" s="80"/>
      <c r="G8" s="81"/>
    </row>
    <row r="9" spans="2:7" ht="15.6" x14ac:dyDescent="0.3">
      <c r="B9" s="82">
        <v>6</v>
      </c>
      <c r="C9" s="69" t="s">
        <v>194</v>
      </c>
      <c r="D9" s="69" t="str">
        <f ca="1">"09.11."&amp;YEAR(TODAY())</f>
        <v>09.11.2024</v>
      </c>
      <c r="E9" s="69" t="str">
        <f ca="1">"28.11."&amp;YEAR(TODAY())</f>
        <v>28.11.2024</v>
      </c>
      <c r="F9" s="80"/>
      <c r="G9" s="81"/>
    </row>
    <row r="10" spans="2:7" ht="15.6" x14ac:dyDescent="0.3">
      <c r="B10" s="82">
        <v>7</v>
      </c>
      <c r="C10" s="69" t="s">
        <v>195</v>
      </c>
      <c r="D10" s="69" t="str">
        <f ca="1">"10.11."&amp;YEAR(TODAY())</f>
        <v>10.11.2024</v>
      </c>
      <c r="E10" s="69" t="str">
        <f ca="1">"12.11."&amp;YEAR(TODAY())</f>
        <v>12.11.2024</v>
      </c>
      <c r="F10" s="80"/>
      <c r="G10" s="81"/>
    </row>
    <row r="11" spans="2:7" ht="15.6" x14ac:dyDescent="0.3">
      <c r="B11" s="82">
        <v>8</v>
      </c>
      <c r="C11" s="69" t="s">
        <v>196</v>
      </c>
      <c r="D11" s="69" t="str">
        <f ca="1">"14.11."&amp;YEAR(TODAY())</f>
        <v>14.11.2024</v>
      </c>
      <c r="E11" s="69" t="str">
        <f ca="1">"14.11."&amp;YEAR(TODAY())</f>
        <v>14.11.2024</v>
      </c>
      <c r="F11" s="80"/>
      <c r="G11" s="81"/>
    </row>
    <row r="12" spans="2:7" ht="15.6" x14ac:dyDescent="0.3">
      <c r="B12" s="82">
        <v>9</v>
      </c>
      <c r="C12" s="69" t="s">
        <v>197</v>
      </c>
      <c r="D12" s="69" t="str">
        <f ca="1">"15.11."&amp;YEAR(TODAY())</f>
        <v>15.11.2024</v>
      </c>
      <c r="E12" s="69" t="str">
        <f ca="1">"22.11."&amp;YEAR(TODAY())</f>
        <v>22.11.2024</v>
      </c>
      <c r="F12" s="80"/>
      <c r="G12" s="81"/>
    </row>
    <row r="13" spans="2:7" ht="16.2" thickBot="1" x14ac:dyDescent="0.35">
      <c r="B13" s="83">
        <v>10</v>
      </c>
      <c r="C13" s="73" t="s">
        <v>198</v>
      </c>
      <c r="D13" s="73" t="str">
        <f ca="1">"16.11."&amp;YEAR(TODAY())</f>
        <v>16.11.2024</v>
      </c>
      <c r="E13" s="73" t="str">
        <f ca="1">"30.11."&amp;YEAR(TODAY())</f>
        <v>30.11.2024</v>
      </c>
      <c r="F13" s="80"/>
      <c r="G13" s="81"/>
    </row>
    <row r="15" spans="2:7" ht="18" x14ac:dyDescent="0.35">
      <c r="B15" s="7" t="s">
        <v>5</v>
      </c>
    </row>
    <row r="16" spans="2:7" ht="18" x14ac:dyDescent="0.35">
      <c r="B16" s="8" t="s">
        <v>199</v>
      </c>
    </row>
    <row r="17" spans="2:2" ht="18" x14ac:dyDescent="0.35">
      <c r="B17" s="24" t="s">
        <v>200</v>
      </c>
    </row>
  </sheetData>
  <mergeCells count="5">
    <mergeCell ref="B2:B3"/>
    <mergeCell ref="C2:C3"/>
    <mergeCell ref="D2:D3"/>
    <mergeCell ref="E2:E3"/>
    <mergeCell ref="F2:G2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41DF-ABBA-4742-AE36-CC66BBAF255D}">
  <sheetPr>
    <tabColor theme="5"/>
  </sheetPr>
  <dimension ref="B1:I24"/>
  <sheetViews>
    <sheetView zoomScale="130" zoomScaleNormal="130" workbookViewId="0">
      <selection activeCell="I14" sqref="I14"/>
    </sheetView>
  </sheetViews>
  <sheetFormatPr defaultColWidth="9.109375" defaultRowHeight="14.4" x14ac:dyDescent="0.3"/>
  <cols>
    <col min="1" max="1" width="3.6640625" style="1" customWidth="1"/>
    <col min="2" max="2" width="13.6640625" style="1" customWidth="1"/>
    <col min="3" max="5" width="18.88671875" style="1" customWidth="1"/>
    <col min="6" max="6" width="15.21875" style="1" customWidth="1"/>
    <col min="7" max="7" width="9.109375" style="1"/>
    <col min="8" max="8" width="10.5546875" style="1" bestFit="1" customWidth="1"/>
    <col min="9" max="16384" width="9.109375" style="1"/>
  </cols>
  <sheetData>
    <row r="1" spans="2:9" ht="15" thickBot="1" x14ac:dyDescent="0.35"/>
    <row r="2" spans="2:9" ht="32.4" x14ac:dyDescent="0.3">
      <c r="B2" s="84" t="s">
        <v>201</v>
      </c>
      <c r="C2" s="85" t="s">
        <v>202</v>
      </c>
      <c r="D2" s="85" t="s">
        <v>203</v>
      </c>
      <c r="E2" s="86" t="s">
        <v>204</v>
      </c>
      <c r="G2" s="271" t="s">
        <v>205</v>
      </c>
      <c r="H2" s="272"/>
      <c r="I2" s="273"/>
    </row>
    <row r="3" spans="2:9" ht="15.6" x14ac:dyDescent="0.3">
      <c r="B3" s="82" t="s">
        <v>206</v>
      </c>
      <c r="C3" s="70" t="str">
        <f ca="1">"14.08."&amp;YEAR(TODAY())</f>
        <v>14.08.2024</v>
      </c>
      <c r="D3" s="70"/>
      <c r="E3" s="87"/>
      <c r="F3" s="87"/>
      <c r="G3" s="274">
        <v>45547</v>
      </c>
      <c r="H3" s="254"/>
      <c r="I3" s="255"/>
    </row>
    <row r="4" spans="2:9" ht="16.2" thickBot="1" x14ac:dyDescent="0.35">
      <c r="B4" s="82" t="s">
        <v>207</v>
      </c>
      <c r="C4" s="70" t="str">
        <f ca="1">"15.08."&amp;YEAR(TODAY())</f>
        <v>15.08.2024</v>
      </c>
      <c r="D4" s="70"/>
      <c r="E4" s="87"/>
      <c r="F4" s="87"/>
      <c r="G4" s="275"/>
      <c r="H4" s="256"/>
      <c r="I4" s="257"/>
    </row>
    <row r="5" spans="2:9" ht="15.6" x14ac:dyDescent="0.3">
      <c r="B5" s="82" t="s">
        <v>208</v>
      </c>
      <c r="C5" s="70" t="str">
        <f ca="1">"16.08."&amp;YEAR(TODAY())</f>
        <v>16.08.2024</v>
      </c>
      <c r="D5" s="70"/>
      <c r="E5" s="87"/>
      <c r="F5" s="87"/>
    </row>
    <row r="6" spans="2:9" ht="15.6" x14ac:dyDescent="0.3">
      <c r="B6" s="82" t="s">
        <v>209</v>
      </c>
      <c r="C6" s="70" t="str">
        <f ca="1">"17.08."&amp;YEAR(TODAY())</f>
        <v>17.08.2024</v>
      </c>
      <c r="D6" s="70"/>
      <c r="E6" s="87"/>
      <c r="F6" s="87"/>
    </row>
    <row r="7" spans="2:9" ht="15.6" x14ac:dyDescent="0.3">
      <c r="B7" s="82" t="s">
        <v>210</v>
      </c>
      <c r="C7" s="70" t="str">
        <f ca="1">"18.08."&amp;YEAR(TODAY())</f>
        <v>18.08.2024</v>
      </c>
      <c r="D7" s="70"/>
      <c r="E7" s="87"/>
      <c r="F7" s="87"/>
    </row>
    <row r="8" spans="2:9" ht="15.6" x14ac:dyDescent="0.3">
      <c r="B8" s="82" t="s">
        <v>211</v>
      </c>
      <c r="C8" s="70" t="str">
        <f ca="1">"19.08."&amp;YEAR(TODAY())</f>
        <v>19.08.2024</v>
      </c>
      <c r="D8" s="70"/>
      <c r="E8" s="87"/>
      <c r="F8" s="87"/>
    </row>
    <row r="9" spans="2:9" ht="15.6" x14ac:dyDescent="0.3">
      <c r="B9" s="82" t="s">
        <v>212</v>
      </c>
      <c r="C9" s="70" t="str">
        <f ca="1">"20.08."&amp;YEAR(TODAY())</f>
        <v>20.08.2024</v>
      </c>
      <c r="D9" s="70"/>
      <c r="E9" s="87"/>
      <c r="F9" s="87"/>
    </row>
    <row r="10" spans="2:9" ht="15.6" x14ac:dyDescent="0.3">
      <c r="B10" s="82" t="s">
        <v>213</v>
      </c>
      <c r="C10" s="70" t="str">
        <f ca="1">"21.08."&amp;YEAR(TODAY())</f>
        <v>21.08.2024</v>
      </c>
      <c r="D10" s="70"/>
      <c r="E10" s="87"/>
      <c r="F10" s="87"/>
    </row>
    <row r="11" spans="2:9" ht="15.6" x14ac:dyDescent="0.3">
      <c r="B11" s="82" t="s">
        <v>214</v>
      </c>
      <c r="C11" s="70" t="str">
        <f ca="1">"22.08."&amp;YEAR(TODAY())</f>
        <v>22.08.2024</v>
      </c>
      <c r="D11" s="70"/>
      <c r="E11" s="87"/>
      <c r="F11" s="87"/>
    </row>
    <row r="12" spans="2:9" ht="16.2" thickBot="1" x14ac:dyDescent="0.35">
      <c r="B12" s="83" t="s">
        <v>215</v>
      </c>
      <c r="C12" s="74" t="str">
        <f ca="1">"23.08."&amp;YEAR(TODAY())</f>
        <v>23.08.2024</v>
      </c>
      <c r="D12" s="70"/>
      <c r="E12" s="225"/>
      <c r="F12" s="225"/>
    </row>
    <row r="14" spans="2:9" ht="18" x14ac:dyDescent="0.35">
      <c r="B14" s="7" t="s">
        <v>5</v>
      </c>
    </row>
    <row r="15" spans="2:9" ht="18" x14ac:dyDescent="0.35">
      <c r="B15" s="8" t="s">
        <v>216</v>
      </c>
    </row>
    <row r="16" spans="2:9" ht="18" x14ac:dyDescent="0.35">
      <c r="B16" s="9" t="s">
        <v>235</v>
      </c>
    </row>
    <row r="17" spans="2:2" ht="18" x14ac:dyDescent="0.35">
      <c r="B17" s="9" t="s">
        <v>217</v>
      </c>
    </row>
    <row r="19" spans="2:2" ht="18" x14ac:dyDescent="0.35">
      <c r="B19" s="8" t="s">
        <v>218</v>
      </c>
    </row>
    <row r="20" spans="2:2" ht="18" x14ac:dyDescent="0.35">
      <c r="B20" s="9" t="s">
        <v>236</v>
      </c>
    </row>
    <row r="21" spans="2:2" ht="18" x14ac:dyDescent="0.35">
      <c r="B21" s="9"/>
    </row>
    <row r="22" spans="2:2" ht="18" x14ac:dyDescent="0.35">
      <c r="B22" s="9" t="s">
        <v>219</v>
      </c>
    </row>
    <row r="23" spans="2:2" ht="18" x14ac:dyDescent="0.35">
      <c r="B23" s="88" t="s">
        <v>237</v>
      </c>
    </row>
    <row r="24" spans="2:2" ht="18" x14ac:dyDescent="0.35">
      <c r="B24" s="9"/>
    </row>
  </sheetData>
  <mergeCells count="2">
    <mergeCell ref="G2:I2"/>
    <mergeCell ref="G3:I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6935-A8EA-4051-9A12-B460B38AC5F5}">
  <sheetPr>
    <tabColor theme="7"/>
  </sheetPr>
  <dimension ref="B1:F14"/>
  <sheetViews>
    <sheetView zoomScale="115" zoomScaleNormal="115" workbookViewId="0">
      <selection activeCell="D3" sqref="D3:D14"/>
    </sheetView>
  </sheetViews>
  <sheetFormatPr defaultColWidth="8.6640625" defaultRowHeight="14.4" x14ac:dyDescent="0.3"/>
  <cols>
    <col min="1" max="1" width="3.5546875" style="1" customWidth="1"/>
    <col min="2" max="2" width="20.6640625" style="1" bestFit="1" customWidth="1"/>
    <col min="3" max="3" width="17" style="1" customWidth="1"/>
    <col min="4" max="4" width="23.5546875" style="1" customWidth="1"/>
    <col min="5" max="5" width="4.44140625" style="1" customWidth="1"/>
    <col min="6" max="16384" width="8.6640625" style="1"/>
  </cols>
  <sheetData>
    <row r="1" spans="2:6" ht="15" thickBot="1" x14ac:dyDescent="0.35"/>
    <row r="2" spans="2:6" ht="18" x14ac:dyDescent="0.35">
      <c r="B2" s="89" t="s">
        <v>238</v>
      </c>
      <c r="C2" s="90" t="s">
        <v>239</v>
      </c>
      <c r="D2" s="91" t="s">
        <v>240</v>
      </c>
      <c r="F2" s="7" t="s">
        <v>5</v>
      </c>
    </row>
    <row r="3" spans="2:6" ht="18" x14ac:dyDescent="0.35">
      <c r="B3" s="92" t="s">
        <v>241</v>
      </c>
      <c r="C3" s="93" t="s">
        <v>242</v>
      </c>
      <c r="D3" s="94"/>
      <c r="F3" s="8" t="s">
        <v>243</v>
      </c>
    </row>
    <row r="4" spans="2:6" ht="18" x14ac:dyDescent="0.35">
      <c r="B4" s="95" t="s">
        <v>244</v>
      </c>
      <c r="C4" s="93" t="s">
        <v>242</v>
      </c>
      <c r="D4" s="94"/>
      <c r="F4" s="24" t="s">
        <v>245</v>
      </c>
    </row>
    <row r="5" spans="2:6" ht="16.2" x14ac:dyDescent="0.35">
      <c r="B5" s="95" t="s">
        <v>246</v>
      </c>
      <c r="C5" s="93" t="s">
        <v>247</v>
      </c>
      <c r="D5" s="94"/>
    </row>
    <row r="6" spans="2:6" ht="18" x14ac:dyDescent="0.35">
      <c r="B6" s="95" t="s">
        <v>248</v>
      </c>
      <c r="C6" s="93" t="s">
        <v>247</v>
      </c>
      <c r="D6" s="94"/>
      <c r="F6" s="8" t="s">
        <v>249</v>
      </c>
    </row>
    <row r="7" spans="2:6" ht="18" x14ac:dyDescent="0.35">
      <c r="B7" s="95" t="s">
        <v>250</v>
      </c>
      <c r="C7" s="93" t="s">
        <v>242</v>
      </c>
      <c r="D7" s="94"/>
      <c r="F7" s="24" t="s">
        <v>251</v>
      </c>
    </row>
    <row r="8" spans="2:6" ht="18" x14ac:dyDescent="0.35">
      <c r="B8" s="95" t="s">
        <v>252</v>
      </c>
      <c r="C8" s="93" t="s">
        <v>242</v>
      </c>
      <c r="D8" s="94"/>
      <c r="F8" s="24" t="s">
        <v>253</v>
      </c>
    </row>
    <row r="9" spans="2:6" ht="16.2" x14ac:dyDescent="0.35">
      <c r="B9" s="95" t="s">
        <v>254</v>
      </c>
      <c r="C9" s="93" t="s">
        <v>247</v>
      </c>
      <c r="D9" s="94"/>
    </row>
    <row r="10" spans="2:6" ht="16.2" x14ac:dyDescent="0.35">
      <c r="B10" s="95" t="s">
        <v>255</v>
      </c>
      <c r="C10" s="93" t="s">
        <v>247</v>
      </c>
      <c r="D10" s="94"/>
    </row>
    <row r="11" spans="2:6" ht="16.2" x14ac:dyDescent="0.35">
      <c r="B11" s="95" t="s">
        <v>256</v>
      </c>
      <c r="C11" s="93" t="s">
        <v>247</v>
      </c>
      <c r="D11" s="94"/>
    </row>
    <row r="12" spans="2:6" ht="16.2" x14ac:dyDescent="0.35">
      <c r="B12" s="95" t="s">
        <v>257</v>
      </c>
      <c r="C12" s="93" t="s">
        <v>242</v>
      </c>
      <c r="D12" s="94"/>
    </row>
    <row r="13" spans="2:6" ht="16.2" x14ac:dyDescent="0.35">
      <c r="B13" s="95" t="s">
        <v>258</v>
      </c>
      <c r="C13" s="93" t="s">
        <v>242</v>
      </c>
      <c r="D13" s="94"/>
    </row>
    <row r="14" spans="2:6" ht="16.8" thickBot="1" x14ac:dyDescent="0.4">
      <c r="B14" s="96" t="s">
        <v>259</v>
      </c>
      <c r="C14" s="97" t="s">
        <v>247</v>
      </c>
      <c r="D14" s="94"/>
    </row>
  </sheetData>
  <conditionalFormatting sqref="D3:D14">
    <cfRule type="containsText" dxfId="0" priority="1" operator="containsText" text="Недопуск">
      <formula>NOT(ISERROR(SEARCH("Недопуск",D3)))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68743-DA39-4F7A-9C34-1A57A1DD82B7}">
  <sheetPr>
    <tabColor theme="7"/>
  </sheetPr>
  <dimension ref="B1:I14"/>
  <sheetViews>
    <sheetView zoomScaleNormal="100" workbookViewId="0">
      <selection activeCell="K5" sqref="K5"/>
    </sheetView>
  </sheetViews>
  <sheetFormatPr defaultColWidth="9.109375" defaultRowHeight="14.4" x14ac:dyDescent="0.3"/>
  <cols>
    <col min="1" max="1" width="3.6640625" style="1" customWidth="1"/>
    <col min="2" max="2" width="29.88671875" style="1" bestFit="1" customWidth="1"/>
    <col min="3" max="4" width="18.44140625" style="1" customWidth="1"/>
    <col min="5" max="5" width="10.88671875" style="1" customWidth="1"/>
    <col min="6" max="6" width="18.44140625" style="1" customWidth="1"/>
    <col min="7" max="7" width="9.109375" style="1"/>
    <col min="8" max="8" width="11.5546875" style="1" customWidth="1"/>
    <col min="9" max="9" width="11.88671875" style="1" customWidth="1"/>
    <col min="10" max="16384" width="9.109375" style="1"/>
  </cols>
  <sheetData>
    <row r="1" spans="2:9" ht="15" thickBot="1" x14ac:dyDescent="0.35"/>
    <row r="2" spans="2:9" ht="32.4" x14ac:dyDescent="0.3">
      <c r="B2" s="18" t="s">
        <v>260</v>
      </c>
      <c r="C2" s="19" t="s">
        <v>263</v>
      </c>
      <c r="D2" s="19" t="s">
        <v>264</v>
      </c>
      <c r="E2" s="19" t="s">
        <v>261</v>
      </c>
      <c r="F2" s="20" t="s">
        <v>262</v>
      </c>
      <c r="H2" s="103" t="s">
        <v>1250</v>
      </c>
      <c r="I2" s="103" t="s">
        <v>1250</v>
      </c>
    </row>
    <row r="3" spans="2:9" ht="16.2" x14ac:dyDescent="0.3">
      <c r="B3" s="98" t="s">
        <v>302</v>
      </c>
      <c r="C3" s="104">
        <f ca="1">TODAY()-285</f>
        <v>45339</v>
      </c>
      <c r="D3" s="104">
        <f ca="1">TODAY()</f>
        <v>45624</v>
      </c>
      <c r="E3" s="99">
        <v>542.29999999999995</v>
      </c>
      <c r="F3" s="100"/>
      <c r="H3" s="380" t="s">
        <v>1251</v>
      </c>
      <c r="I3" s="380" t="s">
        <v>1251</v>
      </c>
    </row>
    <row r="4" spans="2:9" ht="16.2" x14ac:dyDescent="0.3">
      <c r="B4" s="98" t="s">
        <v>308</v>
      </c>
      <c r="C4" s="104">
        <f ca="1">TODAY()-400</f>
        <v>45224</v>
      </c>
      <c r="D4" s="104">
        <f t="shared" ref="D4:D14" ca="1" si="0">TODAY()</f>
        <v>45624</v>
      </c>
      <c r="E4" s="99">
        <v>654.5</v>
      </c>
      <c r="F4" s="100"/>
      <c r="H4" s="380" t="s">
        <v>1252</v>
      </c>
      <c r="I4" s="380" t="s">
        <v>1253</v>
      </c>
    </row>
    <row r="5" spans="2:9" ht="17.399999999999999" customHeight="1" x14ac:dyDescent="0.3">
      <c r="B5" s="98" t="s">
        <v>310</v>
      </c>
      <c r="C5" s="104">
        <f ca="1">TODAY()-100</f>
        <v>45524</v>
      </c>
      <c r="D5" s="104">
        <f t="shared" ca="1" si="0"/>
        <v>45624</v>
      </c>
      <c r="E5" s="99">
        <v>654.5</v>
      </c>
      <c r="F5" s="100"/>
      <c r="H5" s="276">
        <v>0.15</v>
      </c>
      <c r="I5" s="276">
        <v>0.3</v>
      </c>
    </row>
    <row r="6" spans="2:9" ht="16.2" thickBot="1" x14ac:dyDescent="0.35">
      <c r="B6" s="98" t="s">
        <v>309</v>
      </c>
      <c r="C6" s="104">
        <f ca="1">TODAY()-450</f>
        <v>45174</v>
      </c>
      <c r="D6" s="104">
        <f t="shared" ca="1" si="0"/>
        <v>45624</v>
      </c>
      <c r="E6" s="99">
        <v>561</v>
      </c>
      <c r="F6" s="100"/>
      <c r="H6" s="277"/>
      <c r="I6" s="277"/>
    </row>
    <row r="7" spans="2:9" ht="23.4" x14ac:dyDescent="0.3">
      <c r="B7" s="98" t="s">
        <v>311</v>
      </c>
      <c r="C7" s="104">
        <f ca="1">TODAY()-184</f>
        <v>45440</v>
      </c>
      <c r="D7" s="104">
        <f t="shared" ca="1" si="0"/>
        <v>45624</v>
      </c>
      <c r="E7" s="99">
        <v>561</v>
      </c>
      <c r="F7" s="100"/>
      <c r="H7" s="105"/>
    </row>
    <row r="8" spans="2:9" ht="18" x14ac:dyDescent="0.35">
      <c r="B8" s="98" t="s">
        <v>312</v>
      </c>
      <c r="C8" s="104">
        <f ca="1">TODAY()-370</f>
        <v>45254</v>
      </c>
      <c r="D8" s="104">
        <f t="shared" ca="1" si="0"/>
        <v>45624</v>
      </c>
      <c r="E8" s="99">
        <v>561</v>
      </c>
      <c r="F8" s="100"/>
      <c r="H8" s="7" t="s">
        <v>5</v>
      </c>
    </row>
    <row r="9" spans="2:9" ht="18" x14ac:dyDescent="0.35">
      <c r="B9" s="98" t="s">
        <v>313</v>
      </c>
      <c r="C9" s="104">
        <f ca="1">TODAY()-15</f>
        <v>45609</v>
      </c>
      <c r="D9" s="104">
        <f t="shared" ca="1" si="0"/>
        <v>45624</v>
      </c>
      <c r="E9" s="99">
        <v>729.3</v>
      </c>
      <c r="F9" s="100"/>
      <c r="H9" s="8" t="s">
        <v>306</v>
      </c>
    </row>
    <row r="10" spans="2:9" ht="18" x14ac:dyDescent="0.35">
      <c r="B10" s="98" t="s">
        <v>314</v>
      </c>
      <c r="C10" s="104">
        <f ca="1">TODAY()-564</f>
        <v>45060</v>
      </c>
      <c r="D10" s="104">
        <f t="shared" ca="1" si="0"/>
        <v>45624</v>
      </c>
      <c r="E10" s="99">
        <v>673.2</v>
      </c>
      <c r="F10" s="100"/>
      <c r="H10" s="24" t="s">
        <v>307</v>
      </c>
    </row>
    <row r="11" spans="2:9" ht="15.6" x14ac:dyDescent="0.3">
      <c r="B11" s="98" t="s">
        <v>315</v>
      </c>
      <c r="C11" s="104">
        <f ca="1">TODAY()-19</f>
        <v>45605</v>
      </c>
      <c r="D11" s="104">
        <f t="shared" ca="1" si="0"/>
        <v>45624</v>
      </c>
      <c r="E11" s="99">
        <v>935</v>
      </c>
      <c r="F11" s="100"/>
    </row>
    <row r="12" spans="2:9" ht="18" x14ac:dyDescent="0.35">
      <c r="B12" s="98" t="s">
        <v>303</v>
      </c>
      <c r="C12" s="104">
        <f ca="1">TODAY()-200</f>
        <v>45424</v>
      </c>
      <c r="D12" s="104">
        <f t="shared" ca="1" si="0"/>
        <v>45624</v>
      </c>
      <c r="E12" s="99">
        <v>635.79999999999995</v>
      </c>
      <c r="F12" s="100"/>
      <c r="H12" s="8" t="s">
        <v>265</v>
      </c>
    </row>
    <row r="13" spans="2:9" ht="18" x14ac:dyDescent="0.35">
      <c r="B13" s="98" t="s">
        <v>304</v>
      </c>
      <c r="C13" s="104">
        <f ca="1">TODAY()-194</f>
        <v>45430</v>
      </c>
      <c r="D13" s="104">
        <f t="shared" ca="1" si="0"/>
        <v>45624</v>
      </c>
      <c r="E13" s="99">
        <v>598.4</v>
      </c>
      <c r="F13" s="100"/>
      <c r="H13" s="24" t="s">
        <v>266</v>
      </c>
    </row>
    <row r="14" spans="2:9" ht="15.6" x14ac:dyDescent="0.3">
      <c r="B14" s="98" t="s">
        <v>305</v>
      </c>
      <c r="C14" s="104">
        <f ca="1">TODAY()-50</f>
        <v>45574</v>
      </c>
      <c r="D14" s="104">
        <f t="shared" ca="1" si="0"/>
        <v>45624</v>
      </c>
      <c r="E14" s="99">
        <v>729.30000000000007</v>
      </c>
      <c r="F14" s="100"/>
    </row>
  </sheetData>
  <mergeCells count="2">
    <mergeCell ref="H5:H6"/>
    <mergeCell ref="I5:I6"/>
  </mergeCells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5715-790D-42B3-B3FE-A19BA9EEC4F5}">
  <sheetPr>
    <tabColor theme="7"/>
  </sheetPr>
  <dimension ref="B1:F19"/>
  <sheetViews>
    <sheetView zoomScaleNormal="100" workbookViewId="0">
      <selection activeCell="D3" sqref="D3:D19"/>
    </sheetView>
  </sheetViews>
  <sheetFormatPr defaultColWidth="8.88671875" defaultRowHeight="14.4" x14ac:dyDescent="0.3"/>
  <cols>
    <col min="1" max="1" width="3.6640625" style="1" customWidth="1"/>
    <col min="2" max="2" width="16.33203125" style="1" bestFit="1" customWidth="1"/>
    <col min="3" max="3" width="16.6640625" style="1" customWidth="1"/>
    <col min="4" max="4" width="25.109375" style="1" customWidth="1"/>
    <col min="5" max="16384" width="8.88671875" style="1"/>
  </cols>
  <sheetData>
    <row r="1" spans="2:6" ht="15" thickBot="1" x14ac:dyDescent="0.35"/>
    <row r="2" spans="2:6" ht="48.6" x14ac:dyDescent="0.3">
      <c r="B2" s="18" t="s">
        <v>316</v>
      </c>
      <c r="C2" s="19" t="s">
        <v>317</v>
      </c>
      <c r="D2" s="20" t="s">
        <v>319</v>
      </c>
    </row>
    <row r="3" spans="2:6" ht="18" x14ac:dyDescent="0.35">
      <c r="B3" s="98">
        <v>30</v>
      </c>
      <c r="C3" s="106">
        <v>-0.98803162409286183</v>
      </c>
      <c r="D3" s="107"/>
      <c r="F3" s="7" t="s">
        <v>5</v>
      </c>
    </row>
    <row r="4" spans="2:6" ht="18" x14ac:dyDescent="0.35">
      <c r="B4" s="98">
        <v>50</v>
      </c>
      <c r="C4" s="106">
        <v>-0.26237485370392877</v>
      </c>
      <c r="D4" s="107"/>
      <c r="F4" s="8" t="s">
        <v>318</v>
      </c>
    </row>
    <row r="5" spans="2:6" ht="18" x14ac:dyDescent="0.35">
      <c r="B5" s="98">
        <v>70</v>
      </c>
      <c r="C5" s="108">
        <v>0.77389068155788909</v>
      </c>
      <c r="D5" s="107"/>
      <c r="F5" s="24" t="s">
        <v>320</v>
      </c>
    </row>
    <row r="6" spans="2:6" ht="18" x14ac:dyDescent="0.35">
      <c r="B6" s="98">
        <v>90</v>
      </c>
      <c r="C6" s="106">
        <v>0.89399666360055785</v>
      </c>
      <c r="D6" s="107"/>
      <c r="F6" s="24" t="s">
        <v>321</v>
      </c>
    </row>
    <row r="7" spans="2:6" ht="18" x14ac:dyDescent="0.35">
      <c r="B7" s="98">
        <v>110</v>
      </c>
      <c r="C7" s="108">
        <v>0</v>
      </c>
      <c r="D7" s="107"/>
      <c r="F7" s="24" t="s">
        <v>322</v>
      </c>
    </row>
    <row r="8" spans="2:6" ht="15.6" x14ac:dyDescent="0.3">
      <c r="B8" s="98">
        <v>130</v>
      </c>
      <c r="C8" s="106">
        <v>-0.93010595018676179</v>
      </c>
      <c r="D8" s="107"/>
    </row>
    <row r="9" spans="2:6" ht="15.6" x14ac:dyDescent="0.3">
      <c r="B9" s="98">
        <v>150</v>
      </c>
      <c r="C9" s="106">
        <v>-0.71487642962916464</v>
      </c>
      <c r="D9" s="107"/>
    </row>
    <row r="10" spans="2:6" ht="15.6" x14ac:dyDescent="0.3">
      <c r="B10" s="98">
        <v>170</v>
      </c>
      <c r="C10" s="108">
        <v>0</v>
      </c>
      <c r="D10" s="107"/>
    </row>
    <row r="11" spans="2:6" ht="15.6" x14ac:dyDescent="0.3">
      <c r="B11" s="98">
        <v>190</v>
      </c>
      <c r="C11" s="106">
        <v>0.99779927868060025</v>
      </c>
      <c r="D11" s="107"/>
    </row>
    <row r="12" spans="2:6" ht="15.6" x14ac:dyDescent="0.3">
      <c r="B12" s="98">
        <v>210</v>
      </c>
      <c r="C12" s="106">
        <v>0.46771851834275896</v>
      </c>
      <c r="D12" s="107"/>
    </row>
    <row r="13" spans="2:6" ht="15.6" x14ac:dyDescent="0.3">
      <c r="B13" s="98">
        <v>230</v>
      </c>
      <c r="C13" s="108">
        <v>0</v>
      </c>
      <c r="D13" s="107"/>
    </row>
    <row r="14" spans="2:6" ht="15.6" x14ac:dyDescent="0.3">
      <c r="B14" s="98">
        <v>250</v>
      </c>
      <c r="C14" s="106">
        <v>-0.97052801954180534</v>
      </c>
      <c r="D14" s="107"/>
    </row>
    <row r="15" spans="2:6" ht="15.6" x14ac:dyDescent="0.3">
      <c r="B15" s="98">
        <v>270</v>
      </c>
      <c r="C15" s="108">
        <v>0</v>
      </c>
      <c r="D15" s="107"/>
    </row>
    <row r="16" spans="2:6" ht="15.6" x14ac:dyDescent="0.3">
      <c r="B16" s="98">
        <v>290</v>
      </c>
      <c r="C16" s="108">
        <v>0.82684563392208144</v>
      </c>
      <c r="D16" s="107"/>
    </row>
    <row r="17" spans="2:4" ht="15.6" x14ac:dyDescent="0.3">
      <c r="B17" s="98">
        <v>310</v>
      </c>
      <c r="C17" s="106">
        <v>0.85088768865585962</v>
      </c>
      <c r="D17" s="107"/>
    </row>
    <row r="18" spans="2:4" ht="15.6" x14ac:dyDescent="0.3">
      <c r="B18" s="98">
        <v>330</v>
      </c>
      <c r="C18" s="106">
        <v>-0.13238162920545193</v>
      </c>
      <c r="D18" s="107"/>
    </row>
    <row r="19" spans="2:4" ht="16.2" thickBot="1" x14ac:dyDescent="0.35">
      <c r="B19" s="101">
        <v>350</v>
      </c>
      <c r="C19" s="109">
        <v>-0.95893282504061317</v>
      </c>
      <c r="D19" s="10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049B-55CC-414C-AD4D-705FA56B6DAD}">
  <sheetPr>
    <tabColor theme="7"/>
  </sheetPr>
  <dimension ref="B1:H14"/>
  <sheetViews>
    <sheetView zoomScale="130" zoomScaleNormal="130" workbookViewId="0">
      <selection activeCell="D3" sqref="D3:D14"/>
    </sheetView>
  </sheetViews>
  <sheetFormatPr defaultColWidth="8.6640625" defaultRowHeight="14.4" x14ac:dyDescent="0.3"/>
  <cols>
    <col min="1" max="1" width="3.5546875" style="1" customWidth="1"/>
    <col min="2" max="2" width="20.6640625" style="1" bestFit="1" customWidth="1"/>
    <col min="3" max="3" width="17" style="1" customWidth="1"/>
    <col min="4" max="4" width="31" style="1" customWidth="1"/>
    <col min="5" max="5" width="4.44140625" style="1" customWidth="1"/>
    <col min="6" max="6" width="6" style="1" customWidth="1"/>
    <col min="7" max="7" width="10.88671875" style="1" customWidth="1"/>
    <col min="8" max="8" width="25.44140625" style="1" bestFit="1" customWidth="1"/>
    <col min="9" max="16384" width="8.6640625" style="1"/>
  </cols>
  <sheetData>
    <row r="1" spans="2:8" ht="15" thickBot="1" x14ac:dyDescent="0.35"/>
    <row r="2" spans="2:8" ht="18" x14ac:dyDescent="0.35">
      <c r="B2" s="89" t="s">
        <v>238</v>
      </c>
      <c r="C2" s="90" t="s">
        <v>270</v>
      </c>
      <c r="D2" s="91" t="s">
        <v>271</v>
      </c>
      <c r="F2" s="7" t="s">
        <v>5</v>
      </c>
    </row>
    <row r="3" spans="2:8" ht="18" x14ac:dyDescent="0.35">
      <c r="B3" s="95" t="s">
        <v>241</v>
      </c>
      <c r="C3" s="110">
        <v>45</v>
      </c>
      <c r="D3" s="94"/>
      <c r="F3" s="8" t="s">
        <v>272</v>
      </c>
    </row>
    <row r="4" spans="2:8" ht="18" x14ac:dyDescent="0.35">
      <c r="B4" s="95" t="s">
        <v>244</v>
      </c>
      <c r="C4" s="110">
        <v>55</v>
      </c>
      <c r="D4" s="94"/>
      <c r="F4" s="24" t="s">
        <v>273</v>
      </c>
    </row>
    <row r="5" spans="2:8" ht="16.8" thickBot="1" x14ac:dyDescent="0.4">
      <c r="B5" s="95" t="s">
        <v>246</v>
      </c>
      <c r="C5" s="110">
        <v>80</v>
      </c>
      <c r="D5" s="94"/>
    </row>
    <row r="6" spans="2:8" ht="16.2" x14ac:dyDescent="0.35">
      <c r="B6" s="95" t="s">
        <v>248</v>
      </c>
      <c r="C6" s="110">
        <v>95</v>
      </c>
      <c r="D6" s="94"/>
      <c r="G6" s="111"/>
      <c r="H6" s="112" t="s">
        <v>274</v>
      </c>
    </row>
    <row r="7" spans="2:8" ht="16.2" x14ac:dyDescent="0.35">
      <c r="B7" s="95" t="s">
        <v>250</v>
      </c>
      <c r="C7" s="110">
        <v>90</v>
      </c>
      <c r="D7" s="94"/>
      <c r="G7" s="113">
        <v>50</v>
      </c>
      <c r="H7" s="114" t="s">
        <v>275</v>
      </c>
    </row>
    <row r="8" spans="2:8" ht="16.2" x14ac:dyDescent="0.35">
      <c r="B8" s="95" t="s">
        <v>252</v>
      </c>
      <c r="C8" s="115">
        <v>75</v>
      </c>
      <c r="D8" s="94"/>
      <c r="G8" s="113">
        <v>70</v>
      </c>
      <c r="H8" s="114" t="s">
        <v>276</v>
      </c>
    </row>
    <row r="9" spans="2:8" ht="16.8" thickBot="1" x14ac:dyDescent="0.4">
      <c r="B9" s="95" t="s">
        <v>254</v>
      </c>
      <c r="C9" s="115">
        <v>43</v>
      </c>
      <c r="D9" s="94"/>
      <c r="G9" s="116">
        <v>90</v>
      </c>
      <c r="H9" s="117" t="s">
        <v>277</v>
      </c>
    </row>
    <row r="10" spans="2:8" ht="16.2" x14ac:dyDescent="0.35">
      <c r="B10" s="95" t="s">
        <v>255</v>
      </c>
      <c r="C10" s="115">
        <v>68</v>
      </c>
      <c r="D10" s="94"/>
      <c r="G10" s="118"/>
    </row>
    <row r="11" spans="2:8" ht="16.2" x14ac:dyDescent="0.35">
      <c r="B11" s="95" t="s">
        <v>256</v>
      </c>
      <c r="C11" s="115">
        <v>74</v>
      </c>
      <c r="D11" s="94"/>
    </row>
    <row r="12" spans="2:8" ht="16.2" x14ac:dyDescent="0.35">
      <c r="B12" s="95" t="s">
        <v>257</v>
      </c>
      <c r="C12" s="115">
        <v>91</v>
      </c>
      <c r="D12" s="94"/>
    </row>
    <row r="13" spans="2:8" ht="16.2" x14ac:dyDescent="0.35">
      <c r="B13" s="95" t="s">
        <v>258</v>
      </c>
      <c r="C13" s="115">
        <v>79</v>
      </c>
      <c r="D13" s="94"/>
    </row>
    <row r="14" spans="2:8" ht="16.8" thickBot="1" x14ac:dyDescent="0.4">
      <c r="B14" s="95" t="s">
        <v>259</v>
      </c>
      <c r="C14" s="119">
        <v>87</v>
      </c>
      <c r="D14" s="9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1FE6-99E7-4026-AE86-3C67B8D81DD2}">
  <sheetPr>
    <tabColor theme="7"/>
  </sheetPr>
  <dimension ref="B1:J17"/>
  <sheetViews>
    <sheetView topLeftCell="A2" zoomScale="130" zoomScaleNormal="130" workbookViewId="0">
      <selection activeCell="F3" sqref="F3:F14"/>
    </sheetView>
  </sheetViews>
  <sheetFormatPr defaultColWidth="8.6640625" defaultRowHeight="14.4" x14ac:dyDescent="0.3"/>
  <cols>
    <col min="1" max="1" width="3.5546875" style="1" customWidth="1"/>
    <col min="2" max="2" width="20.6640625" style="1" bestFit="1" customWidth="1"/>
    <col min="3" max="6" width="14.5546875" style="1" customWidth="1"/>
    <col min="7" max="7" width="4.44140625" style="1" customWidth="1"/>
    <col min="8" max="8" width="6" style="1" customWidth="1"/>
    <col min="9" max="9" width="10.88671875" style="1" customWidth="1"/>
    <col min="10" max="10" width="25.44140625" style="1" bestFit="1" customWidth="1"/>
    <col min="11" max="16384" width="8.6640625" style="1"/>
  </cols>
  <sheetData>
    <row r="1" spans="2:10" ht="15" thickBot="1" x14ac:dyDescent="0.35"/>
    <row r="2" spans="2:10" ht="32.4" x14ac:dyDescent="0.35">
      <c r="B2" s="89" t="s">
        <v>238</v>
      </c>
      <c r="C2" s="90" t="s">
        <v>267</v>
      </c>
      <c r="D2" s="90" t="s">
        <v>268</v>
      </c>
      <c r="E2" s="90" t="s">
        <v>269</v>
      </c>
      <c r="F2" s="91" t="s">
        <v>278</v>
      </c>
      <c r="H2" s="7" t="s">
        <v>5</v>
      </c>
    </row>
    <row r="3" spans="2:10" ht="18" x14ac:dyDescent="0.35">
      <c r="B3" s="95" t="s">
        <v>241</v>
      </c>
      <c r="C3" s="110">
        <v>71</v>
      </c>
      <c r="D3" s="120">
        <v>86</v>
      </c>
      <c r="E3" s="120">
        <v>100</v>
      </c>
      <c r="F3" s="121"/>
      <c r="H3" s="8" t="s">
        <v>279</v>
      </c>
    </row>
    <row r="4" spans="2:10" ht="18" x14ac:dyDescent="0.35">
      <c r="B4" s="95" t="s">
        <v>244</v>
      </c>
      <c r="C4" s="110">
        <v>84</v>
      </c>
      <c r="D4" s="120">
        <v>76</v>
      </c>
      <c r="E4" s="120">
        <v>45</v>
      </c>
      <c r="F4" s="121"/>
      <c r="H4" s="24" t="s">
        <v>283</v>
      </c>
    </row>
    <row r="5" spans="2:10" ht="18" x14ac:dyDescent="0.35">
      <c r="B5" s="95" t="s">
        <v>246</v>
      </c>
      <c r="C5" s="110">
        <v>87</v>
      </c>
      <c r="D5" s="120">
        <v>99</v>
      </c>
      <c r="E5" s="120">
        <v>59</v>
      </c>
      <c r="F5" s="121"/>
      <c r="H5" s="75" t="s">
        <v>280</v>
      </c>
    </row>
    <row r="6" spans="2:10" ht="16.8" thickBot="1" x14ac:dyDescent="0.4">
      <c r="B6" s="95" t="s">
        <v>248</v>
      </c>
      <c r="C6" s="110">
        <v>60</v>
      </c>
      <c r="D6" s="120">
        <v>69</v>
      </c>
      <c r="E6" s="120">
        <v>53</v>
      </c>
      <c r="F6" s="121"/>
    </row>
    <row r="7" spans="2:10" ht="16.2" x14ac:dyDescent="0.35">
      <c r="B7" s="95" t="s">
        <v>250</v>
      </c>
      <c r="C7" s="110">
        <v>82</v>
      </c>
      <c r="D7" s="120">
        <v>95</v>
      </c>
      <c r="E7" s="120">
        <v>100</v>
      </c>
      <c r="F7" s="121"/>
      <c r="I7" s="278">
        <v>70</v>
      </c>
      <c r="J7" s="112" t="s">
        <v>281</v>
      </c>
    </row>
    <row r="8" spans="2:10" ht="16.8" thickBot="1" x14ac:dyDescent="0.4">
      <c r="B8" s="95" t="s">
        <v>252</v>
      </c>
      <c r="C8" s="115">
        <v>54</v>
      </c>
      <c r="D8" s="122">
        <v>73</v>
      </c>
      <c r="E8" s="122">
        <v>56</v>
      </c>
      <c r="F8" s="121"/>
      <c r="I8" s="279"/>
      <c r="J8" s="117" t="s">
        <v>282</v>
      </c>
    </row>
    <row r="9" spans="2:10" ht="16.2" x14ac:dyDescent="0.35">
      <c r="B9" s="95" t="s">
        <v>254</v>
      </c>
      <c r="C9" s="115">
        <v>75</v>
      </c>
      <c r="D9" s="122">
        <v>85</v>
      </c>
      <c r="E9" s="122">
        <v>78</v>
      </c>
      <c r="F9" s="121"/>
    </row>
    <row r="10" spans="2:10" ht="16.2" x14ac:dyDescent="0.35">
      <c r="B10" s="95" t="s">
        <v>255</v>
      </c>
      <c r="C10" s="115">
        <v>45</v>
      </c>
      <c r="D10" s="122">
        <v>71</v>
      </c>
      <c r="E10" s="122">
        <v>98</v>
      </c>
      <c r="F10" s="121"/>
    </row>
    <row r="11" spans="2:10" ht="16.2" x14ac:dyDescent="0.35">
      <c r="B11" s="95" t="s">
        <v>256</v>
      </c>
      <c r="C11" s="115">
        <v>97</v>
      </c>
      <c r="D11" s="122">
        <v>87</v>
      </c>
      <c r="E11" s="122">
        <v>86</v>
      </c>
      <c r="F11" s="121"/>
    </row>
    <row r="12" spans="2:10" ht="16.2" x14ac:dyDescent="0.35">
      <c r="B12" s="95" t="s">
        <v>257</v>
      </c>
      <c r="C12" s="115">
        <v>65</v>
      </c>
      <c r="D12" s="122">
        <v>68</v>
      </c>
      <c r="E12" s="122">
        <v>49</v>
      </c>
      <c r="F12" s="121"/>
    </row>
    <row r="13" spans="2:10" ht="16.2" x14ac:dyDescent="0.35">
      <c r="B13" s="95" t="s">
        <v>258</v>
      </c>
      <c r="C13" s="115">
        <v>59</v>
      </c>
      <c r="D13" s="122">
        <v>74</v>
      </c>
      <c r="E13" s="122">
        <v>68</v>
      </c>
      <c r="F13" s="121"/>
    </row>
    <row r="14" spans="2:10" ht="16.8" thickBot="1" x14ac:dyDescent="0.4">
      <c r="B14" s="95" t="s">
        <v>259</v>
      </c>
      <c r="C14" s="119">
        <v>87</v>
      </c>
      <c r="D14" s="123">
        <v>92</v>
      </c>
      <c r="E14" s="123">
        <v>97</v>
      </c>
      <c r="F14" s="121"/>
    </row>
    <row r="17" spans="3:3" ht="28.8" x14ac:dyDescent="0.5">
      <c r="C17" s="124"/>
    </row>
  </sheetData>
  <mergeCells count="1">
    <mergeCell ref="I7:I8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C8AB-FD1C-4BF8-A1E3-842966D3A3F6}">
  <sheetPr>
    <tabColor theme="7"/>
  </sheetPr>
  <dimension ref="B1:H14"/>
  <sheetViews>
    <sheetView zoomScale="130" zoomScaleNormal="130" workbookViewId="0">
      <selection activeCell="D3" sqref="D3:D14"/>
    </sheetView>
  </sheetViews>
  <sheetFormatPr defaultColWidth="8.6640625" defaultRowHeight="14.4" x14ac:dyDescent="0.3"/>
  <cols>
    <col min="1" max="1" width="3.5546875" style="1" customWidth="1"/>
    <col min="2" max="2" width="20.6640625" style="1" bestFit="1" customWidth="1"/>
    <col min="3" max="3" width="16.6640625" style="1" customWidth="1"/>
    <col min="4" max="4" width="18.44140625" style="1" customWidth="1"/>
    <col min="5" max="5" width="6" style="1" customWidth="1"/>
    <col min="6" max="6" width="51.33203125" style="1" customWidth="1"/>
    <col min="7" max="8" width="10.109375" style="1" customWidth="1"/>
    <col min="9" max="16384" width="8.6640625" style="1"/>
  </cols>
  <sheetData>
    <row r="1" spans="2:8" ht="15" thickBot="1" x14ac:dyDescent="0.35"/>
    <row r="2" spans="2:8" ht="31.2" customHeight="1" x14ac:dyDescent="0.3">
      <c r="B2" s="89" t="s">
        <v>238</v>
      </c>
      <c r="C2" s="90" t="s">
        <v>289</v>
      </c>
      <c r="D2" s="91" t="s">
        <v>290</v>
      </c>
      <c r="F2" s="89" t="s">
        <v>291</v>
      </c>
      <c r="G2" s="90" t="s">
        <v>292</v>
      </c>
      <c r="H2" s="91" t="s">
        <v>293</v>
      </c>
    </row>
    <row r="3" spans="2:8" ht="16.8" thickBot="1" x14ac:dyDescent="0.4">
      <c r="B3" s="95" t="s">
        <v>241</v>
      </c>
      <c r="C3" s="110">
        <v>71</v>
      </c>
      <c r="D3" s="121"/>
      <c r="F3" s="128" t="s">
        <v>294</v>
      </c>
      <c r="G3" s="129">
        <v>50</v>
      </c>
      <c r="H3" s="130">
        <v>70</v>
      </c>
    </row>
    <row r="4" spans="2:8" ht="16.8" thickBot="1" x14ac:dyDescent="0.4">
      <c r="B4" s="95" t="s">
        <v>244</v>
      </c>
      <c r="C4" s="110">
        <v>84</v>
      </c>
      <c r="D4" s="121"/>
      <c r="F4" s="11"/>
    </row>
    <row r="5" spans="2:8" ht="16.2" x14ac:dyDescent="0.35">
      <c r="B5" s="95" t="s">
        <v>246</v>
      </c>
      <c r="C5" s="110">
        <v>87</v>
      </c>
      <c r="D5" s="121"/>
      <c r="F5" s="131" t="s">
        <v>290</v>
      </c>
      <c r="G5" s="132">
        <v>15000</v>
      </c>
    </row>
    <row r="6" spans="2:8" ht="16.2" x14ac:dyDescent="0.35">
      <c r="B6" s="95" t="s">
        <v>248</v>
      </c>
      <c r="C6" s="110">
        <v>60</v>
      </c>
      <c r="D6" s="121"/>
      <c r="F6" s="133" t="s">
        <v>295</v>
      </c>
      <c r="G6" s="134">
        <v>250</v>
      </c>
    </row>
    <row r="7" spans="2:8" ht="16.8" thickBot="1" x14ac:dyDescent="0.4">
      <c r="B7" s="95" t="s">
        <v>250</v>
      </c>
      <c r="C7" s="110">
        <v>82</v>
      </c>
      <c r="D7" s="121"/>
      <c r="F7" s="128" t="s">
        <v>296</v>
      </c>
      <c r="G7" s="130">
        <v>500</v>
      </c>
    </row>
    <row r="8" spans="2:8" ht="16.2" x14ac:dyDescent="0.35">
      <c r="B8" s="95" t="s">
        <v>252</v>
      </c>
      <c r="C8" s="115">
        <v>54</v>
      </c>
      <c r="D8" s="121"/>
    </row>
    <row r="9" spans="2:8" ht="18" x14ac:dyDescent="0.35">
      <c r="B9" s="95" t="s">
        <v>254</v>
      </c>
      <c r="C9" s="115">
        <v>75</v>
      </c>
      <c r="D9" s="121"/>
      <c r="F9" s="7" t="s">
        <v>5</v>
      </c>
    </row>
    <row r="10" spans="2:8" ht="18" x14ac:dyDescent="0.35">
      <c r="B10" s="95" t="s">
        <v>255</v>
      </c>
      <c r="C10" s="115">
        <v>45</v>
      </c>
      <c r="D10" s="121"/>
      <c r="F10" s="8" t="s">
        <v>297</v>
      </c>
    </row>
    <row r="11" spans="2:8" ht="18" x14ac:dyDescent="0.35">
      <c r="B11" s="95" t="s">
        <v>256</v>
      </c>
      <c r="C11" s="115">
        <v>97</v>
      </c>
      <c r="D11" s="121"/>
      <c r="F11" s="24" t="s">
        <v>298</v>
      </c>
    </row>
    <row r="12" spans="2:8" ht="18" x14ac:dyDescent="0.35">
      <c r="B12" s="95" t="s">
        <v>257</v>
      </c>
      <c r="C12" s="115">
        <v>65</v>
      </c>
      <c r="D12" s="121"/>
      <c r="F12" s="24" t="s">
        <v>299</v>
      </c>
    </row>
    <row r="13" spans="2:8" ht="18" x14ac:dyDescent="0.35">
      <c r="B13" s="95" t="s">
        <v>258</v>
      </c>
      <c r="C13" s="115">
        <v>59</v>
      </c>
      <c r="D13" s="121"/>
      <c r="F13" s="24" t="s">
        <v>300</v>
      </c>
    </row>
    <row r="14" spans="2:8" ht="18.600000000000001" thickBot="1" x14ac:dyDescent="0.4">
      <c r="B14" s="95" t="s">
        <v>259</v>
      </c>
      <c r="C14" s="119">
        <v>87</v>
      </c>
      <c r="D14" s="121"/>
      <c r="F14" s="24" t="s">
        <v>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BCBB-9FE9-4111-8FFD-0143EA852F68}">
  <sheetPr>
    <tabColor theme="4"/>
  </sheetPr>
  <dimension ref="B1:D11"/>
  <sheetViews>
    <sheetView zoomScale="140" zoomScaleNormal="140" workbookViewId="0">
      <selection activeCell="D3" sqref="D3:D6"/>
    </sheetView>
  </sheetViews>
  <sheetFormatPr defaultColWidth="9.109375" defaultRowHeight="14.4" x14ac:dyDescent="0.3"/>
  <cols>
    <col min="1" max="1" width="3.6640625" style="1" customWidth="1"/>
    <col min="2" max="2" width="23.44140625" style="1" customWidth="1"/>
    <col min="3" max="3" width="9.109375" style="1"/>
    <col min="4" max="4" width="23.44140625" style="1" customWidth="1"/>
    <col min="5" max="16384" width="9.109375" style="1"/>
  </cols>
  <sheetData>
    <row r="1" spans="2:4" ht="15" thickBot="1" x14ac:dyDescent="0.35"/>
    <row r="2" spans="2:4" ht="25.5" customHeight="1" x14ac:dyDescent="0.3">
      <c r="B2" s="25" t="s">
        <v>28</v>
      </c>
      <c r="D2" s="25" t="s">
        <v>29</v>
      </c>
    </row>
    <row r="3" spans="2:4" ht="15" x14ac:dyDescent="0.3">
      <c r="B3" s="26" t="s">
        <v>123</v>
      </c>
      <c r="D3" s="26"/>
    </row>
    <row r="4" spans="2:4" ht="15" x14ac:dyDescent="0.3">
      <c r="B4" s="26" t="s">
        <v>30</v>
      </c>
      <c r="D4" s="26"/>
    </row>
    <row r="5" spans="2:4" ht="15" x14ac:dyDescent="0.3">
      <c r="B5" s="26" t="s">
        <v>124</v>
      </c>
      <c r="D5" s="26"/>
    </row>
    <row r="6" spans="2:4" ht="15.6" thickBot="1" x14ac:dyDescent="0.35">
      <c r="B6" s="27" t="s">
        <v>125</v>
      </c>
      <c r="D6" s="26"/>
    </row>
    <row r="8" spans="2:4" ht="18" x14ac:dyDescent="0.35">
      <c r="B8" s="7" t="s">
        <v>5</v>
      </c>
    </row>
    <row r="9" spans="2:4" ht="18" x14ac:dyDescent="0.35">
      <c r="B9" s="8" t="s">
        <v>31</v>
      </c>
    </row>
    <row r="10" spans="2:4" ht="18" x14ac:dyDescent="0.35">
      <c r="B10" s="9" t="s">
        <v>32</v>
      </c>
    </row>
    <row r="11" spans="2:4" ht="18" x14ac:dyDescent="0.35">
      <c r="B11" s="10" t="s">
        <v>33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151B4-1797-4C20-B67F-9481D3C4BEE5}">
  <sheetPr>
    <tabColor theme="7"/>
  </sheetPr>
  <dimension ref="B1:J17"/>
  <sheetViews>
    <sheetView zoomScale="145" zoomScaleNormal="145" workbookViewId="0">
      <selection activeCell="F3" sqref="F3:F14"/>
    </sheetView>
  </sheetViews>
  <sheetFormatPr defaultColWidth="8.6640625" defaultRowHeight="14.4" x14ac:dyDescent="0.3"/>
  <cols>
    <col min="1" max="1" width="3.5546875" style="1" customWidth="1"/>
    <col min="2" max="2" width="20.6640625" style="1" bestFit="1" customWidth="1"/>
    <col min="3" max="6" width="16.6640625" style="1" customWidth="1"/>
    <col min="7" max="7" width="4.44140625" style="1" customWidth="1"/>
    <col min="8" max="8" width="6" style="1" customWidth="1"/>
    <col min="9" max="9" width="10.88671875" style="1" customWidth="1"/>
    <col min="10" max="10" width="25.44140625" style="1" bestFit="1" customWidth="1"/>
    <col min="11" max="16384" width="8.6640625" style="1"/>
  </cols>
  <sheetData>
    <row r="1" spans="2:10" ht="15" thickBot="1" x14ac:dyDescent="0.35"/>
    <row r="2" spans="2:10" ht="18" x14ac:dyDescent="0.35">
      <c r="B2" s="89" t="s">
        <v>238</v>
      </c>
      <c r="C2" s="90" t="s">
        <v>267</v>
      </c>
      <c r="D2" s="90" t="s">
        <v>268</v>
      </c>
      <c r="E2" s="90" t="s">
        <v>269</v>
      </c>
      <c r="F2" s="91" t="s">
        <v>278</v>
      </c>
      <c r="H2" s="7" t="s">
        <v>5</v>
      </c>
    </row>
    <row r="3" spans="2:10" ht="18" x14ac:dyDescent="0.35">
      <c r="B3" s="95" t="s">
        <v>241</v>
      </c>
      <c r="C3" s="110">
        <v>71</v>
      </c>
      <c r="D3" s="120">
        <v>86</v>
      </c>
      <c r="E3" s="120">
        <v>100</v>
      </c>
      <c r="F3" s="121"/>
      <c r="H3" s="8" t="s">
        <v>284</v>
      </c>
    </row>
    <row r="4" spans="2:10" ht="18" x14ac:dyDescent="0.35">
      <c r="B4" s="95" t="s">
        <v>244</v>
      </c>
      <c r="C4" s="110">
        <v>84</v>
      </c>
      <c r="D4" s="120">
        <v>76</v>
      </c>
      <c r="E4" s="120">
        <v>45</v>
      </c>
      <c r="F4" s="121"/>
      <c r="H4" s="24" t="s">
        <v>285</v>
      </c>
    </row>
    <row r="5" spans="2:10" ht="18" x14ac:dyDescent="0.35">
      <c r="B5" s="95" t="s">
        <v>246</v>
      </c>
      <c r="C5" s="110">
        <v>87</v>
      </c>
      <c r="D5" s="120">
        <v>99</v>
      </c>
      <c r="E5" s="120">
        <v>59</v>
      </c>
      <c r="F5" s="121"/>
      <c r="H5" s="24" t="s">
        <v>286</v>
      </c>
    </row>
    <row r="6" spans="2:10" ht="16.8" thickBot="1" x14ac:dyDescent="0.4">
      <c r="B6" s="95" t="s">
        <v>248</v>
      </c>
      <c r="C6" s="110">
        <v>60</v>
      </c>
      <c r="D6" s="120">
        <v>69</v>
      </c>
      <c r="E6" s="120">
        <v>53</v>
      </c>
      <c r="F6" s="121"/>
    </row>
    <row r="7" spans="2:10" ht="16.2" x14ac:dyDescent="0.35">
      <c r="B7" s="95" t="s">
        <v>250</v>
      </c>
      <c r="C7" s="110">
        <v>82</v>
      </c>
      <c r="D7" s="120">
        <v>95</v>
      </c>
      <c r="E7" s="120">
        <v>100</v>
      </c>
      <c r="F7" s="121"/>
      <c r="I7" s="125">
        <v>80</v>
      </c>
      <c r="J7" s="280" t="s">
        <v>287</v>
      </c>
    </row>
    <row r="8" spans="2:10" ht="16.2" x14ac:dyDescent="0.35">
      <c r="B8" s="95" t="s">
        <v>252</v>
      </c>
      <c r="C8" s="115">
        <v>54</v>
      </c>
      <c r="D8" s="122">
        <v>73</v>
      </c>
      <c r="E8" s="122">
        <v>56</v>
      </c>
      <c r="F8" s="121"/>
      <c r="I8" s="126">
        <v>70</v>
      </c>
      <c r="J8" s="281"/>
    </row>
    <row r="9" spans="2:10" ht="17.399999999999999" customHeight="1" thickBot="1" x14ac:dyDescent="0.4">
      <c r="B9" s="95" t="s">
        <v>254</v>
      </c>
      <c r="C9" s="115">
        <v>75</v>
      </c>
      <c r="D9" s="122">
        <v>85</v>
      </c>
      <c r="E9" s="122">
        <v>78</v>
      </c>
      <c r="F9" s="121"/>
      <c r="I9" s="127"/>
      <c r="J9" s="117" t="s">
        <v>288</v>
      </c>
    </row>
    <row r="10" spans="2:10" ht="16.2" x14ac:dyDescent="0.35">
      <c r="B10" s="95" t="s">
        <v>255</v>
      </c>
      <c r="C10" s="115">
        <v>45</v>
      </c>
      <c r="D10" s="122">
        <v>71</v>
      </c>
      <c r="E10" s="122">
        <v>98</v>
      </c>
      <c r="F10" s="121"/>
    </row>
    <row r="11" spans="2:10" ht="16.2" x14ac:dyDescent="0.35">
      <c r="B11" s="95" t="s">
        <v>256</v>
      </c>
      <c r="C11" s="115">
        <v>97</v>
      </c>
      <c r="D11" s="122">
        <v>87</v>
      </c>
      <c r="E11" s="122">
        <v>86</v>
      </c>
      <c r="F11" s="121"/>
    </row>
    <row r="12" spans="2:10" ht="16.2" x14ac:dyDescent="0.35">
      <c r="B12" s="95" t="s">
        <v>257</v>
      </c>
      <c r="C12" s="115">
        <v>65</v>
      </c>
      <c r="D12" s="122">
        <v>68</v>
      </c>
      <c r="E12" s="122">
        <v>49</v>
      </c>
      <c r="F12" s="121"/>
    </row>
    <row r="13" spans="2:10" ht="16.2" x14ac:dyDescent="0.35">
      <c r="B13" s="95" t="s">
        <v>258</v>
      </c>
      <c r="C13" s="115">
        <v>59</v>
      </c>
      <c r="D13" s="122">
        <v>74</v>
      </c>
      <c r="E13" s="122">
        <v>68</v>
      </c>
      <c r="F13" s="121"/>
    </row>
    <row r="14" spans="2:10" ht="16.8" thickBot="1" x14ac:dyDescent="0.4">
      <c r="B14" s="95" t="s">
        <v>259</v>
      </c>
      <c r="C14" s="119">
        <v>87</v>
      </c>
      <c r="D14" s="123">
        <v>92</v>
      </c>
      <c r="E14" s="123">
        <v>97</v>
      </c>
      <c r="F14" s="121"/>
    </row>
    <row r="17" spans="3:3" ht="28.8" x14ac:dyDescent="0.5">
      <c r="C17" s="124"/>
    </row>
  </sheetData>
  <mergeCells count="1">
    <mergeCell ref="J7:J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36F4-102F-4995-BA9B-6C79BE7F5E2B}">
  <sheetPr>
    <tabColor theme="9"/>
  </sheetPr>
  <dimension ref="B1:F20"/>
  <sheetViews>
    <sheetView zoomScaleNormal="100" workbookViewId="0">
      <selection activeCell="F18" sqref="F18:F19"/>
    </sheetView>
  </sheetViews>
  <sheetFormatPr defaultColWidth="9.109375" defaultRowHeight="14.4" x14ac:dyDescent="0.3"/>
  <cols>
    <col min="1" max="1" width="15.88671875" style="1" customWidth="1"/>
    <col min="2" max="2" width="18.44140625" style="1" customWidth="1"/>
    <col min="3" max="3" width="23.33203125" style="1" customWidth="1"/>
    <col min="4" max="4" width="9.109375" style="1"/>
    <col min="5" max="5" width="18.44140625" style="1" customWidth="1"/>
    <col min="6" max="6" width="23.33203125" style="1" customWidth="1"/>
    <col min="7" max="16384" width="9.109375" style="1"/>
  </cols>
  <sheetData>
    <row r="1" spans="2:5" ht="15" thickBot="1" x14ac:dyDescent="0.35"/>
    <row r="2" spans="2:5" ht="44.25" customHeight="1" x14ac:dyDescent="0.35">
      <c r="B2" s="18" t="s">
        <v>323</v>
      </c>
      <c r="C2" s="20" t="s">
        <v>26</v>
      </c>
      <c r="E2" s="7" t="s">
        <v>5</v>
      </c>
    </row>
    <row r="3" spans="2:5" ht="18" x14ac:dyDescent="0.35">
      <c r="B3" s="98" t="s">
        <v>324</v>
      </c>
      <c r="C3" s="135">
        <v>3.5</v>
      </c>
      <c r="E3" s="8" t="s">
        <v>325</v>
      </c>
    </row>
    <row r="4" spans="2:5" ht="18" x14ac:dyDescent="0.35">
      <c r="B4" s="98" t="s">
        <v>326</v>
      </c>
      <c r="C4" s="22">
        <v>14</v>
      </c>
      <c r="E4" s="9" t="s">
        <v>327</v>
      </c>
    </row>
    <row r="5" spans="2:5" ht="18" x14ac:dyDescent="0.35">
      <c r="B5" s="98" t="s">
        <v>328</v>
      </c>
      <c r="C5" s="22">
        <v>30</v>
      </c>
      <c r="E5" s="24" t="s">
        <v>329</v>
      </c>
    </row>
    <row r="6" spans="2:5" ht="18" x14ac:dyDescent="0.35">
      <c r="B6" s="98" t="s">
        <v>27</v>
      </c>
      <c r="C6" s="22">
        <v>28</v>
      </c>
      <c r="E6" s="24" t="s">
        <v>330</v>
      </c>
    </row>
    <row r="7" spans="2:5" ht="18" x14ac:dyDescent="0.35">
      <c r="B7" s="98" t="s">
        <v>331</v>
      </c>
      <c r="C7" s="22">
        <v>15</v>
      </c>
      <c r="E7" s="8"/>
    </row>
    <row r="8" spans="2:5" ht="18" x14ac:dyDescent="0.35">
      <c r="B8" s="98" t="s">
        <v>332</v>
      </c>
      <c r="C8" s="22">
        <v>60</v>
      </c>
      <c r="E8" s="8" t="s">
        <v>333</v>
      </c>
    </row>
    <row r="9" spans="2:5" ht="18" x14ac:dyDescent="0.35">
      <c r="B9" s="98" t="s">
        <v>334</v>
      </c>
      <c r="C9" s="22">
        <v>40</v>
      </c>
      <c r="E9" s="24" t="s">
        <v>335</v>
      </c>
    </row>
    <row r="10" spans="2:5" ht="18" x14ac:dyDescent="0.35">
      <c r="B10" s="98" t="s">
        <v>336</v>
      </c>
      <c r="C10" s="22">
        <v>25</v>
      </c>
      <c r="E10" s="24" t="s">
        <v>329</v>
      </c>
    </row>
    <row r="11" spans="2:5" ht="18" x14ac:dyDescent="0.35">
      <c r="B11" s="98" t="s">
        <v>337</v>
      </c>
      <c r="C11" s="22">
        <v>32</v>
      </c>
      <c r="E11" s="24" t="s">
        <v>338</v>
      </c>
    </row>
    <row r="12" spans="2:5" ht="15.6" x14ac:dyDescent="0.3">
      <c r="B12" s="98" t="s">
        <v>339</v>
      </c>
      <c r="C12" s="22">
        <v>27</v>
      </c>
    </row>
    <row r="13" spans="2:5" ht="15.6" x14ac:dyDescent="0.3">
      <c r="B13" s="98" t="s">
        <v>340</v>
      </c>
      <c r="C13" s="22">
        <v>37</v>
      </c>
    </row>
    <row r="14" spans="2:5" ht="16.2" thickBot="1" x14ac:dyDescent="0.35">
      <c r="B14" s="101" t="s">
        <v>341</v>
      </c>
      <c r="C14" s="23">
        <v>29</v>
      </c>
    </row>
    <row r="17" spans="2:6" ht="15" thickBot="1" x14ac:dyDescent="0.35"/>
    <row r="18" spans="2:6" ht="18" customHeight="1" x14ac:dyDescent="0.3">
      <c r="B18" s="282" t="s">
        <v>324</v>
      </c>
      <c r="C18" s="284"/>
      <c r="E18" s="282" t="s">
        <v>324</v>
      </c>
      <c r="F18" s="284"/>
    </row>
    <row r="19" spans="2:6" ht="15.75" customHeight="1" thickBot="1" x14ac:dyDescent="0.35">
      <c r="B19" s="283"/>
      <c r="C19" s="285"/>
      <c r="E19" s="283"/>
      <c r="F19" s="285"/>
    </row>
    <row r="20" spans="2:6" ht="15.75" customHeight="1" x14ac:dyDescent="0.3"/>
  </sheetData>
  <mergeCells count="4">
    <mergeCell ref="B18:B19"/>
    <mergeCell ref="C18:C19"/>
    <mergeCell ref="E18:E19"/>
    <mergeCell ref="F18:F19"/>
  </mergeCells>
  <dataValidations count="1">
    <dataValidation type="list" allowBlank="1" showInputMessage="1" showErrorMessage="1" sqref="B18 E18" xr:uid="{B537C9F7-62DF-4CB6-A405-03A9E887CA28}">
      <formula1>$B$3:$B$13</formula1>
    </dataValidation>
  </dataValidation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41DC-CBF5-436F-93AF-2686F4CB6EEF}">
  <sheetPr>
    <tabColor theme="9"/>
  </sheetPr>
  <dimension ref="B1:I25"/>
  <sheetViews>
    <sheetView zoomScale="85" zoomScaleNormal="85" workbookViewId="0">
      <selection activeCell="E3" sqref="E3:E25"/>
    </sheetView>
  </sheetViews>
  <sheetFormatPr defaultColWidth="9.109375" defaultRowHeight="14.4" x14ac:dyDescent="0.3"/>
  <cols>
    <col min="1" max="1" width="3.6640625" style="1" customWidth="1"/>
    <col min="2" max="2" width="4.33203125" style="1" bestFit="1" customWidth="1"/>
    <col min="3" max="3" width="26.5546875" style="1" customWidth="1"/>
    <col min="4" max="4" width="21" style="1" customWidth="1"/>
    <col min="5" max="5" width="23.33203125" style="1" customWidth="1"/>
    <col min="6" max="6" width="6.44140625" style="1" customWidth="1"/>
    <col min="7" max="7" width="4.33203125" style="1" customWidth="1"/>
    <col min="8" max="8" width="24.109375" style="1" customWidth="1"/>
    <col min="9" max="9" width="17.44140625" style="1" customWidth="1"/>
    <col min="10" max="16384" width="9.109375" style="1"/>
  </cols>
  <sheetData>
    <row r="1" spans="2:9" ht="15" thickBot="1" x14ac:dyDescent="0.35"/>
    <row r="2" spans="2:9" ht="32.25" customHeight="1" x14ac:dyDescent="0.3">
      <c r="B2" s="136" t="s">
        <v>167</v>
      </c>
      <c r="C2" s="137" t="s">
        <v>168</v>
      </c>
      <c r="D2" s="137" t="s">
        <v>342</v>
      </c>
      <c r="E2" s="138" t="s">
        <v>343</v>
      </c>
      <c r="G2" s="136" t="s">
        <v>167</v>
      </c>
      <c r="H2" s="137" t="s">
        <v>344</v>
      </c>
      <c r="I2" s="138" t="s">
        <v>343</v>
      </c>
    </row>
    <row r="3" spans="2:9" ht="15.6" x14ac:dyDescent="0.3">
      <c r="B3" s="139">
        <v>1</v>
      </c>
      <c r="C3" s="140" t="s">
        <v>345</v>
      </c>
      <c r="D3" s="141" t="s">
        <v>346</v>
      </c>
      <c r="E3" s="142"/>
      <c r="G3" s="139">
        <v>1</v>
      </c>
      <c r="H3" s="140" t="s">
        <v>347</v>
      </c>
      <c r="I3" s="143">
        <v>14000</v>
      </c>
    </row>
    <row r="4" spans="2:9" ht="15.6" x14ac:dyDescent="0.3">
      <c r="B4" s="98">
        <v>2</v>
      </c>
      <c r="C4" s="144" t="s">
        <v>348</v>
      </c>
      <c r="D4" s="21" t="s">
        <v>349</v>
      </c>
      <c r="E4" s="142"/>
      <c r="G4" s="98">
        <v>2</v>
      </c>
      <c r="H4" s="144" t="s">
        <v>350</v>
      </c>
      <c r="I4" s="22">
        <v>10000</v>
      </c>
    </row>
    <row r="5" spans="2:9" ht="15.6" x14ac:dyDescent="0.3">
      <c r="B5" s="98">
        <v>3</v>
      </c>
      <c r="C5" s="144" t="s">
        <v>351</v>
      </c>
      <c r="D5" s="21" t="s">
        <v>350</v>
      </c>
      <c r="E5" s="142"/>
      <c r="G5" s="98">
        <v>3</v>
      </c>
      <c r="H5" s="144" t="s">
        <v>352</v>
      </c>
      <c r="I5" s="22">
        <v>18000</v>
      </c>
    </row>
    <row r="6" spans="2:9" ht="15.6" x14ac:dyDescent="0.3">
      <c r="B6" s="98">
        <v>4</v>
      </c>
      <c r="C6" s="144" t="s">
        <v>353</v>
      </c>
      <c r="D6" s="21" t="s">
        <v>352</v>
      </c>
      <c r="E6" s="142"/>
      <c r="G6" s="98">
        <v>4</v>
      </c>
      <c r="H6" s="144" t="s">
        <v>354</v>
      </c>
      <c r="I6" s="22">
        <v>12000</v>
      </c>
    </row>
    <row r="7" spans="2:9" ht="15.6" x14ac:dyDescent="0.3">
      <c r="B7" s="98">
        <v>5</v>
      </c>
      <c r="C7" s="144" t="s">
        <v>355</v>
      </c>
      <c r="D7" s="21" t="s">
        <v>354</v>
      </c>
      <c r="E7" s="142"/>
      <c r="G7" s="98">
        <v>5</v>
      </c>
      <c r="H7" s="144" t="s">
        <v>356</v>
      </c>
      <c r="I7" s="22">
        <v>10000</v>
      </c>
    </row>
    <row r="8" spans="2:9" ht="15.6" x14ac:dyDescent="0.3">
      <c r="B8" s="98">
        <v>6</v>
      </c>
      <c r="C8" s="144" t="s">
        <v>357</v>
      </c>
      <c r="D8" s="21" t="s">
        <v>356</v>
      </c>
      <c r="E8" s="142"/>
      <c r="G8" s="98">
        <v>6</v>
      </c>
      <c r="H8" s="144" t="s">
        <v>346</v>
      </c>
      <c r="I8" s="22">
        <v>8000</v>
      </c>
    </row>
    <row r="9" spans="2:9" ht="15.6" x14ac:dyDescent="0.3">
      <c r="B9" s="98">
        <v>7</v>
      </c>
      <c r="C9" s="144" t="s">
        <v>358</v>
      </c>
      <c r="D9" s="21" t="s">
        <v>347</v>
      </c>
      <c r="E9" s="142"/>
      <c r="G9" s="98">
        <v>7</v>
      </c>
      <c r="H9" s="144" t="s">
        <v>359</v>
      </c>
      <c r="I9" s="22">
        <v>13000</v>
      </c>
    </row>
    <row r="10" spans="2:9" ht="15.6" x14ac:dyDescent="0.3">
      <c r="B10" s="98">
        <v>8</v>
      </c>
      <c r="C10" s="144" t="s">
        <v>360</v>
      </c>
      <c r="D10" s="21" t="s">
        <v>346</v>
      </c>
      <c r="E10" s="142"/>
      <c r="G10" s="98">
        <v>8</v>
      </c>
      <c r="H10" s="144" t="s">
        <v>349</v>
      </c>
      <c r="I10" s="22">
        <v>9000</v>
      </c>
    </row>
    <row r="11" spans="2:9" ht="16.2" thickBot="1" x14ac:dyDescent="0.35">
      <c r="B11" s="98">
        <v>9</v>
      </c>
      <c r="C11" s="144" t="s">
        <v>361</v>
      </c>
      <c r="D11" s="21" t="s">
        <v>359</v>
      </c>
      <c r="E11" s="142"/>
      <c r="G11" s="101">
        <v>9</v>
      </c>
      <c r="H11" s="145" t="s">
        <v>362</v>
      </c>
      <c r="I11" s="23">
        <v>16000</v>
      </c>
    </row>
    <row r="12" spans="2:9" ht="15.6" x14ac:dyDescent="0.3">
      <c r="B12" s="98">
        <v>10</v>
      </c>
      <c r="C12" s="144" t="s">
        <v>363</v>
      </c>
      <c r="D12" s="21" t="s">
        <v>349</v>
      </c>
      <c r="E12" s="142"/>
    </row>
    <row r="13" spans="2:9" ht="15.6" x14ac:dyDescent="0.3">
      <c r="B13" s="98">
        <v>11</v>
      </c>
      <c r="C13" s="144" t="s">
        <v>364</v>
      </c>
      <c r="D13" s="21" t="s">
        <v>362</v>
      </c>
      <c r="E13" s="142"/>
    </row>
    <row r="14" spans="2:9" ht="18" x14ac:dyDescent="0.35">
      <c r="B14" s="98">
        <v>12</v>
      </c>
      <c r="C14" s="144" t="s">
        <v>365</v>
      </c>
      <c r="D14" s="21" t="s">
        <v>349</v>
      </c>
      <c r="E14" s="142"/>
      <c r="G14" s="7" t="s">
        <v>5</v>
      </c>
    </row>
    <row r="15" spans="2:9" ht="18" x14ac:dyDescent="0.35">
      <c r="B15" s="98">
        <v>13</v>
      </c>
      <c r="C15" s="146" t="s">
        <v>366</v>
      </c>
      <c r="D15" s="21" t="s">
        <v>347</v>
      </c>
      <c r="E15" s="142"/>
      <c r="G15" s="65" t="s">
        <v>367</v>
      </c>
    </row>
    <row r="16" spans="2:9" ht="18" x14ac:dyDescent="0.35">
      <c r="B16" s="98">
        <v>14</v>
      </c>
      <c r="C16" s="144" t="s">
        <v>368</v>
      </c>
      <c r="D16" s="21" t="s">
        <v>359</v>
      </c>
      <c r="E16" s="142"/>
      <c r="G16" s="75" t="s">
        <v>369</v>
      </c>
    </row>
    <row r="17" spans="2:7" ht="18" x14ac:dyDescent="0.35">
      <c r="B17" s="98">
        <v>15</v>
      </c>
      <c r="C17" s="144" t="s">
        <v>370</v>
      </c>
      <c r="D17" s="21" t="s">
        <v>356</v>
      </c>
      <c r="E17" s="142"/>
      <c r="G17" s="24" t="s">
        <v>371</v>
      </c>
    </row>
    <row r="18" spans="2:7" ht="15.6" x14ac:dyDescent="0.3">
      <c r="B18" s="98">
        <v>16</v>
      </c>
      <c r="C18" s="144" t="s">
        <v>372</v>
      </c>
      <c r="D18" s="21" t="s">
        <v>346</v>
      </c>
      <c r="E18" s="142"/>
    </row>
    <row r="19" spans="2:7" ht="15.6" x14ac:dyDescent="0.3">
      <c r="B19" s="98">
        <v>17</v>
      </c>
      <c r="C19" s="144" t="s">
        <v>373</v>
      </c>
      <c r="D19" s="21" t="s">
        <v>349</v>
      </c>
      <c r="E19" s="142"/>
    </row>
    <row r="20" spans="2:7" ht="18" x14ac:dyDescent="0.35">
      <c r="B20" s="98">
        <v>18</v>
      </c>
      <c r="C20" s="144" t="s">
        <v>374</v>
      </c>
      <c r="D20" s="21" t="s">
        <v>349</v>
      </c>
      <c r="E20" s="142"/>
      <c r="G20" s="24"/>
    </row>
    <row r="21" spans="2:7" ht="18" x14ac:dyDescent="0.35">
      <c r="B21" s="98">
        <v>19</v>
      </c>
      <c r="C21" s="144" t="s">
        <v>375</v>
      </c>
      <c r="D21" s="21" t="s">
        <v>356</v>
      </c>
      <c r="E21" s="142"/>
      <c r="G21" s="24"/>
    </row>
    <row r="22" spans="2:7" ht="15.6" x14ac:dyDescent="0.3">
      <c r="B22" s="98">
        <v>20</v>
      </c>
      <c r="C22" s="144" t="s">
        <v>376</v>
      </c>
      <c r="D22" s="21" t="s">
        <v>350</v>
      </c>
      <c r="E22" s="142"/>
    </row>
    <row r="23" spans="2:7" ht="15.6" x14ac:dyDescent="0.3">
      <c r="B23" s="98">
        <v>21</v>
      </c>
      <c r="C23" s="144" t="s">
        <v>377</v>
      </c>
      <c r="D23" s="21" t="s">
        <v>346</v>
      </c>
      <c r="E23" s="142"/>
    </row>
    <row r="24" spans="2:7" ht="15.6" x14ac:dyDescent="0.3">
      <c r="B24" s="98">
        <v>22</v>
      </c>
      <c r="C24" s="144" t="s">
        <v>378</v>
      </c>
      <c r="D24" s="21" t="s">
        <v>349</v>
      </c>
      <c r="E24" s="142"/>
    </row>
    <row r="25" spans="2:7" ht="16.2" thickBot="1" x14ac:dyDescent="0.35">
      <c r="B25" s="101">
        <v>23</v>
      </c>
      <c r="C25" s="145" t="s">
        <v>379</v>
      </c>
      <c r="D25" s="102" t="s">
        <v>346</v>
      </c>
      <c r="E25" s="14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9858-FE88-4B35-92E4-1EFF234FAE18}">
  <sheetPr>
    <tabColor theme="9"/>
  </sheetPr>
  <dimension ref="B1:L812"/>
  <sheetViews>
    <sheetView showGridLines="0" zoomScale="70" zoomScaleNormal="70" workbookViewId="0">
      <selection activeCell="J14" sqref="J14:J15"/>
    </sheetView>
  </sheetViews>
  <sheetFormatPr defaultColWidth="9.109375" defaultRowHeight="12.6" x14ac:dyDescent="0.25"/>
  <cols>
    <col min="1" max="1" width="3.6640625" style="147" customWidth="1"/>
    <col min="2" max="2" width="5.109375" style="147" bestFit="1" customWidth="1"/>
    <col min="3" max="3" width="41.44140625" style="147" bestFit="1" customWidth="1"/>
    <col min="4" max="4" width="18.5546875" style="147" customWidth="1"/>
    <col min="5" max="5" width="18.5546875" style="148" bestFit="1" customWidth="1"/>
    <col min="6" max="6" width="17.109375" style="147" customWidth="1"/>
    <col min="7" max="7" width="5.6640625" style="147" customWidth="1"/>
    <col min="8" max="8" width="5.21875" style="147" customWidth="1"/>
    <col min="9" max="9" width="15.5546875" style="147" customWidth="1"/>
    <col min="10" max="10" width="23.88671875" style="147" customWidth="1"/>
    <col min="11" max="11" width="15.44140625" style="147" customWidth="1"/>
    <col min="12" max="12" width="15.109375" style="147" customWidth="1"/>
    <col min="13" max="16384" width="9.109375" style="147"/>
  </cols>
  <sheetData>
    <row r="1" spans="2:12" ht="13.2" thickBot="1" x14ac:dyDescent="0.3"/>
    <row r="2" spans="2:12" s="150" customFormat="1" ht="38.25" customHeight="1" x14ac:dyDescent="0.3">
      <c r="B2" s="149" t="s">
        <v>167</v>
      </c>
      <c r="C2" s="19" t="s">
        <v>380</v>
      </c>
      <c r="D2" s="19" t="s">
        <v>381</v>
      </c>
      <c r="E2" s="19" t="s">
        <v>382</v>
      </c>
      <c r="F2" s="20" t="s">
        <v>383</v>
      </c>
      <c r="H2" s="149" t="s">
        <v>167</v>
      </c>
      <c r="I2" s="19" t="s">
        <v>384</v>
      </c>
      <c r="J2" s="19" t="s">
        <v>168</v>
      </c>
      <c r="K2" s="20" t="s">
        <v>385</v>
      </c>
      <c r="L2" s="20" t="s">
        <v>1246</v>
      </c>
    </row>
    <row r="3" spans="2:12" ht="16.2" x14ac:dyDescent="0.25">
      <c r="B3" s="151">
        <v>1</v>
      </c>
      <c r="C3" s="146" t="s">
        <v>386</v>
      </c>
      <c r="D3" s="152">
        <v>794.59999999999991</v>
      </c>
      <c r="E3" s="153" t="s">
        <v>387</v>
      </c>
      <c r="F3" s="154"/>
      <c r="H3" s="151">
        <v>1</v>
      </c>
      <c r="I3" s="155" t="s">
        <v>388</v>
      </c>
      <c r="J3" s="156" t="s">
        <v>389</v>
      </c>
      <c r="K3" s="157">
        <v>4.4999999999999998E-2</v>
      </c>
      <c r="L3" s="223"/>
    </row>
    <row r="4" spans="2:12" ht="16.2" x14ac:dyDescent="0.25">
      <c r="B4" s="151">
        <v>2</v>
      </c>
      <c r="C4" s="144" t="s">
        <v>390</v>
      </c>
      <c r="D4" s="152">
        <v>31.7</v>
      </c>
      <c r="E4" s="153" t="s">
        <v>391</v>
      </c>
      <c r="F4" s="154"/>
      <c r="H4" s="151">
        <v>2</v>
      </c>
      <c r="I4" s="155" t="s">
        <v>392</v>
      </c>
      <c r="J4" s="156" t="s">
        <v>393</v>
      </c>
      <c r="K4" s="157">
        <v>0.06</v>
      </c>
      <c r="L4" s="223"/>
    </row>
    <row r="5" spans="2:12" ht="16.2" x14ac:dyDescent="0.25">
      <c r="B5" s="151">
        <v>3</v>
      </c>
      <c r="C5" s="144" t="s">
        <v>394</v>
      </c>
      <c r="D5" s="152">
        <v>116.1</v>
      </c>
      <c r="E5" s="153" t="s">
        <v>391</v>
      </c>
      <c r="F5" s="154"/>
      <c r="H5" s="151">
        <v>3</v>
      </c>
      <c r="I5" s="155" t="s">
        <v>395</v>
      </c>
      <c r="J5" s="156" t="s">
        <v>357</v>
      </c>
      <c r="K5" s="157">
        <v>0.08</v>
      </c>
      <c r="L5" s="223"/>
    </row>
    <row r="6" spans="2:12" ht="16.2" x14ac:dyDescent="0.25">
      <c r="B6" s="151">
        <v>4</v>
      </c>
      <c r="C6" s="144" t="s">
        <v>396</v>
      </c>
      <c r="D6" s="152">
        <v>513</v>
      </c>
      <c r="E6" s="153" t="s">
        <v>397</v>
      </c>
      <c r="F6" s="154"/>
      <c r="H6" s="151">
        <v>4</v>
      </c>
      <c r="I6" s="155" t="s">
        <v>398</v>
      </c>
      <c r="J6" s="156" t="s">
        <v>399</v>
      </c>
      <c r="K6" s="157">
        <v>4.4999999999999998E-2</v>
      </c>
      <c r="L6" s="223"/>
    </row>
    <row r="7" spans="2:12" ht="16.2" x14ac:dyDescent="0.25">
      <c r="B7" s="151">
        <v>5</v>
      </c>
      <c r="C7" s="144" t="s">
        <v>400</v>
      </c>
      <c r="D7" s="152">
        <v>658.3</v>
      </c>
      <c r="E7" s="153" t="s">
        <v>395</v>
      </c>
      <c r="F7" s="154"/>
      <c r="H7" s="151">
        <v>5</v>
      </c>
      <c r="I7" s="155" t="s">
        <v>391</v>
      </c>
      <c r="J7" s="156" t="s">
        <v>401</v>
      </c>
      <c r="K7" s="157">
        <v>0.05</v>
      </c>
      <c r="L7" s="223"/>
    </row>
    <row r="8" spans="2:12" ht="16.2" x14ac:dyDescent="0.25">
      <c r="B8" s="151">
        <v>6</v>
      </c>
      <c r="C8" s="144" t="s">
        <v>402</v>
      </c>
      <c r="D8" s="152">
        <v>413.40000000000003</v>
      </c>
      <c r="E8" s="153" t="s">
        <v>403</v>
      </c>
      <c r="F8" s="154"/>
      <c r="H8" s="151">
        <v>6</v>
      </c>
      <c r="I8" s="155" t="s">
        <v>387</v>
      </c>
      <c r="J8" s="156" t="s">
        <v>404</v>
      </c>
      <c r="K8" s="157">
        <v>0.04</v>
      </c>
      <c r="L8" s="223"/>
    </row>
    <row r="9" spans="2:12" ht="16.2" x14ac:dyDescent="0.25">
      <c r="B9" s="151">
        <v>7</v>
      </c>
      <c r="C9" s="144" t="s">
        <v>405</v>
      </c>
      <c r="D9" s="152">
        <v>1483.3000000000002</v>
      </c>
      <c r="E9" s="153" t="s">
        <v>406</v>
      </c>
      <c r="F9" s="154"/>
      <c r="H9" s="151">
        <v>7</v>
      </c>
      <c r="I9" s="155" t="s">
        <v>403</v>
      </c>
      <c r="J9" s="156" t="s">
        <v>407</v>
      </c>
      <c r="K9" s="157">
        <v>0.08</v>
      </c>
      <c r="L9" s="223"/>
    </row>
    <row r="10" spans="2:12" ht="16.2" x14ac:dyDescent="0.25">
      <c r="B10" s="151">
        <v>8</v>
      </c>
      <c r="C10" s="144" t="s">
        <v>408</v>
      </c>
      <c r="D10" s="152">
        <v>323.8</v>
      </c>
      <c r="E10" s="153" t="s">
        <v>398</v>
      </c>
      <c r="F10" s="154"/>
      <c r="H10" s="151">
        <v>8</v>
      </c>
      <c r="I10" s="155" t="s">
        <v>409</v>
      </c>
      <c r="J10" s="156" t="s">
        <v>410</v>
      </c>
      <c r="K10" s="157">
        <v>0.12</v>
      </c>
      <c r="L10" s="223"/>
    </row>
    <row r="11" spans="2:12" ht="16.2" x14ac:dyDescent="0.25">
      <c r="B11" s="151">
        <v>9</v>
      </c>
      <c r="C11" s="144" t="s">
        <v>400</v>
      </c>
      <c r="D11" s="152">
        <v>581.70000000000005</v>
      </c>
      <c r="E11" s="153" t="s">
        <v>403</v>
      </c>
      <c r="F11" s="154"/>
      <c r="H11" s="151">
        <v>9</v>
      </c>
      <c r="I11" s="155" t="s">
        <v>406</v>
      </c>
      <c r="J11" s="156" t="s">
        <v>411</v>
      </c>
      <c r="K11" s="157">
        <v>7.0000000000000007E-2</v>
      </c>
      <c r="L11" s="223"/>
    </row>
    <row r="12" spans="2:12" ht="16.8" thickBot="1" x14ac:dyDescent="0.3">
      <c r="B12" s="151">
        <v>10</v>
      </c>
      <c r="C12" s="144" t="s">
        <v>412</v>
      </c>
      <c r="D12" s="152">
        <v>139.70000000000002</v>
      </c>
      <c r="E12" s="153" t="s">
        <v>397</v>
      </c>
      <c r="F12" s="154"/>
      <c r="H12" s="158">
        <v>10</v>
      </c>
      <c r="I12" s="159" t="s">
        <v>397</v>
      </c>
      <c r="J12" s="160" t="s">
        <v>413</v>
      </c>
      <c r="K12" s="161">
        <v>0.1</v>
      </c>
      <c r="L12" s="223"/>
    </row>
    <row r="13" spans="2:12" ht="16.8" thickBot="1" x14ac:dyDescent="0.3">
      <c r="B13" s="151">
        <v>11</v>
      </c>
      <c r="C13" s="144" t="s">
        <v>414</v>
      </c>
      <c r="D13" s="152">
        <v>819.09999999999991</v>
      </c>
      <c r="E13" s="153" t="s">
        <v>395</v>
      </c>
      <c r="F13" s="154"/>
    </row>
    <row r="14" spans="2:12" ht="18" customHeight="1" x14ac:dyDescent="0.25">
      <c r="B14" s="151">
        <v>12</v>
      </c>
      <c r="C14" s="144" t="s">
        <v>415</v>
      </c>
      <c r="D14" s="152">
        <v>229.8</v>
      </c>
      <c r="E14" s="153" t="s">
        <v>398</v>
      </c>
      <c r="F14" s="154"/>
      <c r="H14" s="286" t="s">
        <v>416</v>
      </c>
      <c r="I14" s="287"/>
      <c r="J14" s="290"/>
      <c r="K14" s="292">
        <v>44145.621500000001</v>
      </c>
    </row>
    <row r="15" spans="2:12" ht="16.8" thickBot="1" x14ac:dyDescent="0.3">
      <c r="B15" s="151">
        <v>13</v>
      </c>
      <c r="C15" s="146" t="s">
        <v>386</v>
      </c>
      <c r="D15" s="152">
        <v>1405.1</v>
      </c>
      <c r="E15" s="153" t="s">
        <v>388</v>
      </c>
      <c r="F15" s="154"/>
      <c r="H15" s="288"/>
      <c r="I15" s="289"/>
      <c r="J15" s="291"/>
      <c r="K15" s="292"/>
    </row>
    <row r="16" spans="2:12" ht="16.2" x14ac:dyDescent="0.25">
      <c r="B16" s="151">
        <v>14</v>
      </c>
      <c r="C16" s="144" t="s">
        <v>417</v>
      </c>
      <c r="D16" s="152">
        <v>32.5</v>
      </c>
      <c r="E16" s="153" t="s">
        <v>395</v>
      </c>
      <c r="F16" s="154"/>
    </row>
    <row r="17" spans="2:8" ht="16.2" x14ac:dyDescent="0.25">
      <c r="B17" s="151">
        <v>15</v>
      </c>
      <c r="C17" s="144" t="s">
        <v>418</v>
      </c>
      <c r="D17" s="152">
        <v>482.9</v>
      </c>
      <c r="E17" s="153" t="s">
        <v>409</v>
      </c>
      <c r="F17" s="154"/>
    </row>
    <row r="18" spans="2:8" ht="18" x14ac:dyDescent="0.35">
      <c r="B18" s="151">
        <v>16</v>
      </c>
      <c r="C18" s="144" t="s">
        <v>419</v>
      </c>
      <c r="D18" s="152">
        <v>550.90000000000009</v>
      </c>
      <c r="E18" s="153" t="s">
        <v>395</v>
      </c>
      <c r="F18" s="154"/>
      <c r="H18" s="7" t="s">
        <v>5</v>
      </c>
    </row>
    <row r="19" spans="2:8" ht="18" x14ac:dyDescent="0.35">
      <c r="B19" s="151">
        <v>17</v>
      </c>
      <c r="C19" s="144" t="s">
        <v>420</v>
      </c>
      <c r="D19" s="152">
        <v>30.5</v>
      </c>
      <c r="E19" s="153" t="s">
        <v>395</v>
      </c>
      <c r="F19" s="154"/>
      <c r="H19" s="8" t="s">
        <v>421</v>
      </c>
    </row>
    <row r="20" spans="2:8" ht="18" x14ac:dyDescent="0.35">
      <c r="B20" s="151">
        <v>18</v>
      </c>
      <c r="C20" s="144" t="s">
        <v>386</v>
      </c>
      <c r="D20" s="152">
        <v>1460.6</v>
      </c>
      <c r="E20" s="153" t="s">
        <v>406</v>
      </c>
      <c r="F20" s="154"/>
      <c r="H20" s="24" t="s">
        <v>422</v>
      </c>
    </row>
    <row r="21" spans="2:8" ht="18" x14ac:dyDescent="0.35">
      <c r="B21" s="151">
        <v>19</v>
      </c>
      <c r="C21" s="144" t="s">
        <v>408</v>
      </c>
      <c r="D21" s="152">
        <v>257.3</v>
      </c>
      <c r="E21" s="153" t="s">
        <v>403</v>
      </c>
      <c r="F21" s="154"/>
      <c r="H21" s="24" t="s">
        <v>423</v>
      </c>
    </row>
    <row r="22" spans="2:8" ht="16.2" x14ac:dyDescent="0.25">
      <c r="B22" s="151">
        <v>20</v>
      </c>
      <c r="C22" s="144" t="s">
        <v>424</v>
      </c>
      <c r="D22" s="152">
        <v>662.90000000000009</v>
      </c>
      <c r="E22" s="153" t="s">
        <v>409</v>
      </c>
      <c r="F22" s="154"/>
    </row>
    <row r="23" spans="2:8" ht="16.2" x14ac:dyDescent="0.25">
      <c r="B23" s="151">
        <v>21</v>
      </c>
      <c r="C23" s="144" t="s">
        <v>408</v>
      </c>
      <c r="D23" s="152">
        <v>1365.3999999999999</v>
      </c>
      <c r="E23" s="153" t="s">
        <v>388</v>
      </c>
      <c r="F23" s="154"/>
    </row>
    <row r="24" spans="2:8" ht="16.2" x14ac:dyDescent="0.25">
      <c r="B24" s="151">
        <v>22</v>
      </c>
      <c r="C24" s="144" t="s">
        <v>425</v>
      </c>
      <c r="D24" s="152">
        <v>2085.8000000000002</v>
      </c>
      <c r="E24" s="153" t="s">
        <v>395</v>
      </c>
      <c r="F24" s="154"/>
    </row>
    <row r="25" spans="2:8" ht="16.2" x14ac:dyDescent="0.25">
      <c r="B25" s="151">
        <v>23</v>
      </c>
      <c r="C25" s="144" t="s">
        <v>418</v>
      </c>
      <c r="D25" s="152">
        <v>980.3</v>
      </c>
      <c r="E25" s="153" t="s">
        <v>391</v>
      </c>
      <c r="F25" s="154"/>
    </row>
    <row r="26" spans="2:8" ht="16.2" x14ac:dyDescent="0.25">
      <c r="B26" s="151">
        <v>24</v>
      </c>
      <c r="C26" s="144" t="s">
        <v>426</v>
      </c>
      <c r="D26" s="152">
        <v>45.599999999999994</v>
      </c>
      <c r="E26" s="153" t="s">
        <v>398</v>
      </c>
      <c r="F26" s="154"/>
    </row>
    <row r="27" spans="2:8" ht="16.2" x14ac:dyDescent="0.25">
      <c r="B27" s="151">
        <v>25</v>
      </c>
      <c r="C27" s="146" t="s">
        <v>427</v>
      </c>
      <c r="D27" s="152">
        <v>269.3</v>
      </c>
      <c r="E27" s="153" t="s">
        <v>388</v>
      </c>
      <c r="F27" s="154"/>
    </row>
    <row r="28" spans="2:8" ht="16.2" x14ac:dyDescent="0.25">
      <c r="B28" s="151">
        <v>26</v>
      </c>
      <c r="C28" s="144" t="s">
        <v>428</v>
      </c>
      <c r="D28" s="152">
        <v>552.79999999999995</v>
      </c>
      <c r="E28" s="153" t="s">
        <v>392</v>
      </c>
      <c r="F28" s="154"/>
    </row>
    <row r="29" spans="2:8" ht="16.2" x14ac:dyDescent="0.25">
      <c r="B29" s="151">
        <v>27</v>
      </c>
      <c r="C29" s="144" t="s">
        <v>429</v>
      </c>
      <c r="D29" s="152">
        <v>760.69999999999993</v>
      </c>
      <c r="E29" s="153" t="s">
        <v>403</v>
      </c>
      <c r="F29" s="154"/>
    </row>
    <row r="30" spans="2:8" ht="16.2" x14ac:dyDescent="0.25">
      <c r="B30" s="151">
        <v>28</v>
      </c>
      <c r="C30" s="144" t="s">
        <v>430</v>
      </c>
      <c r="D30" s="152">
        <v>1257.7</v>
      </c>
      <c r="E30" s="153" t="s">
        <v>392</v>
      </c>
      <c r="F30" s="154"/>
    </row>
    <row r="31" spans="2:8" ht="16.2" x14ac:dyDescent="0.25">
      <c r="B31" s="151">
        <v>29</v>
      </c>
      <c r="C31" s="144" t="s">
        <v>431</v>
      </c>
      <c r="D31" s="152">
        <v>138.4</v>
      </c>
      <c r="E31" s="153" t="s">
        <v>409</v>
      </c>
      <c r="F31" s="154"/>
    </row>
    <row r="32" spans="2:8" ht="16.2" x14ac:dyDescent="0.25">
      <c r="B32" s="151">
        <v>30</v>
      </c>
      <c r="C32" s="144" t="s">
        <v>432</v>
      </c>
      <c r="D32" s="152">
        <v>60.099999999999994</v>
      </c>
      <c r="E32" s="153" t="s">
        <v>391</v>
      </c>
      <c r="F32" s="154"/>
    </row>
    <row r="33" spans="2:6" ht="16.2" x14ac:dyDescent="0.25">
      <c r="B33" s="151">
        <v>31</v>
      </c>
      <c r="C33" s="144" t="s">
        <v>433</v>
      </c>
      <c r="D33" s="152">
        <v>926.9</v>
      </c>
      <c r="E33" s="153" t="s">
        <v>409</v>
      </c>
      <c r="F33" s="154"/>
    </row>
    <row r="34" spans="2:6" ht="16.2" x14ac:dyDescent="0.25">
      <c r="B34" s="151">
        <v>32</v>
      </c>
      <c r="C34" s="144" t="s">
        <v>434</v>
      </c>
      <c r="D34" s="152">
        <v>258.29999999999995</v>
      </c>
      <c r="E34" s="153" t="s">
        <v>409</v>
      </c>
      <c r="F34" s="154"/>
    </row>
    <row r="35" spans="2:6" ht="16.2" x14ac:dyDescent="0.25">
      <c r="B35" s="151">
        <v>33</v>
      </c>
      <c r="C35" s="144" t="s">
        <v>435</v>
      </c>
      <c r="D35" s="152">
        <v>29.4</v>
      </c>
      <c r="E35" s="153" t="s">
        <v>395</v>
      </c>
      <c r="F35" s="154"/>
    </row>
    <row r="36" spans="2:6" ht="16.2" x14ac:dyDescent="0.25">
      <c r="B36" s="151">
        <v>34</v>
      </c>
      <c r="C36" s="144" t="s">
        <v>435</v>
      </c>
      <c r="D36" s="152">
        <v>126.89999999999999</v>
      </c>
      <c r="E36" s="153" t="s">
        <v>397</v>
      </c>
      <c r="F36" s="154"/>
    </row>
    <row r="37" spans="2:6" ht="16.2" x14ac:dyDescent="0.25">
      <c r="B37" s="151">
        <v>35</v>
      </c>
      <c r="C37" s="144" t="s">
        <v>436</v>
      </c>
      <c r="D37" s="152">
        <v>36.700000000000003</v>
      </c>
      <c r="E37" s="153" t="s">
        <v>391</v>
      </c>
      <c r="F37" s="154"/>
    </row>
    <row r="38" spans="2:6" ht="16.2" x14ac:dyDescent="0.25">
      <c r="B38" s="151">
        <v>36</v>
      </c>
      <c r="C38" s="144" t="s">
        <v>437</v>
      </c>
      <c r="D38" s="152">
        <v>848.1</v>
      </c>
      <c r="E38" s="153" t="s">
        <v>403</v>
      </c>
      <c r="F38" s="154"/>
    </row>
    <row r="39" spans="2:6" ht="16.2" x14ac:dyDescent="0.25">
      <c r="B39" s="151">
        <v>37</v>
      </c>
      <c r="C39" s="146" t="s">
        <v>429</v>
      </c>
      <c r="D39" s="152">
        <v>768.3</v>
      </c>
      <c r="E39" s="153" t="s">
        <v>388</v>
      </c>
      <c r="F39" s="154"/>
    </row>
    <row r="40" spans="2:6" ht="16.2" x14ac:dyDescent="0.25">
      <c r="B40" s="151">
        <v>38</v>
      </c>
      <c r="C40" s="144" t="s">
        <v>434</v>
      </c>
      <c r="D40" s="152">
        <v>765.6</v>
      </c>
      <c r="E40" s="153" t="s">
        <v>395</v>
      </c>
      <c r="F40" s="154"/>
    </row>
    <row r="41" spans="2:6" ht="16.2" x14ac:dyDescent="0.25">
      <c r="B41" s="151">
        <v>39</v>
      </c>
      <c r="C41" s="144" t="s">
        <v>438</v>
      </c>
      <c r="D41" s="152">
        <v>127.6</v>
      </c>
      <c r="E41" s="153" t="s">
        <v>409</v>
      </c>
      <c r="F41" s="154"/>
    </row>
    <row r="42" spans="2:6" ht="16.2" x14ac:dyDescent="0.25">
      <c r="B42" s="151">
        <v>40</v>
      </c>
      <c r="C42" s="144" t="s">
        <v>439</v>
      </c>
      <c r="D42" s="152">
        <v>227.7</v>
      </c>
      <c r="E42" s="153" t="s">
        <v>387</v>
      </c>
      <c r="F42" s="154"/>
    </row>
    <row r="43" spans="2:6" ht="16.2" x14ac:dyDescent="0.25">
      <c r="B43" s="151">
        <v>41</v>
      </c>
      <c r="C43" s="144" t="s">
        <v>440</v>
      </c>
      <c r="D43" s="152">
        <v>45.4</v>
      </c>
      <c r="E43" s="153" t="s">
        <v>391</v>
      </c>
      <c r="F43" s="154"/>
    </row>
    <row r="44" spans="2:6" ht="16.2" x14ac:dyDescent="0.25">
      <c r="B44" s="151">
        <v>42</v>
      </c>
      <c r="C44" s="144" t="s">
        <v>429</v>
      </c>
      <c r="D44" s="152">
        <v>2292.4</v>
      </c>
      <c r="E44" s="153" t="s">
        <v>409</v>
      </c>
      <c r="F44" s="154"/>
    </row>
    <row r="45" spans="2:6" ht="16.2" x14ac:dyDescent="0.25">
      <c r="B45" s="151">
        <v>43</v>
      </c>
      <c r="C45" s="144" t="s">
        <v>441</v>
      </c>
      <c r="D45" s="152">
        <v>13.5</v>
      </c>
      <c r="E45" s="153" t="s">
        <v>388</v>
      </c>
      <c r="F45" s="154"/>
    </row>
    <row r="46" spans="2:6" ht="16.2" x14ac:dyDescent="0.25">
      <c r="B46" s="151">
        <v>44</v>
      </c>
      <c r="C46" s="144" t="s">
        <v>442</v>
      </c>
      <c r="D46" s="152">
        <v>74.5</v>
      </c>
      <c r="E46" s="153" t="s">
        <v>395</v>
      </c>
      <c r="F46" s="154"/>
    </row>
    <row r="47" spans="2:6" ht="16.2" x14ac:dyDescent="0.25">
      <c r="B47" s="151">
        <v>45</v>
      </c>
      <c r="C47" s="144" t="s">
        <v>443</v>
      </c>
      <c r="D47" s="152">
        <v>797</v>
      </c>
      <c r="E47" s="153" t="s">
        <v>409</v>
      </c>
      <c r="F47" s="154"/>
    </row>
    <row r="48" spans="2:6" ht="16.2" x14ac:dyDescent="0.25">
      <c r="B48" s="151">
        <v>46</v>
      </c>
      <c r="C48" s="144" t="s">
        <v>420</v>
      </c>
      <c r="D48" s="152">
        <v>64</v>
      </c>
      <c r="E48" s="153" t="s">
        <v>391</v>
      </c>
      <c r="F48" s="154"/>
    </row>
    <row r="49" spans="2:6" ht="16.2" x14ac:dyDescent="0.25">
      <c r="B49" s="151">
        <v>47</v>
      </c>
      <c r="C49" s="144" t="s">
        <v>418</v>
      </c>
      <c r="D49" s="152">
        <v>1472.6</v>
      </c>
      <c r="E49" s="153" t="s">
        <v>395</v>
      </c>
      <c r="F49" s="154"/>
    </row>
    <row r="50" spans="2:6" ht="16.2" x14ac:dyDescent="0.25">
      <c r="B50" s="151">
        <v>48</v>
      </c>
      <c r="C50" s="144" t="s">
        <v>432</v>
      </c>
      <c r="D50" s="152">
        <v>11.5</v>
      </c>
      <c r="E50" s="153" t="s">
        <v>392</v>
      </c>
      <c r="F50" s="154"/>
    </row>
    <row r="51" spans="2:6" ht="16.2" x14ac:dyDescent="0.25">
      <c r="B51" s="151">
        <v>49</v>
      </c>
      <c r="C51" s="144" t="s">
        <v>428</v>
      </c>
      <c r="D51" s="152">
        <v>57.400000000000006</v>
      </c>
      <c r="E51" s="153" t="s">
        <v>398</v>
      </c>
      <c r="F51" s="154"/>
    </row>
    <row r="52" spans="2:6" ht="16.2" x14ac:dyDescent="0.25">
      <c r="B52" s="151">
        <v>50</v>
      </c>
      <c r="C52" s="144" t="s">
        <v>431</v>
      </c>
      <c r="D52" s="152">
        <v>211.8</v>
      </c>
      <c r="E52" s="153" t="s">
        <v>388</v>
      </c>
      <c r="F52" s="154"/>
    </row>
    <row r="53" spans="2:6" ht="16.2" x14ac:dyDescent="0.25">
      <c r="B53" s="151">
        <v>51</v>
      </c>
      <c r="C53" s="144" t="s">
        <v>437</v>
      </c>
      <c r="D53" s="152">
        <v>1.2</v>
      </c>
      <c r="E53" s="153" t="s">
        <v>391</v>
      </c>
      <c r="F53" s="154"/>
    </row>
    <row r="54" spans="2:6" ht="16.2" x14ac:dyDescent="0.25">
      <c r="B54" s="151">
        <v>52</v>
      </c>
      <c r="C54" s="144" t="s">
        <v>444</v>
      </c>
      <c r="D54" s="152">
        <v>1682.2</v>
      </c>
      <c r="E54" s="153" t="s">
        <v>391</v>
      </c>
      <c r="F54" s="154"/>
    </row>
    <row r="55" spans="2:6" ht="16.2" x14ac:dyDescent="0.25">
      <c r="B55" s="151">
        <v>53</v>
      </c>
      <c r="C55" s="144" t="s">
        <v>433</v>
      </c>
      <c r="D55" s="152">
        <v>89.800000000000011</v>
      </c>
      <c r="E55" s="153" t="s">
        <v>392</v>
      </c>
      <c r="F55" s="154"/>
    </row>
    <row r="56" spans="2:6" ht="16.2" x14ac:dyDescent="0.25">
      <c r="B56" s="151">
        <v>54</v>
      </c>
      <c r="C56" s="144" t="s">
        <v>438</v>
      </c>
      <c r="D56" s="152">
        <v>297.60000000000002</v>
      </c>
      <c r="E56" s="153" t="s">
        <v>395</v>
      </c>
      <c r="F56" s="154"/>
    </row>
    <row r="57" spans="2:6" ht="16.2" x14ac:dyDescent="0.25">
      <c r="B57" s="151">
        <v>55</v>
      </c>
      <c r="C57" s="144" t="s">
        <v>445</v>
      </c>
      <c r="D57" s="152">
        <v>450.79999999999995</v>
      </c>
      <c r="E57" s="153" t="s">
        <v>409</v>
      </c>
      <c r="F57" s="154"/>
    </row>
    <row r="58" spans="2:6" ht="16.2" x14ac:dyDescent="0.25">
      <c r="B58" s="151">
        <v>56</v>
      </c>
      <c r="C58" s="144" t="s">
        <v>431</v>
      </c>
      <c r="D58" s="152">
        <v>637.9</v>
      </c>
      <c r="E58" s="153" t="s">
        <v>388</v>
      </c>
      <c r="F58" s="154"/>
    </row>
    <row r="59" spans="2:6" ht="16.2" x14ac:dyDescent="0.25">
      <c r="B59" s="151">
        <v>57</v>
      </c>
      <c r="C59" s="144" t="s">
        <v>427</v>
      </c>
      <c r="D59" s="152">
        <v>176.8</v>
      </c>
      <c r="E59" s="153" t="s">
        <v>397</v>
      </c>
      <c r="F59" s="154"/>
    </row>
    <row r="60" spans="2:6" ht="16.2" x14ac:dyDescent="0.25">
      <c r="B60" s="151">
        <v>58</v>
      </c>
      <c r="C60" s="144" t="s">
        <v>446</v>
      </c>
      <c r="D60" s="152">
        <v>1078.3</v>
      </c>
      <c r="E60" s="153" t="s">
        <v>387</v>
      </c>
      <c r="F60" s="154"/>
    </row>
    <row r="61" spans="2:6" ht="16.2" x14ac:dyDescent="0.25">
      <c r="B61" s="151">
        <v>59</v>
      </c>
      <c r="C61" s="144" t="s">
        <v>435</v>
      </c>
      <c r="D61" s="152">
        <v>75.599999999999994</v>
      </c>
      <c r="E61" s="153" t="s">
        <v>388</v>
      </c>
      <c r="F61" s="154"/>
    </row>
    <row r="62" spans="2:6" ht="16.2" x14ac:dyDescent="0.25">
      <c r="B62" s="151">
        <v>60</v>
      </c>
      <c r="C62" s="144" t="s">
        <v>447</v>
      </c>
      <c r="D62" s="152">
        <v>16.100000000000001</v>
      </c>
      <c r="E62" s="153" t="s">
        <v>387</v>
      </c>
      <c r="F62" s="154"/>
    </row>
    <row r="63" spans="2:6" ht="16.2" x14ac:dyDescent="0.25">
      <c r="B63" s="151">
        <v>61</v>
      </c>
      <c r="C63" s="144" t="s">
        <v>448</v>
      </c>
      <c r="D63" s="152">
        <v>5.6000000000000005</v>
      </c>
      <c r="E63" s="153" t="s">
        <v>392</v>
      </c>
      <c r="F63" s="154"/>
    </row>
    <row r="64" spans="2:6" ht="16.2" x14ac:dyDescent="0.25">
      <c r="B64" s="151">
        <v>62</v>
      </c>
      <c r="C64" s="144" t="s">
        <v>449</v>
      </c>
      <c r="D64" s="152">
        <v>246.9</v>
      </c>
      <c r="E64" s="153" t="s">
        <v>388</v>
      </c>
      <c r="F64" s="154"/>
    </row>
    <row r="65" spans="2:6" ht="16.2" x14ac:dyDescent="0.25">
      <c r="B65" s="151">
        <v>63</v>
      </c>
      <c r="C65" s="144" t="s">
        <v>450</v>
      </c>
      <c r="D65" s="152">
        <v>175.2</v>
      </c>
      <c r="E65" s="153" t="s">
        <v>409</v>
      </c>
      <c r="F65" s="154"/>
    </row>
    <row r="66" spans="2:6" ht="16.2" x14ac:dyDescent="0.25">
      <c r="B66" s="151">
        <v>64</v>
      </c>
      <c r="C66" s="144" t="s">
        <v>445</v>
      </c>
      <c r="D66" s="152">
        <v>402.59999999999997</v>
      </c>
      <c r="E66" s="153" t="s">
        <v>392</v>
      </c>
      <c r="F66" s="154"/>
    </row>
    <row r="67" spans="2:6" ht="16.2" x14ac:dyDescent="0.25">
      <c r="B67" s="151">
        <v>65</v>
      </c>
      <c r="C67" s="144" t="s">
        <v>451</v>
      </c>
      <c r="D67" s="152">
        <v>417.59999999999997</v>
      </c>
      <c r="E67" s="153" t="s">
        <v>395</v>
      </c>
      <c r="F67" s="154"/>
    </row>
    <row r="68" spans="2:6" ht="16.2" x14ac:dyDescent="0.25">
      <c r="B68" s="151">
        <v>66</v>
      </c>
      <c r="C68" s="144" t="s">
        <v>429</v>
      </c>
      <c r="D68" s="152">
        <v>19.600000000000001</v>
      </c>
      <c r="E68" s="153" t="s">
        <v>392</v>
      </c>
      <c r="F68" s="154"/>
    </row>
    <row r="69" spans="2:6" ht="16.2" x14ac:dyDescent="0.25">
      <c r="B69" s="151">
        <v>67</v>
      </c>
      <c r="C69" s="144" t="s">
        <v>418</v>
      </c>
      <c r="D69" s="152">
        <v>741.59999999999991</v>
      </c>
      <c r="E69" s="153" t="s">
        <v>388</v>
      </c>
      <c r="F69" s="154"/>
    </row>
    <row r="70" spans="2:6" ht="16.2" x14ac:dyDescent="0.25">
      <c r="B70" s="151">
        <v>68</v>
      </c>
      <c r="C70" s="144" t="s">
        <v>451</v>
      </c>
      <c r="D70" s="152">
        <v>47.300000000000004</v>
      </c>
      <c r="E70" s="153" t="s">
        <v>409</v>
      </c>
      <c r="F70" s="154"/>
    </row>
    <row r="71" spans="2:6" ht="16.2" x14ac:dyDescent="0.25">
      <c r="B71" s="151">
        <v>69</v>
      </c>
      <c r="C71" s="144" t="s">
        <v>418</v>
      </c>
      <c r="D71" s="152">
        <v>1501.5</v>
      </c>
      <c r="E71" s="153" t="s">
        <v>388</v>
      </c>
      <c r="F71" s="154"/>
    </row>
    <row r="72" spans="2:6" ht="16.2" x14ac:dyDescent="0.25">
      <c r="B72" s="151">
        <v>70</v>
      </c>
      <c r="C72" s="144" t="s">
        <v>396</v>
      </c>
      <c r="D72" s="152">
        <v>62.699999999999996</v>
      </c>
      <c r="E72" s="153" t="s">
        <v>395</v>
      </c>
      <c r="F72" s="154"/>
    </row>
    <row r="73" spans="2:6" ht="16.2" x14ac:dyDescent="0.25">
      <c r="B73" s="151">
        <v>71</v>
      </c>
      <c r="C73" s="144" t="s">
        <v>452</v>
      </c>
      <c r="D73" s="152">
        <v>2576.1999999999998</v>
      </c>
      <c r="E73" s="153" t="s">
        <v>409</v>
      </c>
      <c r="F73" s="154"/>
    </row>
    <row r="74" spans="2:6" ht="16.2" x14ac:dyDescent="0.25">
      <c r="B74" s="151">
        <v>72</v>
      </c>
      <c r="C74" s="144" t="s">
        <v>448</v>
      </c>
      <c r="D74" s="152">
        <v>126.89999999999999</v>
      </c>
      <c r="E74" s="153" t="s">
        <v>391</v>
      </c>
      <c r="F74" s="154"/>
    </row>
    <row r="75" spans="2:6" ht="16.2" x14ac:dyDescent="0.25">
      <c r="B75" s="151">
        <v>73</v>
      </c>
      <c r="C75" s="144" t="s">
        <v>453</v>
      </c>
      <c r="D75" s="152">
        <v>2142.7000000000003</v>
      </c>
      <c r="E75" s="153" t="s">
        <v>406</v>
      </c>
      <c r="F75" s="154"/>
    </row>
    <row r="76" spans="2:6" ht="16.2" x14ac:dyDescent="0.25">
      <c r="B76" s="151">
        <v>74</v>
      </c>
      <c r="C76" s="144" t="s">
        <v>431</v>
      </c>
      <c r="D76" s="152">
        <v>645</v>
      </c>
      <c r="E76" s="153" t="s">
        <v>387</v>
      </c>
      <c r="F76" s="154"/>
    </row>
    <row r="77" spans="2:6" ht="16.2" x14ac:dyDescent="0.25">
      <c r="B77" s="151">
        <v>75</v>
      </c>
      <c r="C77" s="144" t="s">
        <v>451</v>
      </c>
      <c r="D77" s="152">
        <v>34.300000000000004</v>
      </c>
      <c r="E77" s="153" t="s">
        <v>403</v>
      </c>
      <c r="F77" s="154"/>
    </row>
    <row r="78" spans="2:6" ht="16.2" x14ac:dyDescent="0.25">
      <c r="B78" s="151">
        <v>76</v>
      </c>
      <c r="C78" s="144" t="s">
        <v>454</v>
      </c>
      <c r="D78" s="152">
        <v>48.8</v>
      </c>
      <c r="E78" s="153" t="s">
        <v>395</v>
      </c>
      <c r="F78" s="154"/>
    </row>
    <row r="79" spans="2:6" ht="16.2" x14ac:dyDescent="0.25">
      <c r="B79" s="151">
        <v>77</v>
      </c>
      <c r="C79" s="144" t="s">
        <v>454</v>
      </c>
      <c r="D79" s="152">
        <v>648.6</v>
      </c>
      <c r="E79" s="153" t="s">
        <v>388</v>
      </c>
      <c r="F79" s="154"/>
    </row>
    <row r="80" spans="2:6" ht="16.2" x14ac:dyDescent="0.25">
      <c r="B80" s="151">
        <v>78</v>
      </c>
      <c r="C80" s="144" t="s">
        <v>455</v>
      </c>
      <c r="D80" s="152">
        <v>779.2</v>
      </c>
      <c r="E80" s="153" t="s">
        <v>395</v>
      </c>
      <c r="F80" s="154"/>
    </row>
    <row r="81" spans="2:6" ht="16.2" x14ac:dyDescent="0.25">
      <c r="B81" s="151">
        <v>79</v>
      </c>
      <c r="C81" s="144" t="s">
        <v>436</v>
      </c>
      <c r="D81" s="152">
        <v>633.6</v>
      </c>
      <c r="E81" s="153" t="s">
        <v>392</v>
      </c>
      <c r="F81" s="154"/>
    </row>
    <row r="82" spans="2:6" ht="16.2" x14ac:dyDescent="0.25">
      <c r="B82" s="151">
        <v>80</v>
      </c>
      <c r="C82" s="144" t="s">
        <v>456</v>
      </c>
      <c r="D82" s="152">
        <v>870.3</v>
      </c>
      <c r="E82" s="153" t="s">
        <v>395</v>
      </c>
      <c r="F82" s="154"/>
    </row>
    <row r="83" spans="2:6" ht="16.2" x14ac:dyDescent="0.25">
      <c r="B83" s="151">
        <v>81</v>
      </c>
      <c r="C83" s="144" t="s">
        <v>408</v>
      </c>
      <c r="D83" s="152">
        <v>345.7</v>
      </c>
      <c r="E83" s="153" t="s">
        <v>398</v>
      </c>
      <c r="F83" s="154"/>
    </row>
    <row r="84" spans="2:6" ht="16.2" x14ac:dyDescent="0.25">
      <c r="B84" s="151">
        <v>82</v>
      </c>
      <c r="C84" s="144" t="s">
        <v>457</v>
      </c>
      <c r="D84" s="152">
        <v>101.89999999999999</v>
      </c>
      <c r="E84" s="153" t="s">
        <v>406</v>
      </c>
      <c r="F84" s="154"/>
    </row>
    <row r="85" spans="2:6" ht="16.2" x14ac:dyDescent="0.25">
      <c r="B85" s="151">
        <v>83</v>
      </c>
      <c r="C85" s="144" t="s">
        <v>458</v>
      </c>
      <c r="D85" s="152">
        <v>528.40000000000009</v>
      </c>
      <c r="E85" s="153" t="s">
        <v>403</v>
      </c>
      <c r="F85" s="154"/>
    </row>
    <row r="86" spans="2:6" ht="16.2" x14ac:dyDescent="0.25">
      <c r="B86" s="151">
        <v>84</v>
      </c>
      <c r="C86" s="144" t="s">
        <v>444</v>
      </c>
      <c r="D86" s="152">
        <v>473</v>
      </c>
      <c r="E86" s="153" t="s">
        <v>403</v>
      </c>
      <c r="F86" s="154"/>
    </row>
    <row r="87" spans="2:6" ht="16.2" x14ac:dyDescent="0.25">
      <c r="B87" s="151">
        <v>85</v>
      </c>
      <c r="C87" s="144" t="s">
        <v>459</v>
      </c>
      <c r="D87" s="152">
        <v>4</v>
      </c>
      <c r="E87" s="153" t="s">
        <v>387</v>
      </c>
      <c r="F87" s="154"/>
    </row>
    <row r="88" spans="2:6" ht="16.2" x14ac:dyDescent="0.25">
      <c r="B88" s="151">
        <v>86</v>
      </c>
      <c r="C88" s="144" t="s">
        <v>440</v>
      </c>
      <c r="D88" s="152">
        <v>1916.6999999999998</v>
      </c>
      <c r="E88" s="153" t="s">
        <v>395</v>
      </c>
      <c r="F88" s="154"/>
    </row>
    <row r="89" spans="2:6" ht="16.2" x14ac:dyDescent="0.25">
      <c r="B89" s="151">
        <v>87</v>
      </c>
      <c r="C89" s="144" t="s">
        <v>444</v>
      </c>
      <c r="D89" s="152">
        <v>421.1</v>
      </c>
      <c r="E89" s="153" t="s">
        <v>387</v>
      </c>
      <c r="F89" s="154"/>
    </row>
    <row r="90" spans="2:6" ht="16.2" x14ac:dyDescent="0.25">
      <c r="B90" s="151">
        <v>88</v>
      </c>
      <c r="C90" s="144" t="s">
        <v>408</v>
      </c>
      <c r="D90" s="152">
        <v>5.8999999999999995</v>
      </c>
      <c r="E90" s="153" t="s">
        <v>398</v>
      </c>
      <c r="F90" s="154"/>
    </row>
    <row r="91" spans="2:6" ht="16.2" x14ac:dyDescent="0.25">
      <c r="B91" s="151">
        <v>89</v>
      </c>
      <c r="C91" s="144" t="s">
        <v>460</v>
      </c>
      <c r="D91" s="152">
        <v>155.1</v>
      </c>
      <c r="E91" s="153" t="s">
        <v>387</v>
      </c>
      <c r="F91" s="154"/>
    </row>
    <row r="92" spans="2:6" ht="16.2" x14ac:dyDescent="0.25">
      <c r="B92" s="151">
        <v>90</v>
      </c>
      <c r="C92" s="144" t="s">
        <v>437</v>
      </c>
      <c r="D92" s="152">
        <v>127.5</v>
      </c>
      <c r="E92" s="153" t="s">
        <v>403</v>
      </c>
      <c r="F92" s="154"/>
    </row>
    <row r="93" spans="2:6" ht="16.2" x14ac:dyDescent="0.25">
      <c r="B93" s="151">
        <v>91</v>
      </c>
      <c r="C93" s="144" t="s">
        <v>402</v>
      </c>
      <c r="D93" s="152">
        <v>85.600000000000009</v>
      </c>
      <c r="E93" s="153" t="s">
        <v>409</v>
      </c>
      <c r="F93" s="154"/>
    </row>
    <row r="94" spans="2:6" ht="16.2" x14ac:dyDescent="0.25">
      <c r="B94" s="151">
        <v>92</v>
      </c>
      <c r="C94" s="144" t="s">
        <v>425</v>
      </c>
      <c r="D94" s="152">
        <v>1082.6000000000001</v>
      </c>
      <c r="E94" s="153" t="s">
        <v>395</v>
      </c>
      <c r="F94" s="154"/>
    </row>
    <row r="95" spans="2:6" ht="16.2" x14ac:dyDescent="0.25">
      <c r="B95" s="151">
        <v>93</v>
      </c>
      <c r="C95" s="144" t="s">
        <v>452</v>
      </c>
      <c r="D95" s="152">
        <v>842.09999999999991</v>
      </c>
      <c r="E95" s="153" t="s">
        <v>397</v>
      </c>
      <c r="F95" s="154"/>
    </row>
    <row r="96" spans="2:6" ht="16.2" x14ac:dyDescent="0.25">
      <c r="B96" s="151">
        <v>94</v>
      </c>
      <c r="C96" s="144" t="s">
        <v>458</v>
      </c>
      <c r="D96" s="152">
        <v>156.6</v>
      </c>
      <c r="E96" s="153" t="s">
        <v>392</v>
      </c>
      <c r="F96" s="154"/>
    </row>
    <row r="97" spans="2:6" ht="16.2" x14ac:dyDescent="0.25">
      <c r="B97" s="151">
        <v>95</v>
      </c>
      <c r="C97" s="144" t="s">
        <v>425</v>
      </c>
      <c r="D97" s="152">
        <v>548.29999999999995</v>
      </c>
      <c r="E97" s="153" t="s">
        <v>395</v>
      </c>
      <c r="F97" s="154"/>
    </row>
    <row r="98" spans="2:6" ht="16.2" x14ac:dyDescent="0.25">
      <c r="B98" s="151">
        <v>96</v>
      </c>
      <c r="C98" s="144" t="s">
        <v>461</v>
      </c>
      <c r="D98" s="152">
        <v>267.8</v>
      </c>
      <c r="E98" s="153" t="s">
        <v>387</v>
      </c>
      <c r="F98" s="154"/>
    </row>
    <row r="99" spans="2:6" ht="16.2" x14ac:dyDescent="0.25">
      <c r="B99" s="151">
        <v>97</v>
      </c>
      <c r="C99" s="144" t="s">
        <v>426</v>
      </c>
      <c r="D99" s="152">
        <v>232.89999999999998</v>
      </c>
      <c r="E99" s="153" t="s">
        <v>395</v>
      </c>
      <c r="F99" s="154"/>
    </row>
    <row r="100" spans="2:6" ht="16.2" x14ac:dyDescent="0.25">
      <c r="B100" s="151">
        <v>98</v>
      </c>
      <c r="C100" s="144" t="s">
        <v>434</v>
      </c>
      <c r="D100" s="152">
        <v>1103.7</v>
      </c>
      <c r="E100" s="153" t="s">
        <v>395</v>
      </c>
      <c r="F100" s="154"/>
    </row>
    <row r="101" spans="2:6" ht="16.2" x14ac:dyDescent="0.25">
      <c r="B101" s="151">
        <v>99</v>
      </c>
      <c r="C101" s="144" t="s">
        <v>457</v>
      </c>
      <c r="D101" s="152">
        <v>1663.1</v>
      </c>
      <c r="E101" s="153" t="s">
        <v>388</v>
      </c>
      <c r="F101" s="154"/>
    </row>
    <row r="102" spans="2:6" ht="16.2" x14ac:dyDescent="0.25">
      <c r="B102" s="151">
        <v>100</v>
      </c>
      <c r="C102" s="144" t="s">
        <v>418</v>
      </c>
      <c r="D102" s="152">
        <v>1420.8000000000002</v>
      </c>
      <c r="E102" s="153" t="s">
        <v>403</v>
      </c>
      <c r="F102" s="154"/>
    </row>
    <row r="103" spans="2:6" ht="16.2" x14ac:dyDescent="0.25">
      <c r="B103" s="151">
        <v>101</v>
      </c>
      <c r="C103" s="144" t="s">
        <v>462</v>
      </c>
      <c r="D103" s="152">
        <v>31</v>
      </c>
      <c r="E103" s="153" t="s">
        <v>395</v>
      </c>
      <c r="F103" s="154"/>
    </row>
    <row r="104" spans="2:6" ht="16.2" x14ac:dyDescent="0.25">
      <c r="B104" s="151">
        <v>102</v>
      </c>
      <c r="C104" s="144" t="s">
        <v>429</v>
      </c>
      <c r="D104" s="152">
        <v>2490.6</v>
      </c>
      <c r="E104" s="153" t="s">
        <v>392</v>
      </c>
      <c r="F104" s="154"/>
    </row>
    <row r="105" spans="2:6" ht="16.2" x14ac:dyDescent="0.25">
      <c r="B105" s="151">
        <v>103</v>
      </c>
      <c r="C105" s="144" t="s">
        <v>445</v>
      </c>
      <c r="D105" s="152">
        <v>7.8000000000000007</v>
      </c>
      <c r="E105" s="153" t="s">
        <v>395</v>
      </c>
      <c r="F105" s="154"/>
    </row>
    <row r="106" spans="2:6" ht="16.2" x14ac:dyDescent="0.25">
      <c r="B106" s="151">
        <v>104</v>
      </c>
      <c r="C106" s="144" t="s">
        <v>440</v>
      </c>
      <c r="D106" s="152">
        <v>86.300000000000011</v>
      </c>
      <c r="E106" s="153" t="s">
        <v>387</v>
      </c>
      <c r="F106" s="154"/>
    </row>
    <row r="107" spans="2:6" ht="16.2" x14ac:dyDescent="0.25">
      <c r="B107" s="151">
        <v>105</v>
      </c>
      <c r="C107" s="144" t="s">
        <v>456</v>
      </c>
      <c r="D107" s="152">
        <v>13</v>
      </c>
      <c r="E107" s="153" t="s">
        <v>403</v>
      </c>
      <c r="F107" s="154"/>
    </row>
    <row r="108" spans="2:6" ht="16.2" x14ac:dyDescent="0.25">
      <c r="B108" s="151">
        <v>106</v>
      </c>
      <c r="C108" s="144" t="s">
        <v>386</v>
      </c>
      <c r="D108" s="152">
        <v>1623.3000000000002</v>
      </c>
      <c r="E108" s="153" t="s">
        <v>388</v>
      </c>
      <c r="F108" s="154"/>
    </row>
    <row r="109" spans="2:6" ht="16.2" x14ac:dyDescent="0.25">
      <c r="B109" s="151">
        <v>107</v>
      </c>
      <c r="C109" s="144" t="s">
        <v>459</v>
      </c>
      <c r="D109" s="152">
        <v>538</v>
      </c>
      <c r="E109" s="153" t="s">
        <v>409</v>
      </c>
      <c r="F109" s="154"/>
    </row>
    <row r="110" spans="2:6" ht="16.2" x14ac:dyDescent="0.25">
      <c r="B110" s="151">
        <v>108</v>
      </c>
      <c r="C110" s="144" t="s">
        <v>463</v>
      </c>
      <c r="D110" s="152">
        <v>419.5</v>
      </c>
      <c r="E110" s="153" t="s">
        <v>391</v>
      </c>
      <c r="F110" s="154"/>
    </row>
    <row r="111" spans="2:6" ht="16.2" x14ac:dyDescent="0.25">
      <c r="B111" s="151">
        <v>109</v>
      </c>
      <c r="C111" s="144" t="s">
        <v>464</v>
      </c>
      <c r="D111" s="152">
        <v>3606.3</v>
      </c>
      <c r="E111" s="153" t="s">
        <v>387</v>
      </c>
      <c r="F111" s="154"/>
    </row>
    <row r="112" spans="2:6" ht="16.2" x14ac:dyDescent="0.25">
      <c r="B112" s="151">
        <v>110</v>
      </c>
      <c r="C112" s="144" t="s">
        <v>465</v>
      </c>
      <c r="D112" s="152">
        <v>2884.3</v>
      </c>
      <c r="E112" s="153" t="s">
        <v>398</v>
      </c>
      <c r="F112" s="154"/>
    </row>
    <row r="113" spans="2:6" ht="16.2" x14ac:dyDescent="0.25">
      <c r="B113" s="151">
        <v>111</v>
      </c>
      <c r="C113" s="144" t="s">
        <v>445</v>
      </c>
      <c r="D113" s="152">
        <v>367.1</v>
      </c>
      <c r="E113" s="153" t="s">
        <v>391</v>
      </c>
      <c r="F113" s="154"/>
    </row>
    <row r="114" spans="2:6" ht="16.2" x14ac:dyDescent="0.25">
      <c r="B114" s="151">
        <v>112</v>
      </c>
      <c r="C114" s="144" t="s">
        <v>466</v>
      </c>
      <c r="D114" s="152">
        <v>196.4</v>
      </c>
      <c r="E114" s="153" t="s">
        <v>398</v>
      </c>
      <c r="F114" s="154"/>
    </row>
    <row r="115" spans="2:6" ht="16.2" x14ac:dyDescent="0.25">
      <c r="B115" s="151">
        <v>113</v>
      </c>
      <c r="C115" s="144" t="s">
        <v>457</v>
      </c>
      <c r="D115" s="152">
        <v>960.40000000000009</v>
      </c>
      <c r="E115" s="153" t="s">
        <v>409</v>
      </c>
      <c r="F115" s="154"/>
    </row>
    <row r="116" spans="2:6" ht="16.2" x14ac:dyDescent="0.25">
      <c r="B116" s="151">
        <v>114</v>
      </c>
      <c r="C116" s="144" t="s">
        <v>437</v>
      </c>
      <c r="D116" s="152">
        <v>348.8</v>
      </c>
      <c r="E116" s="153" t="s">
        <v>388</v>
      </c>
      <c r="F116" s="154"/>
    </row>
    <row r="117" spans="2:6" ht="16.2" x14ac:dyDescent="0.25">
      <c r="B117" s="151">
        <v>115</v>
      </c>
      <c r="C117" s="144" t="s">
        <v>428</v>
      </c>
      <c r="D117" s="152">
        <v>1317</v>
      </c>
      <c r="E117" s="153" t="s">
        <v>395</v>
      </c>
      <c r="F117" s="154"/>
    </row>
    <row r="118" spans="2:6" ht="16.2" x14ac:dyDescent="0.25">
      <c r="B118" s="151">
        <v>116</v>
      </c>
      <c r="C118" s="144" t="s">
        <v>467</v>
      </c>
      <c r="D118" s="152">
        <v>220</v>
      </c>
      <c r="E118" s="153" t="s">
        <v>403</v>
      </c>
      <c r="F118" s="154"/>
    </row>
    <row r="119" spans="2:6" ht="16.2" x14ac:dyDescent="0.25">
      <c r="B119" s="151">
        <v>117</v>
      </c>
      <c r="C119" s="144" t="s">
        <v>468</v>
      </c>
      <c r="D119" s="152">
        <v>135.5</v>
      </c>
      <c r="E119" s="153" t="s">
        <v>387</v>
      </c>
      <c r="F119" s="154"/>
    </row>
    <row r="120" spans="2:6" ht="16.2" x14ac:dyDescent="0.25">
      <c r="B120" s="151">
        <v>118</v>
      </c>
      <c r="C120" s="144" t="s">
        <v>386</v>
      </c>
      <c r="D120" s="152">
        <v>1019.5</v>
      </c>
      <c r="E120" s="153" t="s">
        <v>392</v>
      </c>
      <c r="F120" s="154"/>
    </row>
    <row r="121" spans="2:6" ht="16.2" x14ac:dyDescent="0.25">
      <c r="B121" s="151">
        <v>119</v>
      </c>
      <c r="C121" s="144" t="s">
        <v>466</v>
      </c>
      <c r="D121" s="152">
        <v>641.9</v>
      </c>
      <c r="E121" s="153" t="s">
        <v>391</v>
      </c>
      <c r="F121" s="154"/>
    </row>
    <row r="122" spans="2:6" ht="16.2" x14ac:dyDescent="0.25">
      <c r="B122" s="151">
        <v>120</v>
      </c>
      <c r="C122" s="144" t="s">
        <v>429</v>
      </c>
      <c r="D122" s="152">
        <v>1831.6999999999998</v>
      </c>
      <c r="E122" s="153" t="s">
        <v>388</v>
      </c>
      <c r="F122" s="154"/>
    </row>
    <row r="123" spans="2:6" ht="16.2" x14ac:dyDescent="0.25">
      <c r="B123" s="151">
        <v>121</v>
      </c>
      <c r="C123" s="144" t="s">
        <v>469</v>
      </c>
      <c r="D123" s="152">
        <v>305.39999999999998</v>
      </c>
      <c r="E123" s="153" t="s">
        <v>395</v>
      </c>
      <c r="F123" s="154"/>
    </row>
    <row r="124" spans="2:6" ht="16.2" x14ac:dyDescent="0.25">
      <c r="B124" s="151">
        <v>122</v>
      </c>
      <c r="C124" s="144" t="s">
        <v>470</v>
      </c>
      <c r="D124" s="152">
        <v>719.7</v>
      </c>
      <c r="E124" s="153" t="s">
        <v>388</v>
      </c>
      <c r="F124" s="154"/>
    </row>
    <row r="125" spans="2:6" ht="16.2" x14ac:dyDescent="0.25">
      <c r="B125" s="151">
        <v>123</v>
      </c>
      <c r="C125" s="144" t="s">
        <v>440</v>
      </c>
      <c r="D125" s="152">
        <v>1956.8000000000002</v>
      </c>
      <c r="E125" s="153" t="s">
        <v>409</v>
      </c>
      <c r="F125" s="154"/>
    </row>
    <row r="126" spans="2:6" ht="16.2" x14ac:dyDescent="0.25">
      <c r="B126" s="151">
        <v>124</v>
      </c>
      <c r="C126" s="144" t="s">
        <v>471</v>
      </c>
      <c r="D126" s="152">
        <v>8907.7999999999993</v>
      </c>
      <c r="E126" s="153" t="s">
        <v>398</v>
      </c>
      <c r="F126" s="154"/>
    </row>
    <row r="127" spans="2:6" ht="16.2" x14ac:dyDescent="0.25">
      <c r="B127" s="151">
        <v>125</v>
      </c>
      <c r="C127" s="144" t="s">
        <v>472</v>
      </c>
      <c r="D127" s="152">
        <v>39.4</v>
      </c>
      <c r="E127" s="153" t="s">
        <v>388</v>
      </c>
      <c r="F127" s="154"/>
    </row>
    <row r="128" spans="2:6" ht="16.2" x14ac:dyDescent="0.25">
      <c r="B128" s="151">
        <v>126</v>
      </c>
      <c r="C128" s="144" t="s">
        <v>473</v>
      </c>
      <c r="D128" s="152">
        <v>201.20000000000002</v>
      </c>
      <c r="E128" s="153" t="s">
        <v>403</v>
      </c>
      <c r="F128" s="154"/>
    </row>
    <row r="129" spans="2:6" ht="16.2" x14ac:dyDescent="0.25">
      <c r="B129" s="151">
        <v>127</v>
      </c>
      <c r="C129" s="144" t="s">
        <v>444</v>
      </c>
      <c r="D129" s="152">
        <v>1241.2</v>
      </c>
      <c r="E129" s="153" t="s">
        <v>395</v>
      </c>
      <c r="F129" s="154"/>
    </row>
    <row r="130" spans="2:6" ht="16.2" x14ac:dyDescent="0.25">
      <c r="B130" s="151">
        <v>128</v>
      </c>
      <c r="C130" s="144" t="s">
        <v>458</v>
      </c>
      <c r="D130" s="152">
        <v>203.9</v>
      </c>
      <c r="E130" s="153" t="s">
        <v>388</v>
      </c>
      <c r="F130" s="154"/>
    </row>
    <row r="131" spans="2:6" ht="16.2" x14ac:dyDescent="0.25">
      <c r="B131" s="151">
        <v>129</v>
      </c>
      <c r="C131" s="144" t="s">
        <v>465</v>
      </c>
      <c r="D131" s="152">
        <v>222.10000000000002</v>
      </c>
      <c r="E131" s="153" t="s">
        <v>388</v>
      </c>
      <c r="F131" s="154"/>
    </row>
    <row r="132" spans="2:6" ht="16.2" x14ac:dyDescent="0.25">
      <c r="B132" s="151">
        <v>130</v>
      </c>
      <c r="C132" s="144" t="s">
        <v>420</v>
      </c>
      <c r="D132" s="152">
        <v>450.3</v>
      </c>
      <c r="E132" s="153" t="s">
        <v>392</v>
      </c>
      <c r="F132" s="154"/>
    </row>
    <row r="133" spans="2:6" ht="16.2" x14ac:dyDescent="0.25">
      <c r="B133" s="151">
        <v>131</v>
      </c>
      <c r="C133" s="144" t="s">
        <v>437</v>
      </c>
      <c r="D133" s="152">
        <v>79.900000000000006</v>
      </c>
      <c r="E133" s="153" t="s">
        <v>403</v>
      </c>
      <c r="F133" s="154"/>
    </row>
    <row r="134" spans="2:6" ht="16.2" x14ac:dyDescent="0.25">
      <c r="B134" s="151">
        <v>132</v>
      </c>
      <c r="C134" s="144" t="s">
        <v>386</v>
      </c>
      <c r="D134" s="152">
        <v>947.69999999999993</v>
      </c>
      <c r="E134" s="153" t="s">
        <v>395</v>
      </c>
      <c r="F134" s="154"/>
    </row>
    <row r="135" spans="2:6" ht="16.2" x14ac:dyDescent="0.25">
      <c r="B135" s="151">
        <v>133</v>
      </c>
      <c r="C135" s="144" t="s">
        <v>463</v>
      </c>
      <c r="D135" s="152">
        <v>342.40000000000003</v>
      </c>
      <c r="E135" s="153" t="s">
        <v>395</v>
      </c>
      <c r="F135" s="154"/>
    </row>
    <row r="136" spans="2:6" ht="16.2" x14ac:dyDescent="0.25">
      <c r="B136" s="151">
        <v>134</v>
      </c>
      <c r="C136" s="144" t="s">
        <v>436</v>
      </c>
      <c r="D136" s="152">
        <v>54.400000000000006</v>
      </c>
      <c r="E136" s="153" t="s">
        <v>398</v>
      </c>
      <c r="F136" s="154"/>
    </row>
    <row r="137" spans="2:6" ht="16.2" x14ac:dyDescent="0.25">
      <c r="B137" s="151">
        <v>135</v>
      </c>
      <c r="C137" s="144" t="s">
        <v>433</v>
      </c>
      <c r="D137" s="152">
        <v>1686.3999999999999</v>
      </c>
      <c r="E137" s="153" t="s">
        <v>403</v>
      </c>
      <c r="F137" s="154"/>
    </row>
    <row r="138" spans="2:6" ht="16.2" x14ac:dyDescent="0.25">
      <c r="B138" s="151">
        <v>136</v>
      </c>
      <c r="C138" s="144" t="s">
        <v>474</v>
      </c>
      <c r="D138" s="152">
        <v>936.3</v>
      </c>
      <c r="E138" s="153" t="s">
        <v>388</v>
      </c>
      <c r="F138" s="154"/>
    </row>
    <row r="139" spans="2:6" ht="16.2" x14ac:dyDescent="0.25">
      <c r="B139" s="151">
        <v>137</v>
      </c>
      <c r="C139" s="144" t="s">
        <v>465</v>
      </c>
      <c r="D139" s="152">
        <v>348.6</v>
      </c>
      <c r="E139" s="153" t="s">
        <v>392</v>
      </c>
      <c r="F139" s="154"/>
    </row>
    <row r="140" spans="2:6" ht="16.2" x14ac:dyDescent="0.25">
      <c r="B140" s="151">
        <v>138</v>
      </c>
      <c r="C140" s="144" t="s">
        <v>440</v>
      </c>
      <c r="D140" s="152">
        <v>309.60000000000002</v>
      </c>
      <c r="E140" s="153" t="s">
        <v>388</v>
      </c>
      <c r="F140" s="154"/>
    </row>
    <row r="141" spans="2:6" ht="16.2" x14ac:dyDescent="0.25">
      <c r="B141" s="151">
        <v>139</v>
      </c>
      <c r="C141" s="144" t="s">
        <v>466</v>
      </c>
      <c r="D141" s="152">
        <v>4.5</v>
      </c>
      <c r="E141" s="153" t="s">
        <v>388</v>
      </c>
      <c r="F141" s="154"/>
    </row>
    <row r="142" spans="2:6" ht="16.2" x14ac:dyDescent="0.25">
      <c r="B142" s="151">
        <v>140</v>
      </c>
      <c r="C142" s="144" t="s">
        <v>475</v>
      </c>
      <c r="D142" s="152">
        <v>474.20000000000005</v>
      </c>
      <c r="E142" s="153" t="s">
        <v>395</v>
      </c>
      <c r="F142" s="154"/>
    </row>
    <row r="143" spans="2:6" ht="16.2" x14ac:dyDescent="0.25">
      <c r="B143" s="151">
        <v>141</v>
      </c>
      <c r="C143" s="144" t="s">
        <v>462</v>
      </c>
      <c r="D143" s="152">
        <v>139.9</v>
      </c>
      <c r="E143" s="153" t="s">
        <v>406</v>
      </c>
      <c r="F143" s="154"/>
    </row>
    <row r="144" spans="2:6" ht="16.2" x14ac:dyDescent="0.25">
      <c r="B144" s="151">
        <v>142</v>
      </c>
      <c r="C144" s="144" t="s">
        <v>386</v>
      </c>
      <c r="D144" s="152">
        <v>1263.8</v>
      </c>
      <c r="E144" s="153" t="s">
        <v>391</v>
      </c>
      <c r="F144" s="154"/>
    </row>
    <row r="145" spans="2:6" ht="16.2" x14ac:dyDescent="0.25">
      <c r="B145" s="151">
        <v>143</v>
      </c>
      <c r="C145" s="144" t="s">
        <v>415</v>
      </c>
      <c r="D145" s="152">
        <v>11.7</v>
      </c>
      <c r="E145" s="153" t="s">
        <v>391</v>
      </c>
      <c r="F145" s="154"/>
    </row>
    <row r="146" spans="2:6" ht="16.2" x14ac:dyDescent="0.25">
      <c r="B146" s="151">
        <v>144</v>
      </c>
      <c r="C146" s="144" t="s">
        <v>476</v>
      </c>
      <c r="D146" s="152">
        <v>101.4</v>
      </c>
      <c r="E146" s="153" t="s">
        <v>409</v>
      </c>
      <c r="F146" s="154"/>
    </row>
    <row r="147" spans="2:6" ht="16.2" x14ac:dyDescent="0.25">
      <c r="B147" s="151">
        <v>145</v>
      </c>
      <c r="C147" s="144" t="s">
        <v>469</v>
      </c>
      <c r="D147" s="152">
        <v>54.5</v>
      </c>
      <c r="E147" s="153" t="s">
        <v>403</v>
      </c>
      <c r="F147" s="154"/>
    </row>
    <row r="148" spans="2:6" ht="16.2" x14ac:dyDescent="0.25">
      <c r="B148" s="151">
        <v>146</v>
      </c>
      <c r="C148" s="144" t="s">
        <v>464</v>
      </c>
      <c r="D148" s="152">
        <v>1224.5999999999999</v>
      </c>
      <c r="E148" s="153" t="s">
        <v>392</v>
      </c>
      <c r="F148" s="154"/>
    </row>
    <row r="149" spans="2:6" ht="16.2" x14ac:dyDescent="0.25">
      <c r="B149" s="151">
        <v>147</v>
      </c>
      <c r="C149" s="144" t="s">
        <v>460</v>
      </c>
      <c r="D149" s="152">
        <v>602.6</v>
      </c>
      <c r="E149" s="153" t="s">
        <v>398</v>
      </c>
      <c r="F149" s="154"/>
    </row>
    <row r="150" spans="2:6" ht="16.2" x14ac:dyDescent="0.25">
      <c r="B150" s="151">
        <v>148</v>
      </c>
      <c r="C150" s="144" t="s">
        <v>453</v>
      </c>
      <c r="D150" s="152">
        <v>1265.5999999999999</v>
      </c>
      <c r="E150" s="153" t="s">
        <v>388</v>
      </c>
      <c r="F150" s="154"/>
    </row>
    <row r="151" spans="2:6" ht="16.2" x14ac:dyDescent="0.25">
      <c r="B151" s="151">
        <v>149</v>
      </c>
      <c r="C151" s="144" t="s">
        <v>473</v>
      </c>
      <c r="D151" s="152">
        <v>303.39999999999998</v>
      </c>
      <c r="E151" s="153" t="s">
        <v>388</v>
      </c>
      <c r="F151" s="154"/>
    </row>
    <row r="152" spans="2:6" ht="16.2" x14ac:dyDescent="0.25">
      <c r="B152" s="151">
        <v>150</v>
      </c>
      <c r="C152" s="144" t="s">
        <v>414</v>
      </c>
      <c r="D152" s="152">
        <v>1844.1</v>
      </c>
      <c r="E152" s="153" t="s">
        <v>397</v>
      </c>
      <c r="F152" s="154"/>
    </row>
    <row r="153" spans="2:6" ht="16.2" x14ac:dyDescent="0.25">
      <c r="B153" s="151">
        <v>151</v>
      </c>
      <c r="C153" s="144" t="s">
        <v>425</v>
      </c>
      <c r="D153" s="152">
        <v>1353.5</v>
      </c>
      <c r="E153" s="153" t="s">
        <v>388</v>
      </c>
      <c r="F153" s="154"/>
    </row>
    <row r="154" spans="2:6" ht="16.2" x14ac:dyDescent="0.25">
      <c r="B154" s="151">
        <v>152</v>
      </c>
      <c r="C154" s="144" t="s">
        <v>468</v>
      </c>
      <c r="D154" s="152">
        <v>273.60000000000002</v>
      </c>
      <c r="E154" s="153" t="s">
        <v>409</v>
      </c>
      <c r="F154" s="154"/>
    </row>
    <row r="155" spans="2:6" ht="16.2" x14ac:dyDescent="0.25">
      <c r="B155" s="151">
        <v>153</v>
      </c>
      <c r="C155" s="144" t="s">
        <v>427</v>
      </c>
      <c r="D155" s="152">
        <v>1559.7</v>
      </c>
      <c r="E155" s="153" t="s">
        <v>392</v>
      </c>
      <c r="F155" s="154"/>
    </row>
    <row r="156" spans="2:6" ht="16.2" x14ac:dyDescent="0.25">
      <c r="B156" s="151">
        <v>154</v>
      </c>
      <c r="C156" s="144" t="s">
        <v>453</v>
      </c>
      <c r="D156" s="152">
        <v>891.59999999999991</v>
      </c>
      <c r="E156" s="153" t="s">
        <v>392</v>
      </c>
      <c r="F156" s="154"/>
    </row>
    <row r="157" spans="2:6" ht="16.2" x14ac:dyDescent="0.25">
      <c r="B157" s="151">
        <v>155</v>
      </c>
      <c r="C157" s="144" t="s">
        <v>386</v>
      </c>
      <c r="D157" s="152">
        <v>737.90000000000009</v>
      </c>
      <c r="E157" s="153" t="s">
        <v>395</v>
      </c>
      <c r="F157" s="154"/>
    </row>
    <row r="158" spans="2:6" ht="16.2" x14ac:dyDescent="0.25">
      <c r="B158" s="151">
        <v>156</v>
      </c>
      <c r="C158" s="144" t="s">
        <v>418</v>
      </c>
      <c r="D158" s="152">
        <v>125.1</v>
      </c>
      <c r="E158" s="153" t="s">
        <v>388</v>
      </c>
      <c r="F158" s="154"/>
    </row>
    <row r="159" spans="2:6" ht="16.2" x14ac:dyDescent="0.25">
      <c r="B159" s="151">
        <v>157</v>
      </c>
      <c r="C159" s="144" t="s">
        <v>386</v>
      </c>
      <c r="D159" s="152">
        <v>678.8</v>
      </c>
      <c r="E159" s="153" t="s">
        <v>409</v>
      </c>
      <c r="F159" s="154"/>
    </row>
    <row r="160" spans="2:6" ht="16.2" x14ac:dyDescent="0.25">
      <c r="B160" s="151">
        <v>158</v>
      </c>
      <c r="C160" s="144" t="s">
        <v>471</v>
      </c>
      <c r="D160" s="152">
        <v>1080.4000000000001</v>
      </c>
      <c r="E160" s="153" t="s">
        <v>387</v>
      </c>
      <c r="F160" s="154"/>
    </row>
    <row r="161" spans="2:6" ht="16.2" x14ac:dyDescent="0.25">
      <c r="B161" s="151">
        <v>159</v>
      </c>
      <c r="C161" s="144" t="s">
        <v>477</v>
      </c>
      <c r="D161" s="152">
        <v>112.6</v>
      </c>
      <c r="E161" s="153" t="s">
        <v>409</v>
      </c>
      <c r="F161" s="154"/>
    </row>
    <row r="162" spans="2:6" ht="16.2" x14ac:dyDescent="0.25">
      <c r="B162" s="151">
        <v>160</v>
      </c>
      <c r="C162" s="144" t="s">
        <v>478</v>
      </c>
      <c r="D162" s="152">
        <v>298.29999999999995</v>
      </c>
      <c r="E162" s="153" t="s">
        <v>403</v>
      </c>
      <c r="F162" s="154"/>
    </row>
    <row r="163" spans="2:6" ht="16.2" x14ac:dyDescent="0.25">
      <c r="B163" s="151">
        <v>161</v>
      </c>
      <c r="C163" s="144" t="s">
        <v>475</v>
      </c>
      <c r="D163" s="152">
        <v>24</v>
      </c>
      <c r="E163" s="153" t="s">
        <v>403</v>
      </c>
      <c r="F163" s="154"/>
    </row>
    <row r="164" spans="2:6" ht="16.2" x14ac:dyDescent="0.25">
      <c r="B164" s="151">
        <v>162</v>
      </c>
      <c r="C164" s="144" t="s">
        <v>408</v>
      </c>
      <c r="D164" s="152">
        <v>37.700000000000003</v>
      </c>
      <c r="E164" s="153" t="s">
        <v>409</v>
      </c>
      <c r="F164" s="154"/>
    </row>
    <row r="165" spans="2:6" ht="16.2" x14ac:dyDescent="0.25">
      <c r="B165" s="151">
        <v>163</v>
      </c>
      <c r="C165" s="144" t="s">
        <v>444</v>
      </c>
      <c r="D165" s="152">
        <v>350.3</v>
      </c>
      <c r="E165" s="153" t="s">
        <v>409</v>
      </c>
      <c r="F165" s="154"/>
    </row>
    <row r="166" spans="2:6" ht="16.2" x14ac:dyDescent="0.25">
      <c r="B166" s="151">
        <v>164</v>
      </c>
      <c r="C166" s="144" t="s">
        <v>470</v>
      </c>
      <c r="D166" s="152">
        <v>839.30000000000007</v>
      </c>
      <c r="E166" s="153" t="s">
        <v>388</v>
      </c>
      <c r="F166" s="154"/>
    </row>
    <row r="167" spans="2:6" ht="16.2" x14ac:dyDescent="0.25">
      <c r="B167" s="151">
        <v>165</v>
      </c>
      <c r="C167" s="144" t="s">
        <v>466</v>
      </c>
      <c r="D167" s="152">
        <v>956.59999999999991</v>
      </c>
      <c r="E167" s="153" t="s">
        <v>403</v>
      </c>
      <c r="F167" s="154"/>
    </row>
    <row r="168" spans="2:6" ht="16.2" x14ac:dyDescent="0.25">
      <c r="B168" s="151">
        <v>166</v>
      </c>
      <c r="C168" s="144" t="s">
        <v>462</v>
      </c>
      <c r="D168" s="152">
        <v>214.8</v>
      </c>
      <c r="E168" s="153" t="s">
        <v>392</v>
      </c>
      <c r="F168" s="154"/>
    </row>
    <row r="169" spans="2:6" ht="16.2" x14ac:dyDescent="0.25">
      <c r="B169" s="151">
        <v>167</v>
      </c>
      <c r="C169" s="144" t="s">
        <v>475</v>
      </c>
      <c r="D169" s="152">
        <v>236.5</v>
      </c>
      <c r="E169" s="153" t="s">
        <v>406</v>
      </c>
      <c r="F169" s="154"/>
    </row>
    <row r="170" spans="2:6" ht="16.2" x14ac:dyDescent="0.25">
      <c r="B170" s="151">
        <v>168</v>
      </c>
      <c r="C170" s="144" t="s">
        <v>479</v>
      </c>
      <c r="D170" s="152">
        <v>348.2</v>
      </c>
      <c r="E170" s="153" t="s">
        <v>388</v>
      </c>
      <c r="F170" s="154"/>
    </row>
    <row r="171" spans="2:6" ht="16.2" x14ac:dyDescent="0.25">
      <c r="B171" s="151">
        <v>169</v>
      </c>
      <c r="C171" s="144" t="s">
        <v>473</v>
      </c>
      <c r="D171" s="152">
        <v>2</v>
      </c>
      <c r="E171" s="153" t="s">
        <v>403</v>
      </c>
      <c r="F171" s="154"/>
    </row>
    <row r="172" spans="2:6" ht="16.2" x14ac:dyDescent="0.25">
      <c r="B172" s="151">
        <v>170</v>
      </c>
      <c r="C172" s="144" t="s">
        <v>429</v>
      </c>
      <c r="D172" s="152">
        <v>175.5</v>
      </c>
      <c r="E172" s="153" t="s">
        <v>395</v>
      </c>
      <c r="F172" s="154"/>
    </row>
    <row r="173" spans="2:6" ht="16.2" x14ac:dyDescent="0.25">
      <c r="B173" s="151">
        <v>171</v>
      </c>
      <c r="C173" s="144" t="s">
        <v>408</v>
      </c>
      <c r="D173" s="152">
        <v>227.2</v>
      </c>
      <c r="E173" s="153" t="s">
        <v>409</v>
      </c>
      <c r="F173" s="154"/>
    </row>
    <row r="174" spans="2:6" ht="16.2" x14ac:dyDescent="0.25">
      <c r="B174" s="151">
        <v>172</v>
      </c>
      <c r="C174" s="144" t="s">
        <v>412</v>
      </c>
      <c r="D174" s="152">
        <v>441.2</v>
      </c>
      <c r="E174" s="153" t="s">
        <v>403</v>
      </c>
      <c r="F174" s="154"/>
    </row>
    <row r="175" spans="2:6" ht="16.2" x14ac:dyDescent="0.25">
      <c r="B175" s="151">
        <v>173</v>
      </c>
      <c r="C175" s="144" t="s">
        <v>420</v>
      </c>
      <c r="D175" s="152">
        <v>992.30000000000007</v>
      </c>
      <c r="E175" s="153" t="s">
        <v>409</v>
      </c>
      <c r="F175" s="154"/>
    </row>
    <row r="176" spans="2:6" ht="16.2" x14ac:dyDescent="0.25">
      <c r="B176" s="151">
        <v>174</v>
      </c>
      <c r="C176" s="144" t="s">
        <v>458</v>
      </c>
      <c r="D176" s="152">
        <v>3706.1000000000004</v>
      </c>
      <c r="E176" s="153" t="s">
        <v>387</v>
      </c>
      <c r="F176" s="154"/>
    </row>
    <row r="177" spans="2:6" ht="16.2" x14ac:dyDescent="0.25">
      <c r="B177" s="151">
        <v>175</v>
      </c>
      <c r="C177" s="144" t="s">
        <v>461</v>
      </c>
      <c r="D177" s="152">
        <v>702.90000000000009</v>
      </c>
      <c r="E177" s="153" t="s">
        <v>395</v>
      </c>
      <c r="F177" s="154"/>
    </row>
    <row r="178" spans="2:6" ht="16.2" x14ac:dyDescent="0.25">
      <c r="B178" s="151">
        <v>176</v>
      </c>
      <c r="C178" s="144" t="s">
        <v>419</v>
      </c>
      <c r="D178" s="152">
        <v>914.80000000000007</v>
      </c>
      <c r="E178" s="153" t="s">
        <v>392</v>
      </c>
      <c r="F178" s="154"/>
    </row>
    <row r="179" spans="2:6" ht="16.2" x14ac:dyDescent="0.25">
      <c r="B179" s="151">
        <v>177</v>
      </c>
      <c r="C179" s="144" t="s">
        <v>405</v>
      </c>
      <c r="D179" s="152">
        <v>1373.5</v>
      </c>
      <c r="E179" s="153" t="s">
        <v>395</v>
      </c>
      <c r="F179" s="154"/>
    </row>
    <row r="180" spans="2:6" ht="16.2" x14ac:dyDescent="0.25">
      <c r="B180" s="151">
        <v>178</v>
      </c>
      <c r="C180" s="144" t="s">
        <v>480</v>
      </c>
      <c r="D180" s="152">
        <v>30.2</v>
      </c>
      <c r="E180" s="153" t="s">
        <v>392</v>
      </c>
      <c r="F180" s="154"/>
    </row>
    <row r="181" spans="2:6" ht="16.2" x14ac:dyDescent="0.25">
      <c r="B181" s="151">
        <v>179</v>
      </c>
      <c r="C181" s="144" t="s">
        <v>386</v>
      </c>
      <c r="D181" s="152">
        <v>4587.7999999999993</v>
      </c>
      <c r="E181" s="153" t="s">
        <v>395</v>
      </c>
      <c r="F181" s="154"/>
    </row>
    <row r="182" spans="2:6" ht="16.2" x14ac:dyDescent="0.25">
      <c r="B182" s="151">
        <v>180</v>
      </c>
      <c r="C182" s="144" t="s">
        <v>442</v>
      </c>
      <c r="D182" s="152">
        <v>110.9</v>
      </c>
      <c r="E182" s="153" t="s">
        <v>387</v>
      </c>
      <c r="F182" s="154"/>
    </row>
    <row r="183" spans="2:6" ht="16.2" x14ac:dyDescent="0.25">
      <c r="B183" s="151">
        <v>181</v>
      </c>
      <c r="C183" s="144" t="s">
        <v>476</v>
      </c>
      <c r="D183" s="152">
        <v>186.9</v>
      </c>
      <c r="E183" s="153" t="s">
        <v>395</v>
      </c>
      <c r="F183" s="154"/>
    </row>
    <row r="184" spans="2:6" ht="16.2" x14ac:dyDescent="0.25">
      <c r="B184" s="151">
        <v>182</v>
      </c>
      <c r="C184" s="144" t="s">
        <v>444</v>
      </c>
      <c r="D184" s="152">
        <v>566.30000000000007</v>
      </c>
      <c r="E184" s="153" t="s">
        <v>403</v>
      </c>
      <c r="F184" s="154"/>
    </row>
    <row r="185" spans="2:6" ht="16.2" x14ac:dyDescent="0.25">
      <c r="B185" s="151">
        <v>183</v>
      </c>
      <c r="C185" s="144" t="s">
        <v>475</v>
      </c>
      <c r="D185" s="152">
        <v>441.70000000000005</v>
      </c>
      <c r="E185" s="153" t="s">
        <v>395</v>
      </c>
      <c r="F185" s="154"/>
    </row>
    <row r="186" spans="2:6" ht="16.2" x14ac:dyDescent="0.25">
      <c r="B186" s="151">
        <v>184</v>
      </c>
      <c r="C186" s="144" t="s">
        <v>440</v>
      </c>
      <c r="D186" s="152">
        <v>43.4</v>
      </c>
      <c r="E186" s="153" t="s">
        <v>403</v>
      </c>
      <c r="F186" s="154"/>
    </row>
    <row r="187" spans="2:6" ht="16.2" x14ac:dyDescent="0.25">
      <c r="B187" s="151">
        <v>185</v>
      </c>
      <c r="C187" s="144" t="s">
        <v>481</v>
      </c>
      <c r="D187" s="152">
        <v>92.100000000000009</v>
      </c>
      <c r="E187" s="153" t="s">
        <v>409</v>
      </c>
      <c r="F187" s="154"/>
    </row>
    <row r="188" spans="2:6" ht="16.2" x14ac:dyDescent="0.25">
      <c r="B188" s="151">
        <v>186</v>
      </c>
      <c r="C188" s="144" t="s">
        <v>458</v>
      </c>
      <c r="D188" s="152">
        <v>40.700000000000003</v>
      </c>
      <c r="E188" s="153" t="s">
        <v>391</v>
      </c>
      <c r="F188" s="154"/>
    </row>
    <row r="189" spans="2:6" ht="16.2" x14ac:dyDescent="0.25">
      <c r="B189" s="151">
        <v>187</v>
      </c>
      <c r="C189" s="144" t="s">
        <v>428</v>
      </c>
      <c r="D189" s="152">
        <v>1566.6</v>
      </c>
      <c r="E189" s="153" t="s">
        <v>403</v>
      </c>
      <c r="F189" s="154"/>
    </row>
    <row r="190" spans="2:6" ht="16.2" x14ac:dyDescent="0.25">
      <c r="B190" s="151">
        <v>188</v>
      </c>
      <c r="C190" s="144" t="s">
        <v>408</v>
      </c>
      <c r="D190" s="152">
        <v>199.7</v>
      </c>
      <c r="E190" s="153" t="s">
        <v>409</v>
      </c>
      <c r="F190" s="154"/>
    </row>
    <row r="191" spans="2:6" ht="16.2" x14ac:dyDescent="0.25">
      <c r="B191" s="151">
        <v>189</v>
      </c>
      <c r="C191" s="144" t="s">
        <v>436</v>
      </c>
      <c r="D191" s="152">
        <v>179.20000000000002</v>
      </c>
      <c r="E191" s="153" t="s">
        <v>403</v>
      </c>
      <c r="F191" s="154"/>
    </row>
    <row r="192" spans="2:6" ht="16.2" x14ac:dyDescent="0.25">
      <c r="B192" s="151">
        <v>190</v>
      </c>
      <c r="C192" s="144" t="s">
        <v>466</v>
      </c>
      <c r="D192" s="152">
        <v>79.3</v>
      </c>
      <c r="E192" s="153" t="s">
        <v>391</v>
      </c>
      <c r="F192" s="154"/>
    </row>
    <row r="193" spans="2:6" ht="16.2" x14ac:dyDescent="0.25">
      <c r="B193" s="151">
        <v>191</v>
      </c>
      <c r="C193" s="144" t="s">
        <v>394</v>
      </c>
      <c r="D193" s="152">
        <v>82.4</v>
      </c>
      <c r="E193" s="153" t="s">
        <v>403</v>
      </c>
      <c r="F193" s="154"/>
    </row>
    <row r="194" spans="2:6" ht="16.2" x14ac:dyDescent="0.25">
      <c r="B194" s="151">
        <v>192</v>
      </c>
      <c r="C194" s="144" t="s">
        <v>442</v>
      </c>
      <c r="D194" s="152">
        <v>139.5</v>
      </c>
      <c r="E194" s="153" t="s">
        <v>409</v>
      </c>
      <c r="F194" s="154"/>
    </row>
    <row r="195" spans="2:6" ht="16.2" x14ac:dyDescent="0.25">
      <c r="B195" s="151">
        <v>193</v>
      </c>
      <c r="C195" s="144" t="s">
        <v>386</v>
      </c>
      <c r="D195" s="152">
        <v>479.4</v>
      </c>
      <c r="E195" s="153" t="s">
        <v>403</v>
      </c>
      <c r="F195" s="154"/>
    </row>
    <row r="196" spans="2:6" ht="16.2" x14ac:dyDescent="0.25">
      <c r="B196" s="151">
        <v>194</v>
      </c>
      <c r="C196" s="144" t="s">
        <v>394</v>
      </c>
      <c r="D196" s="152">
        <v>146.80000000000001</v>
      </c>
      <c r="E196" s="153" t="s">
        <v>391</v>
      </c>
      <c r="F196" s="154"/>
    </row>
    <row r="197" spans="2:6" ht="16.2" x14ac:dyDescent="0.25">
      <c r="B197" s="151">
        <v>195</v>
      </c>
      <c r="C197" s="144" t="s">
        <v>433</v>
      </c>
      <c r="D197" s="152">
        <v>93</v>
      </c>
      <c r="E197" s="153" t="s">
        <v>403</v>
      </c>
      <c r="F197" s="154"/>
    </row>
    <row r="198" spans="2:6" ht="16.2" x14ac:dyDescent="0.25">
      <c r="B198" s="151">
        <v>196</v>
      </c>
      <c r="C198" s="144" t="s">
        <v>433</v>
      </c>
      <c r="D198" s="152">
        <v>35</v>
      </c>
      <c r="E198" s="153" t="s">
        <v>403</v>
      </c>
      <c r="F198" s="154"/>
    </row>
    <row r="199" spans="2:6" ht="16.2" x14ac:dyDescent="0.25">
      <c r="B199" s="151">
        <v>197</v>
      </c>
      <c r="C199" s="144" t="s">
        <v>482</v>
      </c>
      <c r="D199" s="152">
        <v>245</v>
      </c>
      <c r="E199" s="153" t="s">
        <v>391</v>
      </c>
      <c r="F199" s="154"/>
    </row>
    <row r="200" spans="2:6" ht="16.2" x14ac:dyDescent="0.25">
      <c r="B200" s="151">
        <v>198</v>
      </c>
      <c r="C200" s="144" t="s">
        <v>390</v>
      </c>
      <c r="D200" s="152">
        <v>388.2</v>
      </c>
      <c r="E200" s="153" t="s">
        <v>395</v>
      </c>
      <c r="F200" s="154"/>
    </row>
    <row r="201" spans="2:6" ht="16.2" x14ac:dyDescent="0.25">
      <c r="B201" s="151">
        <v>199</v>
      </c>
      <c r="C201" s="144" t="s">
        <v>466</v>
      </c>
      <c r="D201" s="152">
        <v>27.400000000000002</v>
      </c>
      <c r="E201" s="153" t="s">
        <v>395</v>
      </c>
      <c r="F201" s="154"/>
    </row>
    <row r="202" spans="2:6" ht="16.2" x14ac:dyDescent="0.25">
      <c r="B202" s="151">
        <v>200</v>
      </c>
      <c r="C202" s="144" t="s">
        <v>453</v>
      </c>
      <c r="D202" s="152">
        <v>1402.6</v>
      </c>
      <c r="E202" s="153" t="s">
        <v>409</v>
      </c>
      <c r="F202" s="154"/>
    </row>
    <row r="203" spans="2:6" ht="16.2" x14ac:dyDescent="0.25">
      <c r="B203" s="151">
        <v>201</v>
      </c>
      <c r="C203" s="144" t="s">
        <v>463</v>
      </c>
      <c r="D203" s="152">
        <v>253.6</v>
      </c>
      <c r="E203" s="153" t="s">
        <v>388</v>
      </c>
      <c r="F203" s="154"/>
    </row>
    <row r="204" spans="2:6" ht="16.2" x14ac:dyDescent="0.25">
      <c r="B204" s="151">
        <v>202</v>
      </c>
      <c r="C204" s="144" t="s">
        <v>428</v>
      </c>
      <c r="D204" s="152">
        <v>533</v>
      </c>
      <c r="E204" s="153" t="s">
        <v>403</v>
      </c>
      <c r="F204" s="154"/>
    </row>
    <row r="205" spans="2:6" ht="16.2" x14ac:dyDescent="0.25">
      <c r="B205" s="151">
        <v>203</v>
      </c>
      <c r="C205" s="144" t="s">
        <v>453</v>
      </c>
      <c r="D205" s="152">
        <v>865.3</v>
      </c>
      <c r="E205" s="153" t="s">
        <v>395</v>
      </c>
      <c r="F205" s="154"/>
    </row>
    <row r="206" spans="2:6" ht="16.2" x14ac:dyDescent="0.25">
      <c r="B206" s="151">
        <v>204</v>
      </c>
      <c r="C206" s="144" t="s">
        <v>454</v>
      </c>
      <c r="D206" s="152">
        <v>81.199999999999989</v>
      </c>
      <c r="E206" s="153" t="s">
        <v>409</v>
      </c>
      <c r="F206" s="154"/>
    </row>
    <row r="207" spans="2:6" ht="16.2" x14ac:dyDescent="0.25">
      <c r="B207" s="151">
        <v>205</v>
      </c>
      <c r="C207" s="144" t="s">
        <v>402</v>
      </c>
      <c r="D207" s="152">
        <v>250.9</v>
      </c>
      <c r="E207" s="153" t="s">
        <v>395</v>
      </c>
      <c r="F207" s="154"/>
    </row>
    <row r="208" spans="2:6" ht="16.2" x14ac:dyDescent="0.25">
      <c r="B208" s="151">
        <v>206</v>
      </c>
      <c r="C208" s="144" t="s">
        <v>464</v>
      </c>
      <c r="D208" s="152">
        <v>312.89999999999998</v>
      </c>
      <c r="E208" s="153" t="s">
        <v>395</v>
      </c>
      <c r="F208" s="154"/>
    </row>
    <row r="209" spans="2:6" ht="16.2" x14ac:dyDescent="0.25">
      <c r="B209" s="151">
        <v>207</v>
      </c>
      <c r="C209" s="144" t="s">
        <v>408</v>
      </c>
      <c r="D209" s="152">
        <v>1804.5</v>
      </c>
      <c r="E209" s="153" t="s">
        <v>409</v>
      </c>
      <c r="F209" s="154"/>
    </row>
    <row r="210" spans="2:6" ht="16.2" x14ac:dyDescent="0.25">
      <c r="B210" s="151">
        <v>208</v>
      </c>
      <c r="C210" s="144" t="s">
        <v>454</v>
      </c>
      <c r="D210" s="152">
        <v>115.7</v>
      </c>
      <c r="E210" s="153" t="s">
        <v>392</v>
      </c>
      <c r="F210" s="154"/>
    </row>
    <row r="211" spans="2:6" ht="16.2" x14ac:dyDescent="0.25">
      <c r="B211" s="151">
        <v>209</v>
      </c>
      <c r="C211" s="144" t="s">
        <v>436</v>
      </c>
      <c r="D211" s="152">
        <v>162.69999999999999</v>
      </c>
      <c r="E211" s="153" t="s">
        <v>409</v>
      </c>
      <c r="F211" s="154"/>
    </row>
    <row r="212" spans="2:6" ht="16.2" x14ac:dyDescent="0.25">
      <c r="B212" s="151">
        <v>210</v>
      </c>
      <c r="C212" s="144" t="s">
        <v>460</v>
      </c>
      <c r="D212" s="152">
        <v>738.3</v>
      </c>
      <c r="E212" s="153" t="s">
        <v>397</v>
      </c>
      <c r="F212" s="154"/>
    </row>
    <row r="213" spans="2:6" ht="16.2" x14ac:dyDescent="0.25">
      <c r="B213" s="151">
        <v>211</v>
      </c>
      <c r="C213" s="144" t="s">
        <v>396</v>
      </c>
      <c r="D213" s="152">
        <v>1470.6</v>
      </c>
      <c r="E213" s="153" t="s">
        <v>387</v>
      </c>
      <c r="F213" s="154"/>
    </row>
    <row r="214" spans="2:6" ht="16.2" x14ac:dyDescent="0.25">
      <c r="B214" s="151">
        <v>212</v>
      </c>
      <c r="C214" s="144" t="s">
        <v>437</v>
      </c>
      <c r="D214" s="152">
        <v>1486.1000000000001</v>
      </c>
      <c r="E214" s="153" t="s">
        <v>388</v>
      </c>
      <c r="F214" s="154"/>
    </row>
    <row r="215" spans="2:6" ht="16.2" x14ac:dyDescent="0.25">
      <c r="B215" s="151">
        <v>213</v>
      </c>
      <c r="C215" s="144" t="s">
        <v>396</v>
      </c>
      <c r="D215" s="152">
        <v>147.79999999999998</v>
      </c>
      <c r="E215" s="153" t="s">
        <v>398</v>
      </c>
      <c r="F215" s="154"/>
    </row>
    <row r="216" spans="2:6" ht="16.2" x14ac:dyDescent="0.25">
      <c r="B216" s="151">
        <v>214</v>
      </c>
      <c r="C216" s="144" t="s">
        <v>438</v>
      </c>
      <c r="D216" s="152">
        <v>686.59999999999991</v>
      </c>
      <c r="E216" s="153" t="s">
        <v>395</v>
      </c>
      <c r="F216" s="154"/>
    </row>
    <row r="217" spans="2:6" ht="16.2" x14ac:dyDescent="0.25">
      <c r="B217" s="151">
        <v>215</v>
      </c>
      <c r="C217" s="144" t="s">
        <v>402</v>
      </c>
      <c r="D217" s="152">
        <v>72.300000000000011</v>
      </c>
      <c r="E217" s="153" t="s">
        <v>409</v>
      </c>
      <c r="F217" s="154"/>
    </row>
    <row r="218" spans="2:6" ht="16.2" x14ac:dyDescent="0.25">
      <c r="B218" s="151">
        <v>216</v>
      </c>
      <c r="C218" s="144" t="s">
        <v>427</v>
      </c>
      <c r="D218" s="152">
        <v>49.3</v>
      </c>
      <c r="E218" s="153" t="s">
        <v>409</v>
      </c>
      <c r="F218" s="154"/>
    </row>
    <row r="219" spans="2:6" ht="16.2" x14ac:dyDescent="0.25">
      <c r="B219" s="151">
        <v>217</v>
      </c>
      <c r="C219" s="144" t="s">
        <v>429</v>
      </c>
      <c r="D219" s="152">
        <v>1890.9</v>
      </c>
      <c r="E219" s="153" t="s">
        <v>395</v>
      </c>
      <c r="F219" s="154"/>
    </row>
    <row r="220" spans="2:6" ht="16.2" x14ac:dyDescent="0.25">
      <c r="B220" s="151">
        <v>218</v>
      </c>
      <c r="C220" s="144" t="s">
        <v>454</v>
      </c>
      <c r="D220" s="152">
        <v>441.2</v>
      </c>
      <c r="E220" s="153" t="s">
        <v>403</v>
      </c>
      <c r="F220" s="154"/>
    </row>
    <row r="221" spans="2:6" ht="16.2" x14ac:dyDescent="0.25">
      <c r="B221" s="151">
        <v>219</v>
      </c>
      <c r="C221" s="144" t="s">
        <v>443</v>
      </c>
      <c r="D221" s="152">
        <v>119.3</v>
      </c>
      <c r="E221" s="153" t="s">
        <v>395</v>
      </c>
      <c r="F221" s="154"/>
    </row>
    <row r="222" spans="2:6" ht="16.2" x14ac:dyDescent="0.25">
      <c r="B222" s="151">
        <v>220</v>
      </c>
      <c r="C222" s="144" t="s">
        <v>452</v>
      </c>
      <c r="D222" s="152">
        <v>730.19999999999993</v>
      </c>
      <c r="E222" s="153" t="s">
        <v>403</v>
      </c>
      <c r="F222" s="154"/>
    </row>
    <row r="223" spans="2:6" ht="16.2" x14ac:dyDescent="0.25">
      <c r="B223" s="151">
        <v>221</v>
      </c>
      <c r="C223" s="144" t="s">
        <v>456</v>
      </c>
      <c r="D223" s="152">
        <v>890</v>
      </c>
      <c r="E223" s="153" t="s">
        <v>395</v>
      </c>
      <c r="F223" s="154"/>
    </row>
    <row r="224" spans="2:6" ht="16.2" x14ac:dyDescent="0.25">
      <c r="B224" s="151">
        <v>222</v>
      </c>
      <c r="C224" s="144" t="s">
        <v>468</v>
      </c>
      <c r="D224" s="152">
        <v>1450.3999999999999</v>
      </c>
      <c r="E224" s="153" t="s">
        <v>388</v>
      </c>
      <c r="F224" s="154"/>
    </row>
    <row r="225" spans="2:6" ht="16.2" x14ac:dyDescent="0.25">
      <c r="B225" s="151">
        <v>223</v>
      </c>
      <c r="C225" s="144" t="s">
        <v>426</v>
      </c>
      <c r="D225" s="152">
        <v>601.79999999999995</v>
      </c>
      <c r="E225" s="153" t="s">
        <v>388</v>
      </c>
      <c r="F225" s="154"/>
    </row>
    <row r="226" spans="2:6" ht="16.2" x14ac:dyDescent="0.25">
      <c r="B226" s="151">
        <v>224</v>
      </c>
      <c r="C226" s="144" t="s">
        <v>457</v>
      </c>
      <c r="D226" s="152">
        <v>645.6</v>
      </c>
      <c r="E226" s="153" t="s">
        <v>395</v>
      </c>
      <c r="F226" s="154"/>
    </row>
    <row r="227" spans="2:6" ht="16.2" x14ac:dyDescent="0.25">
      <c r="B227" s="151">
        <v>225</v>
      </c>
      <c r="C227" s="144" t="s">
        <v>481</v>
      </c>
      <c r="D227" s="152">
        <v>61.7</v>
      </c>
      <c r="E227" s="153" t="s">
        <v>392</v>
      </c>
      <c r="F227" s="154"/>
    </row>
    <row r="228" spans="2:6" ht="16.2" x14ac:dyDescent="0.25">
      <c r="B228" s="151">
        <v>226</v>
      </c>
      <c r="C228" s="144" t="s">
        <v>439</v>
      </c>
      <c r="D228" s="152">
        <v>455.90000000000003</v>
      </c>
      <c r="E228" s="153" t="s">
        <v>392</v>
      </c>
      <c r="F228" s="154"/>
    </row>
    <row r="229" spans="2:6" ht="16.2" x14ac:dyDescent="0.25">
      <c r="B229" s="151">
        <v>227</v>
      </c>
      <c r="C229" s="144" t="s">
        <v>465</v>
      </c>
      <c r="D229" s="152">
        <v>42</v>
      </c>
      <c r="E229" s="153" t="s">
        <v>409</v>
      </c>
      <c r="F229" s="154"/>
    </row>
    <row r="230" spans="2:6" ht="16.2" x14ac:dyDescent="0.25">
      <c r="B230" s="151">
        <v>228</v>
      </c>
      <c r="C230" s="144" t="s">
        <v>451</v>
      </c>
      <c r="D230" s="152">
        <v>163.70000000000002</v>
      </c>
      <c r="E230" s="153" t="s">
        <v>388</v>
      </c>
      <c r="F230" s="154"/>
    </row>
    <row r="231" spans="2:6" ht="16.2" x14ac:dyDescent="0.25">
      <c r="B231" s="151">
        <v>229</v>
      </c>
      <c r="C231" s="144" t="s">
        <v>459</v>
      </c>
      <c r="D231" s="152">
        <v>834.9</v>
      </c>
      <c r="E231" s="153" t="s">
        <v>398</v>
      </c>
      <c r="F231" s="154"/>
    </row>
    <row r="232" spans="2:6" ht="16.2" x14ac:dyDescent="0.25">
      <c r="B232" s="151">
        <v>230</v>
      </c>
      <c r="C232" s="144" t="s">
        <v>418</v>
      </c>
      <c r="D232" s="152">
        <v>7089.5</v>
      </c>
      <c r="E232" s="153" t="s">
        <v>403</v>
      </c>
      <c r="F232" s="154"/>
    </row>
    <row r="233" spans="2:6" ht="16.2" x14ac:dyDescent="0.25">
      <c r="B233" s="151">
        <v>231</v>
      </c>
      <c r="C233" s="144" t="s">
        <v>414</v>
      </c>
      <c r="D233" s="152">
        <v>44.1</v>
      </c>
      <c r="E233" s="153" t="s">
        <v>409</v>
      </c>
      <c r="F233" s="154"/>
    </row>
    <row r="234" spans="2:6" ht="16.2" x14ac:dyDescent="0.25">
      <c r="B234" s="151">
        <v>232</v>
      </c>
      <c r="C234" s="144" t="s">
        <v>477</v>
      </c>
      <c r="D234" s="152">
        <v>13.5</v>
      </c>
      <c r="E234" s="153" t="s">
        <v>391</v>
      </c>
      <c r="F234" s="154"/>
    </row>
    <row r="235" spans="2:6" ht="16.2" x14ac:dyDescent="0.25">
      <c r="B235" s="151">
        <v>233</v>
      </c>
      <c r="C235" s="144" t="s">
        <v>460</v>
      </c>
      <c r="D235" s="152">
        <v>130.19999999999999</v>
      </c>
      <c r="E235" s="153" t="s">
        <v>398</v>
      </c>
      <c r="F235" s="154"/>
    </row>
    <row r="236" spans="2:6" ht="16.2" x14ac:dyDescent="0.25">
      <c r="B236" s="151">
        <v>234</v>
      </c>
      <c r="C236" s="144" t="s">
        <v>438</v>
      </c>
      <c r="D236" s="152">
        <v>643.29999999999995</v>
      </c>
      <c r="E236" s="153" t="s">
        <v>409</v>
      </c>
      <c r="F236" s="154"/>
    </row>
    <row r="237" spans="2:6" ht="16.2" x14ac:dyDescent="0.25">
      <c r="B237" s="151">
        <v>235</v>
      </c>
      <c r="C237" s="144" t="s">
        <v>402</v>
      </c>
      <c r="D237" s="152">
        <v>48.099999999999994</v>
      </c>
      <c r="E237" s="153" t="s">
        <v>392</v>
      </c>
      <c r="F237" s="154"/>
    </row>
    <row r="238" spans="2:6" ht="16.2" x14ac:dyDescent="0.25">
      <c r="B238" s="151">
        <v>236</v>
      </c>
      <c r="C238" s="144" t="s">
        <v>471</v>
      </c>
      <c r="D238" s="152">
        <v>710.69999999999993</v>
      </c>
      <c r="E238" s="153" t="s">
        <v>392</v>
      </c>
      <c r="F238" s="154"/>
    </row>
    <row r="239" spans="2:6" ht="16.2" x14ac:dyDescent="0.25">
      <c r="B239" s="151">
        <v>237</v>
      </c>
      <c r="C239" s="144" t="s">
        <v>479</v>
      </c>
      <c r="D239" s="152">
        <v>644.5</v>
      </c>
      <c r="E239" s="153" t="s">
        <v>395</v>
      </c>
      <c r="F239" s="154"/>
    </row>
    <row r="240" spans="2:6" ht="16.2" x14ac:dyDescent="0.25">
      <c r="B240" s="151">
        <v>238</v>
      </c>
      <c r="C240" s="144" t="s">
        <v>439</v>
      </c>
      <c r="D240" s="152">
        <v>68.8</v>
      </c>
      <c r="E240" s="153" t="s">
        <v>403</v>
      </c>
      <c r="F240" s="154"/>
    </row>
    <row r="241" spans="2:6" ht="16.2" x14ac:dyDescent="0.25">
      <c r="B241" s="151">
        <v>239</v>
      </c>
      <c r="C241" s="144" t="s">
        <v>414</v>
      </c>
      <c r="D241" s="152">
        <v>305.3</v>
      </c>
      <c r="E241" s="153" t="s">
        <v>388</v>
      </c>
      <c r="F241" s="154"/>
    </row>
    <row r="242" spans="2:6" ht="16.2" x14ac:dyDescent="0.25">
      <c r="B242" s="151">
        <v>240</v>
      </c>
      <c r="C242" s="144" t="s">
        <v>425</v>
      </c>
      <c r="D242" s="152">
        <v>49.3</v>
      </c>
      <c r="E242" s="153" t="s">
        <v>409</v>
      </c>
      <c r="F242" s="154"/>
    </row>
    <row r="243" spans="2:6" ht="16.2" x14ac:dyDescent="0.25">
      <c r="B243" s="151">
        <v>241</v>
      </c>
      <c r="C243" s="144" t="s">
        <v>414</v>
      </c>
      <c r="D243" s="152">
        <v>2101.9</v>
      </c>
      <c r="E243" s="153" t="s">
        <v>387</v>
      </c>
      <c r="F243" s="154"/>
    </row>
    <row r="244" spans="2:6" ht="16.2" x14ac:dyDescent="0.25">
      <c r="B244" s="151">
        <v>242</v>
      </c>
      <c r="C244" s="144" t="s">
        <v>396</v>
      </c>
      <c r="D244" s="152">
        <v>685.19999999999993</v>
      </c>
      <c r="E244" s="153" t="s">
        <v>406</v>
      </c>
      <c r="F244" s="154"/>
    </row>
    <row r="245" spans="2:6" ht="16.2" x14ac:dyDescent="0.25">
      <c r="B245" s="151">
        <v>243</v>
      </c>
      <c r="C245" s="144" t="s">
        <v>441</v>
      </c>
      <c r="D245" s="152">
        <v>467.70000000000005</v>
      </c>
      <c r="E245" s="153" t="s">
        <v>387</v>
      </c>
      <c r="F245" s="154"/>
    </row>
    <row r="246" spans="2:6" ht="16.2" x14ac:dyDescent="0.25">
      <c r="B246" s="151">
        <v>244</v>
      </c>
      <c r="C246" s="144" t="s">
        <v>434</v>
      </c>
      <c r="D246" s="152">
        <v>362.1</v>
      </c>
      <c r="E246" s="153" t="s">
        <v>387</v>
      </c>
      <c r="F246" s="154"/>
    </row>
    <row r="247" spans="2:6" ht="16.2" x14ac:dyDescent="0.25">
      <c r="B247" s="151">
        <v>245</v>
      </c>
      <c r="C247" s="144" t="s">
        <v>456</v>
      </c>
      <c r="D247" s="152">
        <v>169.60000000000002</v>
      </c>
      <c r="E247" s="153" t="s">
        <v>409</v>
      </c>
      <c r="F247" s="154"/>
    </row>
    <row r="248" spans="2:6" ht="16.2" x14ac:dyDescent="0.25">
      <c r="B248" s="151">
        <v>246</v>
      </c>
      <c r="C248" s="144" t="s">
        <v>464</v>
      </c>
      <c r="D248" s="152">
        <v>52.9</v>
      </c>
      <c r="E248" s="153" t="s">
        <v>391</v>
      </c>
      <c r="F248" s="154"/>
    </row>
    <row r="249" spans="2:6" ht="16.2" x14ac:dyDescent="0.25">
      <c r="B249" s="151">
        <v>247</v>
      </c>
      <c r="C249" s="144" t="s">
        <v>443</v>
      </c>
      <c r="D249" s="152">
        <v>659.9</v>
      </c>
      <c r="E249" s="153" t="s">
        <v>395</v>
      </c>
      <c r="F249" s="154"/>
    </row>
    <row r="250" spans="2:6" ht="16.2" x14ac:dyDescent="0.25">
      <c r="B250" s="151">
        <v>248</v>
      </c>
      <c r="C250" s="144" t="s">
        <v>483</v>
      </c>
      <c r="D250" s="152">
        <v>74.800000000000011</v>
      </c>
      <c r="E250" s="153" t="s">
        <v>388</v>
      </c>
      <c r="F250" s="154"/>
    </row>
    <row r="251" spans="2:6" ht="16.2" x14ac:dyDescent="0.25">
      <c r="B251" s="151">
        <v>249</v>
      </c>
      <c r="C251" s="144" t="s">
        <v>466</v>
      </c>
      <c r="D251" s="152">
        <v>106.4</v>
      </c>
      <c r="E251" s="153" t="s">
        <v>395</v>
      </c>
      <c r="F251" s="154"/>
    </row>
    <row r="252" spans="2:6" ht="16.2" x14ac:dyDescent="0.25">
      <c r="B252" s="151">
        <v>250</v>
      </c>
      <c r="C252" s="144" t="s">
        <v>475</v>
      </c>
      <c r="D252" s="152">
        <v>628.9</v>
      </c>
      <c r="E252" s="153" t="s">
        <v>403</v>
      </c>
      <c r="F252" s="154"/>
    </row>
    <row r="253" spans="2:6" ht="16.2" x14ac:dyDescent="0.25">
      <c r="B253" s="151">
        <v>251</v>
      </c>
      <c r="C253" s="144" t="s">
        <v>484</v>
      </c>
      <c r="D253" s="152">
        <v>46.5</v>
      </c>
      <c r="E253" s="153" t="s">
        <v>403</v>
      </c>
      <c r="F253" s="154"/>
    </row>
    <row r="254" spans="2:6" ht="16.2" x14ac:dyDescent="0.25">
      <c r="B254" s="151">
        <v>252</v>
      </c>
      <c r="C254" s="144" t="s">
        <v>414</v>
      </c>
      <c r="D254" s="152">
        <v>297.5</v>
      </c>
      <c r="E254" s="153" t="s">
        <v>409</v>
      </c>
      <c r="F254" s="154"/>
    </row>
    <row r="255" spans="2:6" ht="16.2" x14ac:dyDescent="0.25">
      <c r="B255" s="151">
        <v>253</v>
      </c>
      <c r="C255" s="144" t="s">
        <v>437</v>
      </c>
      <c r="D255" s="152">
        <v>1020.1999999999999</v>
      </c>
      <c r="E255" s="153" t="s">
        <v>395</v>
      </c>
      <c r="F255" s="154"/>
    </row>
    <row r="256" spans="2:6" ht="16.2" x14ac:dyDescent="0.25">
      <c r="B256" s="151">
        <v>254</v>
      </c>
      <c r="C256" s="144" t="s">
        <v>479</v>
      </c>
      <c r="D256" s="152">
        <v>88.5</v>
      </c>
      <c r="E256" s="153" t="s">
        <v>406</v>
      </c>
      <c r="F256" s="154"/>
    </row>
    <row r="257" spans="2:6" ht="16.2" x14ac:dyDescent="0.25">
      <c r="B257" s="151">
        <v>255</v>
      </c>
      <c r="C257" s="144" t="s">
        <v>444</v>
      </c>
      <c r="D257" s="152">
        <v>167.39999999999998</v>
      </c>
      <c r="E257" s="153" t="s">
        <v>391</v>
      </c>
      <c r="F257" s="154"/>
    </row>
    <row r="258" spans="2:6" ht="16.2" x14ac:dyDescent="0.25">
      <c r="B258" s="151">
        <v>256</v>
      </c>
      <c r="C258" s="144" t="s">
        <v>466</v>
      </c>
      <c r="D258" s="152">
        <v>426.8</v>
      </c>
      <c r="E258" s="153" t="s">
        <v>391</v>
      </c>
      <c r="F258" s="154"/>
    </row>
    <row r="259" spans="2:6" ht="16.2" x14ac:dyDescent="0.25">
      <c r="B259" s="151">
        <v>257</v>
      </c>
      <c r="C259" s="144" t="s">
        <v>426</v>
      </c>
      <c r="D259" s="152">
        <v>591.30000000000007</v>
      </c>
      <c r="E259" s="153" t="s">
        <v>395</v>
      </c>
      <c r="F259" s="154"/>
    </row>
    <row r="260" spans="2:6" ht="16.2" x14ac:dyDescent="0.25">
      <c r="B260" s="151">
        <v>258</v>
      </c>
      <c r="C260" s="144" t="s">
        <v>458</v>
      </c>
      <c r="D260" s="152">
        <v>71.3</v>
      </c>
      <c r="E260" s="153" t="s">
        <v>403</v>
      </c>
      <c r="F260" s="154"/>
    </row>
    <row r="261" spans="2:6" ht="16.2" x14ac:dyDescent="0.25">
      <c r="B261" s="151">
        <v>259</v>
      </c>
      <c r="C261" s="144" t="s">
        <v>457</v>
      </c>
      <c r="D261" s="152">
        <v>3506.3999999999996</v>
      </c>
      <c r="E261" s="153" t="s">
        <v>395</v>
      </c>
      <c r="F261" s="154"/>
    </row>
    <row r="262" spans="2:6" ht="16.2" x14ac:dyDescent="0.25">
      <c r="B262" s="151">
        <v>260</v>
      </c>
      <c r="C262" s="144" t="s">
        <v>467</v>
      </c>
      <c r="D262" s="152">
        <v>474.5</v>
      </c>
      <c r="E262" s="153" t="s">
        <v>387</v>
      </c>
      <c r="F262" s="154"/>
    </row>
    <row r="263" spans="2:6" ht="16.2" x14ac:dyDescent="0.25">
      <c r="B263" s="151">
        <v>261</v>
      </c>
      <c r="C263" s="144" t="s">
        <v>462</v>
      </c>
      <c r="D263" s="152">
        <v>35.299999999999997</v>
      </c>
      <c r="E263" s="153" t="s">
        <v>387</v>
      </c>
      <c r="F263" s="154"/>
    </row>
    <row r="264" spans="2:6" ht="16.2" x14ac:dyDescent="0.25">
      <c r="B264" s="151">
        <v>262</v>
      </c>
      <c r="C264" s="144" t="s">
        <v>426</v>
      </c>
      <c r="D264" s="152">
        <v>152.79999999999998</v>
      </c>
      <c r="E264" s="153" t="s">
        <v>387</v>
      </c>
      <c r="F264" s="154"/>
    </row>
    <row r="265" spans="2:6" ht="16.2" x14ac:dyDescent="0.25">
      <c r="B265" s="151">
        <v>263</v>
      </c>
      <c r="C265" s="144" t="s">
        <v>453</v>
      </c>
      <c r="D265" s="152">
        <v>3676.3</v>
      </c>
      <c r="E265" s="153" t="s">
        <v>391</v>
      </c>
      <c r="F265" s="154"/>
    </row>
    <row r="266" spans="2:6" ht="16.2" x14ac:dyDescent="0.25">
      <c r="B266" s="151">
        <v>264</v>
      </c>
      <c r="C266" s="144" t="s">
        <v>445</v>
      </c>
      <c r="D266" s="152">
        <v>1056.5</v>
      </c>
      <c r="E266" s="153" t="s">
        <v>387</v>
      </c>
      <c r="F266" s="154"/>
    </row>
    <row r="267" spans="2:6" ht="16.2" x14ac:dyDescent="0.25">
      <c r="B267" s="151">
        <v>265</v>
      </c>
      <c r="C267" s="144" t="s">
        <v>459</v>
      </c>
      <c r="D267" s="152">
        <v>693.19999999999993</v>
      </c>
      <c r="E267" s="153" t="s">
        <v>392</v>
      </c>
      <c r="F267" s="154"/>
    </row>
    <row r="268" spans="2:6" ht="16.2" x14ac:dyDescent="0.25">
      <c r="B268" s="151">
        <v>266</v>
      </c>
      <c r="C268" s="144" t="s">
        <v>485</v>
      </c>
      <c r="D268" s="152">
        <v>1.5</v>
      </c>
      <c r="E268" s="153" t="s">
        <v>395</v>
      </c>
      <c r="F268" s="154"/>
    </row>
    <row r="269" spans="2:6" ht="16.2" x14ac:dyDescent="0.25">
      <c r="B269" s="151">
        <v>267</v>
      </c>
      <c r="C269" s="144" t="s">
        <v>486</v>
      </c>
      <c r="D269" s="152">
        <v>320.7</v>
      </c>
      <c r="E269" s="153" t="s">
        <v>403</v>
      </c>
      <c r="F269" s="154"/>
    </row>
    <row r="270" spans="2:6" ht="16.2" x14ac:dyDescent="0.25">
      <c r="B270" s="151">
        <v>268</v>
      </c>
      <c r="C270" s="144" t="s">
        <v>444</v>
      </c>
      <c r="D270" s="152">
        <v>627.79999999999995</v>
      </c>
      <c r="E270" s="153" t="s">
        <v>392</v>
      </c>
      <c r="F270" s="154"/>
    </row>
    <row r="271" spans="2:6" ht="16.2" x14ac:dyDescent="0.25">
      <c r="B271" s="151">
        <v>269</v>
      </c>
      <c r="C271" s="144" t="s">
        <v>415</v>
      </c>
      <c r="D271" s="152">
        <v>917.6</v>
      </c>
      <c r="E271" s="153" t="s">
        <v>391</v>
      </c>
      <c r="F271" s="154"/>
    </row>
    <row r="272" spans="2:6" ht="16.2" x14ac:dyDescent="0.25">
      <c r="B272" s="151">
        <v>270</v>
      </c>
      <c r="C272" s="144" t="s">
        <v>474</v>
      </c>
      <c r="D272" s="152">
        <v>133.69999999999999</v>
      </c>
      <c r="E272" s="153" t="s">
        <v>387</v>
      </c>
      <c r="F272" s="154"/>
    </row>
    <row r="273" spans="2:6" ht="16.2" x14ac:dyDescent="0.25">
      <c r="B273" s="151">
        <v>271</v>
      </c>
      <c r="C273" s="144" t="s">
        <v>454</v>
      </c>
      <c r="D273" s="152">
        <v>211.9</v>
      </c>
      <c r="E273" s="153" t="s">
        <v>406</v>
      </c>
      <c r="F273" s="154"/>
    </row>
    <row r="274" spans="2:6" ht="16.2" x14ac:dyDescent="0.25">
      <c r="B274" s="151">
        <v>272</v>
      </c>
      <c r="C274" s="144" t="s">
        <v>487</v>
      </c>
      <c r="D274" s="152">
        <v>172.2</v>
      </c>
      <c r="E274" s="153" t="s">
        <v>409</v>
      </c>
      <c r="F274" s="154"/>
    </row>
    <row r="275" spans="2:6" ht="16.2" x14ac:dyDescent="0.25">
      <c r="B275" s="151">
        <v>273</v>
      </c>
      <c r="C275" s="144" t="s">
        <v>431</v>
      </c>
      <c r="D275" s="152">
        <v>2181.5</v>
      </c>
      <c r="E275" s="153" t="s">
        <v>395</v>
      </c>
      <c r="F275" s="154"/>
    </row>
    <row r="276" spans="2:6" ht="16.2" x14ac:dyDescent="0.25">
      <c r="B276" s="151">
        <v>274</v>
      </c>
      <c r="C276" s="144" t="s">
        <v>434</v>
      </c>
      <c r="D276" s="152">
        <v>453.29999999999995</v>
      </c>
      <c r="E276" s="153" t="s">
        <v>395</v>
      </c>
      <c r="F276" s="154"/>
    </row>
    <row r="277" spans="2:6" ht="16.2" x14ac:dyDescent="0.25">
      <c r="B277" s="151">
        <v>275</v>
      </c>
      <c r="C277" s="144" t="s">
        <v>485</v>
      </c>
      <c r="D277" s="152">
        <v>2447.9</v>
      </c>
      <c r="E277" s="153" t="s">
        <v>388</v>
      </c>
      <c r="F277" s="154"/>
    </row>
    <row r="278" spans="2:6" ht="16.2" x14ac:dyDescent="0.25">
      <c r="B278" s="151">
        <v>276</v>
      </c>
      <c r="C278" s="144" t="s">
        <v>429</v>
      </c>
      <c r="D278" s="152">
        <v>419</v>
      </c>
      <c r="E278" s="153" t="s">
        <v>387</v>
      </c>
      <c r="F278" s="154"/>
    </row>
    <row r="279" spans="2:6" ht="16.2" x14ac:dyDescent="0.25">
      <c r="B279" s="151">
        <v>277</v>
      </c>
      <c r="C279" s="144" t="s">
        <v>488</v>
      </c>
      <c r="D279" s="152">
        <v>33.5</v>
      </c>
      <c r="E279" s="153" t="s">
        <v>391</v>
      </c>
      <c r="F279" s="154"/>
    </row>
    <row r="280" spans="2:6" ht="16.2" x14ac:dyDescent="0.25">
      <c r="B280" s="151">
        <v>278</v>
      </c>
      <c r="C280" s="144" t="s">
        <v>489</v>
      </c>
      <c r="D280" s="152">
        <v>666.9</v>
      </c>
      <c r="E280" s="153" t="s">
        <v>398</v>
      </c>
      <c r="F280" s="154"/>
    </row>
    <row r="281" spans="2:6" ht="16.2" x14ac:dyDescent="0.25">
      <c r="B281" s="151">
        <v>279</v>
      </c>
      <c r="C281" s="144" t="s">
        <v>464</v>
      </c>
      <c r="D281" s="152">
        <v>3392.2000000000003</v>
      </c>
      <c r="E281" s="153" t="s">
        <v>403</v>
      </c>
      <c r="F281" s="154"/>
    </row>
    <row r="282" spans="2:6" ht="16.2" x14ac:dyDescent="0.25">
      <c r="B282" s="151">
        <v>280</v>
      </c>
      <c r="C282" s="144" t="s">
        <v>470</v>
      </c>
      <c r="D282" s="152">
        <v>744.59999999999991</v>
      </c>
      <c r="E282" s="153" t="s">
        <v>387</v>
      </c>
      <c r="F282" s="154"/>
    </row>
    <row r="283" spans="2:6" ht="16.2" x14ac:dyDescent="0.25">
      <c r="B283" s="151">
        <v>281</v>
      </c>
      <c r="C283" s="144" t="s">
        <v>419</v>
      </c>
      <c r="D283" s="152">
        <v>49.900000000000006</v>
      </c>
      <c r="E283" s="153" t="s">
        <v>388</v>
      </c>
      <c r="F283" s="154"/>
    </row>
    <row r="284" spans="2:6" ht="16.2" x14ac:dyDescent="0.25">
      <c r="B284" s="151">
        <v>282</v>
      </c>
      <c r="C284" s="144" t="s">
        <v>434</v>
      </c>
      <c r="D284" s="152">
        <v>279.40000000000003</v>
      </c>
      <c r="E284" s="153" t="s">
        <v>409</v>
      </c>
      <c r="F284" s="154"/>
    </row>
    <row r="285" spans="2:6" ht="16.2" x14ac:dyDescent="0.25">
      <c r="B285" s="151">
        <v>283</v>
      </c>
      <c r="C285" s="144" t="s">
        <v>408</v>
      </c>
      <c r="D285" s="152">
        <v>585.90000000000009</v>
      </c>
      <c r="E285" s="153" t="s">
        <v>395</v>
      </c>
      <c r="F285" s="154"/>
    </row>
    <row r="286" spans="2:6" ht="16.2" x14ac:dyDescent="0.25">
      <c r="B286" s="151">
        <v>284</v>
      </c>
      <c r="C286" s="144" t="s">
        <v>386</v>
      </c>
      <c r="D286" s="152">
        <v>7899.5</v>
      </c>
      <c r="E286" s="153" t="s">
        <v>403</v>
      </c>
      <c r="F286" s="154"/>
    </row>
    <row r="287" spans="2:6" ht="16.2" x14ac:dyDescent="0.25">
      <c r="B287" s="151">
        <v>285</v>
      </c>
      <c r="C287" s="144" t="s">
        <v>439</v>
      </c>
      <c r="D287" s="152">
        <v>48.7</v>
      </c>
      <c r="E287" s="153" t="s">
        <v>406</v>
      </c>
      <c r="F287" s="154"/>
    </row>
    <row r="288" spans="2:6" ht="16.2" x14ac:dyDescent="0.25">
      <c r="B288" s="151">
        <v>286</v>
      </c>
      <c r="C288" s="144" t="s">
        <v>478</v>
      </c>
      <c r="D288" s="152">
        <v>81.199999999999989</v>
      </c>
      <c r="E288" s="153" t="s">
        <v>387</v>
      </c>
      <c r="F288" s="154"/>
    </row>
    <row r="289" spans="2:6" ht="16.2" x14ac:dyDescent="0.25">
      <c r="B289" s="151">
        <v>287</v>
      </c>
      <c r="C289" s="144" t="s">
        <v>405</v>
      </c>
      <c r="D289" s="152">
        <v>788.5</v>
      </c>
      <c r="E289" s="153" t="s">
        <v>388</v>
      </c>
      <c r="F289" s="154"/>
    </row>
    <row r="290" spans="2:6" ht="16.2" x14ac:dyDescent="0.25">
      <c r="B290" s="151">
        <v>288</v>
      </c>
      <c r="C290" s="144" t="s">
        <v>467</v>
      </c>
      <c r="D290" s="152">
        <v>156.4</v>
      </c>
      <c r="E290" s="153" t="s">
        <v>395</v>
      </c>
      <c r="F290" s="154"/>
    </row>
    <row r="291" spans="2:6" ht="16.2" x14ac:dyDescent="0.25">
      <c r="B291" s="151">
        <v>289</v>
      </c>
      <c r="C291" s="144" t="s">
        <v>436</v>
      </c>
      <c r="D291" s="152">
        <v>1880.3999999999999</v>
      </c>
      <c r="E291" s="153" t="s">
        <v>409</v>
      </c>
      <c r="F291" s="154"/>
    </row>
    <row r="292" spans="2:6" ht="16.2" x14ac:dyDescent="0.25">
      <c r="B292" s="151">
        <v>290</v>
      </c>
      <c r="C292" s="144" t="s">
        <v>429</v>
      </c>
      <c r="D292" s="152">
        <v>2044.7</v>
      </c>
      <c r="E292" s="153" t="s">
        <v>392</v>
      </c>
      <c r="F292" s="154"/>
    </row>
    <row r="293" spans="2:6" ht="16.2" x14ac:dyDescent="0.25">
      <c r="B293" s="151">
        <v>291</v>
      </c>
      <c r="C293" s="144" t="s">
        <v>457</v>
      </c>
      <c r="D293" s="152">
        <v>110.60000000000001</v>
      </c>
      <c r="E293" s="153" t="s">
        <v>388</v>
      </c>
      <c r="F293" s="154"/>
    </row>
    <row r="294" spans="2:6" ht="16.2" x14ac:dyDescent="0.25">
      <c r="B294" s="151">
        <v>292</v>
      </c>
      <c r="C294" s="144" t="s">
        <v>439</v>
      </c>
      <c r="D294" s="152">
        <v>123.6</v>
      </c>
      <c r="E294" s="153" t="s">
        <v>391</v>
      </c>
      <c r="F294" s="154"/>
    </row>
    <row r="295" spans="2:6" ht="16.2" x14ac:dyDescent="0.25">
      <c r="B295" s="151">
        <v>293</v>
      </c>
      <c r="C295" s="144" t="s">
        <v>437</v>
      </c>
      <c r="D295" s="152">
        <v>481.70000000000005</v>
      </c>
      <c r="E295" s="153" t="s">
        <v>409</v>
      </c>
      <c r="F295" s="154"/>
    </row>
    <row r="296" spans="2:6" ht="16.2" x14ac:dyDescent="0.25">
      <c r="B296" s="151">
        <v>294</v>
      </c>
      <c r="C296" s="144" t="s">
        <v>454</v>
      </c>
      <c r="D296" s="152">
        <v>109.5</v>
      </c>
      <c r="E296" s="153" t="s">
        <v>388</v>
      </c>
      <c r="F296" s="154"/>
    </row>
    <row r="297" spans="2:6" ht="16.2" x14ac:dyDescent="0.25">
      <c r="B297" s="151">
        <v>295</v>
      </c>
      <c r="C297" s="144" t="s">
        <v>402</v>
      </c>
      <c r="D297" s="152">
        <v>1947.2</v>
      </c>
      <c r="E297" s="153" t="s">
        <v>388</v>
      </c>
      <c r="F297" s="154"/>
    </row>
    <row r="298" spans="2:6" ht="16.2" x14ac:dyDescent="0.25">
      <c r="B298" s="151">
        <v>296</v>
      </c>
      <c r="C298" s="144" t="s">
        <v>400</v>
      </c>
      <c r="D298" s="152">
        <v>686.5</v>
      </c>
      <c r="E298" s="153" t="s">
        <v>392</v>
      </c>
      <c r="F298" s="154"/>
    </row>
    <row r="299" spans="2:6" ht="16.2" x14ac:dyDescent="0.25">
      <c r="B299" s="151">
        <v>297</v>
      </c>
      <c r="C299" s="144" t="s">
        <v>465</v>
      </c>
      <c r="D299" s="152">
        <v>776.3</v>
      </c>
      <c r="E299" s="153" t="s">
        <v>387</v>
      </c>
      <c r="F299" s="154"/>
    </row>
    <row r="300" spans="2:6" ht="16.2" x14ac:dyDescent="0.25">
      <c r="B300" s="151">
        <v>298</v>
      </c>
      <c r="C300" s="144" t="s">
        <v>448</v>
      </c>
      <c r="D300" s="152">
        <v>249.1</v>
      </c>
      <c r="E300" s="153" t="s">
        <v>395</v>
      </c>
      <c r="F300" s="154"/>
    </row>
    <row r="301" spans="2:6" ht="16.2" x14ac:dyDescent="0.25">
      <c r="B301" s="151">
        <v>299</v>
      </c>
      <c r="C301" s="144" t="s">
        <v>429</v>
      </c>
      <c r="D301" s="152">
        <v>1712.4</v>
      </c>
      <c r="E301" s="153" t="s">
        <v>398</v>
      </c>
      <c r="F301" s="154"/>
    </row>
    <row r="302" spans="2:6" ht="16.2" x14ac:dyDescent="0.25">
      <c r="B302" s="151">
        <v>300</v>
      </c>
      <c r="C302" s="144" t="s">
        <v>465</v>
      </c>
      <c r="D302" s="152">
        <v>1784.3000000000002</v>
      </c>
      <c r="E302" s="153" t="s">
        <v>403</v>
      </c>
      <c r="F302" s="154"/>
    </row>
    <row r="303" spans="2:6" ht="16.2" x14ac:dyDescent="0.25">
      <c r="B303" s="151">
        <v>301</v>
      </c>
      <c r="C303" s="144" t="s">
        <v>394</v>
      </c>
      <c r="D303" s="152">
        <v>14.299999999999999</v>
      </c>
      <c r="E303" s="153" t="s">
        <v>403</v>
      </c>
      <c r="F303" s="154"/>
    </row>
    <row r="304" spans="2:6" ht="16.2" x14ac:dyDescent="0.25">
      <c r="B304" s="151">
        <v>302</v>
      </c>
      <c r="C304" s="144" t="s">
        <v>408</v>
      </c>
      <c r="D304" s="152">
        <v>1494.9</v>
      </c>
      <c r="E304" s="153" t="s">
        <v>392</v>
      </c>
      <c r="F304" s="154"/>
    </row>
    <row r="305" spans="2:6" ht="16.2" x14ac:dyDescent="0.25">
      <c r="B305" s="151">
        <v>303</v>
      </c>
      <c r="C305" s="144" t="s">
        <v>453</v>
      </c>
      <c r="D305" s="152">
        <v>2524.9</v>
      </c>
      <c r="E305" s="153" t="s">
        <v>391</v>
      </c>
      <c r="F305" s="154"/>
    </row>
    <row r="306" spans="2:6" ht="16.2" x14ac:dyDescent="0.25">
      <c r="B306" s="151">
        <v>304</v>
      </c>
      <c r="C306" s="144" t="s">
        <v>414</v>
      </c>
      <c r="D306" s="152">
        <v>832.2</v>
      </c>
      <c r="E306" s="153" t="s">
        <v>392</v>
      </c>
      <c r="F306" s="154"/>
    </row>
    <row r="307" spans="2:6" ht="16.2" x14ac:dyDescent="0.25">
      <c r="B307" s="151">
        <v>305</v>
      </c>
      <c r="C307" s="144" t="s">
        <v>419</v>
      </c>
      <c r="D307" s="152">
        <v>1209.7</v>
      </c>
      <c r="E307" s="153" t="s">
        <v>395</v>
      </c>
      <c r="F307" s="154"/>
    </row>
    <row r="308" spans="2:6" ht="16.2" x14ac:dyDescent="0.25">
      <c r="B308" s="151">
        <v>306</v>
      </c>
      <c r="C308" s="144" t="s">
        <v>434</v>
      </c>
      <c r="D308" s="152">
        <v>588.80000000000007</v>
      </c>
      <c r="E308" s="153" t="s">
        <v>403</v>
      </c>
      <c r="F308" s="154"/>
    </row>
    <row r="309" spans="2:6" ht="16.2" x14ac:dyDescent="0.25">
      <c r="B309" s="151">
        <v>307</v>
      </c>
      <c r="C309" s="144" t="s">
        <v>446</v>
      </c>
      <c r="D309" s="152">
        <v>43.2</v>
      </c>
      <c r="E309" s="153" t="s">
        <v>387</v>
      </c>
      <c r="F309" s="154"/>
    </row>
    <row r="310" spans="2:6" ht="16.2" x14ac:dyDescent="0.25">
      <c r="B310" s="151">
        <v>308</v>
      </c>
      <c r="C310" s="144" t="s">
        <v>456</v>
      </c>
      <c r="D310" s="152">
        <v>729.5</v>
      </c>
      <c r="E310" s="153" t="s">
        <v>395</v>
      </c>
      <c r="F310" s="154"/>
    </row>
    <row r="311" spans="2:6" ht="16.2" x14ac:dyDescent="0.25">
      <c r="B311" s="151">
        <v>309</v>
      </c>
      <c r="C311" s="144" t="s">
        <v>434</v>
      </c>
      <c r="D311" s="152">
        <v>967.2</v>
      </c>
      <c r="E311" s="153" t="s">
        <v>406</v>
      </c>
      <c r="F311" s="154"/>
    </row>
    <row r="312" spans="2:6" ht="16.2" x14ac:dyDescent="0.25">
      <c r="B312" s="151">
        <v>310</v>
      </c>
      <c r="C312" s="144" t="s">
        <v>425</v>
      </c>
      <c r="D312" s="152">
        <v>366.5</v>
      </c>
      <c r="E312" s="153" t="s">
        <v>409</v>
      </c>
      <c r="F312" s="154"/>
    </row>
    <row r="313" spans="2:6" ht="16.2" x14ac:dyDescent="0.25">
      <c r="B313" s="151">
        <v>311</v>
      </c>
      <c r="C313" s="144" t="s">
        <v>436</v>
      </c>
      <c r="D313" s="152">
        <v>2422.1</v>
      </c>
      <c r="E313" s="153" t="s">
        <v>392</v>
      </c>
      <c r="F313" s="154"/>
    </row>
    <row r="314" spans="2:6" ht="16.2" x14ac:dyDescent="0.25">
      <c r="B314" s="151">
        <v>312</v>
      </c>
      <c r="C314" s="144" t="s">
        <v>463</v>
      </c>
      <c r="D314" s="152">
        <v>729.7</v>
      </c>
      <c r="E314" s="153" t="s">
        <v>388</v>
      </c>
      <c r="F314" s="154"/>
    </row>
    <row r="315" spans="2:6" ht="16.2" x14ac:dyDescent="0.25">
      <c r="B315" s="151">
        <v>313</v>
      </c>
      <c r="C315" s="144" t="s">
        <v>442</v>
      </c>
      <c r="D315" s="152">
        <v>229.5</v>
      </c>
      <c r="E315" s="153" t="s">
        <v>388</v>
      </c>
      <c r="F315" s="154"/>
    </row>
    <row r="316" spans="2:6" ht="16.2" x14ac:dyDescent="0.25">
      <c r="B316" s="151">
        <v>314</v>
      </c>
      <c r="C316" s="144" t="s">
        <v>429</v>
      </c>
      <c r="D316" s="152">
        <v>10076.4</v>
      </c>
      <c r="E316" s="153" t="s">
        <v>403</v>
      </c>
      <c r="F316" s="154"/>
    </row>
    <row r="317" spans="2:6" ht="16.2" x14ac:dyDescent="0.25">
      <c r="B317" s="151">
        <v>315</v>
      </c>
      <c r="C317" s="144" t="s">
        <v>461</v>
      </c>
      <c r="D317" s="152">
        <v>98</v>
      </c>
      <c r="E317" s="153" t="s">
        <v>392</v>
      </c>
      <c r="F317" s="154"/>
    </row>
    <row r="318" spans="2:6" ht="16.2" x14ac:dyDescent="0.25">
      <c r="B318" s="151">
        <v>316</v>
      </c>
      <c r="C318" s="144" t="s">
        <v>428</v>
      </c>
      <c r="D318" s="152">
        <v>80.5</v>
      </c>
      <c r="E318" s="153" t="s">
        <v>391</v>
      </c>
      <c r="F318" s="154"/>
    </row>
    <row r="319" spans="2:6" ht="16.2" x14ac:dyDescent="0.25">
      <c r="B319" s="151">
        <v>317</v>
      </c>
      <c r="C319" s="144" t="s">
        <v>418</v>
      </c>
      <c r="D319" s="152">
        <v>137.5</v>
      </c>
      <c r="E319" s="153" t="s">
        <v>395</v>
      </c>
      <c r="F319" s="154"/>
    </row>
    <row r="320" spans="2:6" ht="16.2" x14ac:dyDescent="0.25">
      <c r="B320" s="151">
        <v>318</v>
      </c>
      <c r="C320" s="144" t="s">
        <v>444</v>
      </c>
      <c r="D320" s="152">
        <v>339.7</v>
      </c>
      <c r="E320" s="153" t="s">
        <v>388</v>
      </c>
      <c r="F320" s="154"/>
    </row>
    <row r="321" spans="2:6" ht="16.2" x14ac:dyDescent="0.25">
      <c r="B321" s="151">
        <v>319</v>
      </c>
      <c r="C321" s="144" t="s">
        <v>458</v>
      </c>
      <c r="D321" s="152">
        <v>71.5</v>
      </c>
      <c r="E321" s="153" t="s">
        <v>409</v>
      </c>
      <c r="F321" s="154"/>
    </row>
    <row r="322" spans="2:6" ht="16.2" x14ac:dyDescent="0.25">
      <c r="B322" s="151">
        <v>320</v>
      </c>
      <c r="C322" s="144" t="s">
        <v>428</v>
      </c>
      <c r="D322" s="152">
        <v>884</v>
      </c>
      <c r="E322" s="153" t="s">
        <v>406</v>
      </c>
      <c r="F322" s="154"/>
    </row>
    <row r="323" spans="2:6" ht="16.2" x14ac:dyDescent="0.25">
      <c r="B323" s="151">
        <v>321</v>
      </c>
      <c r="C323" s="144" t="s">
        <v>458</v>
      </c>
      <c r="D323" s="152">
        <v>1889.9</v>
      </c>
      <c r="E323" s="153" t="s">
        <v>403</v>
      </c>
      <c r="F323" s="154"/>
    </row>
    <row r="324" spans="2:6" ht="16.2" x14ac:dyDescent="0.25">
      <c r="B324" s="151">
        <v>322</v>
      </c>
      <c r="C324" s="144" t="s">
        <v>467</v>
      </c>
      <c r="D324" s="152">
        <v>848.40000000000009</v>
      </c>
      <c r="E324" s="153" t="s">
        <v>387</v>
      </c>
      <c r="F324" s="154"/>
    </row>
    <row r="325" spans="2:6" ht="16.2" x14ac:dyDescent="0.25">
      <c r="B325" s="151">
        <v>323</v>
      </c>
      <c r="C325" s="144" t="s">
        <v>438</v>
      </c>
      <c r="D325" s="152">
        <v>604.29999999999995</v>
      </c>
      <c r="E325" s="153" t="s">
        <v>392</v>
      </c>
      <c r="F325" s="154"/>
    </row>
    <row r="326" spans="2:6" ht="16.2" x14ac:dyDescent="0.25">
      <c r="B326" s="151">
        <v>324</v>
      </c>
      <c r="C326" s="144" t="s">
        <v>433</v>
      </c>
      <c r="D326" s="152">
        <v>1164.3000000000002</v>
      </c>
      <c r="E326" s="153" t="s">
        <v>403</v>
      </c>
      <c r="F326" s="154"/>
    </row>
    <row r="327" spans="2:6" ht="16.2" x14ac:dyDescent="0.25">
      <c r="B327" s="151">
        <v>325</v>
      </c>
      <c r="C327" s="144" t="s">
        <v>483</v>
      </c>
      <c r="D327" s="152">
        <v>119.2</v>
      </c>
      <c r="E327" s="153" t="s">
        <v>409</v>
      </c>
      <c r="F327" s="154"/>
    </row>
    <row r="328" spans="2:6" ht="16.2" x14ac:dyDescent="0.25">
      <c r="B328" s="151">
        <v>326</v>
      </c>
      <c r="C328" s="144" t="s">
        <v>490</v>
      </c>
      <c r="D328" s="152">
        <v>376</v>
      </c>
      <c r="E328" s="153" t="s">
        <v>395</v>
      </c>
      <c r="F328" s="154"/>
    </row>
    <row r="329" spans="2:6" ht="16.2" x14ac:dyDescent="0.25">
      <c r="B329" s="151">
        <v>327</v>
      </c>
      <c r="C329" s="144" t="s">
        <v>430</v>
      </c>
      <c r="D329" s="152">
        <v>1273.4000000000001</v>
      </c>
      <c r="E329" s="153" t="s">
        <v>398</v>
      </c>
      <c r="F329" s="154"/>
    </row>
    <row r="330" spans="2:6" ht="16.2" x14ac:dyDescent="0.25">
      <c r="B330" s="151">
        <v>328</v>
      </c>
      <c r="C330" s="144" t="s">
        <v>431</v>
      </c>
      <c r="D330" s="152">
        <v>185.6</v>
      </c>
      <c r="E330" s="153" t="s">
        <v>403</v>
      </c>
      <c r="F330" s="154"/>
    </row>
    <row r="331" spans="2:6" ht="16.2" x14ac:dyDescent="0.25">
      <c r="B331" s="151">
        <v>329</v>
      </c>
      <c r="C331" s="144" t="s">
        <v>490</v>
      </c>
      <c r="D331" s="152">
        <v>254.1</v>
      </c>
      <c r="E331" s="153" t="s">
        <v>406</v>
      </c>
      <c r="F331" s="154"/>
    </row>
    <row r="332" spans="2:6" ht="16.2" x14ac:dyDescent="0.25">
      <c r="B332" s="151">
        <v>330</v>
      </c>
      <c r="C332" s="144" t="s">
        <v>419</v>
      </c>
      <c r="D332" s="152">
        <v>758.9</v>
      </c>
      <c r="E332" s="153" t="s">
        <v>395</v>
      </c>
      <c r="F332" s="154"/>
    </row>
    <row r="333" spans="2:6" ht="16.2" x14ac:dyDescent="0.25">
      <c r="B333" s="151">
        <v>331</v>
      </c>
      <c r="C333" s="144" t="s">
        <v>462</v>
      </c>
      <c r="D333" s="152">
        <v>30.099999999999998</v>
      </c>
      <c r="E333" s="153" t="s">
        <v>403</v>
      </c>
      <c r="F333" s="154"/>
    </row>
    <row r="334" spans="2:6" ht="16.2" x14ac:dyDescent="0.25">
      <c r="B334" s="151">
        <v>332</v>
      </c>
      <c r="C334" s="144" t="s">
        <v>386</v>
      </c>
      <c r="D334" s="152">
        <v>260.59999999999997</v>
      </c>
      <c r="E334" s="153" t="s">
        <v>409</v>
      </c>
      <c r="F334" s="154"/>
    </row>
    <row r="335" spans="2:6" ht="16.2" x14ac:dyDescent="0.25">
      <c r="B335" s="151">
        <v>333</v>
      </c>
      <c r="C335" s="144" t="s">
        <v>491</v>
      </c>
      <c r="D335" s="152">
        <v>137.30000000000001</v>
      </c>
      <c r="E335" s="153" t="s">
        <v>388</v>
      </c>
      <c r="F335" s="154"/>
    </row>
    <row r="336" spans="2:6" ht="16.2" x14ac:dyDescent="0.25">
      <c r="B336" s="151">
        <v>334</v>
      </c>
      <c r="C336" s="144" t="s">
        <v>408</v>
      </c>
      <c r="D336" s="152">
        <v>72.8</v>
      </c>
      <c r="E336" s="153" t="s">
        <v>392</v>
      </c>
      <c r="F336" s="154"/>
    </row>
    <row r="337" spans="2:6" ht="16.2" x14ac:dyDescent="0.25">
      <c r="B337" s="151">
        <v>335</v>
      </c>
      <c r="C337" s="144" t="s">
        <v>428</v>
      </c>
      <c r="D337" s="152">
        <v>591.4</v>
      </c>
      <c r="E337" s="153" t="s">
        <v>395</v>
      </c>
      <c r="F337" s="154"/>
    </row>
    <row r="338" spans="2:6" ht="16.2" x14ac:dyDescent="0.25">
      <c r="B338" s="151">
        <v>336</v>
      </c>
      <c r="C338" s="144" t="s">
        <v>476</v>
      </c>
      <c r="D338" s="152">
        <v>65.400000000000006</v>
      </c>
      <c r="E338" s="153" t="s">
        <v>403</v>
      </c>
      <c r="F338" s="154"/>
    </row>
    <row r="339" spans="2:6" ht="16.2" x14ac:dyDescent="0.25">
      <c r="B339" s="151">
        <v>337</v>
      </c>
      <c r="C339" s="144" t="s">
        <v>442</v>
      </c>
      <c r="D339" s="152">
        <v>4.8</v>
      </c>
      <c r="E339" s="153" t="s">
        <v>406</v>
      </c>
      <c r="F339" s="154"/>
    </row>
    <row r="340" spans="2:6" ht="16.2" x14ac:dyDescent="0.25">
      <c r="B340" s="151">
        <v>338</v>
      </c>
      <c r="C340" s="144" t="s">
        <v>420</v>
      </c>
      <c r="D340" s="152">
        <v>625.20000000000005</v>
      </c>
      <c r="E340" s="153" t="s">
        <v>388</v>
      </c>
      <c r="F340" s="154"/>
    </row>
    <row r="341" spans="2:6" ht="16.2" x14ac:dyDescent="0.25">
      <c r="B341" s="151">
        <v>339</v>
      </c>
      <c r="C341" s="144" t="s">
        <v>412</v>
      </c>
      <c r="D341" s="152">
        <v>134.1</v>
      </c>
      <c r="E341" s="153" t="s">
        <v>387</v>
      </c>
      <c r="F341" s="154"/>
    </row>
    <row r="342" spans="2:6" ht="16.2" x14ac:dyDescent="0.25">
      <c r="B342" s="151">
        <v>340</v>
      </c>
      <c r="C342" s="144" t="s">
        <v>429</v>
      </c>
      <c r="D342" s="152">
        <v>1946.6999999999998</v>
      </c>
      <c r="E342" s="153" t="s">
        <v>392</v>
      </c>
      <c r="F342" s="154"/>
    </row>
    <row r="343" spans="2:6" ht="16.2" x14ac:dyDescent="0.25">
      <c r="B343" s="151">
        <v>341</v>
      </c>
      <c r="C343" s="144" t="s">
        <v>418</v>
      </c>
      <c r="D343" s="152">
        <v>589.79999999999995</v>
      </c>
      <c r="E343" s="153" t="s">
        <v>398</v>
      </c>
      <c r="F343" s="154"/>
    </row>
    <row r="344" spans="2:6" ht="16.2" x14ac:dyDescent="0.25">
      <c r="B344" s="151">
        <v>342</v>
      </c>
      <c r="C344" s="144" t="s">
        <v>485</v>
      </c>
      <c r="D344" s="152">
        <v>277.10000000000002</v>
      </c>
      <c r="E344" s="153" t="s">
        <v>403</v>
      </c>
      <c r="F344" s="154"/>
    </row>
    <row r="345" spans="2:6" ht="16.2" x14ac:dyDescent="0.25">
      <c r="B345" s="151">
        <v>343</v>
      </c>
      <c r="C345" s="144" t="s">
        <v>488</v>
      </c>
      <c r="D345" s="152">
        <v>44.2</v>
      </c>
      <c r="E345" s="153" t="s">
        <v>409</v>
      </c>
      <c r="F345" s="154"/>
    </row>
    <row r="346" spans="2:6" ht="16.2" x14ac:dyDescent="0.25">
      <c r="B346" s="151">
        <v>344</v>
      </c>
      <c r="C346" s="144" t="s">
        <v>458</v>
      </c>
      <c r="D346" s="152">
        <v>447.70000000000005</v>
      </c>
      <c r="E346" s="153" t="s">
        <v>395</v>
      </c>
      <c r="F346" s="154"/>
    </row>
    <row r="347" spans="2:6" ht="16.2" x14ac:dyDescent="0.25">
      <c r="B347" s="151">
        <v>345</v>
      </c>
      <c r="C347" s="144" t="s">
        <v>386</v>
      </c>
      <c r="D347" s="152">
        <v>967.8</v>
      </c>
      <c r="E347" s="153" t="s">
        <v>392</v>
      </c>
      <c r="F347" s="154"/>
    </row>
    <row r="348" spans="2:6" ht="16.2" x14ac:dyDescent="0.25">
      <c r="B348" s="151">
        <v>346</v>
      </c>
      <c r="C348" s="144" t="s">
        <v>468</v>
      </c>
      <c r="D348" s="152">
        <v>559.20000000000005</v>
      </c>
      <c r="E348" s="153" t="s">
        <v>388</v>
      </c>
      <c r="F348" s="154"/>
    </row>
    <row r="349" spans="2:6" ht="16.2" x14ac:dyDescent="0.25">
      <c r="B349" s="151">
        <v>347</v>
      </c>
      <c r="C349" s="144" t="s">
        <v>434</v>
      </c>
      <c r="D349" s="152">
        <v>321</v>
      </c>
      <c r="E349" s="153" t="s">
        <v>403</v>
      </c>
      <c r="F349" s="154"/>
    </row>
    <row r="350" spans="2:6" ht="16.2" x14ac:dyDescent="0.25">
      <c r="B350" s="151">
        <v>348</v>
      </c>
      <c r="C350" s="144" t="s">
        <v>452</v>
      </c>
      <c r="D350" s="152">
        <v>52.400000000000006</v>
      </c>
      <c r="E350" s="153" t="s">
        <v>403</v>
      </c>
      <c r="F350" s="154"/>
    </row>
    <row r="351" spans="2:6" ht="16.2" x14ac:dyDescent="0.25">
      <c r="B351" s="151">
        <v>349</v>
      </c>
      <c r="C351" s="144" t="s">
        <v>464</v>
      </c>
      <c r="D351" s="152">
        <v>351.2</v>
      </c>
      <c r="E351" s="153" t="s">
        <v>387</v>
      </c>
      <c r="F351" s="154"/>
    </row>
    <row r="352" spans="2:6" ht="16.2" x14ac:dyDescent="0.25">
      <c r="B352" s="151">
        <v>350</v>
      </c>
      <c r="C352" s="144" t="s">
        <v>418</v>
      </c>
      <c r="D352" s="152">
        <v>444.20000000000005</v>
      </c>
      <c r="E352" s="153" t="s">
        <v>388</v>
      </c>
      <c r="F352" s="154"/>
    </row>
    <row r="353" spans="2:6" ht="16.2" x14ac:dyDescent="0.25">
      <c r="B353" s="151">
        <v>351</v>
      </c>
      <c r="C353" s="144" t="s">
        <v>439</v>
      </c>
      <c r="D353" s="152">
        <v>299.8</v>
      </c>
      <c r="E353" s="153" t="s">
        <v>391</v>
      </c>
      <c r="F353" s="154"/>
    </row>
    <row r="354" spans="2:6" ht="16.2" x14ac:dyDescent="0.25">
      <c r="B354" s="151">
        <v>352</v>
      </c>
      <c r="C354" s="144" t="s">
        <v>473</v>
      </c>
      <c r="D354" s="152">
        <v>451.3</v>
      </c>
      <c r="E354" s="153" t="s">
        <v>395</v>
      </c>
      <c r="F354" s="154"/>
    </row>
    <row r="355" spans="2:6" ht="16.2" x14ac:dyDescent="0.25">
      <c r="B355" s="151">
        <v>353</v>
      </c>
      <c r="C355" s="144" t="s">
        <v>414</v>
      </c>
      <c r="D355" s="152">
        <v>583</v>
      </c>
      <c r="E355" s="153" t="s">
        <v>387</v>
      </c>
      <c r="F355" s="154"/>
    </row>
    <row r="356" spans="2:6" ht="16.2" x14ac:dyDescent="0.25">
      <c r="B356" s="151">
        <v>354</v>
      </c>
      <c r="C356" s="144" t="s">
        <v>468</v>
      </c>
      <c r="D356" s="152">
        <v>29.2</v>
      </c>
      <c r="E356" s="153" t="s">
        <v>409</v>
      </c>
      <c r="F356" s="154"/>
    </row>
    <row r="357" spans="2:6" ht="16.2" x14ac:dyDescent="0.25">
      <c r="B357" s="151">
        <v>355</v>
      </c>
      <c r="C357" s="144" t="s">
        <v>439</v>
      </c>
      <c r="D357" s="152">
        <v>296</v>
      </c>
      <c r="E357" s="153" t="s">
        <v>395</v>
      </c>
      <c r="F357" s="154"/>
    </row>
    <row r="358" spans="2:6" ht="16.2" x14ac:dyDescent="0.25">
      <c r="B358" s="151">
        <v>356</v>
      </c>
      <c r="C358" s="144" t="s">
        <v>453</v>
      </c>
      <c r="D358" s="152">
        <v>2002.4</v>
      </c>
      <c r="E358" s="153" t="s">
        <v>398</v>
      </c>
      <c r="F358" s="154"/>
    </row>
    <row r="359" spans="2:6" ht="16.2" x14ac:dyDescent="0.25">
      <c r="B359" s="151">
        <v>357</v>
      </c>
      <c r="C359" s="144" t="s">
        <v>456</v>
      </c>
      <c r="D359" s="152">
        <v>74.599999999999994</v>
      </c>
      <c r="E359" s="153" t="s">
        <v>388</v>
      </c>
      <c r="F359" s="154"/>
    </row>
    <row r="360" spans="2:6" ht="16.2" x14ac:dyDescent="0.25">
      <c r="B360" s="151">
        <v>358</v>
      </c>
      <c r="C360" s="144" t="s">
        <v>458</v>
      </c>
      <c r="D360" s="152">
        <v>3791.3</v>
      </c>
      <c r="E360" s="153" t="s">
        <v>388</v>
      </c>
      <c r="F360" s="154"/>
    </row>
    <row r="361" spans="2:6" ht="16.2" x14ac:dyDescent="0.25">
      <c r="B361" s="151">
        <v>359</v>
      </c>
      <c r="C361" s="144" t="s">
        <v>449</v>
      </c>
      <c r="D361" s="152">
        <v>18.5</v>
      </c>
      <c r="E361" s="153" t="s">
        <v>387</v>
      </c>
      <c r="F361" s="154"/>
    </row>
    <row r="362" spans="2:6" ht="16.2" x14ac:dyDescent="0.25">
      <c r="B362" s="151">
        <v>360</v>
      </c>
      <c r="C362" s="144" t="s">
        <v>441</v>
      </c>
      <c r="D362" s="152">
        <v>794</v>
      </c>
      <c r="E362" s="153" t="s">
        <v>395</v>
      </c>
      <c r="F362" s="154"/>
    </row>
    <row r="363" spans="2:6" ht="16.2" x14ac:dyDescent="0.25">
      <c r="B363" s="151">
        <v>361</v>
      </c>
      <c r="C363" s="144" t="s">
        <v>394</v>
      </c>
      <c r="D363" s="152">
        <v>277.89999999999998</v>
      </c>
      <c r="E363" s="153" t="s">
        <v>395</v>
      </c>
      <c r="F363" s="154"/>
    </row>
    <row r="364" spans="2:6" ht="16.2" x14ac:dyDescent="0.25">
      <c r="B364" s="151">
        <v>362</v>
      </c>
      <c r="C364" s="144" t="s">
        <v>472</v>
      </c>
      <c r="D364" s="152">
        <v>806.5</v>
      </c>
      <c r="E364" s="153" t="s">
        <v>391</v>
      </c>
      <c r="F364" s="154"/>
    </row>
    <row r="365" spans="2:6" ht="16.2" x14ac:dyDescent="0.25">
      <c r="B365" s="151">
        <v>363</v>
      </c>
      <c r="C365" s="144" t="s">
        <v>453</v>
      </c>
      <c r="D365" s="152">
        <v>5440.8</v>
      </c>
      <c r="E365" s="153" t="s">
        <v>388</v>
      </c>
      <c r="F365" s="154"/>
    </row>
    <row r="366" spans="2:6" ht="16.2" x14ac:dyDescent="0.25">
      <c r="B366" s="151">
        <v>364</v>
      </c>
      <c r="C366" s="144" t="s">
        <v>414</v>
      </c>
      <c r="D366" s="152">
        <v>81.099999999999994</v>
      </c>
      <c r="E366" s="153" t="s">
        <v>395</v>
      </c>
      <c r="F366" s="154"/>
    </row>
    <row r="367" spans="2:6" ht="16.2" x14ac:dyDescent="0.25">
      <c r="B367" s="151">
        <v>365</v>
      </c>
      <c r="C367" s="144" t="s">
        <v>485</v>
      </c>
      <c r="D367" s="152">
        <v>19.3</v>
      </c>
      <c r="E367" s="153" t="s">
        <v>409</v>
      </c>
      <c r="F367" s="154"/>
    </row>
    <row r="368" spans="2:6" ht="16.2" x14ac:dyDescent="0.25">
      <c r="B368" s="151">
        <v>366</v>
      </c>
      <c r="C368" s="144" t="s">
        <v>488</v>
      </c>
      <c r="D368" s="152">
        <v>185.3</v>
      </c>
      <c r="E368" s="153" t="s">
        <v>395</v>
      </c>
      <c r="F368" s="154"/>
    </row>
    <row r="369" spans="2:6" ht="16.2" x14ac:dyDescent="0.25">
      <c r="B369" s="151">
        <v>367</v>
      </c>
      <c r="C369" s="144" t="s">
        <v>488</v>
      </c>
      <c r="D369" s="152">
        <v>1165.3</v>
      </c>
      <c r="E369" s="153" t="s">
        <v>388</v>
      </c>
      <c r="F369" s="154"/>
    </row>
    <row r="370" spans="2:6" ht="16.2" x14ac:dyDescent="0.25">
      <c r="B370" s="151">
        <v>368</v>
      </c>
      <c r="C370" s="144" t="s">
        <v>466</v>
      </c>
      <c r="D370" s="152">
        <v>267.8</v>
      </c>
      <c r="E370" s="153" t="s">
        <v>409</v>
      </c>
      <c r="F370" s="154"/>
    </row>
    <row r="371" spans="2:6" ht="16.2" x14ac:dyDescent="0.25">
      <c r="B371" s="151">
        <v>369</v>
      </c>
      <c r="C371" s="144" t="s">
        <v>492</v>
      </c>
      <c r="D371" s="152">
        <v>7.5</v>
      </c>
      <c r="E371" s="153" t="s">
        <v>392</v>
      </c>
      <c r="F371" s="154"/>
    </row>
    <row r="372" spans="2:6" ht="16.2" x14ac:dyDescent="0.25">
      <c r="B372" s="151">
        <v>370</v>
      </c>
      <c r="C372" s="144" t="s">
        <v>458</v>
      </c>
      <c r="D372" s="152">
        <v>910.5</v>
      </c>
      <c r="E372" s="153" t="s">
        <v>403</v>
      </c>
      <c r="F372" s="154"/>
    </row>
    <row r="373" spans="2:6" ht="16.2" x14ac:dyDescent="0.25">
      <c r="B373" s="151">
        <v>371</v>
      </c>
      <c r="C373" s="144" t="s">
        <v>453</v>
      </c>
      <c r="D373" s="152">
        <v>487.70000000000005</v>
      </c>
      <c r="E373" s="153" t="s">
        <v>409</v>
      </c>
      <c r="F373" s="154"/>
    </row>
    <row r="374" spans="2:6" ht="16.2" x14ac:dyDescent="0.25">
      <c r="B374" s="151">
        <v>372</v>
      </c>
      <c r="C374" s="144" t="s">
        <v>458</v>
      </c>
      <c r="D374" s="152">
        <v>1546.8000000000002</v>
      </c>
      <c r="E374" s="153" t="s">
        <v>388</v>
      </c>
      <c r="F374" s="154"/>
    </row>
    <row r="375" spans="2:6" ht="16.2" x14ac:dyDescent="0.25">
      <c r="B375" s="151">
        <v>373</v>
      </c>
      <c r="C375" s="144" t="s">
        <v>451</v>
      </c>
      <c r="D375" s="152">
        <v>237.3</v>
      </c>
      <c r="E375" s="153" t="s">
        <v>395</v>
      </c>
      <c r="F375" s="154"/>
    </row>
    <row r="376" spans="2:6" ht="16.2" x14ac:dyDescent="0.25">
      <c r="B376" s="151">
        <v>374</v>
      </c>
      <c r="C376" s="144" t="s">
        <v>438</v>
      </c>
      <c r="D376" s="152">
        <v>509.7</v>
      </c>
      <c r="E376" s="153" t="s">
        <v>395</v>
      </c>
      <c r="F376" s="154"/>
    </row>
    <row r="377" spans="2:6" ht="16.2" x14ac:dyDescent="0.25">
      <c r="B377" s="151">
        <v>375</v>
      </c>
      <c r="C377" s="144" t="s">
        <v>426</v>
      </c>
      <c r="D377" s="152">
        <v>163.4</v>
      </c>
      <c r="E377" s="153" t="s">
        <v>409</v>
      </c>
      <c r="F377" s="154"/>
    </row>
    <row r="378" spans="2:6" ht="16.2" x14ac:dyDescent="0.25">
      <c r="B378" s="151">
        <v>376</v>
      </c>
      <c r="C378" s="144" t="s">
        <v>425</v>
      </c>
      <c r="D378" s="152">
        <v>971.80000000000007</v>
      </c>
      <c r="E378" s="153" t="s">
        <v>409</v>
      </c>
      <c r="F378" s="154"/>
    </row>
    <row r="379" spans="2:6" ht="16.2" x14ac:dyDescent="0.25">
      <c r="B379" s="151">
        <v>377</v>
      </c>
      <c r="C379" s="144" t="s">
        <v>434</v>
      </c>
      <c r="D379" s="152">
        <v>1742</v>
      </c>
      <c r="E379" s="153" t="s">
        <v>387</v>
      </c>
      <c r="F379" s="154"/>
    </row>
    <row r="380" spans="2:6" ht="16.2" x14ac:dyDescent="0.25">
      <c r="B380" s="151">
        <v>378</v>
      </c>
      <c r="C380" s="144" t="s">
        <v>484</v>
      </c>
      <c r="D380" s="152">
        <v>9.3999999999999986</v>
      </c>
      <c r="E380" s="153" t="s">
        <v>392</v>
      </c>
      <c r="F380" s="154"/>
    </row>
    <row r="381" spans="2:6" ht="16.2" x14ac:dyDescent="0.25">
      <c r="B381" s="151">
        <v>379</v>
      </c>
      <c r="C381" s="144" t="s">
        <v>447</v>
      </c>
      <c r="D381" s="152">
        <v>439</v>
      </c>
      <c r="E381" s="153" t="s">
        <v>403</v>
      </c>
      <c r="F381" s="154"/>
    </row>
    <row r="382" spans="2:6" ht="16.2" x14ac:dyDescent="0.25">
      <c r="B382" s="151">
        <v>380</v>
      </c>
      <c r="C382" s="144" t="s">
        <v>466</v>
      </c>
      <c r="D382" s="152">
        <v>8.6999999999999993</v>
      </c>
      <c r="E382" s="153" t="s">
        <v>409</v>
      </c>
      <c r="F382" s="154"/>
    </row>
    <row r="383" spans="2:6" ht="16.2" x14ac:dyDescent="0.25">
      <c r="B383" s="151">
        <v>381</v>
      </c>
      <c r="C383" s="144" t="s">
        <v>386</v>
      </c>
      <c r="D383" s="152">
        <v>4779</v>
      </c>
      <c r="E383" s="153" t="s">
        <v>387</v>
      </c>
      <c r="F383" s="154"/>
    </row>
    <row r="384" spans="2:6" ht="16.2" x14ac:dyDescent="0.25">
      <c r="B384" s="151">
        <v>382</v>
      </c>
      <c r="C384" s="144" t="s">
        <v>493</v>
      </c>
      <c r="D384" s="152">
        <v>948</v>
      </c>
      <c r="E384" s="153" t="s">
        <v>395</v>
      </c>
      <c r="F384" s="154"/>
    </row>
    <row r="385" spans="2:6" ht="16.2" x14ac:dyDescent="0.25">
      <c r="B385" s="151">
        <v>383</v>
      </c>
      <c r="C385" s="144" t="s">
        <v>454</v>
      </c>
      <c r="D385" s="152">
        <v>323.5</v>
      </c>
      <c r="E385" s="153" t="s">
        <v>388</v>
      </c>
      <c r="F385" s="154"/>
    </row>
    <row r="386" spans="2:6" ht="16.2" x14ac:dyDescent="0.25">
      <c r="B386" s="151">
        <v>384</v>
      </c>
      <c r="C386" s="144" t="s">
        <v>445</v>
      </c>
      <c r="D386" s="152">
        <v>413.8</v>
      </c>
      <c r="E386" s="153" t="s">
        <v>409</v>
      </c>
      <c r="F386" s="154"/>
    </row>
    <row r="387" spans="2:6" ht="16.2" x14ac:dyDescent="0.25">
      <c r="B387" s="151">
        <v>385</v>
      </c>
      <c r="C387" s="144" t="s">
        <v>433</v>
      </c>
      <c r="D387" s="152">
        <v>1386.9</v>
      </c>
      <c r="E387" s="153" t="s">
        <v>388</v>
      </c>
      <c r="F387" s="154"/>
    </row>
    <row r="388" spans="2:6" ht="16.2" x14ac:dyDescent="0.25">
      <c r="B388" s="151">
        <v>386</v>
      </c>
      <c r="C388" s="144" t="s">
        <v>428</v>
      </c>
      <c r="D388" s="152">
        <v>303.60000000000002</v>
      </c>
      <c r="E388" s="153" t="s">
        <v>395</v>
      </c>
      <c r="F388" s="154"/>
    </row>
    <row r="389" spans="2:6" ht="16.2" x14ac:dyDescent="0.25">
      <c r="B389" s="151">
        <v>387</v>
      </c>
      <c r="C389" s="144" t="s">
        <v>446</v>
      </c>
      <c r="D389" s="152">
        <v>854.59999999999991</v>
      </c>
      <c r="E389" s="153" t="s">
        <v>395</v>
      </c>
      <c r="F389" s="154"/>
    </row>
    <row r="390" spans="2:6" ht="16.2" x14ac:dyDescent="0.25">
      <c r="B390" s="151">
        <v>388</v>
      </c>
      <c r="C390" s="144" t="s">
        <v>453</v>
      </c>
      <c r="D390" s="152">
        <v>1074.5999999999999</v>
      </c>
      <c r="E390" s="153" t="s">
        <v>409</v>
      </c>
      <c r="F390" s="154"/>
    </row>
    <row r="391" spans="2:6" ht="16.2" x14ac:dyDescent="0.25">
      <c r="B391" s="151">
        <v>389</v>
      </c>
      <c r="C391" s="144" t="s">
        <v>477</v>
      </c>
      <c r="D391" s="152">
        <v>4873.8</v>
      </c>
      <c r="E391" s="153" t="s">
        <v>395</v>
      </c>
      <c r="F391" s="154"/>
    </row>
    <row r="392" spans="2:6" ht="16.2" x14ac:dyDescent="0.25">
      <c r="B392" s="151">
        <v>390</v>
      </c>
      <c r="C392" s="144" t="s">
        <v>427</v>
      </c>
      <c r="D392" s="152">
        <v>474.6</v>
      </c>
      <c r="E392" s="153" t="s">
        <v>409</v>
      </c>
      <c r="F392" s="154"/>
    </row>
    <row r="393" spans="2:6" ht="16.2" x14ac:dyDescent="0.25">
      <c r="B393" s="151">
        <v>391</v>
      </c>
      <c r="C393" s="144" t="s">
        <v>408</v>
      </c>
      <c r="D393" s="152">
        <v>11.5</v>
      </c>
      <c r="E393" s="153" t="s">
        <v>395</v>
      </c>
      <c r="F393" s="154"/>
    </row>
    <row r="394" spans="2:6" ht="16.2" x14ac:dyDescent="0.25">
      <c r="B394" s="151">
        <v>392</v>
      </c>
      <c r="C394" s="144" t="s">
        <v>471</v>
      </c>
      <c r="D394" s="152">
        <v>2012.8999999999999</v>
      </c>
      <c r="E394" s="153" t="s">
        <v>391</v>
      </c>
      <c r="F394" s="154"/>
    </row>
    <row r="395" spans="2:6" ht="16.2" x14ac:dyDescent="0.25">
      <c r="B395" s="151">
        <v>393</v>
      </c>
      <c r="C395" s="144" t="s">
        <v>414</v>
      </c>
      <c r="D395" s="152">
        <v>1796.1000000000001</v>
      </c>
      <c r="E395" s="153" t="s">
        <v>395</v>
      </c>
      <c r="F395" s="154"/>
    </row>
    <row r="396" spans="2:6" ht="16.2" x14ac:dyDescent="0.25">
      <c r="B396" s="151">
        <v>394</v>
      </c>
      <c r="C396" s="144" t="s">
        <v>474</v>
      </c>
      <c r="D396" s="152">
        <v>386.4</v>
      </c>
      <c r="E396" s="153" t="s">
        <v>387</v>
      </c>
      <c r="F396" s="154"/>
    </row>
    <row r="397" spans="2:6" ht="16.2" x14ac:dyDescent="0.25">
      <c r="B397" s="151">
        <v>395</v>
      </c>
      <c r="C397" s="144" t="s">
        <v>445</v>
      </c>
      <c r="D397" s="152">
        <v>235.5</v>
      </c>
      <c r="E397" s="153" t="s">
        <v>395</v>
      </c>
      <c r="F397" s="154"/>
    </row>
    <row r="398" spans="2:6" ht="16.2" x14ac:dyDescent="0.25">
      <c r="B398" s="151">
        <v>396</v>
      </c>
      <c r="C398" s="144" t="s">
        <v>489</v>
      </c>
      <c r="D398" s="152">
        <v>62</v>
      </c>
      <c r="E398" s="153" t="s">
        <v>398</v>
      </c>
      <c r="F398" s="154"/>
    </row>
    <row r="399" spans="2:6" ht="16.2" x14ac:dyDescent="0.25">
      <c r="B399" s="151">
        <v>397</v>
      </c>
      <c r="C399" s="144" t="s">
        <v>479</v>
      </c>
      <c r="D399" s="152">
        <v>1584.4</v>
      </c>
      <c r="E399" s="153" t="s">
        <v>403</v>
      </c>
      <c r="F399" s="154"/>
    </row>
    <row r="400" spans="2:6" ht="16.2" x14ac:dyDescent="0.25">
      <c r="B400" s="151">
        <v>398</v>
      </c>
      <c r="C400" s="144" t="s">
        <v>412</v>
      </c>
      <c r="D400" s="152">
        <v>1.4000000000000001</v>
      </c>
      <c r="E400" s="153" t="s">
        <v>403</v>
      </c>
      <c r="F400" s="154"/>
    </row>
    <row r="401" spans="2:6" ht="16.2" x14ac:dyDescent="0.25">
      <c r="B401" s="151">
        <v>399</v>
      </c>
      <c r="C401" s="144" t="s">
        <v>494</v>
      </c>
      <c r="D401" s="152">
        <v>294.60000000000002</v>
      </c>
      <c r="E401" s="153" t="s">
        <v>391</v>
      </c>
      <c r="F401" s="154"/>
    </row>
    <row r="402" spans="2:6" ht="16.2" x14ac:dyDescent="0.25">
      <c r="B402" s="151">
        <v>400</v>
      </c>
      <c r="C402" s="144" t="s">
        <v>400</v>
      </c>
      <c r="D402" s="152">
        <v>124.1</v>
      </c>
      <c r="E402" s="153" t="s">
        <v>395</v>
      </c>
      <c r="F402" s="154"/>
    </row>
    <row r="403" spans="2:6" ht="16.2" x14ac:dyDescent="0.25">
      <c r="B403" s="151">
        <v>401</v>
      </c>
      <c r="C403" s="144" t="s">
        <v>444</v>
      </c>
      <c r="D403" s="152">
        <v>1423.3000000000002</v>
      </c>
      <c r="E403" s="153" t="s">
        <v>406</v>
      </c>
      <c r="F403" s="154"/>
    </row>
    <row r="404" spans="2:6" ht="16.2" x14ac:dyDescent="0.25">
      <c r="B404" s="151">
        <v>402</v>
      </c>
      <c r="C404" s="144" t="s">
        <v>420</v>
      </c>
      <c r="D404" s="152">
        <v>455.4</v>
      </c>
      <c r="E404" s="153" t="s">
        <v>395</v>
      </c>
      <c r="F404" s="154"/>
    </row>
    <row r="405" spans="2:6" ht="16.2" x14ac:dyDescent="0.25">
      <c r="B405" s="151">
        <v>403</v>
      </c>
      <c r="C405" s="144" t="s">
        <v>462</v>
      </c>
      <c r="D405" s="152">
        <v>1768.1</v>
      </c>
      <c r="E405" s="153" t="s">
        <v>398</v>
      </c>
      <c r="F405" s="154"/>
    </row>
    <row r="406" spans="2:6" ht="16.2" x14ac:dyDescent="0.25">
      <c r="B406" s="151">
        <v>404</v>
      </c>
      <c r="C406" s="144" t="s">
        <v>461</v>
      </c>
      <c r="D406" s="152">
        <v>418.9</v>
      </c>
      <c r="E406" s="153" t="s">
        <v>387</v>
      </c>
      <c r="F406" s="154"/>
    </row>
    <row r="407" spans="2:6" ht="16.2" x14ac:dyDescent="0.25">
      <c r="B407" s="151">
        <v>405</v>
      </c>
      <c r="C407" s="144" t="s">
        <v>482</v>
      </c>
      <c r="D407" s="152">
        <v>71.399999999999991</v>
      </c>
      <c r="E407" s="153" t="s">
        <v>395</v>
      </c>
      <c r="F407" s="154"/>
    </row>
    <row r="408" spans="2:6" ht="16.2" x14ac:dyDescent="0.25">
      <c r="B408" s="151">
        <v>406</v>
      </c>
      <c r="C408" s="144" t="s">
        <v>429</v>
      </c>
      <c r="D408" s="152">
        <v>3641.5</v>
      </c>
      <c r="E408" s="153" t="s">
        <v>395</v>
      </c>
      <c r="F408" s="154"/>
    </row>
    <row r="409" spans="2:6" ht="16.2" x14ac:dyDescent="0.25">
      <c r="B409" s="151">
        <v>407</v>
      </c>
      <c r="C409" s="144" t="s">
        <v>438</v>
      </c>
      <c r="D409" s="152">
        <v>142.5</v>
      </c>
      <c r="E409" s="153" t="s">
        <v>398</v>
      </c>
      <c r="F409" s="154"/>
    </row>
    <row r="410" spans="2:6" ht="16.2" x14ac:dyDescent="0.25">
      <c r="B410" s="151">
        <v>408</v>
      </c>
      <c r="C410" s="144" t="s">
        <v>488</v>
      </c>
      <c r="D410" s="152">
        <v>571.5</v>
      </c>
      <c r="E410" s="153" t="s">
        <v>391</v>
      </c>
      <c r="F410" s="154"/>
    </row>
    <row r="411" spans="2:6" ht="16.2" x14ac:dyDescent="0.25">
      <c r="B411" s="151">
        <v>409</v>
      </c>
      <c r="C411" s="144" t="s">
        <v>471</v>
      </c>
      <c r="D411" s="152">
        <v>1058.0999999999999</v>
      </c>
      <c r="E411" s="153" t="s">
        <v>387</v>
      </c>
      <c r="F411" s="154"/>
    </row>
    <row r="412" spans="2:6" ht="16.2" x14ac:dyDescent="0.25">
      <c r="B412" s="151">
        <v>410</v>
      </c>
      <c r="C412" s="144" t="s">
        <v>445</v>
      </c>
      <c r="D412" s="152">
        <v>206</v>
      </c>
      <c r="E412" s="153" t="s">
        <v>409</v>
      </c>
      <c r="F412" s="154"/>
    </row>
    <row r="413" spans="2:6" ht="16.2" x14ac:dyDescent="0.25">
      <c r="B413" s="151">
        <v>411</v>
      </c>
      <c r="C413" s="144" t="s">
        <v>433</v>
      </c>
      <c r="D413" s="152">
        <v>552.6</v>
      </c>
      <c r="E413" s="153" t="s">
        <v>398</v>
      </c>
      <c r="F413" s="154"/>
    </row>
    <row r="414" spans="2:6" ht="16.2" x14ac:dyDescent="0.25">
      <c r="B414" s="151">
        <v>412</v>
      </c>
      <c r="C414" s="144" t="s">
        <v>442</v>
      </c>
      <c r="D414" s="152">
        <v>44.1</v>
      </c>
      <c r="E414" s="153" t="s">
        <v>388</v>
      </c>
      <c r="F414" s="154"/>
    </row>
    <row r="415" spans="2:6" ht="16.2" x14ac:dyDescent="0.25">
      <c r="B415" s="151">
        <v>413</v>
      </c>
      <c r="C415" s="144" t="s">
        <v>453</v>
      </c>
      <c r="D415" s="152">
        <v>3526.9</v>
      </c>
      <c r="E415" s="153" t="s">
        <v>392</v>
      </c>
      <c r="F415" s="154"/>
    </row>
    <row r="416" spans="2:6" ht="16.2" x14ac:dyDescent="0.25">
      <c r="B416" s="151">
        <v>414</v>
      </c>
      <c r="C416" s="144" t="s">
        <v>444</v>
      </c>
      <c r="D416" s="152">
        <v>175.5</v>
      </c>
      <c r="E416" s="153" t="s">
        <v>387</v>
      </c>
      <c r="F416" s="154"/>
    </row>
    <row r="417" spans="2:6" ht="16.2" x14ac:dyDescent="0.25">
      <c r="B417" s="151">
        <v>415</v>
      </c>
      <c r="C417" s="144" t="s">
        <v>448</v>
      </c>
      <c r="D417" s="152">
        <v>263.09999999999997</v>
      </c>
      <c r="E417" s="153" t="s">
        <v>388</v>
      </c>
      <c r="F417" s="154"/>
    </row>
    <row r="418" spans="2:6" ht="16.2" x14ac:dyDescent="0.25">
      <c r="B418" s="151">
        <v>416</v>
      </c>
      <c r="C418" s="144" t="s">
        <v>448</v>
      </c>
      <c r="D418" s="152">
        <v>12.8</v>
      </c>
      <c r="E418" s="153" t="s">
        <v>403</v>
      </c>
      <c r="F418" s="154"/>
    </row>
    <row r="419" spans="2:6" ht="16.2" x14ac:dyDescent="0.25">
      <c r="B419" s="151">
        <v>417</v>
      </c>
      <c r="C419" s="144" t="s">
        <v>425</v>
      </c>
      <c r="D419" s="152">
        <v>2034.8</v>
      </c>
      <c r="E419" s="153" t="s">
        <v>395</v>
      </c>
      <c r="F419" s="154"/>
    </row>
    <row r="420" spans="2:6" ht="16.2" x14ac:dyDescent="0.25">
      <c r="B420" s="151">
        <v>418</v>
      </c>
      <c r="C420" s="144" t="s">
        <v>425</v>
      </c>
      <c r="D420" s="152">
        <v>932.5</v>
      </c>
      <c r="E420" s="153" t="s">
        <v>388</v>
      </c>
      <c r="F420" s="154"/>
    </row>
    <row r="421" spans="2:6" ht="16.2" x14ac:dyDescent="0.25">
      <c r="B421" s="151">
        <v>419</v>
      </c>
      <c r="C421" s="144" t="s">
        <v>456</v>
      </c>
      <c r="D421" s="152">
        <v>12.7</v>
      </c>
      <c r="E421" s="153" t="s">
        <v>388</v>
      </c>
      <c r="F421" s="154"/>
    </row>
    <row r="422" spans="2:6" ht="16.2" x14ac:dyDescent="0.25">
      <c r="B422" s="151">
        <v>420</v>
      </c>
      <c r="C422" s="144" t="s">
        <v>386</v>
      </c>
      <c r="D422" s="152">
        <v>780.90000000000009</v>
      </c>
      <c r="E422" s="153" t="s">
        <v>387</v>
      </c>
      <c r="F422" s="154"/>
    </row>
    <row r="423" spans="2:6" ht="16.2" x14ac:dyDescent="0.25">
      <c r="B423" s="151">
        <v>421</v>
      </c>
      <c r="C423" s="144" t="s">
        <v>492</v>
      </c>
      <c r="D423" s="152">
        <v>227.60000000000002</v>
      </c>
      <c r="E423" s="153" t="s">
        <v>392</v>
      </c>
      <c r="F423" s="154"/>
    </row>
    <row r="424" spans="2:6" ht="16.2" x14ac:dyDescent="0.25">
      <c r="B424" s="151">
        <v>422</v>
      </c>
      <c r="C424" s="144" t="s">
        <v>405</v>
      </c>
      <c r="D424" s="152">
        <v>2324.1999999999998</v>
      </c>
      <c r="E424" s="153" t="s">
        <v>387</v>
      </c>
      <c r="F424" s="154"/>
    </row>
    <row r="425" spans="2:6" ht="16.2" x14ac:dyDescent="0.25">
      <c r="B425" s="151">
        <v>423</v>
      </c>
      <c r="C425" s="144" t="s">
        <v>461</v>
      </c>
      <c r="D425" s="152">
        <v>243.9</v>
      </c>
      <c r="E425" s="153" t="s">
        <v>392</v>
      </c>
      <c r="F425" s="154"/>
    </row>
    <row r="426" spans="2:6" ht="16.2" x14ac:dyDescent="0.25">
      <c r="B426" s="151">
        <v>424</v>
      </c>
      <c r="C426" s="144" t="s">
        <v>445</v>
      </c>
      <c r="D426" s="152">
        <v>472.2</v>
      </c>
      <c r="E426" s="153" t="s">
        <v>388</v>
      </c>
      <c r="F426" s="154"/>
    </row>
    <row r="427" spans="2:6" ht="16.2" x14ac:dyDescent="0.25">
      <c r="B427" s="151">
        <v>425</v>
      </c>
      <c r="C427" s="144" t="s">
        <v>425</v>
      </c>
      <c r="D427" s="152">
        <v>318.5</v>
      </c>
      <c r="E427" s="153" t="s">
        <v>398</v>
      </c>
      <c r="F427" s="154"/>
    </row>
    <row r="428" spans="2:6" ht="16.2" x14ac:dyDescent="0.25">
      <c r="B428" s="151">
        <v>426</v>
      </c>
      <c r="C428" s="144" t="s">
        <v>495</v>
      </c>
      <c r="D428" s="152">
        <v>303.39999999999998</v>
      </c>
      <c r="E428" s="153" t="s">
        <v>388</v>
      </c>
      <c r="F428" s="154"/>
    </row>
    <row r="429" spans="2:6" ht="16.2" x14ac:dyDescent="0.25">
      <c r="B429" s="151">
        <v>427</v>
      </c>
      <c r="C429" s="144" t="s">
        <v>433</v>
      </c>
      <c r="D429" s="152">
        <v>957.5</v>
      </c>
      <c r="E429" s="153" t="s">
        <v>406</v>
      </c>
      <c r="F429" s="154"/>
    </row>
    <row r="430" spans="2:6" ht="16.2" x14ac:dyDescent="0.25">
      <c r="B430" s="151">
        <v>428</v>
      </c>
      <c r="C430" s="144" t="s">
        <v>467</v>
      </c>
      <c r="D430" s="152">
        <v>40.300000000000004</v>
      </c>
      <c r="E430" s="153" t="s">
        <v>387</v>
      </c>
      <c r="F430" s="154"/>
    </row>
    <row r="431" spans="2:6" ht="16.2" x14ac:dyDescent="0.25">
      <c r="B431" s="151">
        <v>429</v>
      </c>
      <c r="C431" s="144" t="s">
        <v>452</v>
      </c>
      <c r="D431" s="152">
        <v>266.10000000000002</v>
      </c>
      <c r="E431" s="153" t="s">
        <v>388</v>
      </c>
      <c r="F431" s="154"/>
    </row>
    <row r="432" spans="2:6" ht="16.2" x14ac:dyDescent="0.25">
      <c r="B432" s="151">
        <v>430</v>
      </c>
      <c r="C432" s="144" t="s">
        <v>431</v>
      </c>
      <c r="D432" s="152">
        <v>20.099999999999998</v>
      </c>
      <c r="E432" s="153" t="s">
        <v>392</v>
      </c>
      <c r="F432" s="154"/>
    </row>
    <row r="433" spans="2:6" ht="16.2" x14ac:dyDescent="0.25">
      <c r="B433" s="151">
        <v>431</v>
      </c>
      <c r="C433" s="144" t="s">
        <v>451</v>
      </c>
      <c r="D433" s="152">
        <v>9</v>
      </c>
      <c r="E433" s="153" t="s">
        <v>395</v>
      </c>
      <c r="F433" s="154"/>
    </row>
    <row r="434" spans="2:6" ht="16.2" x14ac:dyDescent="0.25">
      <c r="B434" s="151">
        <v>432</v>
      </c>
      <c r="C434" s="144" t="s">
        <v>428</v>
      </c>
      <c r="D434" s="152">
        <v>279.40000000000003</v>
      </c>
      <c r="E434" s="153" t="s">
        <v>409</v>
      </c>
      <c r="F434" s="154"/>
    </row>
    <row r="435" spans="2:6" ht="16.2" x14ac:dyDescent="0.25">
      <c r="B435" s="151">
        <v>433</v>
      </c>
      <c r="C435" s="144" t="s">
        <v>488</v>
      </c>
      <c r="D435" s="152">
        <v>761.3</v>
      </c>
      <c r="E435" s="153" t="s">
        <v>403</v>
      </c>
      <c r="F435" s="154"/>
    </row>
    <row r="436" spans="2:6" ht="16.2" x14ac:dyDescent="0.25">
      <c r="B436" s="151">
        <v>434</v>
      </c>
      <c r="C436" s="144" t="s">
        <v>419</v>
      </c>
      <c r="D436" s="152">
        <v>1456.3</v>
      </c>
      <c r="E436" s="153" t="s">
        <v>403</v>
      </c>
      <c r="F436" s="154"/>
    </row>
    <row r="437" spans="2:6" ht="16.2" x14ac:dyDescent="0.25">
      <c r="B437" s="151">
        <v>435</v>
      </c>
      <c r="C437" s="144" t="s">
        <v>467</v>
      </c>
      <c r="D437" s="152">
        <v>361.3</v>
      </c>
      <c r="E437" s="153" t="s">
        <v>403</v>
      </c>
      <c r="F437" s="154"/>
    </row>
    <row r="438" spans="2:6" ht="16.2" x14ac:dyDescent="0.25">
      <c r="B438" s="151">
        <v>436</v>
      </c>
      <c r="C438" s="144" t="s">
        <v>449</v>
      </c>
      <c r="D438" s="152">
        <v>44</v>
      </c>
      <c r="E438" s="153" t="s">
        <v>392</v>
      </c>
      <c r="F438" s="154"/>
    </row>
    <row r="439" spans="2:6" ht="16.2" x14ac:dyDescent="0.25">
      <c r="B439" s="151">
        <v>437</v>
      </c>
      <c r="C439" s="144" t="s">
        <v>457</v>
      </c>
      <c r="D439" s="152">
        <v>1131.5</v>
      </c>
      <c r="E439" s="153" t="s">
        <v>392</v>
      </c>
      <c r="F439" s="154"/>
    </row>
    <row r="440" spans="2:6" ht="16.2" x14ac:dyDescent="0.25">
      <c r="B440" s="151">
        <v>438</v>
      </c>
      <c r="C440" s="144" t="s">
        <v>482</v>
      </c>
      <c r="D440" s="152">
        <v>337.5</v>
      </c>
      <c r="E440" s="153" t="s">
        <v>395</v>
      </c>
      <c r="F440" s="154"/>
    </row>
    <row r="441" spans="2:6" ht="16.2" x14ac:dyDescent="0.25">
      <c r="B441" s="151">
        <v>439</v>
      </c>
      <c r="C441" s="144" t="s">
        <v>400</v>
      </c>
      <c r="D441" s="152">
        <v>158</v>
      </c>
      <c r="E441" s="153" t="s">
        <v>388</v>
      </c>
      <c r="F441" s="154"/>
    </row>
    <row r="442" spans="2:6" ht="16.2" x14ac:dyDescent="0.25">
      <c r="B442" s="151">
        <v>440</v>
      </c>
      <c r="C442" s="144" t="s">
        <v>468</v>
      </c>
      <c r="D442" s="152">
        <v>2990.8999999999996</v>
      </c>
      <c r="E442" s="153" t="s">
        <v>395</v>
      </c>
      <c r="F442" s="154"/>
    </row>
    <row r="443" spans="2:6" ht="16.2" x14ac:dyDescent="0.25">
      <c r="B443" s="151">
        <v>441</v>
      </c>
      <c r="C443" s="144" t="s">
        <v>433</v>
      </c>
      <c r="D443" s="152">
        <v>134.19999999999999</v>
      </c>
      <c r="E443" s="153" t="s">
        <v>388</v>
      </c>
      <c r="F443" s="154"/>
    </row>
    <row r="444" spans="2:6" ht="16.2" x14ac:dyDescent="0.25">
      <c r="B444" s="151">
        <v>442</v>
      </c>
      <c r="C444" s="144" t="s">
        <v>464</v>
      </c>
      <c r="D444" s="152">
        <v>965</v>
      </c>
      <c r="E444" s="153" t="s">
        <v>392</v>
      </c>
      <c r="F444" s="154"/>
    </row>
    <row r="445" spans="2:6" ht="16.2" x14ac:dyDescent="0.25">
      <c r="B445" s="151">
        <v>443</v>
      </c>
      <c r="C445" s="144" t="s">
        <v>429</v>
      </c>
      <c r="D445" s="152">
        <v>3983.6000000000004</v>
      </c>
      <c r="E445" s="153" t="s">
        <v>409</v>
      </c>
      <c r="F445" s="154"/>
    </row>
    <row r="446" spans="2:6" ht="16.2" x14ac:dyDescent="0.25">
      <c r="B446" s="151">
        <v>444</v>
      </c>
      <c r="C446" s="144" t="s">
        <v>426</v>
      </c>
      <c r="D446" s="152">
        <v>1393.4</v>
      </c>
      <c r="E446" s="153" t="s">
        <v>403</v>
      </c>
      <c r="F446" s="154"/>
    </row>
    <row r="447" spans="2:6" ht="16.2" x14ac:dyDescent="0.25">
      <c r="B447" s="151">
        <v>445</v>
      </c>
      <c r="C447" s="144" t="s">
        <v>489</v>
      </c>
      <c r="D447" s="152">
        <v>617.5</v>
      </c>
      <c r="E447" s="153" t="s">
        <v>409</v>
      </c>
      <c r="F447" s="154"/>
    </row>
    <row r="448" spans="2:6" ht="16.2" x14ac:dyDescent="0.25">
      <c r="B448" s="151">
        <v>446</v>
      </c>
      <c r="C448" s="144" t="s">
        <v>430</v>
      </c>
      <c r="D448" s="152">
        <v>5.8</v>
      </c>
      <c r="E448" s="153" t="s">
        <v>403</v>
      </c>
      <c r="F448" s="154"/>
    </row>
    <row r="449" spans="2:6" ht="16.2" x14ac:dyDescent="0.25">
      <c r="B449" s="151">
        <v>447</v>
      </c>
      <c r="C449" s="144" t="s">
        <v>492</v>
      </c>
      <c r="D449" s="152">
        <v>167.2</v>
      </c>
      <c r="E449" s="153" t="s">
        <v>387</v>
      </c>
      <c r="F449" s="154"/>
    </row>
    <row r="450" spans="2:6" ht="16.2" x14ac:dyDescent="0.25">
      <c r="B450" s="151">
        <v>448</v>
      </c>
      <c r="C450" s="144" t="s">
        <v>426</v>
      </c>
      <c r="D450" s="152">
        <v>1025.5</v>
      </c>
      <c r="E450" s="153" t="s">
        <v>409</v>
      </c>
      <c r="F450" s="154"/>
    </row>
    <row r="451" spans="2:6" ht="16.2" x14ac:dyDescent="0.25">
      <c r="B451" s="151">
        <v>449</v>
      </c>
      <c r="C451" s="144" t="s">
        <v>479</v>
      </c>
      <c r="D451" s="152">
        <v>455.20000000000005</v>
      </c>
      <c r="E451" s="153" t="s">
        <v>403</v>
      </c>
      <c r="F451" s="154"/>
    </row>
    <row r="452" spans="2:6" ht="16.2" x14ac:dyDescent="0.25">
      <c r="B452" s="151">
        <v>450</v>
      </c>
      <c r="C452" s="144" t="s">
        <v>473</v>
      </c>
      <c r="D452" s="152">
        <v>1112.9000000000001</v>
      </c>
      <c r="E452" s="153" t="s">
        <v>409</v>
      </c>
      <c r="F452" s="154"/>
    </row>
    <row r="453" spans="2:6" ht="16.2" x14ac:dyDescent="0.25">
      <c r="B453" s="151">
        <v>451</v>
      </c>
      <c r="C453" s="144" t="s">
        <v>444</v>
      </c>
      <c r="D453" s="152">
        <v>2203.1</v>
      </c>
      <c r="E453" s="153" t="s">
        <v>391</v>
      </c>
      <c r="F453" s="154"/>
    </row>
    <row r="454" spans="2:6" ht="16.2" x14ac:dyDescent="0.25">
      <c r="B454" s="151">
        <v>452</v>
      </c>
      <c r="C454" s="144" t="s">
        <v>453</v>
      </c>
      <c r="D454" s="152">
        <v>3889.8</v>
      </c>
      <c r="E454" s="153" t="s">
        <v>387</v>
      </c>
      <c r="F454" s="154"/>
    </row>
    <row r="455" spans="2:6" ht="16.2" x14ac:dyDescent="0.25">
      <c r="B455" s="151">
        <v>453</v>
      </c>
      <c r="C455" s="144" t="s">
        <v>453</v>
      </c>
      <c r="D455" s="152">
        <v>651</v>
      </c>
      <c r="E455" s="153" t="s">
        <v>403</v>
      </c>
      <c r="F455" s="154"/>
    </row>
    <row r="456" spans="2:6" ht="16.2" x14ac:dyDescent="0.25">
      <c r="B456" s="151">
        <v>454</v>
      </c>
      <c r="C456" s="144" t="s">
        <v>386</v>
      </c>
      <c r="D456" s="152">
        <v>2724.7000000000003</v>
      </c>
      <c r="E456" s="153" t="s">
        <v>395</v>
      </c>
      <c r="F456" s="154"/>
    </row>
    <row r="457" spans="2:6" ht="16.2" x14ac:dyDescent="0.25">
      <c r="B457" s="151">
        <v>455</v>
      </c>
      <c r="C457" s="144" t="s">
        <v>436</v>
      </c>
      <c r="D457" s="152">
        <v>1523</v>
      </c>
      <c r="E457" s="153" t="s">
        <v>391</v>
      </c>
      <c r="F457" s="154"/>
    </row>
    <row r="458" spans="2:6" ht="16.2" x14ac:dyDescent="0.25">
      <c r="B458" s="151">
        <v>456</v>
      </c>
      <c r="C458" s="144" t="s">
        <v>496</v>
      </c>
      <c r="D458" s="152">
        <v>239.4</v>
      </c>
      <c r="E458" s="153" t="s">
        <v>395</v>
      </c>
      <c r="F458" s="154"/>
    </row>
    <row r="459" spans="2:6" ht="16.2" x14ac:dyDescent="0.25">
      <c r="B459" s="151">
        <v>457</v>
      </c>
      <c r="C459" s="144" t="s">
        <v>452</v>
      </c>
      <c r="D459" s="152">
        <v>1356.3</v>
      </c>
      <c r="E459" s="153" t="s">
        <v>409</v>
      </c>
      <c r="F459" s="154"/>
    </row>
    <row r="460" spans="2:6" ht="16.2" x14ac:dyDescent="0.25">
      <c r="B460" s="151">
        <v>458</v>
      </c>
      <c r="C460" s="144" t="s">
        <v>429</v>
      </c>
      <c r="D460" s="152">
        <v>8100.5</v>
      </c>
      <c r="E460" s="153" t="s">
        <v>392</v>
      </c>
      <c r="F460" s="154"/>
    </row>
    <row r="461" spans="2:6" ht="16.2" x14ac:dyDescent="0.25">
      <c r="B461" s="151">
        <v>459</v>
      </c>
      <c r="C461" s="144" t="s">
        <v>463</v>
      </c>
      <c r="D461" s="152">
        <v>217.39999999999998</v>
      </c>
      <c r="E461" s="153" t="s">
        <v>395</v>
      </c>
      <c r="F461" s="154"/>
    </row>
    <row r="462" spans="2:6" ht="16.2" x14ac:dyDescent="0.25">
      <c r="B462" s="151">
        <v>460</v>
      </c>
      <c r="C462" s="144" t="s">
        <v>480</v>
      </c>
      <c r="D462" s="152">
        <v>49.800000000000004</v>
      </c>
      <c r="E462" s="153" t="s">
        <v>388</v>
      </c>
      <c r="F462" s="154"/>
    </row>
    <row r="463" spans="2:6" ht="16.2" x14ac:dyDescent="0.25">
      <c r="B463" s="151">
        <v>461</v>
      </c>
      <c r="C463" s="144" t="s">
        <v>453</v>
      </c>
      <c r="D463" s="152">
        <v>1670.5</v>
      </c>
      <c r="E463" s="153" t="s">
        <v>388</v>
      </c>
      <c r="F463" s="154"/>
    </row>
    <row r="464" spans="2:6" ht="16.2" x14ac:dyDescent="0.25">
      <c r="B464" s="151">
        <v>462</v>
      </c>
      <c r="C464" s="144" t="s">
        <v>453</v>
      </c>
      <c r="D464" s="152">
        <v>244.89999999999998</v>
      </c>
      <c r="E464" s="153" t="s">
        <v>398</v>
      </c>
      <c r="F464" s="154"/>
    </row>
    <row r="465" spans="2:6" ht="16.2" x14ac:dyDescent="0.25">
      <c r="B465" s="151">
        <v>463</v>
      </c>
      <c r="C465" s="144" t="s">
        <v>390</v>
      </c>
      <c r="D465" s="152">
        <v>225.7</v>
      </c>
      <c r="E465" s="153" t="s">
        <v>395</v>
      </c>
      <c r="F465" s="154"/>
    </row>
    <row r="466" spans="2:6" ht="16.2" x14ac:dyDescent="0.25">
      <c r="B466" s="151">
        <v>464</v>
      </c>
      <c r="C466" s="144" t="s">
        <v>453</v>
      </c>
      <c r="D466" s="152">
        <v>524.09999999999991</v>
      </c>
      <c r="E466" s="153" t="s">
        <v>398</v>
      </c>
      <c r="F466" s="154"/>
    </row>
    <row r="467" spans="2:6" ht="16.2" x14ac:dyDescent="0.25">
      <c r="B467" s="151">
        <v>465</v>
      </c>
      <c r="C467" s="144" t="s">
        <v>457</v>
      </c>
      <c r="D467" s="152">
        <v>632</v>
      </c>
      <c r="E467" s="153" t="s">
        <v>403</v>
      </c>
      <c r="F467" s="154"/>
    </row>
    <row r="468" spans="2:6" ht="16.2" x14ac:dyDescent="0.25">
      <c r="B468" s="151">
        <v>466</v>
      </c>
      <c r="C468" s="144" t="s">
        <v>425</v>
      </c>
      <c r="D468" s="152">
        <v>592.5</v>
      </c>
      <c r="E468" s="153" t="s">
        <v>388</v>
      </c>
      <c r="F468" s="154"/>
    </row>
    <row r="469" spans="2:6" ht="16.2" x14ac:dyDescent="0.25">
      <c r="B469" s="151">
        <v>467</v>
      </c>
      <c r="C469" s="144" t="s">
        <v>454</v>
      </c>
      <c r="D469" s="152">
        <v>1708.8</v>
      </c>
      <c r="E469" s="153" t="s">
        <v>388</v>
      </c>
      <c r="F469" s="154"/>
    </row>
    <row r="470" spans="2:6" ht="16.2" x14ac:dyDescent="0.25">
      <c r="B470" s="151">
        <v>468</v>
      </c>
      <c r="C470" s="144" t="s">
        <v>444</v>
      </c>
      <c r="D470" s="152">
        <v>2964.3</v>
      </c>
      <c r="E470" s="153" t="s">
        <v>406</v>
      </c>
      <c r="F470" s="154"/>
    </row>
    <row r="471" spans="2:6" ht="16.2" x14ac:dyDescent="0.25">
      <c r="B471" s="151">
        <v>469</v>
      </c>
      <c r="C471" s="144" t="s">
        <v>444</v>
      </c>
      <c r="D471" s="152">
        <v>899.30000000000007</v>
      </c>
      <c r="E471" s="153" t="s">
        <v>403</v>
      </c>
      <c r="F471" s="154"/>
    </row>
    <row r="472" spans="2:6" ht="16.2" x14ac:dyDescent="0.25">
      <c r="B472" s="151">
        <v>470</v>
      </c>
      <c r="C472" s="144" t="s">
        <v>429</v>
      </c>
      <c r="D472" s="152">
        <v>489.20000000000005</v>
      </c>
      <c r="E472" s="153" t="s">
        <v>398</v>
      </c>
      <c r="F472" s="154"/>
    </row>
    <row r="473" spans="2:6" ht="16.2" x14ac:dyDescent="0.25">
      <c r="B473" s="151">
        <v>471</v>
      </c>
      <c r="C473" s="144" t="s">
        <v>453</v>
      </c>
      <c r="D473" s="152">
        <v>745.8</v>
      </c>
      <c r="E473" s="153" t="s">
        <v>409</v>
      </c>
      <c r="F473" s="154"/>
    </row>
    <row r="474" spans="2:6" ht="16.2" x14ac:dyDescent="0.25">
      <c r="B474" s="151">
        <v>472</v>
      </c>
      <c r="C474" s="144" t="s">
        <v>450</v>
      </c>
      <c r="D474" s="152">
        <v>29.6</v>
      </c>
      <c r="E474" s="153" t="s">
        <v>391</v>
      </c>
      <c r="F474" s="154"/>
    </row>
    <row r="475" spans="2:6" ht="16.2" x14ac:dyDescent="0.25">
      <c r="B475" s="151">
        <v>473</v>
      </c>
      <c r="C475" s="144" t="s">
        <v>491</v>
      </c>
      <c r="D475" s="152">
        <v>514.4</v>
      </c>
      <c r="E475" s="153" t="s">
        <v>409</v>
      </c>
      <c r="F475" s="154"/>
    </row>
    <row r="476" spans="2:6" ht="16.2" x14ac:dyDescent="0.25">
      <c r="B476" s="151">
        <v>474</v>
      </c>
      <c r="C476" s="144" t="s">
        <v>420</v>
      </c>
      <c r="D476" s="152">
        <v>95.3</v>
      </c>
      <c r="E476" s="153" t="s">
        <v>409</v>
      </c>
      <c r="F476" s="154"/>
    </row>
    <row r="477" spans="2:6" ht="16.2" x14ac:dyDescent="0.25">
      <c r="B477" s="151">
        <v>475</v>
      </c>
      <c r="C477" s="144" t="s">
        <v>458</v>
      </c>
      <c r="D477" s="152">
        <v>577.5</v>
      </c>
      <c r="E477" s="153" t="s">
        <v>409</v>
      </c>
      <c r="F477" s="154"/>
    </row>
    <row r="478" spans="2:6" ht="16.2" x14ac:dyDescent="0.25">
      <c r="B478" s="151">
        <v>476</v>
      </c>
      <c r="C478" s="144" t="s">
        <v>462</v>
      </c>
      <c r="D478" s="152">
        <v>108.3</v>
      </c>
      <c r="E478" s="153" t="s">
        <v>395</v>
      </c>
      <c r="F478" s="154"/>
    </row>
    <row r="479" spans="2:6" ht="16.2" x14ac:dyDescent="0.25">
      <c r="B479" s="151">
        <v>477</v>
      </c>
      <c r="C479" s="144" t="s">
        <v>471</v>
      </c>
      <c r="D479" s="152">
        <v>47.800000000000004</v>
      </c>
      <c r="E479" s="153" t="s">
        <v>391</v>
      </c>
      <c r="F479" s="154"/>
    </row>
    <row r="480" spans="2:6" ht="16.2" x14ac:dyDescent="0.25">
      <c r="B480" s="151">
        <v>478</v>
      </c>
      <c r="C480" s="144" t="s">
        <v>457</v>
      </c>
      <c r="D480" s="152">
        <v>169.7</v>
      </c>
      <c r="E480" s="153" t="s">
        <v>403</v>
      </c>
      <c r="F480" s="154"/>
    </row>
    <row r="481" spans="2:6" ht="16.2" x14ac:dyDescent="0.25">
      <c r="B481" s="151">
        <v>479</v>
      </c>
      <c r="C481" s="144" t="s">
        <v>433</v>
      </c>
      <c r="D481" s="152">
        <v>1101.0999999999999</v>
      </c>
      <c r="E481" s="153" t="s">
        <v>388</v>
      </c>
      <c r="F481" s="154"/>
    </row>
    <row r="482" spans="2:6" ht="16.2" x14ac:dyDescent="0.25">
      <c r="B482" s="151">
        <v>480</v>
      </c>
      <c r="C482" s="144" t="s">
        <v>471</v>
      </c>
      <c r="D482" s="152">
        <v>583.29999999999995</v>
      </c>
      <c r="E482" s="153" t="s">
        <v>395</v>
      </c>
      <c r="F482" s="154"/>
    </row>
    <row r="483" spans="2:6" ht="16.2" x14ac:dyDescent="0.25">
      <c r="B483" s="151">
        <v>481</v>
      </c>
      <c r="C483" s="144" t="s">
        <v>482</v>
      </c>
      <c r="D483" s="152">
        <v>16.299999999999997</v>
      </c>
      <c r="E483" s="153" t="s">
        <v>392</v>
      </c>
      <c r="F483" s="154"/>
    </row>
    <row r="484" spans="2:6" ht="16.2" x14ac:dyDescent="0.25">
      <c r="B484" s="151">
        <v>482</v>
      </c>
      <c r="C484" s="144" t="s">
        <v>479</v>
      </c>
      <c r="D484" s="152">
        <v>1410.6</v>
      </c>
      <c r="E484" s="153" t="s">
        <v>409</v>
      </c>
      <c r="F484" s="154"/>
    </row>
    <row r="485" spans="2:6" ht="16.2" x14ac:dyDescent="0.25">
      <c r="B485" s="151">
        <v>483</v>
      </c>
      <c r="C485" s="144" t="s">
        <v>457</v>
      </c>
      <c r="D485" s="152">
        <v>201.20000000000002</v>
      </c>
      <c r="E485" s="153" t="s">
        <v>398</v>
      </c>
      <c r="F485" s="154"/>
    </row>
    <row r="486" spans="2:6" ht="16.2" x14ac:dyDescent="0.25">
      <c r="B486" s="151">
        <v>484</v>
      </c>
      <c r="C486" s="144" t="s">
        <v>415</v>
      </c>
      <c r="D486" s="152">
        <v>966.5</v>
      </c>
      <c r="E486" s="153" t="s">
        <v>387</v>
      </c>
      <c r="F486" s="154"/>
    </row>
    <row r="487" spans="2:6" ht="16.2" x14ac:dyDescent="0.25">
      <c r="B487" s="151">
        <v>485</v>
      </c>
      <c r="C487" s="144" t="s">
        <v>432</v>
      </c>
      <c r="D487" s="152">
        <v>110.8</v>
      </c>
      <c r="E487" s="153" t="s">
        <v>403</v>
      </c>
      <c r="F487" s="154"/>
    </row>
    <row r="488" spans="2:6" ht="16.2" x14ac:dyDescent="0.25">
      <c r="B488" s="151">
        <v>486</v>
      </c>
      <c r="C488" s="144" t="s">
        <v>414</v>
      </c>
      <c r="D488" s="152">
        <v>35.200000000000003</v>
      </c>
      <c r="E488" s="153" t="s">
        <v>406</v>
      </c>
      <c r="F488" s="154"/>
    </row>
    <row r="489" spans="2:6" ht="16.2" x14ac:dyDescent="0.25">
      <c r="B489" s="151">
        <v>487</v>
      </c>
      <c r="C489" s="144" t="s">
        <v>432</v>
      </c>
      <c r="D489" s="152">
        <v>77.900000000000006</v>
      </c>
      <c r="E489" s="153" t="s">
        <v>392</v>
      </c>
      <c r="F489" s="154"/>
    </row>
    <row r="490" spans="2:6" ht="16.2" x14ac:dyDescent="0.25">
      <c r="B490" s="151">
        <v>488</v>
      </c>
      <c r="C490" s="144" t="s">
        <v>497</v>
      </c>
      <c r="D490" s="152">
        <v>29.1</v>
      </c>
      <c r="E490" s="153" t="s">
        <v>392</v>
      </c>
      <c r="F490" s="154"/>
    </row>
    <row r="491" spans="2:6" ht="16.2" x14ac:dyDescent="0.25">
      <c r="B491" s="151">
        <v>489</v>
      </c>
      <c r="C491" s="144" t="s">
        <v>463</v>
      </c>
      <c r="D491" s="152">
        <v>109.60000000000001</v>
      </c>
      <c r="E491" s="153" t="s">
        <v>395</v>
      </c>
      <c r="F491" s="154"/>
    </row>
    <row r="492" spans="2:6" ht="16.2" x14ac:dyDescent="0.25">
      <c r="B492" s="151">
        <v>490</v>
      </c>
      <c r="C492" s="144" t="s">
        <v>475</v>
      </c>
      <c r="D492" s="152">
        <v>2437.2999999999997</v>
      </c>
      <c r="E492" s="153" t="s">
        <v>403</v>
      </c>
      <c r="F492" s="154"/>
    </row>
    <row r="493" spans="2:6" ht="16.2" x14ac:dyDescent="0.25">
      <c r="B493" s="151">
        <v>491</v>
      </c>
      <c r="C493" s="144" t="s">
        <v>482</v>
      </c>
      <c r="D493" s="152">
        <v>2108</v>
      </c>
      <c r="E493" s="153" t="s">
        <v>388</v>
      </c>
      <c r="F493" s="154"/>
    </row>
    <row r="494" spans="2:6" ht="16.2" x14ac:dyDescent="0.25">
      <c r="B494" s="151">
        <v>492</v>
      </c>
      <c r="C494" s="144" t="s">
        <v>491</v>
      </c>
      <c r="D494" s="152">
        <v>459.7</v>
      </c>
      <c r="E494" s="153" t="s">
        <v>391</v>
      </c>
      <c r="F494" s="154"/>
    </row>
    <row r="495" spans="2:6" ht="16.2" x14ac:dyDescent="0.25">
      <c r="B495" s="151">
        <v>493</v>
      </c>
      <c r="C495" s="144" t="s">
        <v>444</v>
      </c>
      <c r="D495" s="152">
        <v>441</v>
      </c>
      <c r="E495" s="153" t="s">
        <v>406</v>
      </c>
      <c r="F495" s="154"/>
    </row>
    <row r="496" spans="2:6" ht="16.2" x14ac:dyDescent="0.25">
      <c r="B496" s="151">
        <v>494</v>
      </c>
      <c r="C496" s="144" t="s">
        <v>463</v>
      </c>
      <c r="D496" s="152">
        <v>237.2</v>
      </c>
      <c r="E496" s="153" t="s">
        <v>388</v>
      </c>
      <c r="F496" s="154"/>
    </row>
    <row r="497" spans="2:6" ht="16.2" x14ac:dyDescent="0.25">
      <c r="B497" s="151">
        <v>495</v>
      </c>
      <c r="C497" s="144" t="s">
        <v>415</v>
      </c>
      <c r="D497" s="152">
        <v>314.3</v>
      </c>
      <c r="E497" s="153" t="s">
        <v>388</v>
      </c>
      <c r="F497" s="154"/>
    </row>
    <row r="498" spans="2:6" ht="16.2" x14ac:dyDescent="0.25">
      <c r="B498" s="151">
        <v>496</v>
      </c>
      <c r="C498" s="144" t="s">
        <v>468</v>
      </c>
      <c r="D498" s="152">
        <v>691.9</v>
      </c>
      <c r="E498" s="153" t="s">
        <v>391</v>
      </c>
      <c r="F498" s="154"/>
    </row>
    <row r="499" spans="2:6" ht="16.2" x14ac:dyDescent="0.25">
      <c r="B499" s="151">
        <v>497</v>
      </c>
      <c r="C499" s="144" t="s">
        <v>408</v>
      </c>
      <c r="D499" s="152">
        <v>793</v>
      </c>
      <c r="E499" s="153" t="s">
        <v>406</v>
      </c>
      <c r="F499" s="154"/>
    </row>
    <row r="500" spans="2:6" ht="16.2" x14ac:dyDescent="0.25">
      <c r="B500" s="151">
        <v>498</v>
      </c>
      <c r="C500" s="144" t="s">
        <v>426</v>
      </c>
      <c r="D500" s="152">
        <v>217.2</v>
      </c>
      <c r="E500" s="153" t="s">
        <v>403</v>
      </c>
      <c r="F500" s="154"/>
    </row>
    <row r="501" spans="2:6" ht="16.2" x14ac:dyDescent="0.25">
      <c r="B501" s="151">
        <v>499</v>
      </c>
      <c r="C501" s="144" t="s">
        <v>426</v>
      </c>
      <c r="D501" s="152">
        <v>818.8</v>
      </c>
      <c r="E501" s="153" t="s">
        <v>395</v>
      </c>
      <c r="F501" s="154"/>
    </row>
    <row r="502" spans="2:6" ht="16.2" x14ac:dyDescent="0.25">
      <c r="B502" s="151">
        <v>500</v>
      </c>
      <c r="C502" s="144" t="s">
        <v>464</v>
      </c>
      <c r="D502" s="152">
        <v>1173.3</v>
      </c>
      <c r="E502" s="153" t="s">
        <v>391</v>
      </c>
      <c r="F502" s="154"/>
    </row>
    <row r="503" spans="2:6" ht="16.2" x14ac:dyDescent="0.25">
      <c r="B503" s="151">
        <v>501</v>
      </c>
      <c r="C503" s="144" t="s">
        <v>429</v>
      </c>
      <c r="D503" s="152">
        <v>35.200000000000003</v>
      </c>
      <c r="E503" s="153" t="s">
        <v>406</v>
      </c>
      <c r="F503" s="154"/>
    </row>
    <row r="504" spans="2:6" ht="16.2" x14ac:dyDescent="0.25">
      <c r="B504" s="151">
        <v>502</v>
      </c>
      <c r="C504" s="144" t="s">
        <v>480</v>
      </c>
      <c r="D504" s="152">
        <v>77</v>
      </c>
      <c r="E504" s="153" t="s">
        <v>403</v>
      </c>
      <c r="F504" s="154"/>
    </row>
    <row r="505" spans="2:6" ht="16.2" x14ac:dyDescent="0.25">
      <c r="B505" s="151">
        <v>503</v>
      </c>
      <c r="C505" s="144" t="s">
        <v>427</v>
      </c>
      <c r="D505" s="152">
        <v>23.799999999999997</v>
      </c>
      <c r="E505" s="153" t="s">
        <v>391</v>
      </c>
      <c r="F505" s="154"/>
    </row>
    <row r="506" spans="2:6" ht="16.2" x14ac:dyDescent="0.25">
      <c r="B506" s="151">
        <v>504</v>
      </c>
      <c r="C506" s="144" t="s">
        <v>453</v>
      </c>
      <c r="D506" s="152">
        <v>2325.5</v>
      </c>
      <c r="E506" s="153" t="s">
        <v>403</v>
      </c>
      <c r="F506" s="154"/>
    </row>
    <row r="507" spans="2:6" ht="16.2" x14ac:dyDescent="0.25">
      <c r="B507" s="151">
        <v>505</v>
      </c>
      <c r="C507" s="144" t="s">
        <v>486</v>
      </c>
      <c r="D507" s="152">
        <v>13.899999999999999</v>
      </c>
      <c r="E507" s="153" t="s">
        <v>392</v>
      </c>
      <c r="F507" s="154"/>
    </row>
    <row r="508" spans="2:6" ht="16.2" x14ac:dyDescent="0.25">
      <c r="B508" s="151">
        <v>506</v>
      </c>
      <c r="C508" s="144" t="s">
        <v>457</v>
      </c>
      <c r="D508" s="152">
        <v>167.10000000000002</v>
      </c>
      <c r="E508" s="153" t="s">
        <v>395</v>
      </c>
      <c r="F508" s="154"/>
    </row>
    <row r="509" spans="2:6" ht="16.2" x14ac:dyDescent="0.25">
      <c r="B509" s="151">
        <v>507</v>
      </c>
      <c r="C509" s="144" t="s">
        <v>440</v>
      </c>
      <c r="D509" s="152">
        <v>732.09999999999991</v>
      </c>
      <c r="E509" s="153" t="s">
        <v>409</v>
      </c>
      <c r="F509" s="154"/>
    </row>
    <row r="510" spans="2:6" ht="16.2" x14ac:dyDescent="0.25">
      <c r="B510" s="151">
        <v>508</v>
      </c>
      <c r="C510" s="144" t="s">
        <v>405</v>
      </c>
      <c r="D510" s="152">
        <v>1307.8999999999999</v>
      </c>
      <c r="E510" s="153" t="s">
        <v>403</v>
      </c>
      <c r="F510" s="154"/>
    </row>
    <row r="511" spans="2:6" ht="16.2" x14ac:dyDescent="0.25">
      <c r="B511" s="151">
        <v>509</v>
      </c>
      <c r="C511" s="144" t="s">
        <v>405</v>
      </c>
      <c r="D511" s="152">
        <v>1381.6999999999998</v>
      </c>
      <c r="E511" s="153" t="s">
        <v>403</v>
      </c>
      <c r="F511" s="154"/>
    </row>
    <row r="512" spans="2:6" ht="16.2" x14ac:dyDescent="0.25">
      <c r="B512" s="151">
        <v>510</v>
      </c>
      <c r="C512" s="144" t="s">
        <v>470</v>
      </c>
      <c r="D512" s="152">
        <v>165.6</v>
      </c>
      <c r="E512" s="153" t="s">
        <v>395</v>
      </c>
      <c r="F512" s="154"/>
    </row>
    <row r="513" spans="2:6" ht="16.2" x14ac:dyDescent="0.25">
      <c r="B513" s="151">
        <v>511</v>
      </c>
      <c r="C513" s="144" t="s">
        <v>442</v>
      </c>
      <c r="D513" s="152">
        <v>899</v>
      </c>
      <c r="E513" s="153" t="s">
        <v>392</v>
      </c>
      <c r="F513" s="154"/>
    </row>
    <row r="514" spans="2:6" ht="16.2" x14ac:dyDescent="0.25">
      <c r="B514" s="151">
        <v>512</v>
      </c>
      <c r="C514" s="144" t="s">
        <v>418</v>
      </c>
      <c r="D514" s="152">
        <v>186.6</v>
      </c>
      <c r="E514" s="153" t="s">
        <v>398</v>
      </c>
      <c r="F514" s="154"/>
    </row>
    <row r="515" spans="2:6" ht="16.2" x14ac:dyDescent="0.25">
      <c r="B515" s="151">
        <v>513</v>
      </c>
      <c r="C515" s="144" t="s">
        <v>477</v>
      </c>
      <c r="D515" s="152">
        <v>373.5</v>
      </c>
      <c r="E515" s="153" t="s">
        <v>403</v>
      </c>
      <c r="F515" s="154"/>
    </row>
    <row r="516" spans="2:6" ht="16.2" x14ac:dyDescent="0.25">
      <c r="B516" s="151">
        <v>514</v>
      </c>
      <c r="C516" s="144" t="s">
        <v>386</v>
      </c>
      <c r="D516" s="152">
        <v>1454.5</v>
      </c>
      <c r="E516" s="153" t="s">
        <v>391</v>
      </c>
      <c r="F516" s="154"/>
    </row>
    <row r="517" spans="2:6" ht="16.2" x14ac:dyDescent="0.25">
      <c r="B517" s="151">
        <v>515</v>
      </c>
      <c r="C517" s="144" t="s">
        <v>436</v>
      </c>
      <c r="D517" s="152">
        <v>3287.4</v>
      </c>
      <c r="E517" s="153" t="s">
        <v>403</v>
      </c>
      <c r="F517" s="154"/>
    </row>
    <row r="518" spans="2:6" ht="16.2" x14ac:dyDescent="0.25">
      <c r="B518" s="151">
        <v>516</v>
      </c>
      <c r="C518" s="144" t="s">
        <v>429</v>
      </c>
      <c r="D518" s="152">
        <v>427.40000000000003</v>
      </c>
      <c r="E518" s="153" t="s">
        <v>403</v>
      </c>
      <c r="F518" s="154"/>
    </row>
    <row r="519" spans="2:6" ht="16.2" x14ac:dyDescent="0.25">
      <c r="B519" s="151">
        <v>517</v>
      </c>
      <c r="C519" s="144" t="s">
        <v>419</v>
      </c>
      <c r="D519" s="152">
        <v>1575.5</v>
      </c>
      <c r="E519" s="153" t="s">
        <v>395</v>
      </c>
      <c r="F519" s="154"/>
    </row>
    <row r="520" spans="2:6" ht="16.2" x14ac:dyDescent="0.25">
      <c r="B520" s="151">
        <v>518</v>
      </c>
      <c r="C520" s="144" t="s">
        <v>489</v>
      </c>
      <c r="D520" s="152">
        <v>1556.3999999999999</v>
      </c>
      <c r="E520" s="153" t="s">
        <v>395</v>
      </c>
      <c r="F520" s="154"/>
    </row>
    <row r="521" spans="2:6" ht="16.2" x14ac:dyDescent="0.25">
      <c r="B521" s="151">
        <v>519</v>
      </c>
      <c r="C521" s="144" t="s">
        <v>447</v>
      </c>
      <c r="D521" s="152">
        <v>119.9</v>
      </c>
      <c r="E521" s="153" t="s">
        <v>403</v>
      </c>
      <c r="F521" s="154"/>
    </row>
    <row r="522" spans="2:6" ht="16.2" x14ac:dyDescent="0.25">
      <c r="B522" s="151">
        <v>520</v>
      </c>
      <c r="C522" s="144" t="s">
        <v>468</v>
      </c>
      <c r="D522" s="152">
        <v>650.6</v>
      </c>
      <c r="E522" s="153" t="s">
        <v>403</v>
      </c>
      <c r="F522" s="154"/>
    </row>
    <row r="523" spans="2:6" ht="16.2" x14ac:dyDescent="0.25">
      <c r="B523" s="151">
        <v>521</v>
      </c>
      <c r="C523" s="144" t="s">
        <v>436</v>
      </c>
      <c r="D523" s="152">
        <v>482</v>
      </c>
      <c r="E523" s="153" t="s">
        <v>395</v>
      </c>
      <c r="F523" s="154"/>
    </row>
    <row r="524" spans="2:6" ht="16.2" x14ac:dyDescent="0.25">
      <c r="B524" s="151">
        <v>522</v>
      </c>
      <c r="C524" s="144" t="s">
        <v>453</v>
      </c>
      <c r="D524" s="152">
        <v>81.899999999999991</v>
      </c>
      <c r="E524" s="153" t="s">
        <v>391</v>
      </c>
      <c r="F524" s="154"/>
    </row>
    <row r="525" spans="2:6" ht="16.2" x14ac:dyDescent="0.25">
      <c r="B525" s="151">
        <v>523</v>
      </c>
      <c r="C525" s="144" t="s">
        <v>396</v>
      </c>
      <c r="D525" s="152">
        <v>15.9</v>
      </c>
      <c r="E525" s="153" t="s">
        <v>395</v>
      </c>
      <c r="F525" s="154"/>
    </row>
    <row r="526" spans="2:6" ht="16.2" x14ac:dyDescent="0.25">
      <c r="B526" s="151">
        <v>524</v>
      </c>
      <c r="C526" s="144" t="s">
        <v>463</v>
      </c>
      <c r="D526" s="152">
        <v>1463.1999999999998</v>
      </c>
      <c r="E526" s="153" t="s">
        <v>403</v>
      </c>
      <c r="F526" s="154"/>
    </row>
    <row r="527" spans="2:6" ht="16.2" x14ac:dyDescent="0.25">
      <c r="B527" s="151">
        <v>525</v>
      </c>
      <c r="C527" s="144" t="s">
        <v>386</v>
      </c>
      <c r="D527" s="152">
        <v>964.30000000000007</v>
      </c>
      <c r="E527" s="153" t="s">
        <v>388</v>
      </c>
      <c r="F527" s="154"/>
    </row>
    <row r="528" spans="2:6" ht="16.2" x14ac:dyDescent="0.25">
      <c r="B528" s="151">
        <v>526</v>
      </c>
      <c r="C528" s="144" t="s">
        <v>400</v>
      </c>
      <c r="D528" s="152">
        <v>53.2</v>
      </c>
      <c r="E528" s="153" t="s">
        <v>409</v>
      </c>
      <c r="F528" s="154"/>
    </row>
    <row r="529" spans="2:6" ht="16.2" x14ac:dyDescent="0.25">
      <c r="B529" s="151">
        <v>527</v>
      </c>
      <c r="C529" s="144" t="s">
        <v>386</v>
      </c>
      <c r="D529" s="152">
        <v>3515.2999999999997</v>
      </c>
      <c r="E529" s="153" t="s">
        <v>388</v>
      </c>
      <c r="F529" s="154"/>
    </row>
    <row r="530" spans="2:6" ht="16.2" x14ac:dyDescent="0.25">
      <c r="B530" s="151">
        <v>528</v>
      </c>
      <c r="C530" s="144" t="s">
        <v>451</v>
      </c>
      <c r="D530" s="152">
        <v>615.29999999999995</v>
      </c>
      <c r="E530" s="153" t="s">
        <v>395</v>
      </c>
      <c r="F530" s="154"/>
    </row>
    <row r="531" spans="2:6" ht="16.2" x14ac:dyDescent="0.25">
      <c r="B531" s="151">
        <v>529</v>
      </c>
      <c r="C531" s="144" t="s">
        <v>434</v>
      </c>
      <c r="D531" s="152">
        <v>912.8</v>
      </c>
      <c r="E531" s="153" t="s">
        <v>403</v>
      </c>
      <c r="F531" s="154"/>
    </row>
    <row r="532" spans="2:6" ht="16.2" x14ac:dyDescent="0.25">
      <c r="B532" s="151">
        <v>530</v>
      </c>
      <c r="C532" s="144" t="s">
        <v>408</v>
      </c>
      <c r="D532" s="152">
        <v>731.59999999999991</v>
      </c>
      <c r="E532" s="153" t="s">
        <v>392</v>
      </c>
      <c r="F532" s="154"/>
    </row>
    <row r="533" spans="2:6" ht="16.2" x14ac:dyDescent="0.25">
      <c r="B533" s="151">
        <v>531</v>
      </c>
      <c r="C533" s="144" t="s">
        <v>400</v>
      </c>
      <c r="D533" s="152">
        <v>1249.8</v>
      </c>
      <c r="E533" s="153" t="s">
        <v>395</v>
      </c>
      <c r="F533" s="154"/>
    </row>
    <row r="534" spans="2:6" ht="16.2" x14ac:dyDescent="0.25">
      <c r="B534" s="151">
        <v>532</v>
      </c>
      <c r="C534" s="144" t="s">
        <v>487</v>
      </c>
      <c r="D534" s="152">
        <v>11</v>
      </c>
      <c r="E534" s="153" t="s">
        <v>406</v>
      </c>
      <c r="F534" s="154"/>
    </row>
    <row r="535" spans="2:6" ht="16.2" x14ac:dyDescent="0.25">
      <c r="B535" s="151">
        <v>533</v>
      </c>
      <c r="C535" s="144" t="s">
        <v>427</v>
      </c>
      <c r="D535" s="152">
        <v>700.90000000000009</v>
      </c>
      <c r="E535" s="153" t="s">
        <v>395</v>
      </c>
      <c r="F535" s="154"/>
    </row>
    <row r="536" spans="2:6" ht="16.2" x14ac:dyDescent="0.25">
      <c r="B536" s="151">
        <v>534</v>
      </c>
      <c r="C536" s="144" t="s">
        <v>471</v>
      </c>
      <c r="D536" s="152">
        <v>1108.7</v>
      </c>
      <c r="E536" s="153" t="s">
        <v>409</v>
      </c>
      <c r="F536" s="154"/>
    </row>
    <row r="537" spans="2:6" ht="16.2" x14ac:dyDescent="0.25">
      <c r="B537" s="151">
        <v>535</v>
      </c>
      <c r="C537" s="144" t="s">
        <v>433</v>
      </c>
      <c r="D537" s="152">
        <v>67.900000000000006</v>
      </c>
      <c r="E537" s="153" t="s">
        <v>403</v>
      </c>
      <c r="F537" s="154"/>
    </row>
    <row r="538" spans="2:6" ht="16.2" x14ac:dyDescent="0.25">
      <c r="B538" s="151">
        <v>536</v>
      </c>
      <c r="C538" s="144" t="s">
        <v>424</v>
      </c>
      <c r="D538" s="152">
        <v>15.1</v>
      </c>
      <c r="E538" s="153" t="s">
        <v>388</v>
      </c>
      <c r="F538" s="154"/>
    </row>
    <row r="539" spans="2:6" ht="16.2" x14ac:dyDescent="0.25">
      <c r="B539" s="151">
        <v>537</v>
      </c>
      <c r="C539" s="144" t="s">
        <v>437</v>
      </c>
      <c r="D539" s="152">
        <v>421.3</v>
      </c>
      <c r="E539" s="153" t="s">
        <v>392</v>
      </c>
      <c r="F539" s="154"/>
    </row>
    <row r="540" spans="2:6" ht="16.2" x14ac:dyDescent="0.25">
      <c r="B540" s="151">
        <v>538</v>
      </c>
      <c r="C540" s="144" t="s">
        <v>493</v>
      </c>
      <c r="D540" s="152">
        <v>202.5</v>
      </c>
      <c r="E540" s="153" t="s">
        <v>387</v>
      </c>
      <c r="F540" s="154"/>
    </row>
    <row r="541" spans="2:6" ht="16.2" x14ac:dyDescent="0.25">
      <c r="B541" s="151">
        <v>539</v>
      </c>
      <c r="C541" s="144" t="s">
        <v>466</v>
      </c>
      <c r="D541" s="152">
        <v>2499.3000000000002</v>
      </c>
      <c r="E541" s="153" t="s">
        <v>392</v>
      </c>
      <c r="F541" s="154"/>
    </row>
    <row r="542" spans="2:6" ht="16.2" x14ac:dyDescent="0.25">
      <c r="B542" s="151">
        <v>540</v>
      </c>
      <c r="C542" s="144" t="s">
        <v>482</v>
      </c>
      <c r="D542" s="152">
        <v>282.3</v>
      </c>
      <c r="E542" s="153" t="s">
        <v>391</v>
      </c>
      <c r="F542" s="154"/>
    </row>
    <row r="543" spans="2:6" ht="16.2" x14ac:dyDescent="0.25">
      <c r="B543" s="151">
        <v>541</v>
      </c>
      <c r="C543" s="144" t="s">
        <v>477</v>
      </c>
      <c r="D543" s="152">
        <v>1006</v>
      </c>
      <c r="E543" s="153" t="s">
        <v>388</v>
      </c>
      <c r="F543" s="154"/>
    </row>
    <row r="544" spans="2:6" ht="16.2" x14ac:dyDescent="0.25">
      <c r="B544" s="151">
        <v>542</v>
      </c>
      <c r="C544" s="144" t="s">
        <v>472</v>
      </c>
      <c r="D544" s="152">
        <v>237.89999999999998</v>
      </c>
      <c r="E544" s="153" t="s">
        <v>388</v>
      </c>
      <c r="F544" s="154"/>
    </row>
    <row r="545" spans="2:6" ht="16.2" x14ac:dyDescent="0.25">
      <c r="B545" s="151">
        <v>543</v>
      </c>
      <c r="C545" s="144" t="s">
        <v>455</v>
      </c>
      <c r="D545" s="152">
        <v>970.90000000000009</v>
      </c>
      <c r="E545" s="153" t="s">
        <v>395</v>
      </c>
      <c r="F545" s="154"/>
    </row>
    <row r="546" spans="2:6" ht="16.2" x14ac:dyDescent="0.25">
      <c r="B546" s="151">
        <v>544</v>
      </c>
      <c r="C546" s="144" t="s">
        <v>425</v>
      </c>
      <c r="D546" s="152">
        <v>168.5</v>
      </c>
      <c r="E546" s="153" t="s">
        <v>391</v>
      </c>
      <c r="F546" s="154"/>
    </row>
    <row r="547" spans="2:6" ht="16.2" x14ac:dyDescent="0.25">
      <c r="B547" s="151">
        <v>545</v>
      </c>
      <c r="C547" s="144" t="s">
        <v>386</v>
      </c>
      <c r="D547" s="152">
        <v>111.89999999999999</v>
      </c>
      <c r="E547" s="153" t="s">
        <v>406</v>
      </c>
      <c r="F547" s="154"/>
    </row>
    <row r="548" spans="2:6" ht="16.2" x14ac:dyDescent="0.25">
      <c r="B548" s="151">
        <v>546</v>
      </c>
      <c r="C548" s="144" t="s">
        <v>420</v>
      </c>
      <c r="D548" s="152">
        <v>214.89999999999998</v>
      </c>
      <c r="E548" s="153" t="s">
        <v>391</v>
      </c>
      <c r="F548" s="154"/>
    </row>
    <row r="549" spans="2:6" ht="16.2" x14ac:dyDescent="0.25">
      <c r="B549" s="151">
        <v>547</v>
      </c>
      <c r="C549" s="144" t="s">
        <v>461</v>
      </c>
      <c r="D549" s="152">
        <v>2572.6</v>
      </c>
      <c r="E549" s="153" t="s">
        <v>395</v>
      </c>
      <c r="F549" s="154"/>
    </row>
    <row r="550" spans="2:6" ht="16.2" x14ac:dyDescent="0.25">
      <c r="B550" s="151">
        <v>548</v>
      </c>
      <c r="C550" s="144" t="s">
        <v>469</v>
      </c>
      <c r="D550" s="152">
        <v>333.5</v>
      </c>
      <c r="E550" s="153" t="s">
        <v>387</v>
      </c>
      <c r="F550" s="154"/>
    </row>
    <row r="551" spans="2:6" ht="16.2" x14ac:dyDescent="0.25">
      <c r="B551" s="151">
        <v>549</v>
      </c>
      <c r="C551" s="144" t="s">
        <v>451</v>
      </c>
      <c r="D551" s="152">
        <v>23.3</v>
      </c>
      <c r="E551" s="153" t="s">
        <v>392</v>
      </c>
      <c r="F551" s="154"/>
    </row>
    <row r="552" spans="2:6" ht="16.2" x14ac:dyDescent="0.25">
      <c r="B552" s="151">
        <v>550</v>
      </c>
      <c r="C552" s="144" t="s">
        <v>454</v>
      </c>
      <c r="D552" s="152">
        <v>307.60000000000002</v>
      </c>
      <c r="E552" s="153" t="s">
        <v>406</v>
      </c>
      <c r="F552" s="154"/>
    </row>
    <row r="553" spans="2:6" ht="16.2" x14ac:dyDescent="0.25">
      <c r="B553" s="151">
        <v>551</v>
      </c>
      <c r="C553" s="144" t="s">
        <v>465</v>
      </c>
      <c r="D553" s="152">
        <v>1374.4</v>
      </c>
      <c r="E553" s="153" t="s">
        <v>388</v>
      </c>
      <c r="F553" s="154"/>
    </row>
    <row r="554" spans="2:6" ht="16.2" x14ac:dyDescent="0.25">
      <c r="B554" s="151">
        <v>552</v>
      </c>
      <c r="C554" s="144" t="s">
        <v>402</v>
      </c>
      <c r="D554" s="152">
        <v>221.1</v>
      </c>
      <c r="E554" s="153" t="s">
        <v>403</v>
      </c>
      <c r="F554" s="154"/>
    </row>
    <row r="555" spans="2:6" ht="16.2" x14ac:dyDescent="0.25">
      <c r="B555" s="151">
        <v>553</v>
      </c>
      <c r="C555" s="144" t="s">
        <v>412</v>
      </c>
      <c r="D555" s="152">
        <v>552.29999999999995</v>
      </c>
      <c r="E555" s="153" t="s">
        <v>395</v>
      </c>
      <c r="F555" s="154"/>
    </row>
    <row r="556" spans="2:6" ht="16.2" x14ac:dyDescent="0.25">
      <c r="B556" s="151">
        <v>554</v>
      </c>
      <c r="C556" s="144" t="s">
        <v>465</v>
      </c>
      <c r="D556" s="152">
        <v>273.29999999999995</v>
      </c>
      <c r="E556" s="153" t="s">
        <v>391</v>
      </c>
      <c r="F556" s="154"/>
    </row>
    <row r="557" spans="2:6" ht="16.2" x14ac:dyDescent="0.25">
      <c r="B557" s="151">
        <v>555</v>
      </c>
      <c r="C557" s="144" t="s">
        <v>412</v>
      </c>
      <c r="D557" s="152">
        <v>48.7</v>
      </c>
      <c r="E557" s="153" t="s">
        <v>387</v>
      </c>
      <c r="F557" s="154"/>
    </row>
    <row r="558" spans="2:6" ht="16.2" x14ac:dyDescent="0.25">
      <c r="B558" s="151">
        <v>556</v>
      </c>
      <c r="C558" s="144" t="s">
        <v>484</v>
      </c>
      <c r="D558" s="152">
        <v>43.3</v>
      </c>
      <c r="E558" s="153" t="s">
        <v>392</v>
      </c>
      <c r="F558" s="154"/>
    </row>
    <row r="559" spans="2:6" ht="16.2" x14ac:dyDescent="0.25">
      <c r="B559" s="151">
        <v>557</v>
      </c>
      <c r="C559" s="144" t="s">
        <v>463</v>
      </c>
      <c r="D559" s="152">
        <v>45.199999999999996</v>
      </c>
      <c r="E559" s="153" t="s">
        <v>403</v>
      </c>
      <c r="F559" s="154"/>
    </row>
    <row r="560" spans="2:6" ht="16.2" x14ac:dyDescent="0.25">
      <c r="B560" s="151">
        <v>558</v>
      </c>
      <c r="C560" s="144" t="s">
        <v>479</v>
      </c>
      <c r="D560" s="152">
        <v>312.2</v>
      </c>
      <c r="E560" s="153" t="s">
        <v>409</v>
      </c>
      <c r="F560" s="154"/>
    </row>
    <row r="561" spans="2:6" ht="16.2" x14ac:dyDescent="0.25">
      <c r="B561" s="151">
        <v>559</v>
      </c>
      <c r="C561" s="144" t="s">
        <v>450</v>
      </c>
      <c r="D561" s="152">
        <v>2373.4</v>
      </c>
      <c r="E561" s="153" t="s">
        <v>392</v>
      </c>
      <c r="F561" s="154"/>
    </row>
    <row r="562" spans="2:6" ht="16.2" x14ac:dyDescent="0.25">
      <c r="B562" s="151">
        <v>560</v>
      </c>
      <c r="C562" s="144" t="s">
        <v>452</v>
      </c>
      <c r="D562" s="152">
        <v>455.3</v>
      </c>
      <c r="E562" s="153" t="s">
        <v>392</v>
      </c>
      <c r="F562" s="154"/>
    </row>
    <row r="563" spans="2:6" ht="16.2" x14ac:dyDescent="0.25">
      <c r="B563" s="151">
        <v>561</v>
      </c>
      <c r="C563" s="144" t="s">
        <v>438</v>
      </c>
      <c r="D563" s="152">
        <v>473.8</v>
      </c>
      <c r="E563" s="153" t="s">
        <v>388</v>
      </c>
      <c r="F563" s="154"/>
    </row>
    <row r="564" spans="2:6" ht="16.2" x14ac:dyDescent="0.25">
      <c r="B564" s="151">
        <v>562</v>
      </c>
      <c r="C564" s="144" t="s">
        <v>442</v>
      </c>
      <c r="D564" s="152">
        <v>597.79999999999995</v>
      </c>
      <c r="E564" s="153" t="s">
        <v>398</v>
      </c>
      <c r="F564" s="154"/>
    </row>
    <row r="565" spans="2:6" ht="16.2" x14ac:dyDescent="0.25">
      <c r="B565" s="151">
        <v>563</v>
      </c>
      <c r="C565" s="144" t="s">
        <v>427</v>
      </c>
      <c r="D565" s="152">
        <v>654.80000000000007</v>
      </c>
      <c r="E565" s="153" t="s">
        <v>387</v>
      </c>
      <c r="F565" s="154"/>
    </row>
    <row r="566" spans="2:6" ht="16.2" x14ac:dyDescent="0.25">
      <c r="B566" s="151">
        <v>564</v>
      </c>
      <c r="C566" s="144" t="s">
        <v>454</v>
      </c>
      <c r="D566" s="152">
        <v>3060.7</v>
      </c>
      <c r="E566" s="153" t="s">
        <v>403</v>
      </c>
      <c r="F566" s="154"/>
    </row>
    <row r="567" spans="2:6" ht="16.2" x14ac:dyDescent="0.25">
      <c r="B567" s="151">
        <v>565</v>
      </c>
      <c r="C567" s="144" t="s">
        <v>418</v>
      </c>
      <c r="D567" s="152">
        <v>375.20000000000005</v>
      </c>
      <c r="E567" s="153" t="s">
        <v>403</v>
      </c>
      <c r="F567" s="154"/>
    </row>
    <row r="568" spans="2:6" ht="16.2" x14ac:dyDescent="0.25">
      <c r="B568" s="151">
        <v>566</v>
      </c>
      <c r="C568" s="144" t="s">
        <v>437</v>
      </c>
      <c r="D568" s="152">
        <v>1639.7</v>
      </c>
      <c r="E568" s="153" t="s">
        <v>398</v>
      </c>
      <c r="F568" s="154"/>
    </row>
    <row r="569" spans="2:6" ht="16.2" x14ac:dyDescent="0.25">
      <c r="B569" s="151">
        <v>567</v>
      </c>
      <c r="C569" s="144" t="s">
        <v>430</v>
      </c>
      <c r="D569" s="152">
        <v>581.30000000000007</v>
      </c>
      <c r="E569" s="153" t="s">
        <v>403</v>
      </c>
      <c r="F569" s="154"/>
    </row>
    <row r="570" spans="2:6" ht="16.2" x14ac:dyDescent="0.25">
      <c r="B570" s="151">
        <v>568</v>
      </c>
      <c r="C570" s="144" t="s">
        <v>414</v>
      </c>
      <c r="D570" s="152">
        <v>265.2</v>
      </c>
      <c r="E570" s="153" t="s">
        <v>403</v>
      </c>
      <c r="F570" s="154"/>
    </row>
    <row r="571" spans="2:6" ht="16.2" x14ac:dyDescent="0.25">
      <c r="B571" s="151">
        <v>569</v>
      </c>
      <c r="C571" s="144" t="s">
        <v>402</v>
      </c>
      <c r="D571" s="152">
        <v>1309.4000000000001</v>
      </c>
      <c r="E571" s="153" t="s">
        <v>403</v>
      </c>
      <c r="F571" s="154"/>
    </row>
    <row r="572" spans="2:6" ht="16.2" x14ac:dyDescent="0.25">
      <c r="B572" s="151">
        <v>570</v>
      </c>
      <c r="C572" s="144" t="s">
        <v>453</v>
      </c>
      <c r="D572" s="152">
        <v>146.19999999999999</v>
      </c>
      <c r="E572" s="153" t="s">
        <v>392</v>
      </c>
      <c r="F572" s="154"/>
    </row>
    <row r="573" spans="2:6" ht="16.2" x14ac:dyDescent="0.25">
      <c r="B573" s="151">
        <v>571</v>
      </c>
      <c r="C573" s="144" t="s">
        <v>469</v>
      </c>
      <c r="D573" s="152">
        <v>792.5</v>
      </c>
      <c r="E573" s="153" t="s">
        <v>388</v>
      </c>
      <c r="F573" s="154"/>
    </row>
    <row r="574" spans="2:6" ht="16.2" x14ac:dyDescent="0.25">
      <c r="B574" s="151">
        <v>572</v>
      </c>
      <c r="C574" s="144" t="s">
        <v>440</v>
      </c>
      <c r="D574" s="152">
        <v>366.8</v>
      </c>
      <c r="E574" s="153" t="s">
        <v>388</v>
      </c>
      <c r="F574" s="154"/>
    </row>
    <row r="575" spans="2:6" ht="16.2" x14ac:dyDescent="0.25">
      <c r="B575" s="151">
        <v>573</v>
      </c>
      <c r="C575" s="144" t="s">
        <v>487</v>
      </c>
      <c r="D575" s="152">
        <v>197.60000000000002</v>
      </c>
      <c r="E575" s="153" t="s">
        <v>392</v>
      </c>
      <c r="F575" s="154"/>
    </row>
    <row r="576" spans="2:6" ht="16.2" x14ac:dyDescent="0.25">
      <c r="B576" s="151">
        <v>574</v>
      </c>
      <c r="C576" s="144" t="s">
        <v>490</v>
      </c>
      <c r="D576" s="152">
        <v>70</v>
      </c>
      <c r="E576" s="153" t="s">
        <v>391</v>
      </c>
      <c r="F576" s="154"/>
    </row>
    <row r="577" spans="2:6" ht="16.2" x14ac:dyDescent="0.25">
      <c r="B577" s="151">
        <v>575</v>
      </c>
      <c r="C577" s="144" t="s">
        <v>429</v>
      </c>
      <c r="D577" s="152">
        <v>427</v>
      </c>
      <c r="E577" s="153" t="s">
        <v>388</v>
      </c>
      <c r="F577" s="154"/>
    </row>
    <row r="578" spans="2:6" ht="16.2" x14ac:dyDescent="0.25">
      <c r="B578" s="151">
        <v>576</v>
      </c>
      <c r="C578" s="144" t="s">
        <v>466</v>
      </c>
      <c r="D578" s="152">
        <v>432.59999999999997</v>
      </c>
      <c r="E578" s="153" t="s">
        <v>392</v>
      </c>
      <c r="F578" s="154"/>
    </row>
    <row r="579" spans="2:6" ht="16.2" x14ac:dyDescent="0.25">
      <c r="B579" s="151">
        <v>577</v>
      </c>
      <c r="C579" s="144" t="s">
        <v>441</v>
      </c>
      <c r="D579" s="152">
        <v>297.8</v>
      </c>
      <c r="E579" s="153" t="s">
        <v>388</v>
      </c>
      <c r="F579" s="154"/>
    </row>
    <row r="580" spans="2:6" ht="16.2" x14ac:dyDescent="0.25">
      <c r="B580" s="151">
        <v>578</v>
      </c>
      <c r="C580" s="144" t="s">
        <v>386</v>
      </c>
      <c r="D580" s="152">
        <v>1266.5999999999999</v>
      </c>
      <c r="E580" s="153" t="s">
        <v>409</v>
      </c>
      <c r="F580" s="154"/>
    </row>
    <row r="581" spans="2:6" ht="16.2" x14ac:dyDescent="0.25">
      <c r="B581" s="151">
        <v>579</v>
      </c>
      <c r="C581" s="144" t="s">
        <v>482</v>
      </c>
      <c r="D581" s="152">
        <v>30.099999999999998</v>
      </c>
      <c r="E581" s="153" t="s">
        <v>387</v>
      </c>
      <c r="F581" s="154"/>
    </row>
    <row r="582" spans="2:6" ht="16.2" x14ac:dyDescent="0.25">
      <c r="B582" s="151">
        <v>580</v>
      </c>
      <c r="C582" s="144" t="s">
        <v>441</v>
      </c>
      <c r="D582" s="152">
        <v>818.3</v>
      </c>
      <c r="E582" s="153" t="s">
        <v>395</v>
      </c>
      <c r="F582" s="154"/>
    </row>
    <row r="583" spans="2:6" ht="16.2" x14ac:dyDescent="0.25">
      <c r="B583" s="151">
        <v>581</v>
      </c>
      <c r="C583" s="144" t="s">
        <v>428</v>
      </c>
      <c r="D583" s="152">
        <v>695.3</v>
      </c>
      <c r="E583" s="153" t="s">
        <v>388</v>
      </c>
      <c r="F583" s="154"/>
    </row>
    <row r="584" spans="2:6" ht="16.2" x14ac:dyDescent="0.25">
      <c r="B584" s="151">
        <v>582</v>
      </c>
      <c r="C584" s="144" t="s">
        <v>386</v>
      </c>
      <c r="D584" s="152">
        <v>4118.8</v>
      </c>
      <c r="E584" s="153" t="s">
        <v>387</v>
      </c>
      <c r="F584" s="154"/>
    </row>
    <row r="585" spans="2:6" ht="16.2" x14ac:dyDescent="0.25">
      <c r="B585" s="151">
        <v>583</v>
      </c>
      <c r="C585" s="144" t="s">
        <v>441</v>
      </c>
      <c r="D585" s="152">
        <v>354.3</v>
      </c>
      <c r="E585" s="153" t="s">
        <v>403</v>
      </c>
      <c r="F585" s="154"/>
    </row>
    <row r="586" spans="2:6" ht="16.2" x14ac:dyDescent="0.25">
      <c r="B586" s="151">
        <v>584</v>
      </c>
      <c r="C586" s="144" t="s">
        <v>451</v>
      </c>
      <c r="D586" s="152">
        <v>1547.2</v>
      </c>
      <c r="E586" s="153" t="s">
        <v>406</v>
      </c>
      <c r="F586" s="154"/>
    </row>
    <row r="587" spans="2:6" ht="16.2" x14ac:dyDescent="0.25">
      <c r="B587" s="151">
        <v>585</v>
      </c>
      <c r="C587" s="144" t="s">
        <v>474</v>
      </c>
      <c r="D587" s="152">
        <v>721.9</v>
      </c>
      <c r="E587" s="153" t="s">
        <v>403</v>
      </c>
      <c r="F587" s="154"/>
    </row>
    <row r="588" spans="2:6" ht="16.2" x14ac:dyDescent="0.25">
      <c r="B588" s="151">
        <v>586</v>
      </c>
      <c r="C588" s="144" t="s">
        <v>419</v>
      </c>
      <c r="D588" s="152">
        <v>714.9</v>
      </c>
      <c r="E588" s="153" t="s">
        <v>391</v>
      </c>
      <c r="F588" s="154"/>
    </row>
    <row r="589" spans="2:6" ht="16.2" x14ac:dyDescent="0.25">
      <c r="B589" s="151">
        <v>587</v>
      </c>
      <c r="C589" s="144" t="s">
        <v>433</v>
      </c>
      <c r="D589" s="152">
        <v>133.19999999999999</v>
      </c>
      <c r="E589" s="153" t="s">
        <v>406</v>
      </c>
      <c r="F589" s="154"/>
    </row>
    <row r="590" spans="2:6" ht="16.2" x14ac:dyDescent="0.25">
      <c r="B590" s="151">
        <v>588</v>
      </c>
      <c r="C590" s="144" t="s">
        <v>479</v>
      </c>
      <c r="D590" s="152">
        <v>592.79999999999995</v>
      </c>
      <c r="E590" s="153" t="s">
        <v>403</v>
      </c>
      <c r="F590" s="154"/>
    </row>
    <row r="591" spans="2:6" ht="16.2" x14ac:dyDescent="0.25">
      <c r="B591" s="151">
        <v>589</v>
      </c>
      <c r="C591" s="144" t="s">
        <v>396</v>
      </c>
      <c r="D591" s="152">
        <v>564.6</v>
      </c>
      <c r="E591" s="153" t="s">
        <v>392</v>
      </c>
      <c r="F591" s="154"/>
    </row>
    <row r="592" spans="2:6" ht="16.2" x14ac:dyDescent="0.25">
      <c r="B592" s="151">
        <v>590</v>
      </c>
      <c r="C592" s="144" t="s">
        <v>402</v>
      </c>
      <c r="D592" s="152">
        <v>92.6</v>
      </c>
      <c r="E592" s="153" t="s">
        <v>395</v>
      </c>
      <c r="F592" s="154"/>
    </row>
    <row r="593" spans="2:6" ht="16.2" x14ac:dyDescent="0.25">
      <c r="B593" s="151">
        <v>591</v>
      </c>
      <c r="C593" s="144" t="s">
        <v>464</v>
      </c>
      <c r="D593" s="152">
        <v>252.2</v>
      </c>
      <c r="E593" s="153" t="s">
        <v>409</v>
      </c>
      <c r="F593" s="154"/>
    </row>
    <row r="594" spans="2:6" ht="16.2" x14ac:dyDescent="0.25">
      <c r="B594" s="151">
        <v>592</v>
      </c>
      <c r="C594" s="144" t="s">
        <v>396</v>
      </c>
      <c r="D594" s="152">
        <v>4243</v>
      </c>
      <c r="E594" s="153" t="s">
        <v>398</v>
      </c>
      <c r="F594" s="154"/>
    </row>
    <row r="595" spans="2:6" ht="16.2" x14ac:dyDescent="0.25">
      <c r="B595" s="151">
        <v>593</v>
      </c>
      <c r="C595" s="144" t="s">
        <v>431</v>
      </c>
      <c r="D595" s="152">
        <v>544.20000000000005</v>
      </c>
      <c r="E595" s="153" t="s">
        <v>388</v>
      </c>
      <c r="F595" s="154"/>
    </row>
    <row r="596" spans="2:6" ht="16.2" x14ac:dyDescent="0.25">
      <c r="B596" s="151">
        <v>594</v>
      </c>
      <c r="C596" s="144" t="s">
        <v>481</v>
      </c>
      <c r="D596" s="152">
        <v>382.40000000000003</v>
      </c>
      <c r="E596" s="153" t="s">
        <v>387</v>
      </c>
      <c r="F596" s="154"/>
    </row>
    <row r="597" spans="2:6" ht="16.2" x14ac:dyDescent="0.25">
      <c r="B597" s="151">
        <v>595</v>
      </c>
      <c r="C597" s="144" t="s">
        <v>480</v>
      </c>
      <c r="D597" s="152">
        <v>13.600000000000001</v>
      </c>
      <c r="E597" s="153" t="s">
        <v>395</v>
      </c>
      <c r="F597" s="154"/>
    </row>
    <row r="598" spans="2:6" ht="16.2" x14ac:dyDescent="0.25">
      <c r="B598" s="151">
        <v>596</v>
      </c>
      <c r="C598" s="144" t="s">
        <v>436</v>
      </c>
      <c r="D598" s="152">
        <v>12.3</v>
      </c>
      <c r="E598" s="153" t="s">
        <v>409</v>
      </c>
      <c r="F598" s="154"/>
    </row>
    <row r="599" spans="2:6" ht="16.2" x14ac:dyDescent="0.25">
      <c r="B599" s="151">
        <v>597</v>
      </c>
      <c r="C599" s="144" t="s">
        <v>429</v>
      </c>
      <c r="D599" s="152">
        <v>2129.7999999999997</v>
      </c>
      <c r="E599" s="153" t="s">
        <v>409</v>
      </c>
      <c r="F599" s="154"/>
    </row>
    <row r="600" spans="2:6" ht="16.2" x14ac:dyDescent="0.25">
      <c r="B600" s="151">
        <v>598</v>
      </c>
      <c r="C600" s="144" t="s">
        <v>454</v>
      </c>
      <c r="D600" s="152">
        <v>5.6000000000000005</v>
      </c>
      <c r="E600" s="153" t="s">
        <v>406</v>
      </c>
      <c r="F600" s="154"/>
    </row>
    <row r="601" spans="2:6" ht="16.2" x14ac:dyDescent="0.25">
      <c r="B601" s="151">
        <v>599</v>
      </c>
      <c r="C601" s="144" t="s">
        <v>402</v>
      </c>
      <c r="D601" s="152">
        <v>491.9</v>
      </c>
      <c r="E601" s="153" t="s">
        <v>388</v>
      </c>
      <c r="F601" s="154"/>
    </row>
    <row r="602" spans="2:6" ht="16.2" x14ac:dyDescent="0.25">
      <c r="B602" s="151">
        <v>600</v>
      </c>
      <c r="C602" s="144" t="s">
        <v>418</v>
      </c>
      <c r="D602" s="152">
        <v>1740.5</v>
      </c>
      <c r="E602" s="153" t="s">
        <v>409</v>
      </c>
      <c r="F602" s="154"/>
    </row>
    <row r="603" spans="2:6" ht="16.2" x14ac:dyDescent="0.25">
      <c r="B603" s="151">
        <v>601</v>
      </c>
      <c r="C603" s="144" t="s">
        <v>438</v>
      </c>
      <c r="D603" s="152">
        <v>1605.5</v>
      </c>
      <c r="E603" s="153" t="s">
        <v>398</v>
      </c>
      <c r="F603" s="154"/>
    </row>
    <row r="604" spans="2:6" ht="16.2" x14ac:dyDescent="0.25">
      <c r="B604" s="151">
        <v>602</v>
      </c>
      <c r="C604" s="144" t="s">
        <v>425</v>
      </c>
      <c r="D604" s="152">
        <v>761</v>
      </c>
      <c r="E604" s="153" t="s">
        <v>388</v>
      </c>
      <c r="F604" s="154"/>
    </row>
    <row r="605" spans="2:6" ht="16.2" x14ac:dyDescent="0.25">
      <c r="B605" s="151">
        <v>603</v>
      </c>
      <c r="C605" s="144" t="s">
        <v>434</v>
      </c>
      <c r="D605" s="152">
        <v>532.29999999999995</v>
      </c>
      <c r="E605" s="153" t="s">
        <v>409</v>
      </c>
      <c r="F605" s="154"/>
    </row>
    <row r="606" spans="2:6" ht="16.2" x14ac:dyDescent="0.25">
      <c r="B606" s="151">
        <v>604</v>
      </c>
      <c r="C606" s="144" t="s">
        <v>485</v>
      </c>
      <c r="D606" s="152">
        <v>538.29999999999995</v>
      </c>
      <c r="E606" s="153" t="s">
        <v>406</v>
      </c>
      <c r="F606" s="154"/>
    </row>
    <row r="607" spans="2:6" ht="16.2" x14ac:dyDescent="0.25">
      <c r="B607" s="151">
        <v>605</v>
      </c>
      <c r="C607" s="144" t="s">
        <v>498</v>
      </c>
      <c r="D607" s="152">
        <v>525.1</v>
      </c>
      <c r="E607" s="153" t="s">
        <v>392</v>
      </c>
      <c r="F607" s="154"/>
    </row>
    <row r="608" spans="2:6" ht="16.2" x14ac:dyDescent="0.25">
      <c r="B608" s="151">
        <v>606</v>
      </c>
      <c r="C608" s="144" t="s">
        <v>488</v>
      </c>
      <c r="D608" s="152">
        <v>7197.7999999999993</v>
      </c>
      <c r="E608" s="153" t="s">
        <v>395</v>
      </c>
      <c r="F608" s="154"/>
    </row>
    <row r="609" spans="2:6" ht="16.2" x14ac:dyDescent="0.25">
      <c r="B609" s="151">
        <v>607</v>
      </c>
      <c r="C609" s="144" t="s">
        <v>390</v>
      </c>
      <c r="D609" s="152">
        <v>908.5</v>
      </c>
      <c r="E609" s="153" t="s">
        <v>406</v>
      </c>
      <c r="F609" s="154"/>
    </row>
    <row r="610" spans="2:6" ht="16.2" x14ac:dyDescent="0.25">
      <c r="B610" s="151">
        <v>608</v>
      </c>
      <c r="C610" s="144" t="s">
        <v>452</v>
      </c>
      <c r="D610" s="152">
        <v>1709.7</v>
      </c>
      <c r="E610" s="153" t="s">
        <v>403</v>
      </c>
      <c r="F610" s="154"/>
    </row>
    <row r="611" spans="2:6" ht="16.2" x14ac:dyDescent="0.25">
      <c r="B611" s="151">
        <v>609</v>
      </c>
      <c r="C611" s="144" t="s">
        <v>495</v>
      </c>
      <c r="D611" s="152">
        <v>192.60000000000002</v>
      </c>
      <c r="E611" s="153" t="s">
        <v>403</v>
      </c>
      <c r="F611" s="154"/>
    </row>
    <row r="612" spans="2:6" ht="16.2" x14ac:dyDescent="0.25">
      <c r="B612" s="151">
        <v>610</v>
      </c>
      <c r="C612" s="144" t="s">
        <v>386</v>
      </c>
      <c r="D612" s="152">
        <v>1002.2</v>
      </c>
      <c r="E612" s="153" t="s">
        <v>403</v>
      </c>
      <c r="F612" s="154"/>
    </row>
    <row r="613" spans="2:6" ht="16.2" x14ac:dyDescent="0.25">
      <c r="B613" s="151">
        <v>611</v>
      </c>
      <c r="C613" s="144" t="s">
        <v>428</v>
      </c>
      <c r="D613" s="152">
        <v>70.900000000000006</v>
      </c>
      <c r="E613" s="153" t="s">
        <v>391</v>
      </c>
      <c r="F613" s="154"/>
    </row>
    <row r="614" spans="2:6" ht="16.2" x14ac:dyDescent="0.25">
      <c r="B614" s="151">
        <v>612</v>
      </c>
      <c r="C614" s="144" t="s">
        <v>457</v>
      </c>
      <c r="D614" s="152">
        <v>635.4</v>
      </c>
      <c r="E614" s="153" t="s">
        <v>388</v>
      </c>
      <c r="F614" s="154"/>
    </row>
    <row r="615" spans="2:6" ht="16.2" x14ac:dyDescent="0.25">
      <c r="B615" s="151">
        <v>613</v>
      </c>
      <c r="C615" s="144" t="s">
        <v>433</v>
      </c>
      <c r="D615" s="152">
        <v>1888.5</v>
      </c>
      <c r="E615" s="153" t="s">
        <v>409</v>
      </c>
      <c r="F615" s="154"/>
    </row>
    <row r="616" spans="2:6" ht="16.2" x14ac:dyDescent="0.25">
      <c r="B616" s="151">
        <v>614</v>
      </c>
      <c r="C616" s="144" t="s">
        <v>463</v>
      </c>
      <c r="D616" s="152">
        <v>30.4</v>
      </c>
      <c r="E616" s="153" t="s">
        <v>395</v>
      </c>
      <c r="F616" s="154"/>
    </row>
    <row r="617" spans="2:6" ht="16.2" x14ac:dyDescent="0.25">
      <c r="B617" s="151">
        <v>615</v>
      </c>
      <c r="C617" s="144" t="s">
        <v>465</v>
      </c>
      <c r="D617" s="152">
        <v>1432.8</v>
      </c>
      <c r="E617" s="153" t="s">
        <v>398</v>
      </c>
      <c r="F617" s="154"/>
    </row>
    <row r="618" spans="2:6" ht="16.2" x14ac:dyDescent="0.25">
      <c r="B618" s="151">
        <v>616</v>
      </c>
      <c r="C618" s="144" t="s">
        <v>446</v>
      </c>
      <c r="D618" s="152">
        <v>1753.1999999999998</v>
      </c>
      <c r="E618" s="153" t="s">
        <v>398</v>
      </c>
      <c r="F618" s="154"/>
    </row>
    <row r="619" spans="2:6" ht="16.2" x14ac:dyDescent="0.25">
      <c r="B619" s="151">
        <v>617</v>
      </c>
      <c r="C619" s="144" t="s">
        <v>492</v>
      </c>
      <c r="D619" s="152">
        <v>8.1999999999999993</v>
      </c>
      <c r="E619" s="153" t="s">
        <v>395</v>
      </c>
      <c r="F619" s="154"/>
    </row>
    <row r="620" spans="2:6" ht="16.2" x14ac:dyDescent="0.25">
      <c r="B620" s="151">
        <v>618</v>
      </c>
      <c r="C620" s="144" t="s">
        <v>453</v>
      </c>
      <c r="D620" s="152">
        <v>4875.7</v>
      </c>
      <c r="E620" s="153" t="s">
        <v>395</v>
      </c>
      <c r="F620" s="154"/>
    </row>
    <row r="621" spans="2:6" ht="16.2" x14ac:dyDescent="0.25">
      <c r="B621" s="151">
        <v>619</v>
      </c>
      <c r="C621" s="144" t="s">
        <v>467</v>
      </c>
      <c r="D621" s="152">
        <v>584.29999999999995</v>
      </c>
      <c r="E621" s="153" t="s">
        <v>403</v>
      </c>
      <c r="F621" s="154"/>
    </row>
    <row r="622" spans="2:6" ht="16.2" x14ac:dyDescent="0.25">
      <c r="B622" s="151">
        <v>620</v>
      </c>
      <c r="C622" s="144" t="s">
        <v>457</v>
      </c>
      <c r="D622" s="152">
        <v>1122.7</v>
      </c>
      <c r="E622" s="153" t="s">
        <v>406</v>
      </c>
      <c r="F622" s="154"/>
    </row>
    <row r="623" spans="2:6" ht="16.2" x14ac:dyDescent="0.25">
      <c r="B623" s="151">
        <v>621</v>
      </c>
      <c r="C623" s="144" t="s">
        <v>448</v>
      </c>
      <c r="D623" s="152">
        <v>19.3</v>
      </c>
      <c r="E623" s="153" t="s">
        <v>391</v>
      </c>
      <c r="F623" s="154"/>
    </row>
    <row r="624" spans="2:6" ht="16.2" x14ac:dyDescent="0.25">
      <c r="B624" s="151">
        <v>622</v>
      </c>
      <c r="C624" s="144" t="s">
        <v>446</v>
      </c>
      <c r="D624" s="152">
        <v>195.79999999999998</v>
      </c>
      <c r="E624" s="153" t="s">
        <v>398</v>
      </c>
      <c r="F624" s="154"/>
    </row>
    <row r="625" spans="2:6" ht="16.2" x14ac:dyDescent="0.25">
      <c r="B625" s="151">
        <v>623</v>
      </c>
      <c r="C625" s="144" t="s">
        <v>429</v>
      </c>
      <c r="D625" s="152">
        <v>3481.3999999999996</v>
      </c>
      <c r="E625" s="153" t="s">
        <v>392</v>
      </c>
      <c r="F625" s="154"/>
    </row>
    <row r="626" spans="2:6" ht="16.2" x14ac:dyDescent="0.25">
      <c r="B626" s="151">
        <v>624</v>
      </c>
      <c r="C626" s="144" t="s">
        <v>433</v>
      </c>
      <c r="D626" s="152">
        <v>1091.0999999999999</v>
      </c>
      <c r="E626" s="153" t="s">
        <v>398</v>
      </c>
      <c r="F626" s="154"/>
    </row>
    <row r="627" spans="2:6" ht="16.2" x14ac:dyDescent="0.25">
      <c r="B627" s="151">
        <v>625</v>
      </c>
      <c r="C627" s="144" t="s">
        <v>457</v>
      </c>
      <c r="D627" s="152">
        <v>604.20000000000005</v>
      </c>
      <c r="E627" s="153" t="s">
        <v>387</v>
      </c>
      <c r="F627" s="154"/>
    </row>
    <row r="628" spans="2:6" ht="16.2" x14ac:dyDescent="0.25">
      <c r="B628" s="151">
        <v>626</v>
      </c>
      <c r="C628" s="144" t="s">
        <v>429</v>
      </c>
      <c r="D628" s="152">
        <v>466.9</v>
      </c>
      <c r="E628" s="153" t="s">
        <v>395</v>
      </c>
      <c r="F628" s="154"/>
    </row>
    <row r="629" spans="2:6" ht="16.2" x14ac:dyDescent="0.25">
      <c r="B629" s="151">
        <v>627</v>
      </c>
      <c r="C629" s="144" t="s">
        <v>492</v>
      </c>
      <c r="D629" s="152">
        <v>85</v>
      </c>
      <c r="E629" s="153" t="s">
        <v>403</v>
      </c>
      <c r="F629" s="154"/>
    </row>
    <row r="630" spans="2:6" ht="16.2" x14ac:dyDescent="0.25">
      <c r="B630" s="151">
        <v>628</v>
      </c>
      <c r="C630" s="144" t="s">
        <v>472</v>
      </c>
      <c r="D630" s="152">
        <v>120.39999999999999</v>
      </c>
      <c r="E630" s="153" t="s">
        <v>398</v>
      </c>
      <c r="F630" s="154"/>
    </row>
    <row r="631" spans="2:6" ht="16.2" x14ac:dyDescent="0.25">
      <c r="B631" s="151">
        <v>629</v>
      </c>
      <c r="C631" s="144" t="s">
        <v>491</v>
      </c>
      <c r="D631" s="152">
        <v>909.7</v>
      </c>
      <c r="E631" s="153" t="s">
        <v>395</v>
      </c>
      <c r="F631" s="154"/>
    </row>
    <row r="632" spans="2:6" ht="16.2" x14ac:dyDescent="0.25">
      <c r="B632" s="151">
        <v>630</v>
      </c>
      <c r="C632" s="144" t="s">
        <v>479</v>
      </c>
      <c r="D632" s="152">
        <v>27.1</v>
      </c>
      <c r="E632" s="153" t="s">
        <v>395</v>
      </c>
      <c r="F632" s="154"/>
    </row>
    <row r="633" spans="2:6" ht="16.2" x14ac:dyDescent="0.25">
      <c r="B633" s="151">
        <v>631</v>
      </c>
      <c r="C633" s="144" t="s">
        <v>476</v>
      </c>
      <c r="D633" s="152">
        <v>12.5</v>
      </c>
      <c r="E633" s="153" t="s">
        <v>409</v>
      </c>
      <c r="F633" s="154"/>
    </row>
    <row r="634" spans="2:6" ht="16.2" x14ac:dyDescent="0.25">
      <c r="B634" s="151">
        <v>632</v>
      </c>
      <c r="C634" s="144" t="s">
        <v>426</v>
      </c>
      <c r="D634" s="152">
        <v>149.30000000000001</v>
      </c>
      <c r="E634" s="153" t="s">
        <v>395</v>
      </c>
      <c r="F634" s="154"/>
    </row>
    <row r="635" spans="2:6" ht="16.2" x14ac:dyDescent="0.25">
      <c r="B635" s="151">
        <v>633</v>
      </c>
      <c r="C635" s="144" t="s">
        <v>414</v>
      </c>
      <c r="D635" s="152">
        <v>302.60000000000002</v>
      </c>
      <c r="E635" s="153" t="s">
        <v>395</v>
      </c>
      <c r="F635" s="154"/>
    </row>
    <row r="636" spans="2:6" ht="16.2" x14ac:dyDescent="0.25">
      <c r="B636" s="151">
        <v>634</v>
      </c>
      <c r="C636" s="144" t="s">
        <v>436</v>
      </c>
      <c r="D636" s="152">
        <v>880.1</v>
      </c>
      <c r="E636" s="153" t="s">
        <v>387</v>
      </c>
      <c r="F636" s="154"/>
    </row>
    <row r="637" spans="2:6" ht="16.2" x14ac:dyDescent="0.25">
      <c r="B637" s="151">
        <v>635</v>
      </c>
      <c r="C637" s="144" t="s">
        <v>487</v>
      </c>
      <c r="D637" s="152">
        <v>28.4</v>
      </c>
      <c r="E637" s="153" t="s">
        <v>395</v>
      </c>
      <c r="F637" s="154"/>
    </row>
    <row r="638" spans="2:6" ht="16.2" x14ac:dyDescent="0.25">
      <c r="B638" s="151">
        <v>636</v>
      </c>
      <c r="C638" s="144" t="s">
        <v>396</v>
      </c>
      <c r="D638" s="152">
        <v>56.4</v>
      </c>
      <c r="E638" s="153" t="s">
        <v>391</v>
      </c>
      <c r="F638" s="154"/>
    </row>
    <row r="639" spans="2:6" ht="16.2" x14ac:dyDescent="0.25">
      <c r="B639" s="151">
        <v>637</v>
      </c>
      <c r="C639" s="144" t="s">
        <v>449</v>
      </c>
      <c r="D639" s="152">
        <v>327.59999999999997</v>
      </c>
      <c r="E639" s="153" t="s">
        <v>387</v>
      </c>
      <c r="F639" s="154"/>
    </row>
    <row r="640" spans="2:6" ht="16.2" x14ac:dyDescent="0.25">
      <c r="B640" s="151">
        <v>638</v>
      </c>
      <c r="C640" s="144" t="s">
        <v>438</v>
      </c>
      <c r="D640" s="152">
        <v>380.6</v>
      </c>
      <c r="E640" s="153" t="s">
        <v>388</v>
      </c>
      <c r="F640" s="154"/>
    </row>
    <row r="641" spans="2:6" ht="16.2" x14ac:dyDescent="0.25">
      <c r="B641" s="151">
        <v>639</v>
      </c>
      <c r="C641" s="144" t="s">
        <v>434</v>
      </c>
      <c r="D641" s="152">
        <v>203.70000000000002</v>
      </c>
      <c r="E641" s="153" t="s">
        <v>387</v>
      </c>
      <c r="F641" s="154"/>
    </row>
    <row r="642" spans="2:6" ht="16.2" x14ac:dyDescent="0.25">
      <c r="B642" s="151">
        <v>640</v>
      </c>
      <c r="C642" s="144" t="s">
        <v>489</v>
      </c>
      <c r="D642" s="152">
        <v>1202.7</v>
      </c>
      <c r="E642" s="153" t="s">
        <v>395</v>
      </c>
      <c r="F642" s="154"/>
    </row>
    <row r="643" spans="2:6" ht="16.2" x14ac:dyDescent="0.25">
      <c r="B643" s="151">
        <v>641</v>
      </c>
      <c r="C643" s="144" t="s">
        <v>453</v>
      </c>
      <c r="D643" s="152">
        <v>231</v>
      </c>
      <c r="E643" s="153" t="s">
        <v>395</v>
      </c>
      <c r="F643" s="154"/>
    </row>
    <row r="644" spans="2:6" ht="16.2" x14ac:dyDescent="0.25">
      <c r="B644" s="151">
        <v>642</v>
      </c>
      <c r="C644" s="144" t="s">
        <v>448</v>
      </c>
      <c r="D644" s="152">
        <v>5.3000000000000007</v>
      </c>
      <c r="E644" s="153" t="s">
        <v>409</v>
      </c>
      <c r="F644" s="154"/>
    </row>
    <row r="645" spans="2:6" ht="16.2" x14ac:dyDescent="0.25">
      <c r="B645" s="151">
        <v>643</v>
      </c>
      <c r="C645" s="144" t="s">
        <v>454</v>
      </c>
      <c r="D645" s="152">
        <v>777.8</v>
      </c>
      <c r="E645" s="153" t="s">
        <v>406</v>
      </c>
      <c r="F645" s="154"/>
    </row>
    <row r="646" spans="2:6" ht="16.2" x14ac:dyDescent="0.25">
      <c r="B646" s="151">
        <v>644</v>
      </c>
      <c r="C646" s="144" t="s">
        <v>453</v>
      </c>
      <c r="D646" s="152">
        <v>1161.3</v>
      </c>
      <c r="E646" s="153" t="s">
        <v>388</v>
      </c>
      <c r="F646" s="154"/>
    </row>
    <row r="647" spans="2:6" ht="16.2" x14ac:dyDescent="0.25">
      <c r="B647" s="151">
        <v>645</v>
      </c>
      <c r="C647" s="144" t="s">
        <v>471</v>
      </c>
      <c r="D647" s="152">
        <v>1912.7</v>
      </c>
      <c r="E647" s="153" t="s">
        <v>387</v>
      </c>
      <c r="F647" s="154"/>
    </row>
    <row r="648" spans="2:6" ht="16.2" x14ac:dyDescent="0.25">
      <c r="B648" s="151">
        <v>646</v>
      </c>
      <c r="C648" s="144" t="s">
        <v>446</v>
      </c>
      <c r="D648" s="152">
        <v>518.69999999999993</v>
      </c>
      <c r="E648" s="153" t="s">
        <v>388</v>
      </c>
      <c r="F648" s="154"/>
    </row>
    <row r="649" spans="2:6" ht="16.2" x14ac:dyDescent="0.25">
      <c r="B649" s="151">
        <v>647</v>
      </c>
      <c r="C649" s="144" t="s">
        <v>418</v>
      </c>
      <c r="D649" s="152">
        <v>2806.1000000000004</v>
      </c>
      <c r="E649" s="153" t="s">
        <v>406</v>
      </c>
      <c r="F649" s="154"/>
    </row>
    <row r="650" spans="2:6" ht="16.2" x14ac:dyDescent="0.25">
      <c r="B650" s="151">
        <v>648</v>
      </c>
      <c r="C650" s="144" t="s">
        <v>386</v>
      </c>
      <c r="D650" s="152">
        <v>1627.5</v>
      </c>
      <c r="E650" s="153" t="s">
        <v>403</v>
      </c>
      <c r="F650" s="154"/>
    </row>
    <row r="651" spans="2:6" ht="16.2" x14ac:dyDescent="0.25">
      <c r="B651" s="151">
        <v>649</v>
      </c>
      <c r="C651" s="144" t="s">
        <v>444</v>
      </c>
      <c r="D651" s="152">
        <v>6035.4</v>
      </c>
      <c r="E651" s="153" t="s">
        <v>403</v>
      </c>
      <c r="F651" s="154"/>
    </row>
    <row r="652" spans="2:6" ht="16.2" x14ac:dyDescent="0.25">
      <c r="B652" s="151">
        <v>650</v>
      </c>
      <c r="C652" s="144" t="s">
        <v>437</v>
      </c>
      <c r="D652" s="152">
        <v>12.1</v>
      </c>
      <c r="E652" s="153" t="s">
        <v>398</v>
      </c>
      <c r="F652" s="154"/>
    </row>
    <row r="653" spans="2:6" ht="16.2" x14ac:dyDescent="0.25">
      <c r="B653" s="151">
        <v>651</v>
      </c>
      <c r="C653" s="144" t="s">
        <v>414</v>
      </c>
      <c r="D653" s="152">
        <v>620.90000000000009</v>
      </c>
      <c r="E653" s="153" t="s">
        <v>395</v>
      </c>
      <c r="F653" s="154"/>
    </row>
    <row r="654" spans="2:6" ht="16.2" x14ac:dyDescent="0.25">
      <c r="B654" s="151">
        <v>652</v>
      </c>
      <c r="C654" s="144" t="s">
        <v>489</v>
      </c>
      <c r="D654" s="152">
        <v>324.5</v>
      </c>
      <c r="E654" s="153" t="s">
        <v>387</v>
      </c>
      <c r="F654" s="154"/>
    </row>
    <row r="655" spans="2:6" ht="16.2" x14ac:dyDescent="0.25">
      <c r="B655" s="151">
        <v>653</v>
      </c>
      <c r="C655" s="144" t="s">
        <v>426</v>
      </c>
      <c r="D655" s="152">
        <v>1629.5</v>
      </c>
      <c r="E655" s="153" t="s">
        <v>403</v>
      </c>
      <c r="F655" s="154"/>
    </row>
    <row r="656" spans="2:6" ht="16.2" x14ac:dyDescent="0.25">
      <c r="B656" s="151">
        <v>654</v>
      </c>
      <c r="C656" s="144" t="s">
        <v>497</v>
      </c>
      <c r="D656" s="152">
        <v>91.899999999999991</v>
      </c>
      <c r="E656" s="153" t="s">
        <v>391</v>
      </c>
      <c r="F656" s="154"/>
    </row>
    <row r="657" spans="2:6" ht="16.2" x14ac:dyDescent="0.25">
      <c r="B657" s="151">
        <v>655</v>
      </c>
      <c r="C657" s="144" t="s">
        <v>400</v>
      </c>
      <c r="D657" s="152">
        <v>49.900000000000006</v>
      </c>
      <c r="E657" s="153" t="s">
        <v>388</v>
      </c>
      <c r="F657" s="154"/>
    </row>
    <row r="658" spans="2:6" ht="16.2" x14ac:dyDescent="0.25">
      <c r="B658" s="151">
        <v>656</v>
      </c>
      <c r="C658" s="144" t="s">
        <v>471</v>
      </c>
      <c r="D658" s="152">
        <v>211.9</v>
      </c>
      <c r="E658" s="153" t="s">
        <v>391</v>
      </c>
      <c r="F658" s="154"/>
    </row>
    <row r="659" spans="2:6" ht="16.2" x14ac:dyDescent="0.25">
      <c r="B659" s="151">
        <v>657</v>
      </c>
      <c r="C659" s="144" t="s">
        <v>431</v>
      </c>
      <c r="D659" s="152">
        <v>35.099999999999994</v>
      </c>
      <c r="E659" s="153" t="s">
        <v>392</v>
      </c>
      <c r="F659" s="154"/>
    </row>
    <row r="660" spans="2:6" ht="16.2" x14ac:dyDescent="0.25">
      <c r="B660" s="151">
        <v>658</v>
      </c>
      <c r="C660" s="144" t="s">
        <v>433</v>
      </c>
      <c r="D660" s="152">
        <v>323.7</v>
      </c>
      <c r="E660" s="153" t="s">
        <v>395</v>
      </c>
      <c r="F660" s="154"/>
    </row>
    <row r="661" spans="2:6" ht="16.2" x14ac:dyDescent="0.25">
      <c r="B661" s="151">
        <v>659</v>
      </c>
      <c r="C661" s="144" t="s">
        <v>436</v>
      </c>
      <c r="D661" s="152">
        <v>441.5</v>
      </c>
      <c r="E661" s="153" t="s">
        <v>388</v>
      </c>
      <c r="F661" s="154"/>
    </row>
    <row r="662" spans="2:6" ht="16.2" x14ac:dyDescent="0.25">
      <c r="B662" s="151">
        <v>660</v>
      </c>
      <c r="C662" s="144" t="s">
        <v>472</v>
      </c>
      <c r="D662" s="152">
        <v>262.89999999999998</v>
      </c>
      <c r="E662" s="153" t="s">
        <v>395</v>
      </c>
      <c r="F662" s="154"/>
    </row>
    <row r="663" spans="2:6" ht="16.2" x14ac:dyDescent="0.25">
      <c r="B663" s="151">
        <v>661</v>
      </c>
      <c r="C663" s="144" t="s">
        <v>412</v>
      </c>
      <c r="D663" s="152">
        <v>16.599999999999998</v>
      </c>
      <c r="E663" s="153" t="s">
        <v>388</v>
      </c>
      <c r="F663" s="154"/>
    </row>
    <row r="664" spans="2:6" ht="16.2" x14ac:dyDescent="0.25">
      <c r="B664" s="151">
        <v>662</v>
      </c>
      <c r="C664" s="144" t="s">
        <v>400</v>
      </c>
      <c r="D664" s="152">
        <v>367.1</v>
      </c>
      <c r="E664" s="153" t="s">
        <v>403</v>
      </c>
      <c r="F664" s="154"/>
    </row>
    <row r="665" spans="2:6" ht="16.2" x14ac:dyDescent="0.25">
      <c r="B665" s="151">
        <v>663</v>
      </c>
      <c r="C665" s="144" t="s">
        <v>492</v>
      </c>
      <c r="D665" s="152">
        <v>381.1</v>
      </c>
      <c r="E665" s="153" t="s">
        <v>388</v>
      </c>
      <c r="F665" s="154"/>
    </row>
    <row r="666" spans="2:6" ht="16.2" x14ac:dyDescent="0.25">
      <c r="B666" s="151">
        <v>664</v>
      </c>
      <c r="C666" s="144" t="s">
        <v>471</v>
      </c>
      <c r="D666" s="152">
        <v>330.5</v>
      </c>
      <c r="E666" s="153" t="s">
        <v>395</v>
      </c>
      <c r="F666" s="154"/>
    </row>
    <row r="667" spans="2:6" ht="16.2" x14ac:dyDescent="0.25">
      <c r="B667" s="151">
        <v>665</v>
      </c>
      <c r="C667" s="144" t="s">
        <v>479</v>
      </c>
      <c r="D667" s="152">
        <v>198</v>
      </c>
      <c r="E667" s="153" t="s">
        <v>392</v>
      </c>
      <c r="F667" s="154"/>
    </row>
    <row r="668" spans="2:6" ht="16.2" x14ac:dyDescent="0.25">
      <c r="B668" s="151">
        <v>666</v>
      </c>
      <c r="C668" s="144" t="s">
        <v>446</v>
      </c>
      <c r="D668" s="152">
        <v>381.9</v>
      </c>
      <c r="E668" s="153" t="s">
        <v>403</v>
      </c>
      <c r="F668" s="154"/>
    </row>
    <row r="669" spans="2:6" ht="16.2" x14ac:dyDescent="0.25">
      <c r="B669" s="151">
        <v>667</v>
      </c>
      <c r="C669" s="144" t="s">
        <v>400</v>
      </c>
      <c r="D669" s="152">
        <v>627.4</v>
      </c>
      <c r="E669" s="153" t="s">
        <v>398</v>
      </c>
      <c r="F669" s="154"/>
    </row>
    <row r="670" spans="2:6" ht="16.2" x14ac:dyDescent="0.25">
      <c r="B670" s="151">
        <v>668</v>
      </c>
      <c r="C670" s="144" t="s">
        <v>478</v>
      </c>
      <c r="D670" s="152">
        <v>12.7</v>
      </c>
      <c r="E670" s="153" t="s">
        <v>395</v>
      </c>
      <c r="F670" s="154"/>
    </row>
    <row r="671" spans="2:6" ht="16.2" x14ac:dyDescent="0.25">
      <c r="B671" s="151">
        <v>669</v>
      </c>
      <c r="C671" s="144" t="s">
        <v>412</v>
      </c>
      <c r="D671" s="152">
        <v>137.20000000000002</v>
      </c>
      <c r="E671" s="153" t="s">
        <v>406</v>
      </c>
      <c r="F671" s="154"/>
    </row>
    <row r="672" spans="2:6" ht="16.2" x14ac:dyDescent="0.25">
      <c r="B672" s="151">
        <v>670</v>
      </c>
      <c r="C672" s="144" t="s">
        <v>442</v>
      </c>
      <c r="D672" s="152">
        <v>329.6</v>
      </c>
      <c r="E672" s="153" t="s">
        <v>395</v>
      </c>
      <c r="F672" s="154"/>
    </row>
    <row r="673" spans="2:6" ht="16.2" x14ac:dyDescent="0.25">
      <c r="B673" s="151">
        <v>671</v>
      </c>
      <c r="C673" s="144" t="s">
        <v>390</v>
      </c>
      <c r="D673" s="152">
        <v>637.70000000000005</v>
      </c>
      <c r="E673" s="153" t="s">
        <v>388</v>
      </c>
      <c r="F673" s="154"/>
    </row>
    <row r="674" spans="2:6" ht="16.2" x14ac:dyDescent="0.25">
      <c r="B674" s="151">
        <v>672</v>
      </c>
      <c r="C674" s="144" t="s">
        <v>463</v>
      </c>
      <c r="D674" s="152">
        <v>296.10000000000002</v>
      </c>
      <c r="E674" s="153" t="s">
        <v>395</v>
      </c>
      <c r="F674" s="154"/>
    </row>
    <row r="675" spans="2:6" ht="16.2" x14ac:dyDescent="0.25">
      <c r="B675" s="151">
        <v>673</v>
      </c>
      <c r="C675" s="144" t="s">
        <v>468</v>
      </c>
      <c r="D675" s="152">
        <v>1764.8</v>
      </c>
      <c r="E675" s="153" t="s">
        <v>388</v>
      </c>
      <c r="F675" s="154"/>
    </row>
    <row r="676" spans="2:6" ht="16.2" x14ac:dyDescent="0.25">
      <c r="B676" s="151">
        <v>674</v>
      </c>
      <c r="C676" s="144" t="s">
        <v>474</v>
      </c>
      <c r="D676" s="152">
        <v>530.5</v>
      </c>
      <c r="E676" s="153" t="s">
        <v>388</v>
      </c>
      <c r="F676" s="154"/>
    </row>
    <row r="677" spans="2:6" ht="16.2" x14ac:dyDescent="0.25">
      <c r="B677" s="151">
        <v>675</v>
      </c>
      <c r="C677" s="144" t="s">
        <v>435</v>
      </c>
      <c r="D677" s="152">
        <v>82.899999999999991</v>
      </c>
      <c r="E677" s="153" t="s">
        <v>395</v>
      </c>
      <c r="F677" s="154"/>
    </row>
    <row r="678" spans="2:6" ht="16.2" x14ac:dyDescent="0.25">
      <c r="B678" s="151">
        <v>676</v>
      </c>
      <c r="C678" s="144" t="s">
        <v>475</v>
      </c>
      <c r="D678" s="152">
        <v>488.29999999999995</v>
      </c>
      <c r="E678" s="153" t="s">
        <v>403</v>
      </c>
      <c r="F678" s="154"/>
    </row>
    <row r="679" spans="2:6" ht="16.2" x14ac:dyDescent="0.25">
      <c r="B679" s="151">
        <v>677</v>
      </c>
      <c r="C679" s="144" t="s">
        <v>447</v>
      </c>
      <c r="D679" s="152">
        <v>399.20000000000005</v>
      </c>
      <c r="E679" s="153" t="s">
        <v>395</v>
      </c>
      <c r="F679" s="154"/>
    </row>
    <row r="680" spans="2:6" ht="16.2" x14ac:dyDescent="0.25">
      <c r="B680" s="151">
        <v>678</v>
      </c>
      <c r="C680" s="144" t="s">
        <v>425</v>
      </c>
      <c r="D680" s="152">
        <v>339.3</v>
      </c>
      <c r="E680" s="153" t="s">
        <v>391</v>
      </c>
      <c r="F680" s="154"/>
    </row>
    <row r="681" spans="2:6" ht="16.2" x14ac:dyDescent="0.25">
      <c r="B681" s="151">
        <v>679</v>
      </c>
      <c r="C681" s="144" t="s">
        <v>434</v>
      </c>
      <c r="D681" s="152">
        <v>320.09999999999997</v>
      </c>
      <c r="E681" s="153" t="s">
        <v>403</v>
      </c>
      <c r="F681" s="154"/>
    </row>
    <row r="682" spans="2:6" ht="16.2" x14ac:dyDescent="0.25">
      <c r="B682" s="151">
        <v>680</v>
      </c>
      <c r="C682" s="144" t="s">
        <v>466</v>
      </c>
      <c r="D682" s="152">
        <v>682.6</v>
      </c>
      <c r="E682" s="153" t="s">
        <v>387</v>
      </c>
      <c r="F682" s="154"/>
    </row>
    <row r="683" spans="2:6" ht="16.2" x14ac:dyDescent="0.25">
      <c r="B683" s="151">
        <v>681</v>
      </c>
      <c r="C683" s="144" t="s">
        <v>400</v>
      </c>
      <c r="D683" s="152">
        <v>22.7</v>
      </c>
      <c r="E683" s="153" t="s">
        <v>403</v>
      </c>
      <c r="F683" s="154"/>
    </row>
    <row r="684" spans="2:6" ht="16.2" x14ac:dyDescent="0.25">
      <c r="B684" s="151">
        <v>682</v>
      </c>
      <c r="C684" s="144" t="s">
        <v>487</v>
      </c>
      <c r="D684" s="152">
        <v>315.10000000000002</v>
      </c>
      <c r="E684" s="153" t="s">
        <v>387</v>
      </c>
      <c r="F684" s="154"/>
    </row>
    <row r="685" spans="2:6" ht="16.2" x14ac:dyDescent="0.25">
      <c r="B685" s="151">
        <v>683</v>
      </c>
      <c r="C685" s="144" t="s">
        <v>427</v>
      </c>
      <c r="D685" s="152">
        <v>763.3</v>
      </c>
      <c r="E685" s="153" t="s">
        <v>392</v>
      </c>
      <c r="F685" s="154"/>
    </row>
    <row r="686" spans="2:6" ht="16.2" x14ac:dyDescent="0.25">
      <c r="B686" s="151">
        <v>684</v>
      </c>
      <c r="C686" s="144" t="s">
        <v>475</v>
      </c>
      <c r="D686" s="152">
        <v>529.20000000000005</v>
      </c>
      <c r="E686" s="153" t="s">
        <v>391</v>
      </c>
      <c r="F686" s="154"/>
    </row>
    <row r="687" spans="2:6" ht="16.2" x14ac:dyDescent="0.25">
      <c r="B687" s="151">
        <v>685</v>
      </c>
      <c r="C687" s="144" t="s">
        <v>451</v>
      </c>
      <c r="D687" s="152">
        <v>541.5</v>
      </c>
      <c r="E687" s="153" t="s">
        <v>391</v>
      </c>
      <c r="F687" s="154"/>
    </row>
    <row r="688" spans="2:6" ht="16.2" x14ac:dyDescent="0.25">
      <c r="B688" s="151">
        <v>686</v>
      </c>
      <c r="C688" s="144" t="s">
        <v>429</v>
      </c>
      <c r="D688" s="152">
        <v>318.89999999999998</v>
      </c>
      <c r="E688" s="153" t="s">
        <v>403</v>
      </c>
      <c r="F688" s="154"/>
    </row>
    <row r="689" spans="2:6" ht="16.2" x14ac:dyDescent="0.25">
      <c r="B689" s="151">
        <v>687</v>
      </c>
      <c r="C689" s="144" t="s">
        <v>439</v>
      </c>
      <c r="D689" s="152">
        <v>32.599999999999994</v>
      </c>
      <c r="E689" s="153" t="s">
        <v>403</v>
      </c>
      <c r="F689" s="154"/>
    </row>
    <row r="690" spans="2:6" ht="16.2" x14ac:dyDescent="0.25">
      <c r="B690" s="151">
        <v>688</v>
      </c>
      <c r="C690" s="144" t="s">
        <v>475</v>
      </c>
      <c r="D690" s="152">
        <v>744.4</v>
      </c>
      <c r="E690" s="153" t="s">
        <v>392</v>
      </c>
      <c r="F690" s="154"/>
    </row>
    <row r="691" spans="2:6" ht="16.2" x14ac:dyDescent="0.25">
      <c r="B691" s="151">
        <v>689</v>
      </c>
      <c r="C691" s="144" t="s">
        <v>444</v>
      </c>
      <c r="D691" s="152">
        <v>5809.0999999999995</v>
      </c>
      <c r="E691" s="153" t="s">
        <v>392</v>
      </c>
      <c r="F691" s="154"/>
    </row>
    <row r="692" spans="2:6" ht="16.2" x14ac:dyDescent="0.25">
      <c r="B692" s="151">
        <v>690</v>
      </c>
      <c r="C692" s="144" t="s">
        <v>476</v>
      </c>
      <c r="D692" s="152">
        <v>13.600000000000001</v>
      </c>
      <c r="E692" s="153" t="s">
        <v>388</v>
      </c>
      <c r="F692" s="154"/>
    </row>
    <row r="693" spans="2:6" ht="16.2" x14ac:dyDescent="0.25">
      <c r="B693" s="151">
        <v>691</v>
      </c>
      <c r="C693" s="144" t="s">
        <v>396</v>
      </c>
      <c r="D693" s="152">
        <v>155.5</v>
      </c>
      <c r="E693" s="153" t="s">
        <v>395</v>
      </c>
      <c r="F693" s="154"/>
    </row>
    <row r="694" spans="2:6" ht="16.2" x14ac:dyDescent="0.25">
      <c r="B694" s="151">
        <v>692</v>
      </c>
      <c r="C694" s="144" t="s">
        <v>412</v>
      </c>
      <c r="D694" s="152">
        <v>475.90000000000003</v>
      </c>
      <c r="E694" s="153" t="s">
        <v>395</v>
      </c>
      <c r="F694" s="154"/>
    </row>
    <row r="695" spans="2:6" ht="16.2" x14ac:dyDescent="0.25">
      <c r="B695" s="151">
        <v>693</v>
      </c>
      <c r="C695" s="144" t="s">
        <v>488</v>
      </c>
      <c r="D695" s="152">
        <v>336.8</v>
      </c>
      <c r="E695" s="153" t="s">
        <v>403</v>
      </c>
      <c r="F695" s="154"/>
    </row>
    <row r="696" spans="2:6" ht="16.2" x14ac:dyDescent="0.25">
      <c r="B696" s="151">
        <v>694</v>
      </c>
      <c r="C696" s="144" t="s">
        <v>442</v>
      </c>
      <c r="D696" s="152">
        <v>179.5</v>
      </c>
      <c r="E696" s="153" t="s">
        <v>406</v>
      </c>
      <c r="F696" s="154"/>
    </row>
    <row r="697" spans="2:6" ht="16.2" x14ac:dyDescent="0.25">
      <c r="B697" s="151">
        <v>695</v>
      </c>
      <c r="C697" s="144" t="s">
        <v>430</v>
      </c>
      <c r="D697" s="152">
        <v>102.2</v>
      </c>
      <c r="E697" s="153" t="s">
        <v>395</v>
      </c>
      <c r="F697" s="154"/>
    </row>
    <row r="698" spans="2:6" ht="16.2" x14ac:dyDescent="0.25">
      <c r="B698" s="151">
        <v>696</v>
      </c>
      <c r="C698" s="144" t="s">
        <v>405</v>
      </c>
      <c r="D698" s="152">
        <v>136</v>
      </c>
      <c r="E698" s="153" t="s">
        <v>395</v>
      </c>
      <c r="F698" s="154"/>
    </row>
    <row r="699" spans="2:6" ht="16.2" x14ac:dyDescent="0.25">
      <c r="B699" s="151">
        <v>697</v>
      </c>
      <c r="C699" s="144" t="s">
        <v>439</v>
      </c>
      <c r="D699" s="152">
        <v>21.7</v>
      </c>
      <c r="E699" s="153" t="s">
        <v>395</v>
      </c>
      <c r="F699" s="154"/>
    </row>
    <row r="700" spans="2:6" ht="16.2" x14ac:dyDescent="0.25">
      <c r="B700" s="151">
        <v>698</v>
      </c>
      <c r="C700" s="144" t="s">
        <v>468</v>
      </c>
      <c r="D700" s="152">
        <v>272</v>
      </c>
      <c r="E700" s="153" t="s">
        <v>388</v>
      </c>
      <c r="F700" s="154"/>
    </row>
    <row r="701" spans="2:6" ht="16.2" x14ac:dyDescent="0.25">
      <c r="B701" s="151">
        <v>699</v>
      </c>
      <c r="C701" s="144" t="s">
        <v>446</v>
      </c>
      <c r="D701" s="152">
        <v>233.9</v>
      </c>
      <c r="E701" s="153" t="s">
        <v>403</v>
      </c>
      <c r="F701" s="154"/>
    </row>
    <row r="702" spans="2:6" ht="16.2" x14ac:dyDescent="0.25">
      <c r="B702" s="151">
        <v>700</v>
      </c>
      <c r="C702" s="144" t="s">
        <v>453</v>
      </c>
      <c r="D702" s="152">
        <v>4008.1</v>
      </c>
      <c r="E702" s="153" t="s">
        <v>387</v>
      </c>
      <c r="F702" s="154"/>
    </row>
    <row r="703" spans="2:6" ht="16.2" x14ac:dyDescent="0.25">
      <c r="B703" s="151">
        <v>701</v>
      </c>
      <c r="C703" s="144" t="s">
        <v>479</v>
      </c>
      <c r="D703" s="152">
        <v>279.10000000000002</v>
      </c>
      <c r="E703" s="153" t="s">
        <v>398</v>
      </c>
      <c r="F703" s="154"/>
    </row>
    <row r="704" spans="2:6" ht="16.2" x14ac:dyDescent="0.25">
      <c r="B704" s="151">
        <v>702</v>
      </c>
      <c r="C704" s="144" t="s">
        <v>436</v>
      </c>
      <c r="D704" s="152">
        <v>32.599999999999994</v>
      </c>
      <c r="E704" s="153" t="s">
        <v>409</v>
      </c>
      <c r="F704" s="154"/>
    </row>
    <row r="705" spans="2:6" ht="16.2" x14ac:dyDescent="0.25">
      <c r="B705" s="151">
        <v>703</v>
      </c>
      <c r="C705" s="144" t="s">
        <v>485</v>
      </c>
      <c r="D705" s="152">
        <v>446.5</v>
      </c>
      <c r="E705" s="153" t="s">
        <v>391</v>
      </c>
      <c r="F705" s="154"/>
    </row>
    <row r="706" spans="2:6" ht="16.2" x14ac:dyDescent="0.25">
      <c r="B706" s="151">
        <v>704</v>
      </c>
      <c r="C706" s="144" t="s">
        <v>457</v>
      </c>
      <c r="D706" s="152">
        <v>197.7</v>
      </c>
      <c r="E706" s="153" t="s">
        <v>409</v>
      </c>
      <c r="F706" s="154"/>
    </row>
    <row r="707" spans="2:6" ht="16.2" x14ac:dyDescent="0.25">
      <c r="B707" s="151">
        <v>705</v>
      </c>
      <c r="C707" s="144" t="s">
        <v>427</v>
      </c>
      <c r="D707" s="152">
        <v>25</v>
      </c>
      <c r="E707" s="153" t="s">
        <v>388</v>
      </c>
      <c r="F707" s="154"/>
    </row>
    <row r="708" spans="2:6" ht="16.2" x14ac:dyDescent="0.25">
      <c r="B708" s="151">
        <v>706</v>
      </c>
      <c r="C708" s="144" t="s">
        <v>482</v>
      </c>
      <c r="D708" s="152">
        <v>49.800000000000004</v>
      </c>
      <c r="E708" s="153" t="s">
        <v>391</v>
      </c>
      <c r="F708" s="154"/>
    </row>
    <row r="709" spans="2:6" ht="16.2" x14ac:dyDescent="0.25">
      <c r="B709" s="151">
        <v>707</v>
      </c>
      <c r="C709" s="144" t="s">
        <v>429</v>
      </c>
      <c r="D709" s="152">
        <v>2757.9</v>
      </c>
      <c r="E709" s="153" t="s">
        <v>409</v>
      </c>
      <c r="F709" s="154"/>
    </row>
    <row r="710" spans="2:6" ht="16.2" x14ac:dyDescent="0.25">
      <c r="B710" s="151">
        <v>708</v>
      </c>
      <c r="C710" s="144" t="s">
        <v>457</v>
      </c>
      <c r="D710" s="152">
        <v>1346.3999999999999</v>
      </c>
      <c r="E710" s="153" t="s">
        <v>409</v>
      </c>
      <c r="F710" s="154"/>
    </row>
    <row r="711" spans="2:6" ht="16.2" x14ac:dyDescent="0.25">
      <c r="B711" s="151">
        <v>709</v>
      </c>
      <c r="C711" s="144" t="s">
        <v>496</v>
      </c>
      <c r="D711" s="152">
        <v>404.20000000000005</v>
      </c>
      <c r="E711" s="153" t="s">
        <v>388</v>
      </c>
      <c r="F711" s="154"/>
    </row>
    <row r="712" spans="2:6" ht="16.2" x14ac:dyDescent="0.25">
      <c r="B712" s="151">
        <v>710</v>
      </c>
      <c r="C712" s="144" t="s">
        <v>497</v>
      </c>
      <c r="D712" s="152">
        <v>873.8</v>
      </c>
      <c r="E712" s="153" t="s">
        <v>403</v>
      </c>
      <c r="F712" s="154"/>
    </row>
    <row r="713" spans="2:6" ht="16.2" x14ac:dyDescent="0.25">
      <c r="B713" s="151">
        <v>711</v>
      </c>
      <c r="C713" s="144" t="s">
        <v>463</v>
      </c>
      <c r="D713" s="152">
        <v>237.2</v>
      </c>
      <c r="E713" s="153" t="s">
        <v>406</v>
      </c>
      <c r="F713" s="154"/>
    </row>
    <row r="714" spans="2:6" ht="16.2" x14ac:dyDescent="0.25">
      <c r="B714" s="151">
        <v>712</v>
      </c>
      <c r="C714" s="144" t="s">
        <v>456</v>
      </c>
      <c r="D714" s="152">
        <v>27</v>
      </c>
      <c r="E714" s="153" t="s">
        <v>406</v>
      </c>
      <c r="F714" s="154"/>
    </row>
    <row r="715" spans="2:6" ht="16.2" x14ac:dyDescent="0.25">
      <c r="B715" s="151">
        <v>713</v>
      </c>
      <c r="C715" s="144" t="s">
        <v>498</v>
      </c>
      <c r="D715" s="152">
        <v>0.2</v>
      </c>
      <c r="E715" s="153" t="s">
        <v>395</v>
      </c>
      <c r="F715" s="154"/>
    </row>
    <row r="716" spans="2:6" ht="16.2" x14ac:dyDescent="0.25">
      <c r="B716" s="151">
        <v>714</v>
      </c>
      <c r="C716" s="144" t="s">
        <v>414</v>
      </c>
      <c r="D716" s="152">
        <v>1053.5999999999999</v>
      </c>
      <c r="E716" s="153" t="s">
        <v>409</v>
      </c>
      <c r="F716" s="154"/>
    </row>
    <row r="717" spans="2:6" ht="16.2" x14ac:dyDescent="0.25">
      <c r="B717" s="151">
        <v>715</v>
      </c>
      <c r="C717" s="144" t="s">
        <v>478</v>
      </c>
      <c r="D717" s="152">
        <v>495.6</v>
      </c>
      <c r="E717" s="153" t="s">
        <v>387</v>
      </c>
      <c r="F717" s="154"/>
    </row>
    <row r="718" spans="2:6" ht="16.2" x14ac:dyDescent="0.25">
      <c r="B718" s="151">
        <v>716</v>
      </c>
      <c r="C718" s="144" t="s">
        <v>498</v>
      </c>
      <c r="D718" s="152">
        <v>151.69999999999999</v>
      </c>
      <c r="E718" s="153" t="s">
        <v>391</v>
      </c>
      <c r="F718" s="154"/>
    </row>
    <row r="719" spans="2:6" ht="16.2" x14ac:dyDescent="0.25">
      <c r="B719" s="151">
        <v>717</v>
      </c>
      <c r="C719" s="144" t="s">
        <v>475</v>
      </c>
      <c r="D719" s="152">
        <v>322.70000000000005</v>
      </c>
      <c r="E719" s="153" t="s">
        <v>388</v>
      </c>
      <c r="F719" s="154"/>
    </row>
    <row r="720" spans="2:6" ht="16.2" x14ac:dyDescent="0.25">
      <c r="B720" s="151">
        <v>718</v>
      </c>
      <c r="C720" s="144" t="s">
        <v>471</v>
      </c>
      <c r="D720" s="152">
        <v>1044.7</v>
      </c>
      <c r="E720" s="153" t="s">
        <v>409</v>
      </c>
      <c r="F720" s="154"/>
    </row>
    <row r="721" spans="2:6" ht="16.2" x14ac:dyDescent="0.25">
      <c r="B721" s="151">
        <v>719</v>
      </c>
      <c r="C721" s="144" t="s">
        <v>452</v>
      </c>
      <c r="D721" s="152">
        <v>1443.8</v>
      </c>
      <c r="E721" s="153" t="s">
        <v>391</v>
      </c>
      <c r="F721" s="154"/>
    </row>
    <row r="722" spans="2:6" ht="16.2" x14ac:dyDescent="0.25">
      <c r="B722" s="151">
        <v>720</v>
      </c>
      <c r="C722" s="144" t="s">
        <v>443</v>
      </c>
      <c r="D722" s="152">
        <v>2.1</v>
      </c>
      <c r="E722" s="153" t="s">
        <v>388</v>
      </c>
      <c r="F722" s="154"/>
    </row>
    <row r="723" spans="2:6" ht="16.2" x14ac:dyDescent="0.25">
      <c r="B723" s="151">
        <v>721</v>
      </c>
      <c r="C723" s="144" t="s">
        <v>386</v>
      </c>
      <c r="D723" s="152">
        <v>3530.7</v>
      </c>
      <c r="E723" s="153" t="s">
        <v>409</v>
      </c>
      <c r="F723" s="154"/>
    </row>
    <row r="724" spans="2:6" ht="16.2" x14ac:dyDescent="0.25">
      <c r="B724" s="151">
        <v>722</v>
      </c>
      <c r="C724" s="144" t="s">
        <v>386</v>
      </c>
      <c r="D724" s="152">
        <v>746</v>
      </c>
      <c r="E724" s="153" t="s">
        <v>388</v>
      </c>
      <c r="F724" s="154"/>
    </row>
    <row r="725" spans="2:6" ht="16.2" x14ac:dyDescent="0.25">
      <c r="B725" s="151">
        <v>723</v>
      </c>
      <c r="C725" s="144" t="s">
        <v>394</v>
      </c>
      <c r="D725" s="152">
        <v>622.20000000000005</v>
      </c>
      <c r="E725" s="153" t="s">
        <v>392</v>
      </c>
      <c r="F725" s="154"/>
    </row>
    <row r="726" spans="2:6" ht="16.2" x14ac:dyDescent="0.25">
      <c r="B726" s="151">
        <v>724</v>
      </c>
      <c r="C726" s="144" t="s">
        <v>495</v>
      </c>
      <c r="D726" s="152">
        <v>1218.1999999999998</v>
      </c>
      <c r="E726" s="153" t="s">
        <v>392</v>
      </c>
      <c r="F726" s="154"/>
    </row>
    <row r="727" spans="2:6" ht="16.2" x14ac:dyDescent="0.25">
      <c r="B727" s="151">
        <v>725</v>
      </c>
      <c r="C727" s="144" t="s">
        <v>400</v>
      </c>
      <c r="D727" s="152">
        <v>1933.7</v>
      </c>
      <c r="E727" s="153" t="s">
        <v>388</v>
      </c>
      <c r="F727" s="154"/>
    </row>
    <row r="728" spans="2:6" ht="16.2" x14ac:dyDescent="0.25">
      <c r="B728" s="151">
        <v>726</v>
      </c>
      <c r="C728" s="144" t="s">
        <v>444</v>
      </c>
      <c r="D728" s="152">
        <v>915.1</v>
      </c>
      <c r="E728" s="153" t="s">
        <v>392</v>
      </c>
      <c r="F728" s="154"/>
    </row>
    <row r="729" spans="2:6" ht="16.2" x14ac:dyDescent="0.25">
      <c r="B729" s="151">
        <v>727</v>
      </c>
      <c r="C729" s="144" t="s">
        <v>420</v>
      </c>
      <c r="D729" s="152">
        <v>347.59999999999997</v>
      </c>
      <c r="E729" s="153" t="s">
        <v>392</v>
      </c>
      <c r="F729" s="154"/>
    </row>
    <row r="730" spans="2:6" ht="16.2" x14ac:dyDescent="0.25">
      <c r="B730" s="151">
        <v>728</v>
      </c>
      <c r="C730" s="144" t="s">
        <v>440</v>
      </c>
      <c r="D730" s="152">
        <v>129.60000000000002</v>
      </c>
      <c r="E730" s="153" t="s">
        <v>403</v>
      </c>
      <c r="F730" s="154"/>
    </row>
    <row r="731" spans="2:6" ht="16.2" x14ac:dyDescent="0.25">
      <c r="B731" s="151">
        <v>729</v>
      </c>
      <c r="C731" s="144" t="s">
        <v>414</v>
      </c>
      <c r="D731" s="152">
        <v>379.7</v>
      </c>
      <c r="E731" s="153" t="s">
        <v>388</v>
      </c>
      <c r="F731" s="154"/>
    </row>
    <row r="732" spans="2:6" ht="16.2" x14ac:dyDescent="0.25">
      <c r="B732" s="151">
        <v>730</v>
      </c>
      <c r="C732" s="144" t="s">
        <v>453</v>
      </c>
      <c r="D732" s="152">
        <v>2112.1999999999998</v>
      </c>
      <c r="E732" s="153" t="s">
        <v>388</v>
      </c>
      <c r="F732" s="154"/>
    </row>
    <row r="733" spans="2:6" ht="16.2" x14ac:dyDescent="0.25">
      <c r="B733" s="151">
        <v>731</v>
      </c>
      <c r="C733" s="144" t="s">
        <v>450</v>
      </c>
      <c r="D733" s="152">
        <v>42.699999999999996</v>
      </c>
      <c r="E733" s="153" t="s">
        <v>388</v>
      </c>
      <c r="F733" s="154"/>
    </row>
    <row r="734" spans="2:6" ht="16.2" x14ac:dyDescent="0.25">
      <c r="B734" s="151">
        <v>732</v>
      </c>
      <c r="C734" s="144" t="s">
        <v>453</v>
      </c>
      <c r="D734" s="152">
        <v>6575.4</v>
      </c>
      <c r="E734" s="153" t="s">
        <v>392</v>
      </c>
      <c r="F734" s="154"/>
    </row>
    <row r="735" spans="2:6" ht="16.2" x14ac:dyDescent="0.25">
      <c r="B735" s="151">
        <v>733</v>
      </c>
      <c r="C735" s="144" t="s">
        <v>470</v>
      </c>
      <c r="D735" s="152">
        <v>1854.8</v>
      </c>
      <c r="E735" s="153" t="s">
        <v>409</v>
      </c>
      <c r="F735" s="154"/>
    </row>
    <row r="736" spans="2:6" ht="16.2" x14ac:dyDescent="0.25">
      <c r="B736" s="151">
        <v>734</v>
      </c>
      <c r="C736" s="144" t="s">
        <v>459</v>
      </c>
      <c r="D736" s="152">
        <v>460</v>
      </c>
      <c r="E736" s="153" t="s">
        <v>388</v>
      </c>
      <c r="F736" s="154"/>
    </row>
    <row r="737" spans="2:6" ht="16.2" x14ac:dyDescent="0.25">
      <c r="B737" s="151">
        <v>735</v>
      </c>
      <c r="C737" s="144" t="s">
        <v>405</v>
      </c>
      <c r="D737" s="152">
        <v>308.5</v>
      </c>
      <c r="E737" s="153" t="s">
        <v>406</v>
      </c>
      <c r="F737" s="154"/>
    </row>
    <row r="738" spans="2:6" ht="16.2" x14ac:dyDescent="0.25">
      <c r="B738" s="151">
        <v>736</v>
      </c>
      <c r="C738" s="144" t="s">
        <v>386</v>
      </c>
      <c r="D738" s="152">
        <v>1176.0999999999999</v>
      </c>
      <c r="E738" s="153" t="s">
        <v>392</v>
      </c>
      <c r="F738" s="154"/>
    </row>
    <row r="739" spans="2:6" ht="16.2" x14ac:dyDescent="0.25">
      <c r="B739" s="151">
        <v>737</v>
      </c>
      <c r="C739" s="144" t="s">
        <v>429</v>
      </c>
      <c r="D739" s="152">
        <v>385.09999999999997</v>
      </c>
      <c r="E739" s="153" t="s">
        <v>388</v>
      </c>
      <c r="F739" s="154"/>
    </row>
    <row r="740" spans="2:6" ht="16.2" x14ac:dyDescent="0.25">
      <c r="B740" s="151">
        <v>738</v>
      </c>
      <c r="C740" s="144" t="s">
        <v>433</v>
      </c>
      <c r="D740" s="152">
        <v>1515.2</v>
      </c>
      <c r="E740" s="153" t="s">
        <v>403</v>
      </c>
      <c r="F740" s="154"/>
    </row>
    <row r="741" spans="2:6" ht="16.2" x14ac:dyDescent="0.25">
      <c r="B741" s="151">
        <v>739</v>
      </c>
      <c r="C741" s="144" t="s">
        <v>498</v>
      </c>
      <c r="D741" s="152">
        <v>197.89999999999998</v>
      </c>
      <c r="E741" s="153" t="s">
        <v>395</v>
      </c>
      <c r="F741" s="154"/>
    </row>
    <row r="742" spans="2:6" ht="16.2" x14ac:dyDescent="0.25">
      <c r="B742" s="151">
        <v>740</v>
      </c>
      <c r="C742" s="144" t="s">
        <v>414</v>
      </c>
      <c r="D742" s="152">
        <v>20.8</v>
      </c>
      <c r="E742" s="153" t="s">
        <v>403</v>
      </c>
      <c r="F742" s="154"/>
    </row>
    <row r="743" spans="2:6" ht="16.2" x14ac:dyDescent="0.25">
      <c r="B743" s="151">
        <v>741</v>
      </c>
      <c r="C743" s="144" t="s">
        <v>415</v>
      </c>
      <c r="D743" s="152">
        <v>271.90000000000003</v>
      </c>
      <c r="E743" s="153" t="s">
        <v>395</v>
      </c>
      <c r="F743" s="154"/>
    </row>
    <row r="744" spans="2:6" ht="16.2" x14ac:dyDescent="0.25">
      <c r="B744" s="151">
        <v>742</v>
      </c>
      <c r="C744" s="144" t="s">
        <v>475</v>
      </c>
      <c r="D744" s="152">
        <v>140.1</v>
      </c>
      <c r="E744" s="153" t="s">
        <v>392</v>
      </c>
      <c r="F744" s="154"/>
    </row>
    <row r="745" spans="2:6" ht="16.2" x14ac:dyDescent="0.25">
      <c r="B745" s="151">
        <v>743</v>
      </c>
      <c r="C745" s="144" t="s">
        <v>493</v>
      </c>
      <c r="D745" s="152">
        <v>149.1</v>
      </c>
      <c r="E745" s="153" t="s">
        <v>403</v>
      </c>
      <c r="F745" s="154"/>
    </row>
    <row r="746" spans="2:6" ht="16.2" x14ac:dyDescent="0.25">
      <c r="B746" s="151">
        <v>744</v>
      </c>
      <c r="C746" s="144" t="s">
        <v>468</v>
      </c>
      <c r="D746" s="152">
        <v>655.29999999999995</v>
      </c>
      <c r="E746" s="153" t="s">
        <v>392</v>
      </c>
      <c r="F746" s="154"/>
    </row>
    <row r="747" spans="2:6" ht="16.2" x14ac:dyDescent="0.25">
      <c r="B747" s="151">
        <v>745</v>
      </c>
      <c r="C747" s="144" t="s">
        <v>436</v>
      </c>
      <c r="D747" s="152">
        <v>2085</v>
      </c>
      <c r="E747" s="153" t="s">
        <v>409</v>
      </c>
      <c r="F747" s="154"/>
    </row>
    <row r="748" spans="2:6" ht="16.2" x14ac:dyDescent="0.25">
      <c r="B748" s="151">
        <v>746</v>
      </c>
      <c r="C748" s="144" t="s">
        <v>418</v>
      </c>
      <c r="D748" s="152">
        <v>611.4</v>
      </c>
      <c r="E748" s="153" t="s">
        <v>403</v>
      </c>
      <c r="F748" s="154"/>
    </row>
    <row r="749" spans="2:6" ht="16.2" x14ac:dyDescent="0.25">
      <c r="B749" s="151">
        <v>747</v>
      </c>
      <c r="C749" s="144" t="s">
        <v>436</v>
      </c>
      <c r="D749" s="152">
        <v>88.100000000000009</v>
      </c>
      <c r="E749" s="153" t="s">
        <v>387</v>
      </c>
      <c r="F749" s="154"/>
    </row>
    <row r="750" spans="2:6" ht="16.2" x14ac:dyDescent="0.25">
      <c r="B750" s="151">
        <v>748</v>
      </c>
      <c r="C750" s="144" t="s">
        <v>429</v>
      </c>
      <c r="D750" s="152">
        <v>11.200000000000001</v>
      </c>
      <c r="E750" s="153" t="s">
        <v>395</v>
      </c>
      <c r="F750" s="154"/>
    </row>
    <row r="751" spans="2:6" ht="16.2" x14ac:dyDescent="0.25">
      <c r="B751" s="151">
        <v>749</v>
      </c>
      <c r="C751" s="144" t="s">
        <v>419</v>
      </c>
      <c r="D751" s="152">
        <v>963.5</v>
      </c>
      <c r="E751" s="153" t="s">
        <v>391</v>
      </c>
      <c r="F751" s="154"/>
    </row>
    <row r="752" spans="2:6" ht="16.2" x14ac:dyDescent="0.25">
      <c r="B752" s="151">
        <v>750</v>
      </c>
      <c r="C752" s="144" t="s">
        <v>492</v>
      </c>
      <c r="D752" s="152">
        <v>7.5</v>
      </c>
      <c r="E752" s="153" t="s">
        <v>392</v>
      </c>
      <c r="F752" s="154"/>
    </row>
    <row r="753" spans="2:6" ht="16.2" x14ac:dyDescent="0.25">
      <c r="B753" s="151">
        <v>751</v>
      </c>
      <c r="C753" s="144" t="s">
        <v>446</v>
      </c>
      <c r="D753" s="152">
        <v>591.1</v>
      </c>
      <c r="E753" s="153" t="s">
        <v>392</v>
      </c>
      <c r="F753" s="154"/>
    </row>
    <row r="754" spans="2:6" ht="16.2" x14ac:dyDescent="0.25">
      <c r="B754" s="151">
        <v>752</v>
      </c>
      <c r="C754" s="144" t="s">
        <v>435</v>
      </c>
      <c r="D754" s="152">
        <v>329.90000000000003</v>
      </c>
      <c r="E754" s="153" t="s">
        <v>392</v>
      </c>
      <c r="F754" s="154"/>
    </row>
    <row r="755" spans="2:6" ht="16.2" x14ac:dyDescent="0.25">
      <c r="B755" s="151">
        <v>753</v>
      </c>
      <c r="C755" s="144" t="s">
        <v>437</v>
      </c>
      <c r="D755" s="152">
        <v>739.09999999999991</v>
      </c>
      <c r="E755" s="153" t="s">
        <v>409</v>
      </c>
      <c r="F755" s="154"/>
    </row>
    <row r="756" spans="2:6" ht="16.2" x14ac:dyDescent="0.25">
      <c r="B756" s="151">
        <v>754</v>
      </c>
      <c r="C756" s="144" t="s">
        <v>460</v>
      </c>
      <c r="D756" s="152">
        <v>2022.4</v>
      </c>
      <c r="E756" s="153" t="s">
        <v>409</v>
      </c>
      <c r="F756" s="154"/>
    </row>
    <row r="757" spans="2:6" ht="16.2" x14ac:dyDescent="0.25">
      <c r="B757" s="151">
        <v>755</v>
      </c>
      <c r="C757" s="144" t="s">
        <v>496</v>
      </c>
      <c r="D757" s="152">
        <v>12.1</v>
      </c>
      <c r="E757" s="153" t="s">
        <v>403</v>
      </c>
      <c r="F757" s="154"/>
    </row>
    <row r="758" spans="2:6" ht="16.2" x14ac:dyDescent="0.25">
      <c r="B758" s="151">
        <v>756</v>
      </c>
      <c r="C758" s="144" t="s">
        <v>463</v>
      </c>
      <c r="D758" s="152">
        <v>338</v>
      </c>
      <c r="E758" s="153" t="s">
        <v>406</v>
      </c>
      <c r="F758" s="154"/>
    </row>
    <row r="759" spans="2:6" ht="16.2" x14ac:dyDescent="0.25">
      <c r="B759" s="151">
        <v>757</v>
      </c>
      <c r="C759" s="144" t="s">
        <v>418</v>
      </c>
      <c r="D759" s="152">
        <v>551.19999999999993</v>
      </c>
      <c r="E759" s="153" t="s">
        <v>392</v>
      </c>
      <c r="F759" s="154"/>
    </row>
    <row r="760" spans="2:6" ht="16.2" x14ac:dyDescent="0.25">
      <c r="B760" s="151">
        <v>758</v>
      </c>
      <c r="C760" s="144" t="s">
        <v>436</v>
      </c>
      <c r="D760" s="152">
        <v>1973</v>
      </c>
      <c r="E760" s="153" t="s">
        <v>392</v>
      </c>
      <c r="F760" s="154"/>
    </row>
    <row r="761" spans="2:6" ht="16.2" x14ac:dyDescent="0.25">
      <c r="B761" s="151">
        <v>759</v>
      </c>
      <c r="C761" s="144" t="s">
        <v>488</v>
      </c>
      <c r="D761" s="152">
        <v>251.9</v>
      </c>
      <c r="E761" s="153" t="s">
        <v>403</v>
      </c>
      <c r="F761" s="154"/>
    </row>
    <row r="762" spans="2:6" ht="16.2" x14ac:dyDescent="0.25">
      <c r="B762" s="151">
        <v>760</v>
      </c>
      <c r="C762" s="144" t="s">
        <v>479</v>
      </c>
      <c r="D762" s="152">
        <v>236</v>
      </c>
      <c r="E762" s="153" t="s">
        <v>392</v>
      </c>
      <c r="F762" s="154"/>
    </row>
    <row r="763" spans="2:6" ht="16.2" x14ac:dyDescent="0.25">
      <c r="B763" s="151">
        <v>761</v>
      </c>
      <c r="C763" s="144" t="s">
        <v>453</v>
      </c>
      <c r="D763" s="152">
        <v>1411.6</v>
      </c>
      <c r="E763" s="153" t="s">
        <v>395</v>
      </c>
      <c r="F763" s="154"/>
    </row>
    <row r="764" spans="2:6" ht="16.2" x14ac:dyDescent="0.25">
      <c r="B764" s="151">
        <v>762</v>
      </c>
      <c r="C764" s="144" t="s">
        <v>448</v>
      </c>
      <c r="D764" s="152">
        <v>116.5</v>
      </c>
      <c r="E764" s="153" t="s">
        <v>395</v>
      </c>
      <c r="F764" s="154"/>
    </row>
    <row r="765" spans="2:6" ht="16.2" x14ac:dyDescent="0.25">
      <c r="B765" s="151">
        <v>763</v>
      </c>
      <c r="C765" s="144" t="s">
        <v>419</v>
      </c>
      <c r="D765" s="152">
        <v>433</v>
      </c>
      <c r="E765" s="153" t="s">
        <v>392</v>
      </c>
      <c r="F765" s="154"/>
    </row>
    <row r="766" spans="2:6" ht="16.2" x14ac:dyDescent="0.25">
      <c r="B766" s="151">
        <v>764</v>
      </c>
      <c r="C766" s="144" t="s">
        <v>436</v>
      </c>
      <c r="D766" s="152">
        <v>12.6</v>
      </c>
      <c r="E766" s="153" t="s">
        <v>395</v>
      </c>
      <c r="F766" s="154"/>
    </row>
    <row r="767" spans="2:6" ht="16.2" x14ac:dyDescent="0.25">
      <c r="B767" s="151">
        <v>765</v>
      </c>
      <c r="C767" s="144" t="s">
        <v>472</v>
      </c>
      <c r="D767" s="152">
        <v>203.1</v>
      </c>
      <c r="E767" s="153" t="s">
        <v>409</v>
      </c>
      <c r="F767" s="154"/>
    </row>
    <row r="768" spans="2:6" ht="16.2" x14ac:dyDescent="0.25">
      <c r="B768" s="151">
        <v>766</v>
      </c>
      <c r="C768" s="144" t="s">
        <v>425</v>
      </c>
      <c r="D768" s="152">
        <v>2429.5</v>
      </c>
      <c r="E768" s="153" t="s">
        <v>388</v>
      </c>
      <c r="F768" s="154"/>
    </row>
    <row r="769" spans="2:6" ht="16.2" x14ac:dyDescent="0.25">
      <c r="B769" s="151">
        <v>767</v>
      </c>
      <c r="C769" s="144" t="s">
        <v>489</v>
      </c>
      <c r="D769" s="152">
        <v>448.40000000000003</v>
      </c>
      <c r="E769" s="153" t="s">
        <v>403</v>
      </c>
      <c r="F769" s="154"/>
    </row>
    <row r="770" spans="2:6" ht="16.2" x14ac:dyDescent="0.25">
      <c r="B770" s="151">
        <v>768</v>
      </c>
      <c r="C770" s="144" t="s">
        <v>474</v>
      </c>
      <c r="D770" s="152">
        <v>46.2</v>
      </c>
      <c r="E770" s="153" t="s">
        <v>392</v>
      </c>
      <c r="F770" s="154"/>
    </row>
    <row r="771" spans="2:6" ht="16.2" x14ac:dyDescent="0.25">
      <c r="B771" s="151">
        <v>769</v>
      </c>
      <c r="C771" s="144" t="s">
        <v>386</v>
      </c>
      <c r="D771" s="152">
        <v>7542.6</v>
      </c>
      <c r="E771" s="153" t="s">
        <v>406</v>
      </c>
      <c r="F771" s="154"/>
    </row>
    <row r="772" spans="2:6" ht="16.2" x14ac:dyDescent="0.25">
      <c r="B772" s="151">
        <v>770</v>
      </c>
      <c r="C772" s="144" t="s">
        <v>470</v>
      </c>
      <c r="D772" s="152">
        <v>743.6</v>
      </c>
      <c r="E772" s="153" t="s">
        <v>395</v>
      </c>
      <c r="F772" s="154"/>
    </row>
    <row r="773" spans="2:6" ht="16.2" x14ac:dyDescent="0.25">
      <c r="B773" s="151">
        <v>771</v>
      </c>
      <c r="C773" s="144" t="s">
        <v>475</v>
      </c>
      <c r="D773" s="152">
        <v>525.20000000000005</v>
      </c>
      <c r="E773" s="153" t="s">
        <v>388</v>
      </c>
      <c r="F773" s="154"/>
    </row>
    <row r="774" spans="2:6" ht="16.2" x14ac:dyDescent="0.25">
      <c r="B774" s="151">
        <v>772</v>
      </c>
      <c r="C774" s="144" t="s">
        <v>478</v>
      </c>
      <c r="D774" s="152">
        <v>2178.6000000000004</v>
      </c>
      <c r="E774" s="153" t="s">
        <v>409</v>
      </c>
      <c r="F774" s="154"/>
    </row>
    <row r="775" spans="2:6" ht="16.2" x14ac:dyDescent="0.25">
      <c r="B775" s="151">
        <v>773</v>
      </c>
      <c r="C775" s="144" t="s">
        <v>442</v>
      </c>
      <c r="D775" s="152">
        <v>287.10000000000002</v>
      </c>
      <c r="E775" s="153" t="s">
        <v>392</v>
      </c>
      <c r="F775" s="154"/>
    </row>
    <row r="776" spans="2:6" ht="16.2" x14ac:dyDescent="0.25">
      <c r="B776" s="151">
        <v>774</v>
      </c>
      <c r="C776" s="144" t="s">
        <v>429</v>
      </c>
      <c r="D776" s="152">
        <v>2971.8</v>
      </c>
      <c r="E776" s="153" t="s">
        <v>403</v>
      </c>
      <c r="F776" s="154"/>
    </row>
    <row r="777" spans="2:6" ht="16.2" x14ac:dyDescent="0.25">
      <c r="B777" s="151">
        <v>775</v>
      </c>
      <c r="C777" s="144" t="s">
        <v>454</v>
      </c>
      <c r="D777" s="152">
        <v>295.89999999999998</v>
      </c>
      <c r="E777" s="153" t="s">
        <v>392</v>
      </c>
      <c r="F777" s="154"/>
    </row>
    <row r="778" spans="2:6" ht="16.2" x14ac:dyDescent="0.25">
      <c r="B778" s="151">
        <v>776</v>
      </c>
      <c r="C778" s="144" t="s">
        <v>469</v>
      </c>
      <c r="D778" s="152">
        <v>1494.7</v>
      </c>
      <c r="E778" s="153" t="s">
        <v>409</v>
      </c>
      <c r="F778" s="154"/>
    </row>
    <row r="779" spans="2:6" ht="16.2" x14ac:dyDescent="0.25">
      <c r="B779" s="151">
        <v>777</v>
      </c>
      <c r="C779" s="144" t="s">
        <v>489</v>
      </c>
      <c r="D779" s="152">
        <v>328.2</v>
      </c>
      <c r="E779" s="153" t="s">
        <v>406</v>
      </c>
      <c r="F779" s="154"/>
    </row>
    <row r="780" spans="2:6" ht="16.2" x14ac:dyDescent="0.25">
      <c r="B780" s="151">
        <v>778</v>
      </c>
      <c r="C780" s="144" t="s">
        <v>426</v>
      </c>
      <c r="D780" s="152">
        <v>6061.9000000000005</v>
      </c>
      <c r="E780" s="153" t="s">
        <v>392</v>
      </c>
      <c r="F780" s="154"/>
    </row>
    <row r="781" spans="2:6" ht="16.2" x14ac:dyDescent="0.25">
      <c r="B781" s="151">
        <v>779</v>
      </c>
      <c r="C781" s="144" t="s">
        <v>405</v>
      </c>
      <c r="D781" s="152">
        <v>847.4</v>
      </c>
      <c r="E781" s="153" t="s">
        <v>387</v>
      </c>
      <c r="F781" s="154"/>
    </row>
    <row r="782" spans="2:6" ht="16.2" x14ac:dyDescent="0.25">
      <c r="B782" s="151">
        <v>780</v>
      </c>
      <c r="C782" s="144" t="s">
        <v>455</v>
      </c>
      <c r="D782" s="152">
        <v>161.6</v>
      </c>
      <c r="E782" s="153" t="s">
        <v>406</v>
      </c>
      <c r="F782" s="154"/>
    </row>
    <row r="783" spans="2:6" ht="16.2" x14ac:dyDescent="0.25">
      <c r="B783" s="151">
        <v>781</v>
      </c>
      <c r="C783" s="144" t="s">
        <v>439</v>
      </c>
      <c r="D783" s="152">
        <v>1238.3</v>
      </c>
      <c r="E783" s="153" t="s">
        <v>388</v>
      </c>
      <c r="F783" s="154"/>
    </row>
    <row r="784" spans="2:6" ht="16.2" x14ac:dyDescent="0.25">
      <c r="B784" s="151">
        <v>782</v>
      </c>
      <c r="C784" s="144" t="s">
        <v>408</v>
      </c>
      <c r="D784" s="152">
        <v>291.70000000000005</v>
      </c>
      <c r="E784" s="153" t="s">
        <v>391</v>
      </c>
      <c r="F784" s="154"/>
    </row>
    <row r="785" spans="2:6" ht="16.2" x14ac:dyDescent="0.25">
      <c r="B785" s="151">
        <v>783</v>
      </c>
      <c r="C785" s="144" t="s">
        <v>453</v>
      </c>
      <c r="D785" s="152">
        <v>2272.1999999999998</v>
      </c>
      <c r="E785" s="153" t="s">
        <v>391</v>
      </c>
      <c r="F785" s="154"/>
    </row>
    <row r="786" spans="2:6" ht="16.2" x14ac:dyDescent="0.25">
      <c r="B786" s="151">
        <v>784</v>
      </c>
      <c r="C786" s="144" t="s">
        <v>396</v>
      </c>
      <c r="D786" s="152">
        <v>1.7000000000000002</v>
      </c>
      <c r="E786" s="153" t="s">
        <v>392</v>
      </c>
      <c r="F786" s="154"/>
    </row>
    <row r="787" spans="2:6" ht="16.2" x14ac:dyDescent="0.25">
      <c r="B787" s="151">
        <v>785</v>
      </c>
      <c r="C787" s="144" t="s">
        <v>445</v>
      </c>
      <c r="D787" s="152">
        <v>716.4</v>
      </c>
      <c r="E787" s="153" t="s">
        <v>409</v>
      </c>
      <c r="F787" s="154"/>
    </row>
    <row r="788" spans="2:6" ht="16.2" x14ac:dyDescent="0.25">
      <c r="B788" s="151">
        <v>786</v>
      </c>
      <c r="C788" s="144" t="s">
        <v>415</v>
      </c>
      <c r="D788" s="152">
        <v>478.40000000000003</v>
      </c>
      <c r="E788" s="153" t="s">
        <v>395</v>
      </c>
      <c r="F788" s="154"/>
    </row>
    <row r="789" spans="2:6" ht="16.2" x14ac:dyDescent="0.25">
      <c r="B789" s="151">
        <v>787</v>
      </c>
      <c r="C789" s="144" t="s">
        <v>453</v>
      </c>
      <c r="D789" s="152">
        <v>8307.5</v>
      </c>
      <c r="E789" s="153" t="s">
        <v>387</v>
      </c>
      <c r="F789" s="154"/>
    </row>
    <row r="790" spans="2:6" ht="16.2" x14ac:dyDescent="0.25">
      <c r="B790" s="151">
        <v>788</v>
      </c>
      <c r="C790" s="144" t="s">
        <v>452</v>
      </c>
      <c r="D790" s="152">
        <v>403.2</v>
      </c>
      <c r="E790" s="153" t="s">
        <v>409</v>
      </c>
      <c r="F790" s="154"/>
    </row>
    <row r="791" spans="2:6" ht="16.2" x14ac:dyDescent="0.25">
      <c r="B791" s="151">
        <v>789</v>
      </c>
      <c r="C791" s="144" t="s">
        <v>446</v>
      </c>
      <c r="D791" s="152">
        <v>32</v>
      </c>
      <c r="E791" s="153" t="s">
        <v>387</v>
      </c>
      <c r="F791" s="154"/>
    </row>
    <row r="792" spans="2:6" ht="16.2" x14ac:dyDescent="0.25">
      <c r="B792" s="151">
        <v>790</v>
      </c>
      <c r="C792" s="144" t="s">
        <v>480</v>
      </c>
      <c r="D792" s="152">
        <v>470.90000000000003</v>
      </c>
      <c r="E792" s="153" t="s">
        <v>395</v>
      </c>
      <c r="F792" s="154"/>
    </row>
    <row r="793" spans="2:6" ht="16.2" x14ac:dyDescent="0.25">
      <c r="B793" s="151">
        <v>791</v>
      </c>
      <c r="C793" s="144" t="s">
        <v>415</v>
      </c>
      <c r="D793" s="152">
        <v>482.2</v>
      </c>
      <c r="E793" s="153" t="s">
        <v>403</v>
      </c>
      <c r="F793" s="154"/>
    </row>
    <row r="794" spans="2:6" ht="16.2" x14ac:dyDescent="0.25">
      <c r="B794" s="151">
        <v>792</v>
      </c>
      <c r="C794" s="144" t="s">
        <v>497</v>
      </c>
      <c r="D794" s="152">
        <v>88</v>
      </c>
      <c r="E794" s="153" t="s">
        <v>398</v>
      </c>
      <c r="F794" s="154"/>
    </row>
    <row r="795" spans="2:6" ht="16.2" x14ac:dyDescent="0.25">
      <c r="B795" s="151">
        <v>793</v>
      </c>
      <c r="C795" s="144" t="s">
        <v>464</v>
      </c>
      <c r="D795" s="152">
        <v>530.5</v>
      </c>
      <c r="E795" s="153" t="s">
        <v>392</v>
      </c>
      <c r="F795" s="154"/>
    </row>
    <row r="796" spans="2:6" ht="16.2" x14ac:dyDescent="0.25">
      <c r="B796" s="151">
        <v>794</v>
      </c>
      <c r="C796" s="144" t="s">
        <v>396</v>
      </c>
      <c r="D796" s="152">
        <v>295.89999999999998</v>
      </c>
      <c r="E796" s="153" t="s">
        <v>388</v>
      </c>
      <c r="F796" s="154"/>
    </row>
    <row r="797" spans="2:6" ht="16.2" x14ac:dyDescent="0.25">
      <c r="B797" s="151">
        <v>795</v>
      </c>
      <c r="C797" s="144" t="s">
        <v>475</v>
      </c>
      <c r="D797" s="152">
        <v>241.20000000000002</v>
      </c>
      <c r="E797" s="153" t="s">
        <v>387</v>
      </c>
      <c r="F797" s="154"/>
    </row>
    <row r="798" spans="2:6" ht="16.2" x14ac:dyDescent="0.25">
      <c r="B798" s="151">
        <v>796</v>
      </c>
      <c r="C798" s="144" t="s">
        <v>443</v>
      </c>
      <c r="D798" s="152">
        <v>299.89999999999998</v>
      </c>
      <c r="E798" s="153" t="s">
        <v>392</v>
      </c>
      <c r="F798" s="154"/>
    </row>
    <row r="799" spans="2:6" ht="16.2" x14ac:dyDescent="0.25">
      <c r="B799" s="151">
        <v>797</v>
      </c>
      <c r="C799" s="144" t="s">
        <v>472</v>
      </c>
      <c r="D799" s="152">
        <v>87.2</v>
      </c>
      <c r="E799" s="153" t="s">
        <v>395</v>
      </c>
      <c r="F799" s="154"/>
    </row>
    <row r="800" spans="2:6" ht="16.2" x14ac:dyDescent="0.25">
      <c r="B800" s="151">
        <v>798</v>
      </c>
      <c r="C800" s="144" t="s">
        <v>470</v>
      </c>
      <c r="D800" s="152">
        <v>466.2</v>
      </c>
      <c r="E800" s="153" t="s">
        <v>387</v>
      </c>
      <c r="F800" s="154"/>
    </row>
    <row r="801" spans="2:6" ht="16.2" x14ac:dyDescent="0.25">
      <c r="B801" s="151">
        <v>799</v>
      </c>
      <c r="C801" s="144" t="s">
        <v>400</v>
      </c>
      <c r="D801" s="152">
        <v>672.6</v>
      </c>
      <c r="E801" s="153" t="s">
        <v>403</v>
      </c>
      <c r="F801" s="154"/>
    </row>
    <row r="802" spans="2:6" ht="16.2" x14ac:dyDescent="0.25">
      <c r="B802" s="151">
        <v>800</v>
      </c>
      <c r="C802" s="144" t="s">
        <v>470</v>
      </c>
      <c r="D802" s="152">
        <v>2789.6</v>
      </c>
      <c r="E802" s="153" t="s">
        <v>409</v>
      </c>
      <c r="F802" s="154"/>
    </row>
    <row r="803" spans="2:6" ht="16.2" x14ac:dyDescent="0.25">
      <c r="B803" s="151">
        <v>801</v>
      </c>
      <c r="C803" s="144" t="s">
        <v>486</v>
      </c>
      <c r="D803" s="152">
        <v>41.3</v>
      </c>
      <c r="E803" s="153" t="s">
        <v>403</v>
      </c>
      <c r="F803" s="154"/>
    </row>
    <row r="804" spans="2:6" ht="16.2" x14ac:dyDescent="0.25">
      <c r="B804" s="151">
        <v>802</v>
      </c>
      <c r="C804" s="144" t="s">
        <v>400</v>
      </c>
      <c r="D804" s="152">
        <v>62.699999999999996</v>
      </c>
      <c r="E804" s="153" t="s">
        <v>406</v>
      </c>
      <c r="F804" s="154"/>
    </row>
    <row r="805" spans="2:6" ht="16.2" x14ac:dyDescent="0.25">
      <c r="B805" s="151">
        <v>803</v>
      </c>
      <c r="C805" s="144" t="s">
        <v>482</v>
      </c>
      <c r="D805" s="152">
        <v>83.4</v>
      </c>
      <c r="E805" s="153" t="s">
        <v>403</v>
      </c>
      <c r="F805" s="154"/>
    </row>
    <row r="806" spans="2:6" ht="16.2" x14ac:dyDescent="0.25">
      <c r="B806" s="151">
        <v>804</v>
      </c>
      <c r="C806" s="144" t="s">
        <v>480</v>
      </c>
      <c r="D806" s="152">
        <v>109.80000000000001</v>
      </c>
      <c r="E806" s="153" t="s">
        <v>392</v>
      </c>
      <c r="F806" s="154"/>
    </row>
    <row r="807" spans="2:6" ht="16.2" x14ac:dyDescent="0.25">
      <c r="B807" s="151">
        <v>805</v>
      </c>
      <c r="C807" s="144" t="s">
        <v>453</v>
      </c>
      <c r="D807" s="152">
        <v>300.89999999999998</v>
      </c>
      <c r="E807" s="153" t="s">
        <v>388</v>
      </c>
      <c r="F807" s="154"/>
    </row>
    <row r="808" spans="2:6" ht="16.2" x14ac:dyDescent="0.25">
      <c r="B808" s="151">
        <v>806</v>
      </c>
      <c r="C808" s="144" t="s">
        <v>426</v>
      </c>
      <c r="D808" s="152">
        <v>447.2</v>
      </c>
      <c r="E808" s="153" t="s">
        <v>387</v>
      </c>
      <c r="F808" s="154"/>
    </row>
    <row r="809" spans="2:6" ht="16.2" x14ac:dyDescent="0.25">
      <c r="B809" s="151">
        <v>807</v>
      </c>
      <c r="C809" s="144" t="s">
        <v>436</v>
      </c>
      <c r="D809" s="152">
        <v>594.09999999999991</v>
      </c>
      <c r="E809" s="153" t="s">
        <v>409</v>
      </c>
      <c r="F809" s="154"/>
    </row>
    <row r="810" spans="2:6" ht="16.2" x14ac:dyDescent="0.25">
      <c r="B810" s="151">
        <v>808</v>
      </c>
      <c r="C810" s="144" t="s">
        <v>414</v>
      </c>
      <c r="D810" s="152">
        <v>1209.2</v>
      </c>
      <c r="E810" s="153" t="s">
        <v>387</v>
      </c>
      <c r="F810" s="154"/>
    </row>
    <row r="811" spans="2:6" ht="16.2" x14ac:dyDescent="0.25">
      <c r="B811" s="151">
        <v>809</v>
      </c>
      <c r="C811" s="144" t="s">
        <v>444</v>
      </c>
      <c r="D811" s="152">
        <v>817.30000000000007</v>
      </c>
      <c r="E811" s="153" t="s">
        <v>403</v>
      </c>
      <c r="F811" s="154"/>
    </row>
    <row r="812" spans="2:6" ht="16.8" thickBot="1" x14ac:dyDescent="0.3">
      <c r="B812" s="158">
        <v>810</v>
      </c>
      <c r="C812" s="145" t="s">
        <v>469</v>
      </c>
      <c r="D812" s="162">
        <v>79.800000000000011</v>
      </c>
      <c r="E812" s="163" t="s">
        <v>388</v>
      </c>
      <c r="F812" s="154"/>
    </row>
  </sheetData>
  <autoFilter ref="B2:F812" xr:uid="{83379858-FE88-4B35-92E4-1EFF234FAE18}"/>
  <mergeCells count="3">
    <mergeCell ref="H14:I15"/>
    <mergeCell ref="J14:J15"/>
    <mergeCell ref="K14:K15"/>
  </mergeCells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E62AE-611B-4941-8860-361A7F9C85E0}">
  <sheetPr>
    <tabColor theme="9"/>
  </sheetPr>
  <dimension ref="A1:K2000"/>
  <sheetViews>
    <sheetView zoomScaleNormal="100" workbookViewId="0">
      <selection activeCell="G4" sqref="G4:G5"/>
    </sheetView>
  </sheetViews>
  <sheetFormatPr defaultColWidth="8.88671875" defaultRowHeight="14.4" x14ac:dyDescent="0.3"/>
  <cols>
    <col min="1" max="1" width="3.6640625" style="1" customWidth="1"/>
    <col min="2" max="2" width="21.33203125" style="1" customWidth="1"/>
    <col min="3" max="4" width="19.5546875" style="1" customWidth="1"/>
    <col min="5" max="5" width="5.88671875" style="1" customWidth="1"/>
    <col min="6" max="6" width="18.44140625" style="1" customWidth="1"/>
    <col min="7" max="7" width="25" style="1" customWidth="1"/>
    <col min="8" max="16384" width="8.88671875" style="1"/>
  </cols>
  <sheetData>
    <row r="1" spans="2:11" ht="15" thickBot="1" x14ac:dyDescent="0.35"/>
    <row r="2" spans="2:11" ht="18" customHeight="1" thickBot="1" x14ac:dyDescent="0.35">
      <c r="B2" s="164"/>
      <c r="C2" s="18" t="s">
        <v>499</v>
      </c>
      <c r="D2" s="20" t="s">
        <v>500</v>
      </c>
      <c r="F2" s="293" t="s">
        <v>83</v>
      </c>
      <c r="G2" s="295" t="s">
        <v>501</v>
      </c>
    </row>
    <row r="3" spans="2:11" s="169" customFormat="1" ht="18" customHeight="1" x14ac:dyDescent="0.3">
      <c r="B3" s="165" t="s">
        <v>502</v>
      </c>
      <c r="C3" s="166">
        <v>95200</v>
      </c>
      <c r="D3" s="167">
        <v>69600</v>
      </c>
      <c r="E3" s="168"/>
      <c r="F3" s="294"/>
      <c r="G3" s="296"/>
    </row>
    <row r="4" spans="2:11" s="169" customFormat="1" ht="18" customHeight="1" x14ac:dyDescent="0.3">
      <c r="B4" s="170" t="s">
        <v>503</v>
      </c>
      <c r="C4" s="171">
        <v>93120</v>
      </c>
      <c r="D4" s="172">
        <v>77000</v>
      </c>
      <c r="E4" s="168"/>
      <c r="F4" s="297"/>
      <c r="G4" s="299"/>
    </row>
    <row r="5" spans="2:11" s="169" customFormat="1" ht="18" customHeight="1" thickBot="1" x14ac:dyDescent="0.35">
      <c r="B5" s="170" t="s">
        <v>504</v>
      </c>
      <c r="C5" s="171">
        <v>106400</v>
      </c>
      <c r="D5" s="172">
        <v>140140</v>
      </c>
      <c r="E5" s="168"/>
      <c r="F5" s="298"/>
      <c r="G5" s="300"/>
    </row>
    <row r="6" spans="2:11" s="169" customFormat="1" ht="18" customHeight="1" x14ac:dyDescent="0.3">
      <c r="B6" s="170" t="s">
        <v>505</v>
      </c>
      <c r="C6" s="171">
        <v>117000</v>
      </c>
      <c r="D6" s="172">
        <v>140400</v>
      </c>
      <c r="E6" s="168"/>
    </row>
    <row r="7" spans="2:11" s="169" customFormat="1" ht="18" customHeight="1" x14ac:dyDescent="0.3">
      <c r="B7" s="170" t="s">
        <v>506</v>
      </c>
      <c r="C7" s="171">
        <v>165000</v>
      </c>
      <c r="D7" s="172">
        <v>96000</v>
      </c>
      <c r="E7" s="168"/>
    </row>
    <row r="8" spans="2:11" s="169" customFormat="1" ht="18" customHeight="1" x14ac:dyDescent="0.35">
      <c r="B8" s="170" t="s">
        <v>507</v>
      </c>
      <c r="C8" s="171">
        <v>179400</v>
      </c>
      <c r="D8" s="172">
        <v>127200</v>
      </c>
      <c r="E8" s="168"/>
      <c r="F8" s="7" t="s">
        <v>5</v>
      </c>
    </row>
    <row r="9" spans="2:11" s="169" customFormat="1" ht="18" customHeight="1" x14ac:dyDescent="0.35">
      <c r="B9" s="170" t="s">
        <v>508</v>
      </c>
      <c r="C9" s="171">
        <v>120000</v>
      </c>
      <c r="D9" s="172">
        <v>75620</v>
      </c>
      <c r="E9" s="168"/>
      <c r="F9" s="8" t="s">
        <v>509</v>
      </c>
    </row>
    <row r="10" spans="2:11" s="169" customFormat="1" ht="18" customHeight="1" x14ac:dyDescent="0.35">
      <c r="B10" s="170" t="s">
        <v>510</v>
      </c>
      <c r="C10" s="171">
        <v>147200</v>
      </c>
      <c r="D10" s="172">
        <v>112100</v>
      </c>
      <c r="E10" s="168"/>
      <c r="F10" s="9" t="s">
        <v>511</v>
      </c>
    </row>
    <row r="11" spans="2:11" s="169" customFormat="1" ht="18" customHeight="1" x14ac:dyDescent="0.35">
      <c r="B11" s="170" t="s">
        <v>512</v>
      </c>
      <c r="C11" s="171">
        <v>116400</v>
      </c>
      <c r="D11" s="172">
        <v>159000</v>
      </c>
      <c r="E11" s="168"/>
      <c r="F11" s="9"/>
    </row>
    <row r="12" spans="2:11" s="169" customFormat="1" ht="18" customHeight="1" x14ac:dyDescent="0.35">
      <c r="B12" s="170" t="s">
        <v>513</v>
      </c>
      <c r="C12" s="171">
        <v>123000</v>
      </c>
      <c r="D12" s="172">
        <v>154150</v>
      </c>
      <c r="E12" s="168"/>
      <c r="F12" s="65" t="s">
        <v>514</v>
      </c>
    </row>
    <row r="13" spans="2:11" s="169" customFormat="1" ht="18" customHeight="1" x14ac:dyDescent="0.35">
      <c r="B13" s="170" t="s">
        <v>515</v>
      </c>
      <c r="C13" s="171">
        <v>122500</v>
      </c>
      <c r="D13" s="172">
        <v>28000</v>
      </c>
      <c r="E13" s="168"/>
      <c r="F13" s="9" t="s">
        <v>516</v>
      </c>
    </row>
    <row r="14" spans="2:11" s="169" customFormat="1" ht="18" customHeight="1" thickBot="1" x14ac:dyDescent="0.4">
      <c r="B14" s="173" t="s">
        <v>517</v>
      </c>
      <c r="C14" s="174">
        <v>98400</v>
      </c>
      <c r="D14" s="175">
        <v>116000</v>
      </c>
      <c r="E14" s="168"/>
      <c r="F14" s="9"/>
      <c r="G14" s="1"/>
      <c r="H14" s="1"/>
      <c r="I14" s="1"/>
      <c r="J14" s="1"/>
      <c r="K14" s="1"/>
    </row>
    <row r="15" spans="2:11" ht="18" x14ac:dyDescent="0.35">
      <c r="F15" s="9" t="s">
        <v>518</v>
      </c>
    </row>
    <row r="16" spans="2:11" ht="18" x14ac:dyDescent="0.35">
      <c r="F16" s="9" t="s">
        <v>519</v>
      </c>
    </row>
    <row r="18" spans="6:6" ht="18" x14ac:dyDescent="0.35">
      <c r="F18" s="9" t="s">
        <v>520</v>
      </c>
    </row>
    <row r="19" spans="6:6" ht="18" x14ac:dyDescent="0.35">
      <c r="F19" s="9" t="s">
        <v>521</v>
      </c>
    </row>
    <row r="2000" spans="1:1" x14ac:dyDescent="0.3">
      <c r="A2000" s="176" t="e">
        <f>IF((VLOOKUP(F4,B3:D14,2,0)-VLOOKUP(F4,B3:D14,3,0))&gt;0,"Прибуток","Збиток")</f>
        <v>#N/A</v>
      </c>
    </row>
  </sheetData>
  <mergeCells count="4">
    <mergeCell ref="F2:F3"/>
    <mergeCell ref="G2:G3"/>
    <mergeCell ref="F4:F5"/>
    <mergeCell ref="G4:G5"/>
  </mergeCells>
  <dataValidations count="1">
    <dataValidation type="list" allowBlank="1" showInputMessage="1" showErrorMessage="1" sqref="F4:F5" xr:uid="{6C4DC125-3851-4291-A978-6BE7CEA24624}">
      <formula1>$B$3:$B$14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EC2-2E7B-4B53-A59C-90B18890F799}">
  <sheetPr>
    <tabColor theme="9"/>
  </sheetPr>
  <dimension ref="B1:IH16"/>
  <sheetViews>
    <sheetView zoomScale="85" zoomScaleNormal="85" workbookViewId="0">
      <selection activeCell="C9" sqref="C9:C16"/>
    </sheetView>
  </sheetViews>
  <sheetFormatPr defaultColWidth="8.88671875" defaultRowHeight="14.4" x14ac:dyDescent="0.3"/>
  <cols>
    <col min="1" max="1" width="3.6640625" style="1" customWidth="1"/>
    <col min="2" max="2" width="9.44140625" style="1" customWidth="1"/>
    <col min="3" max="3" width="18.88671875" style="1" customWidth="1"/>
    <col min="4" max="4" width="10.33203125" style="1" bestFit="1" customWidth="1"/>
    <col min="5" max="5" width="9.6640625" style="1" bestFit="1" customWidth="1"/>
    <col min="6" max="9" width="10.33203125" style="1" bestFit="1" customWidth="1"/>
    <col min="10" max="10" width="11.5546875" style="1" bestFit="1" customWidth="1"/>
    <col min="11" max="15" width="10.33203125" style="1" bestFit="1" customWidth="1"/>
    <col min="16" max="16" width="11.5546875" style="1" bestFit="1" customWidth="1"/>
    <col min="17" max="17" width="9.109375" style="1" bestFit="1" customWidth="1"/>
    <col min="18" max="19" width="10.33203125" style="1" bestFit="1" customWidth="1"/>
    <col min="20" max="20" width="9.109375" style="1" bestFit="1" customWidth="1"/>
    <col min="21" max="21" width="11.5546875" style="1" bestFit="1" customWidth="1"/>
    <col min="22" max="23" width="10.33203125" style="1" bestFit="1" customWidth="1"/>
    <col min="24" max="25" width="11.5546875" style="1" bestFit="1" customWidth="1"/>
    <col min="26" max="26" width="10.33203125" style="1" bestFit="1" customWidth="1"/>
    <col min="27" max="27" width="9" style="1" bestFit="1" customWidth="1"/>
    <col min="28" max="28" width="11" style="1" bestFit="1" customWidth="1"/>
    <col min="29" max="30" width="10.33203125" style="1" bestFit="1" customWidth="1"/>
    <col min="31" max="31" width="11.5546875" style="1" bestFit="1" customWidth="1"/>
    <col min="32" max="32" width="10.33203125" style="1" bestFit="1" customWidth="1"/>
    <col min="33" max="33" width="9" style="1" bestFit="1" customWidth="1"/>
    <col min="34" max="35" width="10.33203125" style="1" bestFit="1" customWidth="1"/>
    <col min="36" max="36" width="9.6640625" style="1" bestFit="1" customWidth="1"/>
    <col min="37" max="37" width="10.33203125" style="1" bestFit="1" customWidth="1"/>
    <col min="38" max="38" width="9" style="1" bestFit="1" customWidth="1"/>
    <col min="39" max="43" width="10.33203125" style="1" bestFit="1" customWidth="1"/>
    <col min="44" max="44" width="9" style="1" bestFit="1" customWidth="1"/>
    <col min="45" max="45" width="11.5546875" style="1" bestFit="1" customWidth="1"/>
    <col min="46" max="46" width="9" style="1" bestFit="1" customWidth="1"/>
    <col min="47" max="47" width="9.88671875" style="1" bestFit="1" customWidth="1"/>
    <col min="48" max="48" width="10.33203125" style="1" bestFit="1" customWidth="1"/>
    <col min="49" max="49" width="9.109375" style="1" bestFit="1" customWidth="1"/>
    <col min="50" max="50" width="11.5546875" style="1" bestFit="1" customWidth="1"/>
    <col min="51" max="52" width="9" style="1" bestFit="1" customWidth="1"/>
    <col min="53" max="53" width="10.33203125" style="1" bestFit="1" customWidth="1"/>
    <col min="54" max="54" width="9" style="1" bestFit="1" customWidth="1"/>
    <col min="55" max="55" width="11.5546875" style="1" bestFit="1" customWidth="1"/>
    <col min="56" max="56" width="9" style="1" bestFit="1" customWidth="1"/>
    <col min="57" max="59" width="10.33203125" style="1" bestFit="1" customWidth="1"/>
    <col min="60" max="60" width="11" style="1" bestFit="1" customWidth="1"/>
    <col min="61" max="61" width="11.5546875" style="1" bestFit="1" customWidth="1"/>
    <col min="62" max="62" width="9.6640625" style="1" bestFit="1" customWidth="1"/>
    <col min="63" max="63" width="9.33203125" style="1" bestFit="1" customWidth="1"/>
    <col min="64" max="64" width="9" style="1" bestFit="1" customWidth="1"/>
    <col min="65" max="65" width="10.44140625" style="1" bestFit="1" customWidth="1"/>
    <col min="66" max="68" width="10.33203125" style="1" bestFit="1" customWidth="1"/>
    <col min="69" max="69" width="9" style="1" bestFit="1" customWidth="1"/>
    <col min="70" max="70" width="10.33203125" style="1" bestFit="1" customWidth="1"/>
    <col min="71" max="71" width="9" style="1" bestFit="1" customWidth="1"/>
    <col min="72" max="72" width="11.5546875" style="1" bestFit="1" customWidth="1"/>
    <col min="73" max="73" width="9" style="1" bestFit="1" customWidth="1"/>
    <col min="74" max="74" width="11.5546875" style="1" bestFit="1" customWidth="1"/>
    <col min="75" max="75" width="10.33203125" style="1" bestFit="1" customWidth="1"/>
    <col min="76" max="76" width="11.5546875" style="1" bestFit="1" customWidth="1"/>
    <col min="77" max="77" width="10.33203125" style="1" bestFit="1" customWidth="1"/>
    <col min="78" max="79" width="9" style="1" bestFit="1" customWidth="1"/>
    <col min="80" max="87" width="10.33203125" style="1" bestFit="1" customWidth="1"/>
    <col min="88" max="88" width="9" style="1" bestFit="1" customWidth="1"/>
    <col min="89" max="89" width="11.5546875" style="1" bestFit="1" customWidth="1"/>
    <col min="90" max="90" width="10.33203125" style="1" bestFit="1" customWidth="1"/>
    <col min="91" max="91" width="9.44140625" style="1" bestFit="1" customWidth="1"/>
    <col min="92" max="93" width="10.33203125" style="1" bestFit="1" customWidth="1"/>
    <col min="94" max="94" width="9" style="1" bestFit="1" customWidth="1"/>
    <col min="95" max="95" width="11.5546875" style="1" bestFit="1" customWidth="1"/>
    <col min="96" max="100" width="10.33203125" style="1" bestFit="1" customWidth="1"/>
    <col min="101" max="103" width="11.5546875" style="1" bestFit="1" customWidth="1"/>
    <col min="104" max="104" width="9" style="1" bestFit="1" customWidth="1"/>
    <col min="105" max="105" width="11.5546875" style="1" bestFit="1" customWidth="1"/>
    <col min="106" max="106" width="10" style="1" bestFit="1" customWidth="1"/>
    <col min="107" max="108" width="9" style="1" bestFit="1" customWidth="1"/>
    <col min="109" max="109" width="11.5546875" style="1" bestFit="1" customWidth="1"/>
    <col min="110" max="111" width="10.33203125" style="1" bestFit="1" customWidth="1"/>
    <col min="112" max="113" width="11.5546875" style="1" bestFit="1" customWidth="1"/>
    <col min="114" max="117" width="10.33203125" style="1" bestFit="1" customWidth="1"/>
    <col min="118" max="118" width="11.5546875" style="1" bestFit="1" customWidth="1"/>
    <col min="119" max="120" width="10.33203125" style="1" bestFit="1" customWidth="1"/>
    <col min="121" max="121" width="11.5546875" style="1" bestFit="1" customWidth="1"/>
    <col min="122" max="122" width="10.33203125" style="1" bestFit="1" customWidth="1"/>
    <col min="123" max="123" width="11.5546875" style="1" bestFit="1" customWidth="1"/>
    <col min="124" max="125" width="10.33203125" style="1" bestFit="1" customWidth="1"/>
    <col min="126" max="127" width="11.5546875" style="1" bestFit="1" customWidth="1"/>
    <col min="128" max="128" width="9.44140625" style="1" bestFit="1" customWidth="1"/>
    <col min="129" max="129" width="10.33203125" style="1" bestFit="1" customWidth="1"/>
    <col min="130" max="130" width="11.5546875" style="1" bestFit="1" customWidth="1"/>
    <col min="131" max="133" width="10.33203125" style="1" bestFit="1" customWidth="1"/>
    <col min="134" max="134" width="9" style="1" bestFit="1" customWidth="1"/>
    <col min="135" max="136" width="10.33203125" style="1" bestFit="1" customWidth="1"/>
    <col min="137" max="137" width="9" style="1" bestFit="1" customWidth="1"/>
    <col min="138" max="138" width="11.5546875" style="1" bestFit="1" customWidth="1"/>
    <col min="139" max="141" width="10.33203125" style="1" bestFit="1" customWidth="1"/>
    <col min="142" max="142" width="9" style="1" bestFit="1" customWidth="1"/>
    <col min="143" max="144" width="10.33203125" style="1" bestFit="1" customWidth="1"/>
    <col min="145" max="145" width="11.5546875" style="1" bestFit="1" customWidth="1"/>
    <col min="146" max="146" width="9.109375" style="1" bestFit="1" customWidth="1"/>
    <col min="147" max="147" width="10.33203125" style="1" bestFit="1" customWidth="1"/>
    <col min="148" max="148" width="9.88671875" style="1" bestFit="1" customWidth="1"/>
    <col min="149" max="149" width="11.5546875" style="1" bestFit="1" customWidth="1"/>
    <col min="150" max="150" width="10.33203125" style="1" bestFit="1" customWidth="1"/>
    <col min="151" max="151" width="11.5546875" style="1" bestFit="1" customWidth="1"/>
    <col min="152" max="152" width="10.33203125" style="1" bestFit="1" customWidth="1"/>
    <col min="153" max="154" width="11.5546875" style="1" bestFit="1" customWidth="1"/>
    <col min="155" max="155" width="10.33203125" style="1" bestFit="1" customWidth="1"/>
    <col min="156" max="156" width="11.5546875" style="1" bestFit="1" customWidth="1"/>
    <col min="157" max="160" width="10.33203125" style="1" bestFit="1" customWidth="1"/>
    <col min="161" max="161" width="11.5546875" style="1" bestFit="1" customWidth="1"/>
    <col min="162" max="163" width="10.33203125" style="1" bestFit="1" customWidth="1"/>
    <col min="164" max="164" width="9" style="1" bestFit="1" customWidth="1"/>
    <col min="165" max="165" width="9.44140625" style="1" bestFit="1" customWidth="1"/>
    <col min="166" max="171" width="10.33203125" style="1" bestFit="1" customWidth="1"/>
    <col min="172" max="172" width="10" style="1" bestFit="1" customWidth="1"/>
    <col min="173" max="176" width="10.33203125" style="1" bestFit="1" customWidth="1"/>
    <col min="177" max="177" width="11.5546875" style="1" bestFit="1" customWidth="1"/>
    <col min="178" max="179" width="10.33203125" style="1" bestFit="1" customWidth="1"/>
    <col min="180" max="180" width="11.5546875" style="1" bestFit="1" customWidth="1"/>
    <col min="181" max="181" width="9" style="1" bestFit="1" customWidth="1"/>
    <col min="182" max="182" width="11.5546875" style="1" bestFit="1" customWidth="1"/>
    <col min="183" max="186" width="10.33203125" style="1" bestFit="1" customWidth="1"/>
    <col min="187" max="187" width="9" style="1" bestFit="1" customWidth="1"/>
    <col min="188" max="188" width="9.5546875" style="1" bestFit="1" customWidth="1"/>
    <col min="189" max="189" width="9" style="1" bestFit="1" customWidth="1"/>
    <col min="190" max="190" width="11.5546875" style="1" bestFit="1" customWidth="1"/>
    <col min="191" max="192" width="10.33203125" style="1" bestFit="1" customWidth="1"/>
    <col min="193" max="194" width="9" style="1" bestFit="1" customWidth="1"/>
    <col min="195" max="197" width="10.33203125" style="1" bestFit="1" customWidth="1"/>
    <col min="198" max="199" width="9" style="1" bestFit="1" customWidth="1"/>
    <col min="200" max="201" width="10.33203125" style="1" bestFit="1" customWidth="1"/>
    <col min="202" max="202" width="9" style="1" bestFit="1" customWidth="1"/>
    <col min="203" max="203" width="11.5546875" style="1" bestFit="1" customWidth="1"/>
    <col min="204" max="206" width="10.33203125" style="1" bestFit="1" customWidth="1"/>
    <col min="207" max="207" width="9" style="1" bestFit="1" customWidth="1"/>
    <col min="208" max="209" width="10.33203125" style="1" bestFit="1" customWidth="1"/>
    <col min="210" max="210" width="11.5546875" style="1" bestFit="1" customWidth="1"/>
    <col min="211" max="213" width="10.33203125" style="1" bestFit="1" customWidth="1"/>
    <col min="214" max="215" width="11.5546875" style="1" bestFit="1" customWidth="1"/>
    <col min="216" max="217" width="10.33203125" style="1" bestFit="1" customWidth="1"/>
    <col min="218" max="218" width="9" style="1" bestFit="1" customWidth="1"/>
    <col min="219" max="219" width="11" style="1" bestFit="1" customWidth="1"/>
    <col min="220" max="220" width="11.5546875" style="1" bestFit="1" customWidth="1"/>
    <col min="221" max="224" width="10.33203125" style="1" bestFit="1" customWidth="1"/>
    <col min="225" max="225" width="11.5546875" style="1" bestFit="1" customWidth="1"/>
    <col min="226" max="227" width="10.33203125" style="1" bestFit="1" customWidth="1"/>
    <col min="228" max="228" width="9.5546875" style="1" bestFit="1" customWidth="1"/>
    <col min="229" max="229" width="10.33203125" style="1" bestFit="1" customWidth="1"/>
    <col min="230" max="230" width="9" style="1" bestFit="1" customWidth="1"/>
    <col min="231" max="232" width="10.33203125" style="1" bestFit="1" customWidth="1"/>
    <col min="233" max="233" width="11.5546875" style="1" bestFit="1" customWidth="1"/>
    <col min="234" max="235" width="9" style="1" bestFit="1" customWidth="1"/>
    <col min="236" max="237" width="10.33203125" style="1" bestFit="1" customWidth="1"/>
    <col min="238" max="238" width="9" style="1" bestFit="1" customWidth="1"/>
    <col min="239" max="240" width="10.33203125" style="1" bestFit="1" customWidth="1"/>
    <col min="241" max="241" width="9" style="1" bestFit="1" customWidth="1"/>
    <col min="242" max="242" width="10.33203125" style="1" bestFit="1" customWidth="1"/>
    <col min="243" max="16384" width="8.88671875" style="1"/>
  </cols>
  <sheetData>
    <row r="1" spans="2:242" ht="15" thickBot="1" x14ac:dyDescent="0.35"/>
    <row r="2" spans="2:242" ht="26.4" customHeight="1" x14ac:dyDescent="0.3">
      <c r="B2" s="303" t="s">
        <v>523</v>
      </c>
      <c r="C2" s="304"/>
      <c r="D2" s="177">
        <v>11008</v>
      </c>
      <c r="E2" s="178">
        <v>11019</v>
      </c>
      <c r="F2" s="178">
        <v>10249</v>
      </c>
      <c r="G2" s="178">
        <v>10252</v>
      </c>
      <c r="H2" s="178">
        <v>10250</v>
      </c>
      <c r="I2" s="178">
        <v>10251</v>
      </c>
      <c r="J2" s="178">
        <v>10255</v>
      </c>
      <c r="K2" s="178">
        <v>10248</v>
      </c>
      <c r="L2" s="178">
        <v>10253</v>
      </c>
      <c r="M2" s="178">
        <v>10256</v>
      </c>
      <c r="N2" s="178">
        <v>10257</v>
      </c>
      <c r="O2" s="178">
        <v>10254</v>
      </c>
      <c r="P2" s="178">
        <v>10258</v>
      </c>
      <c r="Q2" s="178">
        <v>10259</v>
      </c>
      <c r="R2" s="178">
        <v>10262</v>
      </c>
      <c r="S2" s="178">
        <v>10260</v>
      </c>
      <c r="T2" s="178">
        <v>10261</v>
      </c>
      <c r="U2" s="178">
        <v>10263</v>
      </c>
      <c r="V2" s="178">
        <v>10266</v>
      </c>
      <c r="W2" s="178">
        <v>10268</v>
      </c>
      <c r="X2" s="178">
        <v>10270</v>
      </c>
      <c r="Y2" s="178">
        <v>10267</v>
      </c>
      <c r="Z2" s="178">
        <v>10272</v>
      </c>
      <c r="AA2" s="178">
        <v>10269</v>
      </c>
      <c r="AB2" s="178">
        <v>10275</v>
      </c>
      <c r="AC2" s="178">
        <v>10265</v>
      </c>
      <c r="AD2" s="178">
        <v>10273</v>
      </c>
      <c r="AE2" s="178">
        <v>10277</v>
      </c>
      <c r="AF2" s="178">
        <v>10276</v>
      </c>
      <c r="AG2" s="178">
        <v>10274</v>
      </c>
      <c r="AH2" s="178">
        <v>10278</v>
      </c>
      <c r="AI2" s="178">
        <v>10279</v>
      </c>
      <c r="AJ2" s="178">
        <v>10281</v>
      </c>
      <c r="AK2" s="178">
        <v>10282</v>
      </c>
      <c r="AL2" s="178">
        <v>10264</v>
      </c>
      <c r="AM2" s="178">
        <v>10283</v>
      </c>
      <c r="AN2" s="178">
        <v>10285</v>
      </c>
      <c r="AO2" s="178">
        <v>10284</v>
      </c>
      <c r="AP2" s="178">
        <v>10287</v>
      </c>
      <c r="AQ2" s="178">
        <v>10289</v>
      </c>
      <c r="AR2" s="178">
        <v>10271</v>
      </c>
      <c r="AS2" s="178">
        <v>10286</v>
      </c>
      <c r="AT2" s="178">
        <v>10292</v>
      </c>
      <c r="AU2" s="178">
        <v>10288</v>
      </c>
      <c r="AV2" s="178">
        <v>10290</v>
      </c>
      <c r="AW2" s="178">
        <v>10291</v>
      </c>
      <c r="AX2" s="178">
        <v>10294</v>
      </c>
      <c r="AY2" s="178">
        <v>10295</v>
      </c>
      <c r="AZ2" s="178">
        <v>10297</v>
      </c>
      <c r="BA2" s="178">
        <v>10293</v>
      </c>
      <c r="BB2" s="178">
        <v>10296</v>
      </c>
      <c r="BC2" s="178">
        <v>10298</v>
      </c>
      <c r="BD2" s="178">
        <v>10280</v>
      </c>
      <c r="BE2" s="178">
        <v>10299</v>
      </c>
      <c r="BF2" s="178">
        <v>10301</v>
      </c>
      <c r="BG2" s="178">
        <v>10304</v>
      </c>
      <c r="BH2" s="178">
        <v>10300</v>
      </c>
      <c r="BI2" s="178">
        <v>10303</v>
      </c>
      <c r="BJ2" s="178">
        <v>10306</v>
      </c>
      <c r="BK2" s="178">
        <v>10308</v>
      </c>
      <c r="BL2" s="178">
        <v>10307</v>
      </c>
      <c r="BM2" s="178">
        <v>10311</v>
      </c>
      <c r="BN2" s="178">
        <v>10310</v>
      </c>
      <c r="BO2" s="178">
        <v>10312</v>
      </c>
      <c r="BP2" s="178">
        <v>10315</v>
      </c>
      <c r="BQ2" s="178">
        <v>10313</v>
      </c>
      <c r="BR2" s="178">
        <v>10314</v>
      </c>
      <c r="BS2" s="178">
        <v>10318</v>
      </c>
      <c r="BT2" s="178">
        <v>10316</v>
      </c>
      <c r="BU2" s="178">
        <v>10302</v>
      </c>
      <c r="BV2" s="178">
        <v>10305</v>
      </c>
      <c r="BW2" s="178">
        <v>10317</v>
      </c>
      <c r="BX2" s="178">
        <v>10324</v>
      </c>
      <c r="BY2" s="178">
        <v>10319</v>
      </c>
      <c r="BZ2" s="178">
        <v>10321</v>
      </c>
      <c r="CA2" s="178">
        <v>10323</v>
      </c>
      <c r="CB2" s="178">
        <v>10325</v>
      </c>
      <c r="CC2" s="178">
        <v>10326</v>
      </c>
      <c r="CD2" s="178">
        <v>10327</v>
      </c>
      <c r="CE2" s="178">
        <v>10328</v>
      </c>
      <c r="CF2" s="178">
        <v>10320</v>
      </c>
      <c r="CG2" s="178">
        <v>10331</v>
      </c>
      <c r="CH2" s="178">
        <v>10332</v>
      </c>
      <c r="CI2" s="178">
        <v>10309</v>
      </c>
      <c r="CJ2" s="178">
        <v>10322</v>
      </c>
      <c r="CK2" s="178">
        <v>10329</v>
      </c>
      <c r="CL2" s="178">
        <v>10335</v>
      </c>
      <c r="CM2" s="178">
        <v>10333</v>
      </c>
      <c r="CN2" s="178">
        <v>10336</v>
      </c>
      <c r="CO2" s="178">
        <v>10330</v>
      </c>
      <c r="CP2" s="178">
        <v>10334</v>
      </c>
      <c r="CQ2" s="178">
        <v>10337</v>
      </c>
      <c r="CR2" s="178">
        <v>10338</v>
      </c>
      <c r="CS2" s="178">
        <v>10339</v>
      </c>
      <c r="CT2" s="178">
        <v>10342</v>
      </c>
      <c r="CU2" s="178">
        <v>10341</v>
      </c>
      <c r="CV2" s="178">
        <v>10344</v>
      </c>
      <c r="CW2" s="178">
        <v>10343</v>
      </c>
      <c r="CX2" s="178">
        <v>10340</v>
      </c>
      <c r="CY2" s="178">
        <v>10346</v>
      </c>
      <c r="CZ2" s="178">
        <v>10347</v>
      </c>
      <c r="DA2" s="178">
        <v>10345</v>
      </c>
      <c r="DB2" s="178">
        <v>10348</v>
      </c>
      <c r="DC2" s="178">
        <v>10349</v>
      </c>
      <c r="DD2" s="178">
        <v>10352</v>
      </c>
      <c r="DE2" s="178">
        <v>10351</v>
      </c>
      <c r="DF2" s="178">
        <v>10354</v>
      </c>
      <c r="DG2" s="178">
        <v>10355</v>
      </c>
      <c r="DH2" s="178">
        <v>10353</v>
      </c>
      <c r="DI2" s="178">
        <v>10359</v>
      </c>
      <c r="DJ2" s="178">
        <v>10356</v>
      </c>
      <c r="DK2" s="178">
        <v>10358</v>
      </c>
      <c r="DL2" s="178">
        <v>10362</v>
      </c>
      <c r="DM2" s="178">
        <v>10357</v>
      </c>
      <c r="DN2" s="178">
        <v>10360</v>
      </c>
      <c r="DO2" s="178">
        <v>10365</v>
      </c>
      <c r="DP2" s="178">
        <v>10367</v>
      </c>
      <c r="DQ2" s="178">
        <v>10368</v>
      </c>
      <c r="DR2" s="178">
        <v>10350</v>
      </c>
      <c r="DS2" s="178">
        <v>10361</v>
      </c>
      <c r="DT2" s="178">
        <v>10363</v>
      </c>
      <c r="DU2" s="178">
        <v>10364</v>
      </c>
      <c r="DV2" s="178">
        <v>10369</v>
      </c>
      <c r="DW2" s="178">
        <v>10372</v>
      </c>
      <c r="DX2" s="178">
        <v>10374</v>
      </c>
      <c r="DY2" s="178">
        <v>10375</v>
      </c>
      <c r="DZ2" s="178">
        <v>10373</v>
      </c>
      <c r="EA2" s="178">
        <v>10376</v>
      </c>
      <c r="EB2" s="178">
        <v>10377</v>
      </c>
      <c r="EC2" s="178">
        <v>10379</v>
      </c>
      <c r="ED2" s="178">
        <v>10381</v>
      </c>
      <c r="EE2" s="178">
        <v>10382</v>
      </c>
      <c r="EF2" s="178">
        <v>10383</v>
      </c>
      <c r="EG2" s="178">
        <v>10378</v>
      </c>
      <c r="EH2" s="178">
        <v>10384</v>
      </c>
      <c r="EI2" s="178">
        <v>10387</v>
      </c>
      <c r="EJ2" s="178">
        <v>10388</v>
      </c>
      <c r="EK2" s="178">
        <v>10385</v>
      </c>
      <c r="EL2" s="178">
        <v>10371</v>
      </c>
      <c r="EM2" s="178">
        <v>10389</v>
      </c>
      <c r="EN2" s="178">
        <v>10386</v>
      </c>
      <c r="EO2" s="178">
        <v>10390</v>
      </c>
      <c r="EP2" s="178">
        <v>10370</v>
      </c>
      <c r="EQ2" s="178">
        <v>10366</v>
      </c>
      <c r="ER2" s="178">
        <v>10391</v>
      </c>
      <c r="ES2" s="178">
        <v>10392</v>
      </c>
      <c r="ET2" s="178">
        <v>10397</v>
      </c>
      <c r="EU2" s="178">
        <v>10393</v>
      </c>
      <c r="EV2" s="178">
        <v>10394</v>
      </c>
      <c r="EW2" s="178">
        <v>10395</v>
      </c>
      <c r="EX2" s="178">
        <v>10396</v>
      </c>
      <c r="EY2" s="178">
        <v>10399</v>
      </c>
      <c r="EZ2" s="178">
        <v>10404</v>
      </c>
      <c r="FA2" s="178">
        <v>10398</v>
      </c>
      <c r="FB2" s="178">
        <v>10403</v>
      </c>
      <c r="FC2" s="178">
        <v>10401</v>
      </c>
      <c r="FD2" s="178">
        <v>10402</v>
      </c>
      <c r="FE2" s="178">
        <v>10406</v>
      </c>
      <c r="FF2" s="178">
        <v>10408</v>
      </c>
      <c r="FG2" s="178">
        <v>10409</v>
      </c>
      <c r="FH2" s="178">
        <v>10410</v>
      </c>
      <c r="FI2" s="178">
        <v>10412</v>
      </c>
      <c r="FJ2" s="178">
        <v>10380</v>
      </c>
      <c r="FK2" s="178">
        <v>10400</v>
      </c>
      <c r="FL2" s="178">
        <v>10413</v>
      </c>
      <c r="FM2" s="178">
        <v>10414</v>
      </c>
      <c r="FN2" s="178">
        <v>10411</v>
      </c>
      <c r="FO2" s="178">
        <v>10405</v>
      </c>
      <c r="FP2" s="178">
        <v>10415</v>
      </c>
      <c r="FQ2" s="178">
        <v>10418</v>
      </c>
      <c r="FR2" s="178">
        <v>10416</v>
      </c>
      <c r="FS2" s="178">
        <v>10420</v>
      </c>
      <c r="FT2" s="178">
        <v>10421</v>
      </c>
      <c r="FU2" s="178">
        <v>10424</v>
      </c>
      <c r="FV2" s="178">
        <v>10417</v>
      </c>
      <c r="FW2" s="178">
        <v>10407</v>
      </c>
      <c r="FX2" s="178">
        <v>10419</v>
      </c>
      <c r="FY2" s="178">
        <v>10422</v>
      </c>
      <c r="FZ2" s="178">
        <v>10430</v>
      </c>
      <c r="GA2" s="178">
        <v>10428</v>
      </c>
      <c r="GB2" s="178">
        <v>10426</v>
      </c>
      <c r="GC2" s="178">
        <v>10429</v>
      </c>
      <c r="GD2" s="178">
        <v>10431</v>
      </c>
      <c r="GE2" s="178">
        <v>10432</v>
      </c>
      <c r="GF2" s="178">
        <v>10435</v>
      </c>
      <c r="GG2" s="178">
        <v>10439</v>
      </c>
      <c r="GH2" s="178">
        <v>10436</v>
      </c>
      <c r="GI2" s="178">
        <v>10437</v>
      </c>
      <c r="GJ2" s="178">
        <v>10434</v>
      </c>
      <c r="GK2" s="178">
        <v>10425</v>
      </c>
      <c r="GL2" s="178">
        <v>10438</v>
      </c>
      <c r="GM2" s="178">
        <v>10443</v>
      </c>
      <c r="GN2" s="178">
        <v>10442</v>
      </c>
      <c r="GO2" s="178">
        <v>10446</v>
      </c>
      <c r="GP2" s="178">
        <v>10445</v>
      </c>
      <c r="GQ2" s="178">
        <v>10444</v>
      </c>
      <c r="GR2" s="178">
        <v>10423</v>
      </c>
      <c r="GS2" s="178">
        <v>10448</v>
      </c>
      <c r="GT2" s="178">
        <v>10454</v>
      </c>
      <c r="GU2" s="178">
        <v>10452</v>
      </c>
      <c r="GV2" s="178">
        <v>10453</v>
      </c>
      <c r="GW2" s="178">
        <v>10449</v>
      </c>
      <c r="GX2" s="178">
        <v>10440</v>
      </c>
      <c r="GY2" s="178">
        <v>10456</v>
      </c>
      <c r="GZ2" s="178">
        <v>10459</v>
      </c>
      <c r="HA2" s="178">
        <v>10427</v>
      </c>
      <c r="HB2" s="178">
        <v>10455</v>
      </c>
      <c r="HC2" s="178">
        <v>10457</v>
      </c>
      <c r="HD2" s="178">
        <v>10460</v>
      </c>
      <c r="HE2" s="178">
        <v>10433</v>
      </c>
      <c r="HF2" s="178">
        <v>10458</v>
      </c>
      <c r="HG2" s="178">
        <v>10461</v>
      </c>
      <c r="HH2" s="178">
        <v>10463</v>
      </c>
      <c r="HI2" s="178">
        <v>10447</v>
      </c>
      <c r="HJ2" s="178">
        <v>10450</v>
      </c>
      <c r="HK2" s="178">
        <v>10467</v>
      </c>
      <c r="HL2" s="178">
        <v>10451</v>
      </c>
      <c r="HM2" s="178">
        <v>10468</v>
      </c>
      <c r="HN2" s="178">
        <v>10466</v>
      </c>
      <c r="HO2" s="178">
        <v>10441</v>
      </c>
      <c r="HP2" s="178">
        <v>10464</v>
      </c>
      <c r="HQ2" s="178">
        <v>10465</v>
      </c>
      <c r="HR2" s="178">
        <v>10469</v>
      </c>
      <c r="HS2" s="178">
        <v>10470</v>
      </c>
      <c r="HT2" s="178">
        <v>10462</v>
      </c>
      <c r="HU2" s="178">
        <v>10471</v>
      </c>
      <c r="HV2" s="178">
        <v>10472</v>
      </c>
      <c r="HW2" s="178">
        <v>10473</v>
      </c>
      <c r="HX2" s="178">
        <v>10474</v>
      </c>
      <c r="HY2" s="178">
        <v>10479</v>
      </c>
      <c r="HZ2" s="178">
        <v>10476</v>
      </c>
      <c r="IA2" s="178">
        <v>10480</v>
      </c>
      <c r="IB2" s="178">
        <v>10477</v>
      </c>
      <c r="IC2" s="178">
        <v>10481</v>
      </c>
      <c r="ID2" s="178">
        <v>10478</v>
      </c>
      <c r="IE2" s="178">
        <v>10487</v>
      </c>
      <c r="IF2" s="178">
        <v>10485</v>
      </c>
      <c r="IG2" s="179">
        <v>10484</v>
      </c>
      <c r="IH2" s="180">
        <v>10486</v>
      </c>
    </row>
    <row r="3" spans="2:242" ht="26.4" customHeight="1" x14ac:dyDescent="0.3">
      <c r="B3" s="305" t="s">
        <v>524</v>
      </c>
      <c r="C3" s="306"/>
      <c r="D3" s="181" t="s">
        <v>525</v>
      </c>
      <c r="E3" s="182" t="s">
        <v>526</v>
      </c>
      <c r="F3" s="182" t="s">
        <v>527</v>
      </c>
      <c r="G3" s="182" t="s">
        <v>528</v>
      </c>
      <c r="H3" s="182" t="s">
        <v>529</v>
      </c>
      <c r="I3" s="182" t="s">
        <v>530</v>
      </c>
      <c r="J3" s="182" t="s">
        <v>531</v>
      </c>
      <c r="K3" s="182" t="s">
        <v>532</v>
      </c>
      <c r="L3" s="182" t="s">
        <v>529</v>
      </c>
      <c r="M3" s="182" t="s">
        <v>533</v>
      </c>
      <c r="N3" s="182" t="s">
        <v>534</v>
      </c>
      <c r="O3" s="182" t="s">
        <v>535</v>
      </c>
      <c r="P3" s="182" t="s">
        <v>525</v>
      </c>
      <c r="Q3" s="182" t="s">
        <v>536</v>
      </c>
      <c r="R3" s="182" t="s">
        <v>537</v>
      </c>
      <c r="S3" s="182" t="s">
        <v>538</v>
      </c>
      <c r="T3" s="182" t="s">
        <v>539</v>
      </c>
      <c r="U3" s="182" t="s">
        <v>525</v>
      </c>
      <c r="V3" s="182" t="s">
        <v>532</v>
      </c>
      <c r="W3" s="182" t="s">
        <v>540</v>
      </c>
      <c r="X3" s="182" t="s">
        <v>532</v>
      </c>
      <c r="Y3" s="182" t="s">
        <v>541</v>
      </c>
      <c r="Z3" s="182" t="s">
        <v>537</v>
      </c>
      <c r="AA3" s="182" t="s">
        <v>542</v>
      </c>
      <c r="AB3" s="182" t="s">
        <v>543</v>
      </c>
      <c r="AC3" s="182" t="s">
        <v>544</v>
      </c>
      <c r="AD3" s="182" t="s">
        <v>545</v>
      </c>
      <c r="AE3" s="182" t="s">
        <v>546</v>
      </c>
      <c r="AF3" s="182" t="s">
        <v>547</v>
      </c>
      <c r="AG3" s="182" t="s">
        <v>548</v>
      </c>
      <c r="AH3" s="182" t="s">
        <v>549</v>
      </c>
      <c r="AI3" s="182" t="s">
        <v>550</v>
      </c>
      <c r="AJ3" s="182" t="s">
        <v>551</v>
      </c>
      <c r="AK3" s="182" t="s">
        <v>551</v>
      </c>
      <c r="AL3" s="182" t="s">
        <v>552</v>
      </c>
      <c r="AM3" s="182" t="s">
        <v>553</v>
      </c>
      <c r="AN3" s="182" t="s">
        <v>545</v>
      </c>
      <c r="AO3" s="182" t="s">
        <v>550</v>
      </c>
      <c r="AP3" s="182" t="s">
        <v>554</v>
      </c>
      <c r="AQ3" s="182" t="s">
        <v>555</v>
      </c>
      <c r="AR3" s="182" t="s">
        <v>556</v>
      </c>
      <c r="AS3" s="182" t="s">
        <v>545</v>
      </c>
      <c r="AT3" s="182" t="s">
        <v>557</v>
      </c>
      <c r="AU3" s="182" t="s">
        <v>558</v>
      </c>
      <c r="AV3" s="182" t="s">
        <v>559</v>
      </c>
      <c r="AW3" s="182" t="s">
        <v>539</v>
      </c>
      <c r="AX3" s="182" t="s">
        <v>537</v>
      </c>
      <c r="AY3" s="182" t="s">
        <v>548</v>
      </c>
      <c r="AZ3" s="182" t="s">
        <v>544</v>
      </c>
      <c r="BA3" s="182" t="s">
        <v>547</v>
      </c>
      <c r="BB3" s="182" t="s">
        <v>553</v>
      </c>
      <c r="BC3" s="182" t="s">
        <v>560</v>
      </c>
      <c r="BD3" s="182" t="s">
        <v>549</v>
      </c>
      <c r="BE3" s="182" t="s">
        <v>554</v>
      </c>
      <c r="BF3" s="182" t="s">
        <v>561</v>
      </c>
      <c r="BG3" s="182" t="s">
        <v>547</v>
      </c>
      <c r="BH3" s="182" t="s">
        <v>543</v>
      </c>
      <c r="BI3" s="182" t="s">
        <v>562</v>
      </c>
      <c r="BJ3" s="182" t="s">
        <v>551</v>
      </c>
      <c r="BK3" s="182" t="s">
        <v>563</v>
      </c>
      <c r="BL3" s="182" t="s">
        <v>564</v>
      </c>
      <c r="BM3" s="182" t="s">
        <v>565</v>
      </c>
      <c r="BN3" s="182" t="s">
        <v>566</v>
      </c>
      <c r="BO3" s="182" t="s">
        <v>561</v>
      </c>
      <c r="BP3" s="182" t="s">
        <v>567</v>
      </c>
      <c r="BQ3" s="182" t="s">
        <v>545</v>
      </c>
      <c r="BR3" s="182" t="s">
        <v>537</v>
      </c>
      <c r="BS3" s="182" t="s">
        <v>567</v>
      </c>
      <c r="BT3" s="182" t="s">
        <v>537</v>
      </c>
      <c r="BU3" s="182" t="s">
        <v>528</v>
      </c>
      <c r="BV3" s="182" t="s">
        <v>568</v>
      </c>
      <c r="BW3" s="182" t="s">
        <v>564</v>
      </c>
      <c r="BX3" s="182" t="s">
        <v>569</v>
      </c>
      <c r="BY3" s="182" t="s">
        <v>547</v>
      </c>
      <c r="BZ3" s="182" t="s">
        <v>567</v>
      </c>
      <c r="CA3" s="182" t="s">
        <v>570</v>
      </c>
      <c r="CB3" s="182" t="s">
        <v>570</v>
      </c>
      <c r="CC3" s="182" t="s">
        <v>571</v>
      </c>
      <c r="CD3" s="182" t="s">
        <v>552</v>
      </c>
      <c r="CE3" s="182" t="s">
        <v>572</v>
      </c>
      <c r="CF3" s="182" t="s">
        <v>532</v>
      </c>
      <c r="CG3" s="182" t="s">
        <v>573</v>
      </c>
      <c r="CH3" s="182" t="s">
        <v>574</v>
      </c>
      <c r="CI3" s="182" t="s">
        <v>560</v>
      </c>
      <c r="CJ3" s="182" t="s">
        <v>575</v>
      </c>
      <c r="CK3" s="182" t="s">
        <v>556</v>
      </c>
      <c r="CL3" s="182" t="s">
        <v>560</v>
      </c>
      <c r="CM3" s="182" t="s">
        <v>532</v>
      </c>
      <c r="CN3" s="182" t="s">
        <v>576</v>
      </c>
      <c r="CO3" s="182" t="s">
        <v>553</v>
      </c>
      <c r="CP3" s="182" t="s">
        <v>530</v>
      </c>
      <c r="CQ3" s="182" t="s">
        <v>541</v>
      </c>
      <c r="CR3" s="182" t="s">
        <v>568</v>
      </c>
      <c r="CS3" s="182" t="s">
        <v>574</v>
      </c>
      <c r="CT3" s="182" t="s">
        <v>541</v>
      </c>
      <c r="CU3" s="182" t="s">
        <v>577</v>
      </c>
      <c r="CV3" s="182" t="s">
        <v>542</v>
      </c>
      <c r="CW3" s="182" t="s">
        <v>550</v>
      </c>
      <c r="CX3" s="182" t="s">
        <v>573</v>
      </c>
      <c r="CY3" s="182" t="s">
        <v>537</v>
      </c>
      <c r="CZ3" s="182" t="s">
        <v>578</v>
      </c>
      <c r="DA3" s="182" t="s">
        <v>545</v>
      </c>
      <c r="DB3" s="182" t="s">
        <v>561</v>
      </c>
      <c r="DC3" s="182" t="s">
        <v>556</v>
      </c>
      <c r="DD3" s="182" t="s">
        <v>572</v>
      </c>
      <c r="DE3" s="182" t="s">
        <v>525</v>
      </c>
      <c r="DF3" s="182" t="s">
        <v>575</v>
      </c>
      <c r="DG3" s="182" t="s">
        <v>579</v>
      </c>
      <c r="DH3" s="182" t="s">
        <v>580</v>
      </c>
      <c r="DI3" s="182" t="s">
        <v>581</v>
      </c>
      <c r="DJ3" s="182" t="s">
        <v>561</v>
      </c>
      <c r="DK3" s="182" t="s">
        <v>582</v>
      </c>
      <c r="DL3" s="182" t="s">
        <v>573</v>
      </c>
      <c r="DM3" s="182" t="s">
        <v>553</v>
      </c>
      <c r="DN3" s="182" t="s">
        <v>544</v>
      </c>
      <c r="DO3" s="182" t="s">
        <v>583</v>
      </c>
      <c r="DP3" s="182" t="s">
        <v>584</v>
      </c>
      <c r="DQ3" s="182" t="s">
        <v>525</v>
      </c>
      <c r="DR3" s="182" t="s">
        <v>582</v>
      </c>
      <c r="DS3" s="182" t="s">
        <v>545</v>
      </c>
      <c r="DT3" s="182" t="s">
        <v>585</v>
      </c>
      <c r="DU3" s="182" t="s">
        <v>586</v>
      </c>
      <c r="DV3" s="182" t="s">
        <v>556</v>
      </c>
      <c r="DW3" s="182" t="s">
        <v>587</v>
      </c>
      <c r="DX3" s="182" t="s">
        <v>588</v>
      </c>
      <c r="DY3" s="182" t="s">
        <v>589</v>
      </c>
      <c r="DZ3" s="182" t="s">
        <v>560</v>
      </c>
      <c r="EA3" s="182" t="s">
        <v>574</v>
      </c>
      <c r="EB3" s="182" t="s">
        <v>581</v>
      </c>
      <c r="EC3" s="182" t="s">
        <v>539</v>
      </c>
      <c r="ED3" s="182" t="s">
        <v>553</v>
      </c>
      <c r="EE3" s="182" t="s">
        <v>525</v>
      </c>
      <c r="EF3" s="182" t="s">
        <v>579</v>
      </c>
      <c r="EG3" s="182" t="s">
        <v>552</v>
      </c>
      <c r="EH3" s="182" t="s">
        <v>549</v>
      </c>
      <c r="EI3" s="182" t="s">
        <v>590</v>
      </c>
      <c r="EJ3" s="182" t="s">
        <v>581</v>
      </c>
      <c r="EK3" s="182" t="s">
        <v>556</v>
      </c>
      <c r="EL3" s="182" t="s">
        <v>582</v>
      </c>
      <c r="EM3" s="182" t="s">
        <v>591</v>
      </c>
      <c r="EN3" s="182" t="s">
        <v>578</v>
      </c>
      <c r="EO3" s="182" t="s">
        <v>525</v>
      </c>
      <c r="EP3" s="182" t="s">
        <v>535</v>
      </c>
      <c r="EQ3" s="182" t="s">
        <v>592</v>
      </c>
      <c r="ER3" s="182" t="s">
        <v>585</v>
      </c>
      <c r="ES3" s="182" t="s">
        <v>580</v>
      </c>
      <c r="ET3" s="182" t="s">
        <v>576</v>
      </c>
      <c r="EU3" s="182" t="s">
        <v>569</v>
      </c>
      <c r="EV3" s="182" t="s">
        <v>589</v>
      </c>
      <c r="EW3" s="182" t="s">
        <v>534</v>
      </c>
      <c r="EX3" s="182" t="s">
        <v>541</v>
      </c>
      <c r="EY3" s="182" t="s">
        <v>584</v>
      </c>
      <c r="EZ3" s="182" t="s">
        <v>543</v>
      </c>
      <c r="FA3" s="182" t="s">
        <v>569</v>
      </c>
      <c r="FB3" s="182" t="s">
        <v>525</v>
      </c>
      <c r="FC3" s="182" t="s">
        <v>537</v>
      </c>
      <c r="FD3" s="182" t="s">
        <v>525</v>
      </c>
      <c r="FE3" s="182" t="s">
        <v>587</v>
      </c>
      <c r="FF3" s="182" t="s">
        <v>593</v>
      </c>
      <c r="FG3" s="182" t="s">
        <v>594</v>
      </c>
      <c r="FH3" s="182" t="s">
        <v>591</v>
      </c>
      <c r="FI3" s="182" t="s">
        <v>532</v>
      </c>
      <c r="FJ3" s="182" t="s">
        <v>560</v>
      </c>
      <c r="FK3" s="182" t="s">
        <v>586</v>
      </c>
      <c r="FL3" s="182" t="s">
        <v>582</v>
      </c>
      <c r="FM3" s="182" t="s">
        <v>578</v>
      </c>
      <c r="FN3" s="182" t="s">
        <v>591</v>
      </c>
      <c r="FO3" s="182" t="s">
        <v>595</v>
      </c>
      <c r="FP3" s="182" t="s">
        <v>589</v>
      </c>
      <c r="FQ3" s="182" t="s">
        <v>545</v>
      </c>
      <c r="FR3" s="182" t="s">
        <v>532</v>
      </c>
      <c r="FS3" s="182" t="s">
        <v>533</v>
      </c>
      <c r="FT3" s="182" t="s">
        <v>539</v>
      </c>
      <c r="FU3" s="182" t="s">
        <v>574</v>
      </c>
      <c r="FV3" s="182" t="s">
        <v>577</v>
      </c>
      <c r="FW3" s="182" t="s">
        <v>538</v>
      </c>
      <c r="FX3" s="182" t="s">
        <v>531</v>
      </c>
      <c r="FY3" s="182" t="s">
        <v>596</v>
      </c>
      <c r="FZ3" s="182" t="s">
        <v>525</v>
      </c>
      <c r="GA3" s="182" t="s">
        <v>558</v>
      </c>
      <c r="GB3" s="182" t="s">
        <v>592</v>
      </c>
      <c r="GC3" s="182" t="s">
        <v>560</v>
      </c>
      <c r="GD3" s="182" t="s">
        <v>591</v>
      </c>
      <c r="GE3" s="182" t="s">
        <v>556</v>
      </c>
      <c r="GF3" s="182" t="s">
        <v>597</v>
      </c>
      <c r="GG3" s="182" t="s">
        <v>574</v>
      </c>
      <c r="GH3" s="182" t="s">
        <v>544</v>
      </c>
      <c r="GI3" s="182" t="s">
        <v>532</v>
      </c>
      <c r="GJ3" s="182" t="s">
        <v>552</v>
      </c>
      <c r="GK3" s="182" t="s">
        <v>582</v>
      </c>
      <c r="GL3" s="182" t="s">
        <v>527</v>
      </c>
      <c r="GM3" s="182" t="s">
        <v>558</v>
      </c>
      <c r="GN3" s="182" t="s">
        <v>525</v>
      </c>
      <c r="GO3" s="182" t="s">
        <v>527</v>
      </c>
      <c r="GP3" s="182" t="s">
        <v>549</v>
      </c>
      <c r="GQ3" s="182" t="s">
        <v>549</v>
      </c>
      <c r="GR3" s="182" t="s">
        <v>598</v>
      </c>
      <c r="GS3" s="182" t="s">
        <v>526</v>
      </c>
      <c r="GT3" s="182" t="s">
        <v>582</v>
      </c>
      <c r="GU3" s="182" t="s">
        <v>569</v>
      </c>
      <c r="GV3" s="182" t="s">
        <v>579</v>
      </c>
      <c r="GW3" s="182" t="s">
        <v>544</v>
      </c>
      <c r="GX3" s="182" t="s">
        <v>569</v>
      </c>
      <c r="GY3" s="182" t="s">
        <v>570</v>
      </c>
      <c r="GZ3" s="182" t="s">
        <v>530</v>
      </c>
      <c r="HA3" s="182" t="s">
        <v>580</v>
      </c>
      <c r="HB3" s="182" t="s">
        <v>532</v>
      </c>
      <c r="HC3" s="182" t="s">
        <v>570</v>
      </c>
      <c r="HD3" s="182" t="s">
        <v>552</v>
      </c>
      <c r="HE3" s="182" t="s">
        <v>576</v>
      </c>
      <c r="HF3" s="182" t="s">
        <v>528</v>
      </c>
      <c r="HG3" s="182" t="s">
        <v>553</v>
      </c>
      <c r="HH3" s="182" t="s">
        <v>528</v>
      </c>
      <c r="HI3" s="182" t="s">
        <v>554</v>
      </c>
      <c r="HJ3" s="182" t="s">
        <v>530</v>
      </c>
      <c r="HK3" s="182" t="s">
        <v>543</v>
      </c>
      <c r="HL3" s="182" t="s">
        <v>545</v>
      </c>
      <c r="HM3" s="182" t="s">
        <v>570</v>
      </c>
      <c r="HN3" s="182" t="s">
        <v>559</v>
      </c>
      <c r="HO3" s="182" t="s">
        <v>568</v>
      </c>
      <c r="HP3" s="182" t="s">
        <v>572</v>
      </c>
      <c r="HQ3" s="182" t="s">
        <v>584</v>
      </c>
      <c r="HR3" s="182" t="s">
        <v>542</v>
      </c>
      <c r="HS3" s="182" t="s">
        <v>573</v>
      </c>
      <c r="HT3" s="182" t="s">
        <v>597</v>
      </c>
      <c r="HU3" s="182" t="s">
        <v>555</v>
      </c>
      <c r="HV3" s="182" t="s">
        <v>581</v>
      </c>
      <c r="HW3" s="182" t="s">
        <v>567</v>
      </c>
      <c r="HX3" s="182" t="s">
        <v>575</v>
      </c>
      <c r="HY3" s="182" t="s">
        <v>537</v>
      </c>
      <c r="HZ3" s="182" t="s">
        <v>534</v>
      </c>
      <c r="IA3" s="182" t="s">
        <v>593</v>
      </c>
      <c r="IB3" s="182" t="s">
        <v>576</v>
      </c>
      <c r="IC3" s="182" t="s">
        <v>554</v>
      </c>
      <c r="ID3" s="182" t="s">
        <v>530</v>
      </c>
      <c r="IE3" s="182" t="s">
        <v>587</v>
      </c>
      <c r="IF3" s="182" t="s">
        <v>595</v>
      </c>
      <c r="IG3" s="183" t="s">
        <v>555</v>
      </c>
      <c r="IH3" s="184" t="s">
        <v>534</v>
      </c>
    </row>
    <row r="4" spans="2:242" ht="26.4" customHeight="1" x14ac:dyDescent="0.3">
      <c r="B4" s="305" t="s">
        <v>599</v>
      </c>
      <c r="C4" s="306"/>
      <c r="D4" s="181" t="s">
        <v>387</v>
      </c>
      <c r="E4" s="182" t="s">
        <v>391</v>
      </c>
      <c r="F4" s="182" t="s">
        <v>391</v>
      </c>
      <c r="G4" s="182" t="s">
        <v>397</v>
      </c>
      <c r="H4" s="182" t="s">
        <v>395</v>
      </c>
      <c r="I4" s="182" t="s">
        <v>403</v>
      </c>
      <c r="J4" s="182" t="s">
        <v>406</v>
      </c>
      <c r="K4" s="182" t="s">
        <v>398</v>
      </c>
      <c r="L4" s="182" t="s">
        <v>403</v>
      </c>
      <c r="M4" s="182" t="s">
        <v>397</v>
      </c>
      <c r="N4" s="182" t="s">
        <v>395</v>
      </c>
      <c r="O4" s="182" t="s">
        <v>398</v>
      </c>
      <c r="P4" s="182" t="s">
        <v>388</v>
      </c>
      <c r="Q4" s="182" t="s">
        <v>395</v>
      </c>
      <c r="R4" s="182" t="s">
        <v>409</v>
      </c>
      <c r="S4" s="182" t="s">
        <v>395</v>
      </c>
      <c r="T4" s="182" t="s">
        <v>395</v>
      </c>
      <c r="U4" s="182" t="s">
        <v>406</v>
      </c>
      <c r="V4" s="182" t="s">
        <v>403</v>
      </c>
      <c r="W4" s="182" t="s">
        <v>409</v>
      </c>
      <c r="X4" s="182" t="s">
        <v>388</v>
      </c>
      <c r="Y4" s="182" t="s">
        <v>395</v>
      </c>
      <c r="Z4" s="182" t="s">
        <v>391</v>
      </c>
      <c r="AA4" s="182" t="s">
        <v>398</v>
      </c>
      <c r="AB4" s="182" t="s">
        <v>388</v>
      </c>
      <c r="AC4" s="182" t="s">
        <v>392</v>
      </c>
      <c r="AD4" s="182" t="s">
        <v>403</v>
      </c>
      <c r="AE4" s="182" t="s">
        <v>392</v>
      </c>
      <c r="AF4" s="182" t="s">
        <v>409</v>
      </c>
      <c r="AG4" s="182" t="s">
        <v>391</v>
      </c>
      <c r="AH4" s="182" t="s">
        <v>409</v>
      </c>
      <c r="AI4" s="182" t="s">
        <v>409</v>
      </c>
      <c r="AJ4" s="182" t="s">
        <v>395</v>
      </c>
      <c r="AK4" s="182" t="s">
        <v>397</v>
      </c>
      <c r="AL4" s="182" t="s">
        <v>391</v>
      </c>
      <c r="AM4" s="182" t="s">
        <v>403</v>
      </c>
      <c r="AN4" s="182" t="s">
        <v>388</v>
      </c>
      <c r="AO4" s="182" t="s">
        <v>395</v>
      </c>
      <c r="AP4" s="182" t="s">
        <v>409</v>
      </c>
      <c r="AQ4" s="182" t="s">
        <v>387</v>
      </c>
      <c r="AR4" s="182" t="s">
        <v>391</v>
      </c>
      <c r="AS4" s="182" t="s">
        <v>409</v>
      </c>
      <c r="AT4" s="182" t="s">
        <v>388</v>
      </c>
      <c r="AU4" s="182" t="s">
        <v>395</v>
      </c>
      <c r="AV4" s="182" t="s">
        <v>409</v>
      </c>
      <c r="AW4" s="182" t="s">
        <v>391</v>
      </c>
      <c r="AX4" s="182" t="s">
        <v>395</v>
      </c>
      <c r="AY4" s="182" t="s">
        <v>392</v>
      </c>
      <c r="AZ4" s="182" t="s">
        <v>398</v>
      </c>
      <c r="BA4" s="182" t="s">
        <v>388</v>
      </c>
      <c r="BB4" s="182" t="s">
        <v>391</v>
      </c>
      <c r="BC4" s="182" t="s">
        <v>391</v>
      </c>
      <c r="BD4" s="182" t="s">
        <v>392</v>
      </c>
      <c r="BE4" s="182" t="s">
        <v>395</v>
      </c>
      <c r="BF4" s="182" t="s">
        <v>409</v>
      </c>
      <c r="BG4" s="182" t="s">
        <v>388</v>
      </c>
      <c r="BH4" s="182" t="s">
        <v>397</v>
      </c>
      <c r="BI4" s="182" t="s">
        <v>387</v>
      </c>
      <c r="BJ4" s="182" t="s">
        <v>388</v>
      </c>
      <c r="BK4" s="182" t="s">
        <v>387</v>
      </c>
      <c r="BL4" s="182" t="s">
        <v>392</v>
      </c>
      <c r="BM4" s="182" t="s">
        <v>388</v>
      </c>
      <c r="BN4" s="182" t="s">
        <v>409</v>
      </c>
      <c r="BO4" s="182" t="s">
        <v>392</v>
      </c>
      <c r="BP4" s="182" t="s">
        <v>395</v>
      </c>
      <c r="BQ4" s="182" t="s">
        <v>392</v>
      </c>
      <c r="BR4" s="182" t="s">
        <v>388</v>
      </c>
      <c r="BS4" s="182" t="s">
        <v>409</v>
      </c>
      <c r="BT4" s="182" t="s">
        <v>388</v>
      </c>
      <c r="BU4" s="182" t="s">
        <v>395</v>
      </c>
      <c r="BV4" s="182" t="s">
        <v>409</v>
      </c>
      <c r="BW4" s="182" t="s">
        <v>391</v>
      </c>
      <c r="BX4" s="182" t="s">
        <v>406</v>
      </c>
      <c r="BY4" s="182" t="s">
        <v>387</v>
      </c>
      <c r="BZ4" s="182" t="s">
        <v>403</v>
      </c>
      <c r="CA4" s="182" t="s">
        <v>395</v>
      </c>
      <c r="CB4" s="182" t="s">
        <v>388</v>
      </c>
      <c r="CC4" s="182" t="s">
        <v>395</v>
      </c>
      <c r="CD4" s="182" t="s">
        <v>392</v>
      </c>
      <c r="CE4" s="182" t="s">
        <v>395</v>
      </c>
      <c r="CF4" s="182" t="s">
        <v>398</v>
      </c>
      <c r="CG4" s="182" t="s">
        <v>406</v>
      </c>
      <c r="CH4" s="182" t="s">
        <v>403</v>
      </c>
      <c r="CI4" s="182" t="s">
        <v>403</v>
      </c>
      <c r="CJ4" s="182" t="s">
        <v>387</v>
      </c>
      <c r="CK4" s="182" t="s">
        <v>395</v>
      </c>
      <c r="CL4" s="182" t="s">
        <v>387</v>
      </c>
      <c r="CM4" s="182" t="s">
        <v>398</v>
      </c>
      <c r="CN4" s="182" t="s">
        <v>387</v>
      </c>
      <c r="CO4" s="182" t="s">
        <v>403</v>
      </c>
      <c r="CP4" s="182" t="s">
        <v>409</v>
      </c>
      <c r="CQ4" s="182" t="s">
        <v>395</v>
      </c>
      <c r="CR4" s="182" t="s">
        <v>397</v>
      </c>
      <c r="CS4" s="182" t="s">
        <v>392</v>
      </c>
      <c r="CT4" s="182" t="s">
        <v>395</v>
      </c>
      <c r="CU4" s="182" t="s">
        <v>387</v>
      </c>
      <c r="CV4" s="182" t="s">
        <v>395</v>
      </c>
      <c r="CW4" s="182" t="s">
        <v>395</v>
      </c>
      <c r="CX4" s="182" t="s">
        <v>388</v>
      </c>
      <c r="CY4" s="182" t="s">
        <v>403</v>
      </c>
      <c r="CZ4" s="182" t="s">
        <v>395</v>
      </c>
      <c r="DA4" s="182" t="s">
        <v>392</v>
      </c>
      <c r="DB4" s="182" t="s">
        <v>395</v>
      </c>
      <c r="DC4" s="182" t="s">
        <v>387</v>
      </c>
      <c r="DD4" s="182" t="s">
        <v>403</v>
      </c>
      <c r="DE4" s="182" t="s">
        <v>388</v>
      </c>
      <c r="DF4" s="182" t="s">
        <v>409</v>
      </c>
      <c r="DG4" s="182" t="s">
        <v>391</v>
      </c>
      <c r="DH4" s="182" t="s">
        <v>387</v>
      </c>
      <c r="DI4" s="182" t="s">
        <v>398</v>
      </c>
      <c r="DJ4" s="182" t="s">
        <v>391</v>
      </c>
      <c r="DK4" s="182" t="s">
        <v>398</v>
      </c>
      <c r="DL4" s="182" t="s">
        <v>409</v>
      </c>
      <c r="DM4" s="182" t="s">
        <v>388</v>
      </c>
      <c r="DN4" s="182" t="s">
        <v>395</v>
      </c>
      <c r="DO4" s="182" t="s">
        <v>403</v>
      </c>
      <c r="DP4" s="182" t="s">
        <v>387</v>
      </c>
      <c r="DQ4" s="182" t="s">
        <v>392</v>
      </c>
      <c r="DR4" s="182" t="s">
        <v>391</v>
      </c>
      <c r="DS4" s="182" t="s">
        <v>388</v>
      </c>
      <c r="DT4" s="182" t="s">
        <v>395</v>
      </c>
      <c r="DU4" s="182" t="s">
        <v>388</v>
      </c>
      <c r="DV4" s="182" t="s">
        <v>409</v>
      </c>
      <c r="DW4" s="182" t="s">
        <v>398</v>
      </c>
      <c r="DX4" s="182" t="s">
        <v>388</v>
      </c>
      <c r="DY4" s="182" t="s">
        <v>403</v>
      </c>
      <c r="DZ4" s="182" t="s">
        <v>395</v>
      </c>
      <c r="EA4" s="182" t="s">
        <v>388</v>
      </c>
      <c r="EB4" s="182" t="s">
        <v>388</v>
      </c>
      <c r="EC4" s="182" t="s">
        <v>392</v>
      </c>
      <c r="ED4" s="182" t="s">
        <v>403</v>
      </c>
      <c r="EE4" s="182" t="s">
        <v>395</v>
      </c>
      <c r="EF4" s="182" t="s">
        <v>395</v>
      </c>
      <c r="EG4" s="182" t="s">
        <v>398</v>
      </c>
      <c r="EH4" s="182" t="s">
        <v>403</v>
      </c>
      <c r="EI4" s="182" t="s">
        <v>388</v>
      </c>
      <c r="EJ4" s="182" t="s">
        <v>392</v>
      </c>
      <c r="EK4" s="182" t="s">
        <v>388</v>
      </c>
      <c r="EL4" s="182" t="s">
        <v>388</v>
      </c>
      <c r="EM4" s="182" t="s">
        <v>395</v>
      </c>
      <c r="EN4" s="182" t="s">
        <v>406</v>
      </c>
      <c r="EO4" s="182" t="s">
        <v>391</v>
      </c>
      <c r="EP4" s="182" t="s">
        <v>391</v>
      </c>
      <c r="EQ4" s="182" t="s">
        <v>409</v>
      </c>
      <c r="ER4" s="182" t="s">
        <v>403</v>
      </c>
      <c r="ES4" s="182" t="s">
        <v>392</v>
      </c>
      <c r="ET4" s="182" t="s">
        <v>398</v>
      </c>
      <c r="EU4" s="182" t="s">
        <v>388</v>
      </c>
      <c r="EV4" s="182" t="s">
        <v>388</v>
      </c>
      <c r="EW4" s="182" t="s">
        <v>397</v>
      </c>
      <c r="EX4" s="182" t="s">
        <v>388</v>
      </c>
      <c r="EY4" s="182" t="s">
        <v>409</v>
      </c>
      <c r="EZ4" s="182" t="s">
        <v>392</v>
      </c>
      <c r="FA4" s="182" t="s">
        <v>392</v>
      </c>
      <c r="FB4" s="182" t="s">
        <v>395</v>
      </c>
      <c r="FC4" s="182" t="s">
        <v>388</v>
      </c>
      <c r="FD4" s="182" t="s">
        <v>409</v>
      </c>
      <c r="FE4" s="182" t="s">
        <v>387</v>
      </c>
      <c r="FF4" s="182" t="s">
        <v>409</v>
      </c>
      <c r="FG4" s="182" t="s">
        <v>403</v>
      </c>
      <c r="FH4" s="182" t="s">
        <v>403</v>
      </c>
      <c r="FI4" s="182" t="s">
        <v>409</v>
      </c>
      <c r="FJ4" s="182" t="s">
        <v>409</v>
      </c>
      <c r="FK4" s="182" t="s">
        <v>388</v>
      </c>
      <c r="FL4" s="182" t="s">
        <v>403</v>
      </c>
      <c r="FM4" s="182" t="s">
        <v>392</v>
      </c>
      <c r="FN4" s="182" t="s">
        <v>406</v>
      </c>
      <c r="FO4" s="182" t="s">
        <v>388</v>
      </c>
      <c r="FP4" s="182" t="s">
        <v>403</v>
      </c>
      <c r="FQ4" s="182" t="s">
        <v>395</v>
      </c>
      <c r="FR4" s="182" t="s">
        <v>409</v>
      </c>
      <c r="FS4" s="182" t="s">
        <v>403</v>
      </c>
      <c r="FT4" s="182" t="s">
        <v>409</v>
      </c>
      <c r="FU4" s="182" t="s">
        <v>387</v>
      </c>
      <c r="FV4" s="182" t="s">
        <v>395</v>
      </c>
      <c r="FW4" s="182" t="s">
        <v>392</v>
      </c>
      <c r="FX4" s="182" t="s">
        <v>395</v>
      </c>
      <c r="FY4" s="182" t="s">
        <v>392</v>
      </c>
      <c r="FZ4" s="182" t="s">
        <v>395</v>
      </c>
      <c r="GA4" s="182" t="s">
        <v>387</v>
      </c>
      <c r="GB4" s="182" t="s">
        <v>395</v>
      </c>
      <c r="GC4" s="182" t="s">
        <v>403</v>
      </c>
      <c r="GD4" s="182" t="s">
        <v>395</v>
      </c>
      <c r="GE4" s="182" t="s">
        <v>403</v>
      </c>
      <c r="GF4" s="182" t="s">
        <v>409</v>
      </c>
      <c r="GG4" s="182" t="s">
        <v>391</v>
      </c>
      <c r="GH4" s="182" t="s">
        <v>403</v>
      </c>
      <c r="GI4" s="182" t="s">
        <v>409</v>
      </c>
      <c r="GJ4" s="182" t="s">
        <v>403</v>
      </c>
      <c r="GK4" s="182" t="s">
        <v>391</v>
      </c>
      <c r="GL4" s="182" t="s">
        <v>403</v>
      </c>
      <c r="GM4" s="182" t="s">
        <v>409</v>
      </c>
      <c r="GN4" s="182" t="s">
        <v>403</v>
      </c>
      <c r="GO4" s="182" t="s">
        <v>391</v>
      </c>
      <c r="GP4" s="182" t="s">
        <v>403</v>
      </c>
      <c r="GQ4" s="182" t="s">
        <v>403</v>
      </c>
      <c r="GR4" s="182" t="s">
        <v>391</v>
      </c>
      <c r="GS4" s="182" t="s">
        <v>395</v>
      </c>
      <c r="GT4" s="182" t="s">
        <v>395</v>
      </c>
      <c r="GU4" s="182" t="s">
        <v>409</v>
      </c>
      <c r="GV4" s="182" t="s">
        <v>388</v>
      </c>
      <c r="GW4" s="182" t="s">
        <v>403</v>
      </c>
      <c r="GX4" s="182" t="s">
        <v>395</v>
      </c>
      <c r="GY4" s="182" t="s">
        <v>409</v>
      </c>
      <c r="GZ4" s="182" t="s">
        <v>395</v>
      </c>
      <c r="HA4" s="182" t="s">
        <v>395</v>
      </c>
      <c r="HB4" s="182" t="s">
        <v>409</v>
      </c>
      <c r="HC4" s="182" t="s">
        <v>392</v>
      </c>
      <c r="HD4" s="182" t="s">
        <v>409</v>
      </c>
      <c r="HE4" s="182" t="s">
        <v>397</v>
      </c>
      <c r="HF4" s="182" t="s">
        <v>387</v>
      </c>
      <c r="HG4" s="182" t="s">
        <v>388</v>
      </c>
      <c r="HH4" s="182" t="s">
        <v>398</v>
      </c>
      <c r="HI4" s="182" t="s">
        <v>395</v>
      </c>
      <c r="HJ4" s="182" t="s">
        <v>409</v>
      </c>
      <c r="HK4" s="182" t="s">
        <v>409</v>
      </c>
      <c r="HL4" s="182" t="s">
        <v>395</v>
      </c>
      <c r="HM4" s="182" t="s">
        <v>403</v>
      </c>
      <c r="HN4" s="182" t="s">
        <v>395</v>
      </c>
      <c r="HO4" s="182" t="s">
        <v>403</v>
      </c>
      <c r="HP4" s="182" t="s">
        <v>395</v>
      </c>
      <c r="HQ4" s="182" t="s">
        <v>388</v>
      </c>
      <c r="HR4" s="182" t="s">
        <v>388</v>
      </c>
      <c r="HS4" s="182" t="s">
        <v>395</v>
      </c>
      <c r="HT4" s="182" t="s">
        <v>392</v>
      </c>
      <c r="HU4" s="182" t="s">
        <v>392</v>
      </c>
      <c r="HV4" s="182" t="s">
        <v>409</v>
      </c>
      <c r="HW4" s="182" t="s">
        <v>388</v>
      </c>
      <c r="HX4" s="182" t="s">
        <v>398</v>
      </c>
      <c r="HY4" s="182" t="s">
        <v>403</v>
      </c>
      <c r="HZ4" s="182" t="s">
        <v>409</v>
      </c>
      <c r="IA4" s="182" t="s">
        <v>391</v>
      </c>
      <c r="IB4" s="182" t="s">
        <v>398</v>
      </c>
      <c r="IC4" s="182" t="s">
        <v>409</v>
      </c>
      <c r="ID4" s="182" t="s">
        <v>392</v>
      </c>
      <c r="IE4" s="182" t="s">
        <v>392</v>
      </c>
      <c r="IF4" s="182" t="s">
        <v>395</v>
      </c>
      <c r="IG4" s="183" t="s">
        <v>403</v>
      </c>
      <c r="IH4" s="184" t="s">
        <v>388</v>
      </c>
    </row>
    <row r="5" spans="2:242" ht="26.4" customHeight="1" thickBot="1" x14ac:dyDescent="0.35">
      <c r="B5" s="307" t="s">
        <v>600</v>
      </c>
      <c r="C5" s="308"/>
      <c r="D5" s="185">
        <v>79.459999999999994</v>
      </c>
      <c r="E5" s="186">
        <v>3.17</v>
      </c>
      <c r="F5" s="186">
        <v>11.61</v>
      </c>
      <c r="G5" s="186">
        <v>51.3</v>
      </c>
      <c r="H5" s="186">
        <v>65.83</v>
      </c>
      <c r="I5" s="186">
        <v>41.34</v>
      </c>
      <c r="J5" s="186">
        <v>148.33000000000001</v>
      </c>
      <c r="K5" s="186">
        <v>32.380000000000003</v>
      </c>
      <c r="L5" s="186">
        <v>58.17</v>
      </c>
      <c r="M5" s="186">
        <v>13.97</v>
      </c>
      <c r="N5" s="186">
        <v>81.91</v>
      </c>
      <c r="O5" s="186">
        <v>22.98</v>
      </c>
      <c r="P5" s="186">
        <v>140.51</v>
      </c>
      <c r="Q5" s="186">
        <v>3.25</v>
      </c>
      <c r="R5" s="186">
        <v>48.29</v>
      </c>
      <c r="S5" s="186">
        <v>55.09</v>
      </c>
      <c r="T5" s="186">
        <v>3.05</v>
      </c>
      <c r="U5" s="186">
        <v>146.06</v>
      </c>
      <c r="V5" s="186">
        <v>25.73</v>
      </c>
      <c r="W5" s="186">
        <v>66.290000000000006</v>
      </c>
      <c r="X5" s="186">
        <v>136.54</v>
      </c>
      <c r="Y5" s="186">
        <v>208.58</v>
      </c>
      <c r="Z5" s="186">
        <v>98.03</v>
      </c>
      <c r="AA5" s="186">
        <v>4.5599999999999996</v>
      </c>
      <c r="AB5" s="186">
        <v>26.93</v>
      </c>
      <c r="AC5" s="186">
        <v>55.28</v>
      </c>
      <c r="AD5" s="186">
        <v>76.069999999999993</v>
      </c>
      <c r="AE5" s="186">
        <v>125.77</v>
      </c>
      <c r="AF5" s="186">
        <v>13.84</v>
      </c>
      <c r="AG5" s="186">
        <v>6.01</v>
      </c>
      <c r="AH5" s="186">
        <v>92.69</v>
      </c>
      <c r="AI5" s="186">
        <v>25.83</v>
      </c>
      <c r="AJ5" s="186">
        <v>2.94</v>
      </c>
      <c r="AK5" s="186">
        <v>12.69</v>
      </c>
      <c r="AL5" s="186">
        <v>3.67</v>
      </c>
      <c r="AM5" s="186">
        <v>84.81</v>
      </c>
      <c r="AN5" s="186">
        <v>76.83</v>
      </c>
      <c r="AO5" s="186">
        <v>76.56</v>
      </c>
      <c r="AP5" s="186">
        <v>12.76</v>
      </c>
      <c r="AQ5" s="186">
        <v>22.77</v>
      </c>
      <c r="AR5" s="186">
        <v>4.54</v>
      </c>
      <c r="AS5" s="186">
        <v>229.24</v>
      </c>
      <c r="AT5" s="186">
        <v>1.35</v>
      </c>
      <c r="AU5" s="186">
        <v>7.45</v>
      </c>
      <c r="AV5" s="186">
        <v>79.7</v>
      </c>
      <c r="AW5" s="186">
        <v>6.4</v>
      </c>
      <c r="AX5" s="186">
        <v>147.26</v>
      </c>
      <c r="AY5" s="186">
        <v>1.1499999999999999</v>
      </c>
      <c r="AZ5" s="186">
        <v>5.74</v>
      </c>
      <c r="BA5" s="186">
        <v>21.18</v>
      </c>
      <c r="BB5" s="186">
        <v>0.12</v>
      </c>
      <c r="BC5" s="186">
        <v>168.22</v>
      </c>
      <c r="BD5" s="186">
        <v>8.98</v>
      </c>
      <c r="BE5" s="186">
        <v>29.76</v>
      </c>
      <c r="BF5" s="186">
        <v>45.08</v>
      </c>
      <c r="BG5" s="186">
        <v>63.79</v>
      </c>
      <c r="BH5" s="186">
        <v>17.68</v>
      </c>
      <c r="BI5" s="186">
        <v>107.83</v>
      </c>
      <c r="BJ5" s="186">
        <v>7.56</v>
      </c>
      <c r="BK5" s="186">
        <v>1.61</v>
      </c>
      <c r="BL5" s="186">
        <v>0.56000000000000005</v>
      </c>
      <c r="BM5" s="186">
        <v>24.69</v>
      </c>
      <c r="BN5" s="186">
        <v>17.52</v>
      </c>
      <c r="BO5" s="186">
        <v>40.26</v>
      </c>
      <c r="BP5" s="186">
        <v>41.76</v>
      </c>
      <c r="BQ5" s="186">
        <v>1.96</v>
      </c>
      <c r="BR5" s="186">
        <v>74.16</v>
      </c>
      <c r="BS5" s="186">
        <v>4.7300000000000004</v>
      </c>
      <c r="BT5" s="186">
        <v>150.15</v>
      </c>
      <c r="BU5" s="186">
        <v>6.27</v>
      </c>
      <c r="BV5" s="186">
        <v>257.62</v>
      </c>
      <c r="BW5" s="186">
        <v>12.69</v>
      </c>
      <c r="BX5" s="186">
        <v>214.27</v>
      </c>
      <c r="BY5" s="186">
        <v>64.5</v>
      </c>
      <c r="BZ5" s="186">
        <v>3.43</v>
      </c>
      <c r="CA5" s="186">
        <v>4.88</v>
      </c>
      <c r="CB5" s="186">
        <v>64.86</v>
      </c>
      <c r="CC5" s="186">
        <v>77.92</v>
      </c>
      <c r="CD5" s="186">
        <v>63.36</v>
      </c>
      <c r="CE5" s="186">
        <v>87.03</v>
      </c>
      <c r="CF5" s="186">
        <v>34.57</v>
      </c>
      <c r="CG5" s="186">
        <v>10.19</v>
      </c>
      <c r="CH5" s="186">
        <v>52.84</v>
      </c>
      <c r="CI5" s="186">
        <v>47.3</v>
      </c>
      <c r="CJ5" s="186">
        <v>0.4</v>
      </c>
      <c r="CK5" s="186">
        <v>191.67</v>
      </c>
      <c r="CL5" s="186">
        <v>42.11</v>
      </c>
      <c r="CM5" s="186">
        <v>0.59</v>
      </c>
      <c r="CN5" s="186">
        <v>15.51</v>
      </c>
      <c r="CO5" s="186">
        <v>12.75</v>
      </c>
      <c r="CP5" s="186">
        <v>8.56</v>
      </c>
      <c r="CQ5" s="186">
        <v>108.26</v>
      </c>
      <c r="CR5" s="186">
        <v>84.21</v>
      </c>
      <c r="CS5" s="186">
        <v>15.66</v>
      </c>
      <c r="CT5" s="186">
        <v>54.83</v>
      </c>
      <c r="CU5" s="186">
        <v>26.78</v>
      </c>
      <c r="CV5" s="186">
        <v>23.29</v>
      </c>
      <c r="CW5" s="186">
        <v>110.37</v>
      </c>
      <c r="CX5" s="186">
        <v>166.31</v>
      </c>
      <c r="CY5" s="186">
        <v>142.08000000000001</v>
      </c>
      <c r="CZ5" s="186">
        <v>3.1</v>
      </c>
      <c r="DA5" s="186">
        <v>249.06</v>
      </c>
      <c r="DB5" s="186">
        <v>0.78</v>
      </c>
      <c r="DC5" s="186">
        <v>8.6300000000000008</v>
      </c>
      <c r="DD5" s="186">
        <v>1.3</v>
      </c>
      <c r="DE5" s="186">
        <v>162.33000000000001</v>
      </c>
      <c r="DF5" s="186">
        <v>53.8</v>
      </c>
      <c r="DG5" s="186">
        <v>41.95</v>
      </c>
      <c r="DH5" s="186">
        <v>360.63</v>
      </c>
      <c r="DI5" s="186">
        <v>288.43</v>
      </c>
      <c r="DJ5" s="186">
        <v>36.71</v>
      </c>
      <c r="DK5" s="186">
        <v>19.64</v>
      </c>
      <c r="DL5" s="186">
        <v>96.04</v>
      </c>
      <c r="DM5" s="186">
        <v>34.880000000000003</v>
      </c>
      <c r="DN5" s="186">
        <v>131.69999999999999</v>
      </c>
      <c r="DO5" s="186">
        <v>22</v>
      </c>
      <c r="DP5" s="186">
        <v>13.55</v>
      </c>
      <c r="DQ5" s="186">
        <v>101.95</v>
      </c>
      <c r="DR5" s="186">
        <v>64.19</v>
      </c>
      <c r="DS5" s="186">
        <v>183.17</v>
      </c>
      <c r="DT5" s="186">
        <v>30.54</v>
      </c>
      <c r="DU5" s="186">
        <v>71.97</v>
      </c>
      <c r="DV5" s="186">
        <v>195.68</v>
      </c>
      <c r="DW5" s="186">
        <v>890.78</v>
      </c>
      <c r="DX5" s="186">
        <v>3.94</v>
      </c>
      <c r="DY5" s="186">
        <v>20.12</v>
      </c>
      <c r="DZ5" s="186">
        <v>124.12</v>
      </c>
      <c r="EA5" s="186">
        <v>20.39</v>
      </c>
      <c r="EB5" s="186">
        <v>22.21</v>
      </c>
      <c r="EC5" s="186">
        <v>45.03</v>
      </c>
      <c r="ED5" s="186">
        <v>7.99</v>
      </c>
      <c r="EE5" s="186">
        <v>94.77</v>
      </c>
      <c r="EF5" s="186">
        <v>34.24</v>
      </c>
      <c r="EG5" s="186">
        <v>5.44</v>
      </c>
      <c r="EH5" s="186">
        <v>168.64</v>
      </c>
      <c r="EI5" s="186">
        <v>93.63</v>
      </c>
      <c r="EJ5" s="186">
        <v>34.86</v>
      </c>
      <c r="EK5" s="186">
        <v>30.96</v>
      </c>
      <c r="EL5" s="186">
        <v>0.45</v>
      </c>
      <c r="EM5" s="186">
        <v>47.42</v>
      </c>
      <c r="EN5" s="186">
        <v>13.99</v>
      </c>
      <c r="EO5" s="186">
        <v>126.38</v>
      </c>
      <c r="EP5" s="186">
        <v>1.17</v>
      </c>
      <c r="EQ5" s="186">
        <v>10.14</v>
      </c>
      <c r="ER5" s="186">
        <v>5.45</v>
      </c>
      <c r="ES5" s="186">
        <v>122.46</v>
      </c>
      <c r="ET5" s="186">
        <v>60.26</v>
      </c>
      <c r="EU5" s="186">
        <v>126.56</v>
      </c>
      <c r="EV5" s="186">
        <v>30.34</v>
      </c>
      <c r="EW5" s="186">
        <v>184.41</v>
      </c>
      <c r="EX5" s="186">
        <v>135.35</v>
      </c>
      <c r="EY5" s="186">
        <v>27.36</v>
      </c>
      <c r="EZ5" s="186">
        <v>155.97</v>
      </c>
      <c r="FA5" s="186">
        <v>89.16</v>
      </c>
      <c r="FB5" s="186">
        <v>73.790000000000006</v>
      </c>
      <c r="FC5" s="186">
        <v>12.51</v>
      </c>
      <c r="FD5" s="186">
        <v>67.88</v>
      </c>
      <c r="FE5" s="186">
        <v>108.04</v>
      </c>
      <c r="FF5" s="186">
        <v>11.26</v>
      </c>
      <c r="FG5" s="186">
        <v>29.83</v>
      </c>
      <c r="FH5" s="186">
        <v>2.4</v>
      </c>
      <c r="FI5" s="186">
        <v>3.77</v>
      </c>
      <c r="FJ5" s="186">
        <v>35.03</v>
      </c>
      <c r="FK5" s="186">
        <v>83.93</v>
      </c>
      <c r="FL5" s="186">
        <v>95.66</v>
      </c>
      <c r="FM5" s="186">
        <v>21.48</v>
      </c>
      <c r="FN5" s="186">
        <v>23.65</v>
      </c>
      <c r="FO5" s="186">
        <v>34.82</v>
      </c>
      <c r="FP5" s="186">
        <v>0.2</v>
      </c>
      <c r="FQ5" s="186">
        <v>17.55</v>
      </c>
      <c r="FR5" s="186">
        <v>22.72</v>
      </c>
      <c r="FS5" s="186">
        <v>44.12</v>
      </c>
      <c r="FT5" s="186">
        <v>99.23</v>
      </c>
      <c r="FU5" s="186">
        <v>370.61</v>
      </c>
      <c r="FV5" s="186">
        <v>70.290000000000006</v>
      </c>
      <c r="FW5" s="186">
        <v>91.48</v>
      </c>
      <c r="FX5" s="186">
        <v>137.35</v>
      </c>
      <c r="FY5" s="186">
        <v>3.02</v>
      </c>
      <c r="FZ5" s="186">
        <v>458.78</v>
      </c>
      <c r="GA5" s="186">
        <v>11.09</v>
      </c>
      <c r="GB5" s="186">
        <v>18.690000000000001</v>
      </c>
      <c r="GC5" s="186">
        <v>56.63</v>
      </c>
      <c r="GD5" s="186">
        <v>44.17</v>
      </c>
      <c r="GE5" s="186">
        <v>4.34</v>
      </c>
      <c r="GF5" s="186">
        <v>9.2100000000000009</v>
      </c>
      <c r="GG5" s="186">
        <v>4.07</v>
      </c>
      <c r="GH5" s="186">
        <v>156.66</v>
      </c>
      <c r="GI5" s="186">
        <v>19.97</v>
      </c>
      <c r="GJ5" s="186">
        <v>17.920000000000002</v>
      </c>
      <c r="GK5" s="186">
        <v>7.93</v>
      </c>
      <c r="GL5" s="186">
        <v>8.24</v>
      </c>
      <c r="GM5" s="186">
        <v>13.95</v>
      </c>
      <c r="GN5" s="186">
        <v>47.94</v>
      </c>
      <c r="GO5" s="186">
        <v>14.68</v>
      </c>
      <c r="GP5" s="186">
        <v>9.3000000000000007</v>
      </c>
      <c r="GQ5" s="186">
        <v>3.5</v>
      </c>
      <c r="GR5" s="186">
        <v>24.5</v>
      </c>
      <c r="GS5" s="186">
        <v>38.82</v>
      </c>
      <c r="GT5" s="186">
        <v>2.74</v>
      </c>
      <c r="GU5" s="186">
        <v>140.26</v>
      </c>
      <c r="GV5" s="186">
        <v>25.36</v>
      </c>
      <c r="GW5" s="186">
        <v>53.3</v>
      </c>
      <c r="GX5" s="186">
        <v>86.53</v>
      </c>
      <c r="GY5" s="186">
        <v>8.1199999999999992</v>
      </c>
      <c r="GZ5" s="186">
        <v>25.09</v>
      </c>
      <c r="HA5" s="186">
        <v>31.29</v>
      </c>
      <c r="HB5" s="186">
        <v>180.45</v>
      </c>
      <c r="HC5" s="186">
        <v>11.57</v>
      </c>
      <c r="HD5" s="186">
        <v>16.27</v>
      </c>
      <c r="HE5" s="186">
        <v>73.83</v>
      </c>
      <c r="HF5" s="186">
        <v>147.06</v>
      </c>
      <c r="HG5" s="186">
        <v>148.61000000000001</v>
      </c>
      <c r="HH5" s="186">
        <v>14.78</v>
      </c>
      <c r="HI5" s="186">
        <v>68.66</v>
      </c>
      <c r="HJ5" s="186">
        <v>7.23</v>
      </c>
      <c r="HK5" s="186">
        <v>4.93</v>
      </c>
      <c r="HL5" s="186">
        <v>189.09</v>
      </c>
      <c r="HM5" s="186">
        <v>44.12</v>
      </c>
      <c r="HN5" s="186">
        <v>11.93</v>
      </c>
      <c r="HO5" s="186">
        <v>73.02</v>
      </c>
      <c r="HP5" s="186">
        <v>89</v>
      </c>
      <c r="HQ5" s="186">
        <v>145.04</v>
      </c>
      <c r="HR5" s="186">
        <v>60.18</v>
      </c>
      <c r="HS5" s="186">
        <v>64.56</v>
      </c>
      <c r="HT5" s="186">
        <v>6.17</v>
      </c>
      <c r="HU5" s="186">
        <v>45.59</v>
      </c>
      <c r="HV5" s="186">
        <v>4.2</v>
      </c>
      <c r="HW5" s="186">
        <v>16.37</v>
      </c>
      <c r="HX5" s="186">
        <v>83.49</v>
      </c>
      <c r="HY5" s="186">
        <v>708.95</v>
      </c>
      <c r="HZ5" s="186">
        <v>4.41</v>
      </c>
      <c r="IA5" s="186">
        <v>1.35</v>
      </c>
      <c r="IB5" s="186">
        <v>13.02</v>
      </c>
      <c r="IC5" s="186">
        <v>64.33</v>
      </c>
      <c r="ID5" s="186">
        <v>4.8099999999999996</v>
      </c>
      <c r="IE5" s="186">
        <v>71.069999999999993</v>
      </c>
      <c r="IF5" s="186">
        <v>64.45</v>
      </c>
      <c r="IG5" s="187">
        <v>6.88</v>
      </c>
      <c r="IH5" s="188">
        <v>30.53</v>
      </c>
    </row>
    <row r="7" spans="2:242" ht="15" thickBot="1" x14ac:dyDescent="0.35"/>
    <row r="8" spans="2:242" ht="32.4" x14ac:dyDescent="0.35">
      <c r="B8" s="136" t="s">
        <v>601</v>
      </c>
      <c r="C8" s="137" t="s">
        <v>602</v>
      </c>
      <c r="D8" s="309" t="s">
        <v>600</v>
      </c>
      <c r="E8" s="310"/>
      <c r="F8" s="287"/>
      <c r="H8" s="7" t="s">
        <v>5</v>
      </c>
    </row>
    <row r="9" spans="2:242" ht="22.5" customHeight="1" x14ac:dyDescent="0.35">
      <c r="B9" s="189">
        <v>10250</v>
      </c>
      <c r="C9" s="190"/>
      <c r="D9" s="301"/>
      <c r="E9" s="301"/>
      <c r="F9" s="302"/>
      <c r="H9" s="8" t="s">
        <v>603</v>
      </c>
    </row>
    <row r="10" spans="2:242" ht="22.5" customHeight="1" x14ac:dyDescent="0.35">
      <c r="B10" s="191">
        <v>10355</v>
      </c>
      <c r="C10" s="190"/>
      <c r="D10" s="301"/>
      <c r="E10" s="301"/>
      <c r="F10" s="302"/>
      <c r="H10" s="8" t="s">
        <v>1247</v>
      </c>
    </row>
    <row r="11" spans="2:242" ht="22.5" customHeight="1" x14ac:dyDescent="0.35">
      <c r="B11" s="191">
        <v>10290</v>
      </c>
      <c r="C11" s="190"/>
      <c r="D11" s="301"/>
      <c r="E11" s="301"/>
      <c r="F11" s="302"/>
      <c r="H11" s="8" t="s">
        <v>1248</v>
      </c>
    </row>
    <row r="12" spans="2:242" ht="22.5" customHeight="1" x14ac:dyDescent="0.3">
      <c r="B12" s="191">
        <v>10291</v>
      </c>
      <c r="C12" s="190"/>
      <c r="D12" s="301"/>
      <c r="E12" s="301"/>
      <c r="F12" s="302"/>
    </row>
    <row r="13" spans="2:242" ht="22.5" customHeight="1" x14ac:dyDescent="0.3">
      <c r="B13" s="191">
        <v>10479</v>
      </c>
      <c r="C13" s="190"/>
      <c r="D13" s="301"/>
      <c r="E13" s="301"/>
      <c r="F13" s="302"/>
    </row>
    <row r="14" spans="2:242" ht="22.5" customHeight="1" x14ac:dyDescent="0.3">
      <c r="B14" s="191">
        <v>10300</v>
      </c>
      <c r="C14" s="190"/>
      <c r="D14" s="301"/>
      <c r="E14" s="301"/>
      <c r="F14" s="302"/>
    </row>
    <row r="15" spans="2:242" ht="22.5" customHeight="1" x14ac:dyDescent="0.3">
      <c r="B15" s="191">
        <v>10480</v>
      </c>
      <c r="C15" s="190"/>
      <c r="D15" s="301"/>
      <c r="E15" s="301"/>
      <c r="F15" s="302"/>
    </row>
    <row r="16" spans="2:242" ht="22.5" customHeight="1" thickBot="1" x14ac:dyDescent="0.35">
      <c r="B16" s="192">
        <v>10500</v>
      </c>
      <c r="C16" s="190"/>
      <c r="D16" s="301"/>
      <c r="E16" s="301"/>
      <c r="F16" s="302"/>
    </row>
  </sheetData>
  <mergeCells count="13">
    <mergeCell ref="D16:F16"/>
    <mergeCell ref="D10:F10"/>
    <mergeCell ref="D11:F11"/>
    <mergeCell ref="D12:F12"/>
    <mergeCell ref="D13:F13"/>
    <mergeCell ref="D14:F14"/>
    <mergeCell ref="D15:F15"/>
    <mergeCell ref="D9:F9"/>
    <mergeCell ref="B2:C2"/>
    <mergeCell ref="B3:C3"/>
    <mergeCell ref="B4:C4"/>
    <mergeCell ref="B5:C5"/>
    <mergeCell ref="D8:F8"/>
  </mergeCells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7DCA-ACB8-4AB5-BECE-12FD493B0777}">
  <sheetPr>
    <tabColor theme="9"/>
  </sheetPr>
  <dimension ref="B1:F14"/>
  <sheetViews>
    <sheetView zoomScaleNormal="100" workbookViewId="0">
      <selection activeCell="F6" sqref="F6:F7"/>
    </sheetView>
  </sheetViews>
  <sheetFormatPr defaultColWidth="9.109375" defaultRowHeight="14.4" x14ac:dyDescent="0.3"/>
  <cols>
    <col min="1" max="1" width="3.6640625" style="1" customWidth="1"/>
    <col min="2" max="2" width="18.44140625" style="1" customWidth="1"/>
    <col min="3" max="5" width="9.109375" style="1"/>
    <col min="6" max="6" width="23" style="1" customWidth="1"/>
    <col min="7" max="16384" width="9.109375" style="1"/>
  </cols>
  <sheetData>
    <row r="1" spans="2:6" ht="15" thickBot="1" x14ac:dyDescent="0.35"/>
    <row r="2" spans="2:6" ht="39.75" customHeight="1" x14ac:dyDescent="0.35">
      <c r="B2" s="103" t="s">
        <v>323</v>
      </c>
      <c r="D2" s="7" t="s">
        <v>5</v>
      </c>
    </row>
    <row r="3" spans="2:6" ht="18" x14ac:dyDescent="0.35">
      <c r="B3" s="193" t="s">
        <v>324</v>
      </c>
      <c r="D3" s="65" t="s">
        <v>604</v>
      </c>
    </row>
    <row r="4" spans="2:6" ht="18" x14ac:dyDescent="0.35">
      <c r="B4" s="193" t="s">
        <v>326</v>
      </c>
      <c r="D4" s="24" t="s">
        <v>605</v>
      </c>
    </row>
    <row r="5" spans="2:6" ht="16.2" thickBot="1" x14ac:dyDescent="0.35">
      <c r="B5" s="193" t="s">
        <v>328</v>
      </c>
    </row>
    <row r="6" spans="2:6" ht="17.25" customHeight="1" x14ac:dyDescent="0.3">
      <c r="B6" s="193" t="s">
        <v>27</v>
      </c>
      <c r="D6" s="311" t="s">
        <v>328</v>
      </c>
      <c r="E6" s="312"/>
      <c r="F6" s="315"/>
    </row>
    <row r="7" spans="2:6" ht="17.25" customHeight="1" thickBot="1" x14ac:dyDescent="0.35">
      <c r="B7" s="193" t="s">
        <v>331</v>
      </c>
      <c r="D7" s="313"/>
      <c r="E7" s="314"/>
      <c r="F7" s="316"/>
    </row>
    <row r="8" spans="2:6" ht="15.6" x14ac:dyDescent="0.3">
      <c r="B8" s="193" t="s">
        <v>332</v>
      </c>
    </row>
    <row r="9" spans="2:6" ht="15.6" x14ac:dyDescent="0.3">
      <c r="B9" s="193" t="s">
        <v>334</v>
      </c>
    </row>
    <row r="10" spans="2:6" ht="15.6" x14ac:dyDescent="0.3">
      <c r="B10" s="193" t="s">
        <v>336</v>
      </c>
    </row>
    <row r="11" spans="2:6" ht="15.6" x14ac:dyDescent="0.3">
      <c r="B11" s="193" t="s">
        <v>337</v>
      </c>
    </row>
    <row r="12" spans="2:6" ht="15.6" x14ac:dyDescent="0.3">
      <c r="B12" s="193" t="s">
        <v>339</v>
      </c>
    </row>
    <row r="13" spans="2:6" ht="15.6" x14ac:dyDescent="0.3">
      <c r="B13" s="193" t="s">
        <v>340</v>
      </c>
    </row>
    <row r="14" spans="2:6" ht="16.2" thickBot="1" x14ac:dyDescent="0.35">
      <c r="B14" s="194" t="s">
        <v>341</v>
      </c>
    </row>
  </sheetData>
  <mergeCells count="2">
    <mergeCell ref="D6:E7"/>
    <mergeCell ref="F6:F7"/>
  </mergeCells>
  <dataValidations count="1">
    <dataValidation type="list" allowBlank="1" showInputMessage="1" showErrorMessage="1" sqref="D6" xr:uid="{0A832ADD-550B-460A-AABC-AB777FC66C46}">
      <formula1>$B$3:$B$14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26D9-C9CF-4259-BDFA-7E46D15DC7FA}">
  <sheetPr>
    <tabColor theme="9"/>
  </sheetPr>
  <dimension ref="A1:F14"/>
  <sheetViews>
    <sheetView zoomScaleNormal="100" workbookViewId="0">
      <selection activeCell="F10" sqref="F10:F11"/>
    </sheetView>
  </sheetViews>
  <sheetFormatPr defaultColWidth="9.109375" defaultRowHeight="14.4" x14ac:dyDescent="0.3"/>
  <cols>
    <col min="1" max="1" width="3.6640625" style="1" customWidth="1"/>
    <col min="2" max="2" width="18.44140625" style="1" customWidth="1"/>
    <col min="3" max="5" width="9.109375" style="1"/>
    <col min="6" max="6" width="23" style="1" customWidth="1"/>
    <col min="7" max="16384" width="9.109375" style="1"/>
  </cols>
  <sheetData>
    <row r="1" spans="1:6" ht="15" thickBot="1" x14ac:dyDescent="0.35"/>
    <row r="2" spans="1:6" ht="39.75" customHeight="1" x14ac:dyDescent="0.35">
      <c r="B2" s="103" t="s">
        <v>323</v>
      </c>
      <c r="D2" s="7" t="s">
        <v>5</v>
      </c>
    </row>
    <row r="3" spans="1:6" ht="18" x14ac:dyDescent="0.35">
      <c r="A3" s="176">
        <v>1</v>
      </c>
      <c r="B3" s="193" t="s">
        <v>324</v>
      </c>
      <c r="D3" s="65" t="s">
        <v>606</v>
      </c>
    </row>
    <row r="4" spans="1:6" ht="18" x14ac:dyDescent="0.35">
      <c r="A4" s="176">
        <v>2</v>
      </c>
      <c r="B4" s="193" t="s">
        <v>326</v>
      </c>
      <c r="D4" s="24" t="s">
        <v>607</v>
      </c>
    </row>
    <row r="5" spans="1:6" ht="18" x14ac:dyDescent="0.35">
      <c r="A5" s="176">
        <v>3</v>
      </c>
      <c r="B5" s="193" t="s">
        <v>328</v>
      </c>
      <c r="D5" s="24" t="s">
        <v>608</v>
      </c>
    </row>
    <row r="6" spans="1:6" ht="17.25" customHeight="1" x14ac:dyDescent="0.35">
      <c r="A6" s="176">
        <v>4</v>
      </c>
      <c r="B6" s="193" t="s">
        <v>27</v>
      </c>
      <c r="D6" s="24" t="s">
        <v>609</v>
      </c>
    </row>
    <row r="7" spans="1:6" ht="17.25" customHeight="1" x14ac:dyDescent="0.35">
      <c r="A7" s="176">
        <v>5</v>
      </c>
      <c r="B7" s="193" t="s">
        <v>331</v>
      </c>
      <c r="D7" s="24"/>
    </row>
    <row r="8" spans="1:6" ht="18" x14ac:dyDescent="0.35">
      <c r="A8" s="176">
        <v>6</v>
      </c>
      <c r="B8" s="193" t="s">
        <v>332</v>
      </c>
      <c r="D8" s="24"/>
    </row>
    <row r="9" spans="1:6" ht="16.2" thickBot="1" x14ac:dyDescent="0.35">
      <c r="A9" s="176">
        <v>7</v>
      </c>
      <c r="B9" s="193" t="s">
        <v>334</v>
      </c>
    </row>
    <row r="10" spans="1:6" ht="15.6" x14ac:dyDescent="0.3">
      <c r="A10" s="176">
        <v>8</v>
      </c>
      <c r="B10" s="193" t="s">
        <v>336</v>
      </c>
      <c r="D10" s="311">
        <v>2</v>
      </c>
      <c r="E10" s="312"/>
      <c r="F10" s="315"/>
    </row>
    <row r="11" spans="1:6" ht="16.2" thickBot="1" x14ac:dyDescent="0.35">
      <c r="A11" s="176">
        <v>9</v>
      </c>
      <c r="B11" s="193" t="s">
        <v>337</v>
      </c>
      <c r="D11" s="313"/>
      <c r="E11" s="314"/>
      <c r="F11" s="316"/>
    </row>
    <row r="12" spans="1:6" ht="15.6" x14ac:dyDescent="0.3">
      <c r="A12" s="176">
        <v>10</v>
      </c>
      <c r="B12" s="193" t="s">
        <v>339</v>
      </c>
    </row>
    <row r="13" spans="1:6" ht="15.6" x14ac:dyDescent="0.3">
      <c r="A13" s="176">
        <v>11</v>
      </c>
      <c r="B13" s="193" t="s">
        <v>340</v>
      </c>
    </row>
    <row r="14" spans="1:6" ht="16.2" thickBot="1" x14ac:dyDescent="0.35">
      <c r="A14" s="176">
        <v>12</v>
      </c>
      <c r="B14" s="194" t="s">
        <v>341</v>
      </c>
    </row>
  </sheetData>
  <mergeCells count="2">
    <mergeCell ref="D10:E11"/>
    <mergeCell ref="F10:F11"/>
  </mergeCells>
  <dataValidations count="1">
    <dataValidation type="list" allowBlank="1" showInputMessage="1" showErrorMessage="1" sqref="D10:E11" xr:uid="{021393AD-FB6B-40C4-9C5B-124869E42BAF}">
      <formula1>$A$3:$A$14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C466-EC9F-4196-912D-9772E26A4DE1}">
  <sheetPr>
    <tabColor theme="9"/>
  </sheetPr>
  <dimension ref="A2:H12"/>
  <sheetViews>
    <sheetView zoomScaleNormal="100" workbookViewId="0">
      <selection activeCell="C11" sqref="C11:C12"/>
    </sheetView>
  </sheetViews>
  <sheetFormatPr defaultColWidth="9.109375" defaultRowHeight="14.4" x14ac:dyDescent="0.3"/>
  <cols>
    <col min="1" max="1" width="3.6640625" style="1" customWidth="1"/>
    <col min="2" max="2" width="21" style="1" bestFit="1" customWidth="1"/>
    <col min="3" max="6" width="18.109375" style="1" customWidth="1"/>
    <col min="7" max="16384" width="9.109375" style="1"/>
  </cols>
  <sheetData>
    <row r="2" spans="1:8" ht="30" customHeight="1" thickBot="1" x14ac:dyDescent="0.5">
      <c r="A2" s="195"/>
      <c r="B2" s="317" t="s">
        <v>610</v>
      </c>
      <c r="C2" s="317"/>
      <c r="D2" s="317"/>
      <c r="E2" s="317"/>
      <c r="F2" s="317"/>
    </row>
    <row r="3" spans="1:8" ht="18" x14ac:dyDescent="0.35">
      <c r="B3" s="196"/>
      <c r="C3" s="197" t="s">
        <v>611</v>
      </c>
      <c r="D3" s="197" t="s">
        <v>612</v>
      </c>
      <c r="E3" s="197" t="s">
        <v>613</v>
      </c>
      <c r="F3" s="198" t="s">
        <v>614</v>
      </c>
      <c r="H3" s="7" t="s">
        <v>5</v>
      </c>
    </row>
    <row r="4" spans="1:8" ht="18" x14ac:dyDescent="0.35">
      <c r="B4" s="199" t="s">
        <v>615</v>
      </c>
      <c r="C4" s="200">
        <v>6</v>
      </c>
      <c r="D4" s="200">
        <v>7</v>
      </c>
      <c r="E4" s="200">
        <v>7.23</v>
      </c>
      <c r="F4" s="201">
        <v>5</v>
      </c>
      <c r="H4" s="65" t="s">
        <v>616</v>
      </c>
    </row>
    <row r="5" spans="1:8" ht="18" x14ac:dyDescent="0.35">
      <c r="B5" s="199" t="s">
        <v>617</v>
      </c>
      <c r="C5" s="200">
        <v>8.1300000000000008</v>
      </c>
      <c r="D5" s="200">
        <v>5</v>
      </c>
      <c r="E5" s="200">
        <v>8.0299999999999994</v>
      </c>
      <c r="F5" s="201">
        <v>9.5</v>
      </c>
      <c r="H5" s="24" t="s">
        <v>618</v>
      </c>
    </row>
    <row r="6" spans="1:8" ht="18" x14ac:dyDescent="0.35">
      <c r="B6" s="199" t="s">
        <v>522</v>
      </c>
      <c r="C6" s="200">
        <v>11</v>
      </c>
      <c r="D6" s="200">
        <v>7</v>
      </c>
      <c r="E6" s="200">
        <v>10</v>
      </c>
      <c r="F6" s="201">
        <v>7</v>
      </c>
      <c r="H6" s="24" t="s">
        <v>619</v>
      </c>
    </row>
    <row r="7" spans="1:8" ht="16.2" x14ac:dyDescent="0.3">
      <c r="B7" s="199" t="s">
        <v>620</v>
      </c>
      <c r="C7" s="200">
        <v>7</v>
      </c>
      <c r="D7" s="200">
        <v>6</v>
      </c>
      <c r="E7" s="200">
        <v>6</v>
      </c>
      <c r="F7" s="201">
        <v>7</v>
      </c>
    </row>
    <row r="8" spans="1:8" ht="16.8" thickBot="1" x14ac:dyDescent="0.35">
      <c r="B8" s="202" t="s">
        <v>621</v>
      </c>
      <c r="C8" s="203">
        <v>9</v>
      </c>
      <c r="D8" s="203">
        <v>9</v>
      </c>
      <c r="E8" s="203">
        <v>10</v>
      </c>
      <c r="F8" s="204">
        <v>11</v>
      </c>
    </row>
    <row r="10" spans="1:8" ht="18" customHeight="1" thickBot="1" x14ac:dyDescent="0.35"/>
    <row r="11" spans="1:8" x14ac:dyDescent="0.3">
      <c r="B11" s="318" t="s">
        <v>271</v>
      </c>
      <c r="C11" s="320"/>
    </row>
    <row r="12" spans="1:8" ht="15" thickBot="1" x14ac:dyDescent="0.35">
      <c r="B12" s="319"/>
      <c r="C12" s="321"/>
    </row>
  </sheetData>
  <mergeCells count="3">
    <mergeCell ref="B2:F2"/>
    <mergeCell ref="B11:B12"/>
    <mergeCell ref="C11:C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93B3-C6AC-4044-94D1-B7C60C67F77F}">
  <sheetPr>
    <tabColor theme="9"/>
  </sheetPr>
  <dimension ref="B2:I203"/>
  <sheetViews>
    <sheetView zoomScaleNormal="100" workbookViewId="0">
      <selection activeCell="H10" sqref="H10:I11"/>
    </sheetView>
  </sheetViews>
  <sheetFormatPr defaultColWidth="9.109375" defaultRowHeight="14.4" x14ac:dyDescent="0.3"/>
  <cols>
    <col min="1" max="1" width="3.6640625" style="1" customWidth="1"/>
    <col min="2" max="2" width="29.5546875" style="1" bestFit="1" customWidth="1"/>
    <col min="3" max="3" width="35" style="1" bestFit="1" customWidth="1"/>
    <col min="4" max="4" width="23.44140625" style="1" bestFit="1" customWidth="1"/>
    <col min="5" max="5" width="11.33203125" style="1" customWidth="1"/>
    <col min="6" max="6" width="9.109375" style="1"/>
    <col min="7" max="8" width="20.77734375" style="1" customWidth="1"/>
    <col min="9" max="9" width="25.109375" style="1" customWidth="1"/>
    <col min="10" max="16384" width="9.109375" style="1"/>
  </cols>
  <sheetData>
    <row r="2" spans="2:9" ht="30" customHeight="1" thickBot="1" x14ac:dyDescent="0.35">
      <c r="B2" s="322" t="s">
        <v>622</v>
      </c>
      <c r="C2" s="322"/>
      <c r="D2" s="322"/>
      <c r="E2" s="322"/>
    </row>
    <row r="3" spans="2:9" ht="30" customHeight="1" x14ac:dyDescent="0.35">
      <c r="B3" s="18" t="s">
        <v>623</v>
      </c>
      <c r="C3" s="19" t="s">
        <v>624</v>
      </c>
      <c r="D3" s="19" t="s">
        <v>625</v>
      </c>
      <c r="E3" s="20" t="s">
        <v>626</v>
      </c>
      <c r="G3" s="7" t="s">
        <v>5</v>
      </c>
    </row>
    <row r="4" spans="2:9" ht="18" x14ac:dyDescent="0.35">
      <c r="B4" s="205" t="s">
        <v>627</v>
      </c>
      <c r="C4" s="206" t="s">
        <v>628</v>
      </c>
      <c r="D4" s="206" t="s">
        <v>629</v>
      </c>
      <c r="E4" s="207" t="s">
        <v>630</v>
      </c>
      <c r="G4" s="65" t="s">
        <v>631</v>
      </c>
    </row>
    <row r="5" spans="2:9" ht="18" x14ac:dyDescent="0.35">
      <c r="B5" s="205" t="s">
        <v>632</v>
      </c>
      <c r="C5" s="206" t="s">
        <v>633</v>
      </c>
      <c r="D5" s="206" t="s">
        <v>634</v>
      </c>
      <c r="E5" s="207" t="s">
        <v>635</v>
      </c>
      <c r="G5" s="24" t="s">
        <v>636</v>
      </c>
    </row>
    <row r="6" spans="2:9" ht="18" x14ac:dyDescent="0.35">
      <c r="B6" s="205" t="s">
        <v>637</v>
      </c>
      <c r="C6" s="206" t="s">
        <v>638</v>
      </c>
      <c r="D6" s="206" t="s">
        <v>639</v>
      </c>
      <c r="E6" s="207" t="s">
        <v>640</v>
      </c>
      <c r="G6" s="24"/>
    </row>
    <row r="7" spans="2:9" ht="16.2" thickBot="1" x14ac:dyDescent="0.35">
      <c r="B7" s="205" t="s">
        <v>641</v>
      </c>
      <c r="C7" s="206" t="s">
        <v>642</v>
      </c>
      <c r="D7" s="206" t="s">
        <v>634</v>
      </c>
      <c r="E7" s="207" t="s">
        <v>643</v>
      </c>
    </row>
    <row r="8" spans="2:9" ht="15.6" x14ac:dyDescent="0.3">
      <c r="B8" s="205" t="s">
        <v>644</v>
      </c>
      <c r="C8" s="206" t="s">
        <v>644</v>
      </c>
      <c r="D8" s="206" t="s">
        <v>645</v>
      </c>
      <c r="E8" s="207" t="s">
        <v>646</v>
      </c>
      <c r="G8" s="323" t="s">
        <v>647</v>
      </c>
      <c r="H8" s="325" t="s">
        <v>623</v>
      </c>
      <c r="I8" s="327" t="s">
        <v>648</v>
      </c>
    </row>
    <row r="9" spans="2:9" ht="15.6" x14ac:dyDescent="0.3">
      <c r="B9" s="205" t="s">
        <v>649</v>
      </c>
      <c r="C9" s="206" t="s">
        <v>650</v>
      </c>
      <c r="D9" s="206" t="s">
        <v>645</v>
      </c>
      <c r="E9" s="207" t="s">
        <v>651</v>
      </c>
      <c r="G9" s="324"/>
      <c r="H9" s="326"/>
      <c r="I9" s="328"/>
    </row>
    <row r="10" spans="2:9" ht="17.25" customHeight="1" x14ac:dyDescent="0.3">
      <c r="B10" s="205" t="s">
        <v>652</v>
      </c>
      <c r="C10" s="206" t="s">
        <v>653</v>
      </c>
      <c r="D10" s="206" t="s">
        <v>634</v>
      </c>
      <c r="E10" s="207" t="s">
        <v>654</v>
      </c>
      <c r="G10" s="329" t="s">
        <v>643</v>
      </c>
      <c r="H10" s="331"/>
      <c r="I10" s="333"/>
    </row>
    <row r="11" spans="2:9" ht="17.25" customHeight="1" thickBot="1" x14ac:dyDescent="0.35">
      <c r="B11" s="205" t="s">
        <v>655</v>
      </c>
      <c r="C11" s="206" t="s">
        <v>656</v>
      </c>
      <c r="D11" s="206" t="s">
        <v>657</v>
      </c>
      <c r="E11" s="207" t="s">
        <v>658</v>
      </c>
      <c r="G11" s="330"/>
      <c r="H11" s="332"/>
      <c r="I11" s="334"/>
    </row>
    <row r="12" spans="2:9" ht="18.75" customHeight="1" x14ac:dyDescent="0.3">
      <c r="B12" s="205" t="s">
        <v>659</v>
      </c>
      <c r="C12" s="206" t="s">
        <v>660</v>
      </c>
      <c r="D12" s="206" t="s">
        <v>661</v>
      </c>
      <c r="E12" s="207" t="s">
        <v>662</v>
      </c>
      <c r="G12" s="208"/>
      <c r="H12" s="208"/>
    </row>
    <row r="13" spans="2:9" ht="19.5" customHeight="1" x14ac:dyDescent="0.3">
      <c r="B13" s="205" t="s">
        <v>663</v>
      </c>
      <c r="C13" s="206" t="s">
        <v>664</v>
      </c>
      <c r="D13" s="206" t="s">
        <v>639</v>
      </c>
      <c r="E13" s="207" t="s">
        <v>665</v>
      </c>
      <c r="G13" s="208"/>
      <c r="H13" s="208"/>
      <c r="I13" s="208"/>
    </row>
    <row r="14" spans="2:9" ht="18" x14ac:dyDescent="0.3">
      <c r="B14" s="205" t="s">
        <v>666</v>
      </c>
      <c r="C14" s="206" t="s">
        <v>667</v>
      </c>
      <c r="D14" s="206" t="s">
        <v>657</v>
      </c>
      <c r="E14" s="207" t="s">
        <v>668</v>
      </c>
      <c r="G14" s="209"/>
      <c r="H14" s="209"/>
      <c r="I14" s="208"/>
    </row>
    <row r="15" spans="2:9" ht="15.6" x14ac:dyDescent="0.3">
      <c r="B15" s="205" t="s">
        <v>669</v>
      </c>
      <c r="C15" s="206" t="s">
        <v>670</v>
      </c>
      <c r="D15" s="206" t="s">
        <v>639</v>
      </c>
      <c r="E15" s="207" t="s">
        <v>671</v>
      </c>
    </row>
    <row r="16" spans="2:9" ht="15.6" x14ac:dyDescent="0.3">
      <c r="B16" s="205" t="s">
        <v>672</v>
      </c>
      <c r="C16" s="206" t="s">
        <v>673</v>
      </c>
      <c r="D16" s="206" t="s">
        <v>657</v>
      </c>
      <c r="E16" s="207" t="s">
        <v>674</v>
      </c>
    </row>
    <row r="17" spans="2:5" ht="15.6" x14ac:dyDescent="0.3">
      <c r="B17" s="205" t="s">
        <v>675</v>
      </c>
      <c r="C17" s="206" t="s">
        <v>676</v>
      </c>
      <c r="D17" s="206" t="s">
        <v>639</v>
      </c>
      <c r="E17" s="207" t="s">
        <v>677</v>
      </c>
    </row>
    <row r="18" spans="2:5" ht="15.6" x14ac:dyDescent="0.3">
      <c r="B18" s="205" t="s">
        <v>678</v>
      </c>
      <c r="C18" s="206" t="s">
        <v>679</v>
      </c>
      <c r="D18" s="206" t="s">
        <v>657</v>
      </c>
      <c r="E18" s="207" t="s">
        <v>680</v>
      </c>
    </row>
    <row r="19" spans="2:5" ht="15.6" x14ac:dyDescent="0.3">
      <c r="B19" s="205" t="s">
        <v>681</v>
      </c>
      <c r="C19" s="206" t="s">
        <v>682</v>
      </c>
      <c r="D19" s="206" t="s">
        <v>639</v>
      </c>
      <c r="E19" s="207" t="s">
        <v>683</v>
      </c>
    </row>
    <row r="20" spans="2:5" ht="15.6" x14ac:dyDescent="0.3">
      <c r="B20" s="205" t="s">
        <v>684</v>
      </c>
      <c r="C20" s="206" t="s">
        <v>685</v>
      </c>
      <c r="D20" s="206" t="s">
        <v>634</v>
      </c>
      <c r="E20" s="207" t="s">
        <v>686</v>
      </c>
    </row>
    <row r="21" spans="2:5" ht="15.6" x14ac:dyDescent="0.3">
      <c r="B21" s="205" t="s">
        <v>687</v>
      </c>
      <c r="C21" s="206" t="s">
        <v>688</v>
      </c>
      <c r="D21" s="206" t="s">
        <v>657</v>
      </c>
      <c r="E21" s="207" t="s">
        <v>689</v>
      </c>
    </row>
    <row r="22" spans="2:5" ht="15.6" x14ac:dyDescent="0.3">
      <c r="B22" s="205" t="s">
        <v>690</v>
      </c>
      <c r="C22" s="206" t="s">
        <v>691</v>
      </c>
      <c r="D22" s="206" t="s">
        <v>634</v>
      </c>
      <c r="E22" s="207" t="s">
        <v>692</v>
      </c>
    </row>
    <row r="23" spans="2:5" ht="15.6" x14ac:dyDescent="0.3">
      <c r="B23" s="205" t="s">
        <v>693</v>
      </c>
      <c r="C23" s="206" t="s">
        <v>694</v>
      </c>
      <c r="D23" s="206" t="s">
        <v>645</v>
      </c>
      <c r="E23" s="207" t="s">
        <v>695</v>
      </c>
    </row>
    <row r="24" spans="2:5" ht="15.6" x14ac:dyDescent="0.3">
      <c r="B24" s="205" t="s">
        <v>696</v>
      </c>
      <c r="C24" s="206" t="s">
        <v>697</v>
      </c>
      <c r="D24" s="206" t="s">
        <v>657</v>
      </c>
      <c r="E24" s="207" t="s">
        <v>698</v>
      </c>
    </row>
    <row r="25" spans="2:5" ht="15.6" x14ac:dyDescent="0.3">
      <c r="B25" s="205" t="s">
        <v>699</v>
      </c>
      <c r="C25" s="206" t="s">
        <v>700</v>
      </c>
      <c r="D25" s="206" t="s">
        <v>634</v>
      </c>
      <c r="E25" s="207" t="s">
        <v>701</v>
      </c>
    </row>
    <row r="26" spans="2:5" ht="15.6" x14ac:dyDescent="0.3">
      <c r="B26" s="205" t="s">
        <v>702</v>
      </c>
      <c r="C26" s="206" t="s">
        <v>703</v>
      </c>
      <c r="D26" s="206" t="s">
        <v>661</v>
      </c>
      <c r="E26" s="207" t="s">
        <v>704</v>
      </c>
    </row>
    <row r="27" spans="2:5" ht="15.6" x14ac:dyDescent="0.3">
      <c r="B27" s="205" t="s">
        <v>705</v>
      </c>
      <c r="C27" s="206" t="s">
        <v>706</v>
      </c>
      <c r="D27" s="206" t="s">
        <v>634</v>
      </c>
      <c r="E27" s="207" t="s">
        <v>707</v>
      </c>
    </row>
    <row r="28" spans="2:5" ht="15.6" x14ac:dyDescent="0.3">
      <c r="B28" s="205" t="s">
        <v>708</v>
      </c>
      <c r="C28" s="206" t="s">
        <v>709</v>
      </c>
      <c r="D28" s="206" t="s">
        <v>645</v>
      </c>
      <c r="E28" s="207" t="s">
        <v>710</v>
      </c>
    </row>
    <row r="29" spans="2:5" ht="15.6" x14ac:dyDescent="0.3">
      <c r="B29" s="205" t="s">
        <v>711</v>
      </c>
      <c r="C29" s="206" t="s">
        <v>712</v>
      </c>
      <c r="D29" s="206" t="s">
        <v>661</v>
      </c>
      <c r="E29" s="207" t="s">
        <v>713</v>
      </c>
    </row>
    <row r="30" spans="2:5" ht="15.6" x14ac:dyDescent="0.3">
      <c r="B30" s="205" t="s">
        <v>714</v>
      </c>
      <c r="C30" s="206" t="s">
        <v>715</v>
      </c>
      <c r="D30" s="206" t="s">
        <v>639</v>
      </c>
      <c r="E30" s="207" t="s">
        <v>716</v>
      </c>
    </row>
    <row r="31" spans="2:5" ht="15.6" x14ac:dyDescent="0.3">
      <c r="B31" s="205" t="s">
        <v>717</v>
      </c>
      <c r="C31" s="206" t="s">
        <v>718</v>
      </c>
      <c r="D31" s="206" t="s">
        <v>645</v>
      </c>
      <c r="E31" s="207" t="s">
        <v>719</v>
      </c>
    </row>
    <row r="32" spans="2:5" ht="15.6" x14ac:dyDescent="0.3">
      <c r="B32" s="205" t="s">
        <v>720</v>
      </c>
      <c r="C32" s="206" t="s">
        <v>721</v>
      </c>
      <c r="D32" s="206" t="s">
        <v>645</v>
      </c>
      <c r="E32" s="207" t="s">
        <v>722</v>
      </c>
    </row>
    <row r="33" spans="2:5" ht="15.6" x14ac:dyDescent="0.3">
      <c r="B33" s="205" t="s">
        <v>723</v>
      </c>
      <c r="C33" s="206" t="s">
        <v>724</v>
      </c>
      <c r="D33" s="206" t="s">
        <v>639</v>
      </c>
      <c r="E33" s="207" t="s">
        <v>725</v>
      </c>
    </row>
    <row r="34" spans="2:5" ht="15.6" x14ac:dyDescent="0.3">
      <c r="B34" s="205" t="s">
        <v>726</v>
      </c>
      <c r="C34" s="206" t="s">
        <v>727</v>
      </c>
      <c r="D34" s="206" t="s">
        <v>629</v>
      </c>
      <c r="E34" s="207" t="s">
        <v>728</v>
      </c>
    </row>
    <row r="35" spans="2:5" ht="15.6" x14ac:dyDescent="0.3">
      <c r="B35" s="205" t="s">
        <v>729</v>
      </c>
      <c r="C35" s="206" t="s">
        <v>729</v>
      </c>
      <c r="D35" s="206" t="s">
        <v>634</v>
      </c>
      <c r="E35" s="207" t="s">
        <v>730</v>
      </c>
    </row>
    <row r="36" spans="2:5" ht="15.6" x14ac:dyDescent="0.3">
      <c r="B36" s="205" t="s">
        <v>731</v>
      </c>
      <c r="C36" s="206" t="s">
        <v>732</v>
      </c>
      <c r="D36" s="206" t="s">
        <v>634</v>
      </c>
      <c r="E36" s="207" t="s">
        <v>733</v>
      </c>
    </row>
    <row r="37" spans="2:5" ht="15.6" x14ac:dyDescent="0.3">
      <c r="B37" s="205" t="s">
        <v>734</v>
      </c>
      <c r="C37" s="206" t="s">
        <v>735</v>
      </c>
      <c r="D37" s="206" t="s">
        <v>634</v>
      </c>
      <c r="E37" s="207" t="s">
        <v>736</v>
      </c>
    </row>
    <row r="38" spans="2:5" ht="15.6" x14ac:dyDescent="0.3">
      <c r="B38" s="205" t="s">
        <v>737</v>
      </c>
      <c r="C38" s="206" t="s">
        <v>738</v>
      </c>
      <c r="D38" s="206" t="s">
        <v>661</v>
      </c>
      <c r="E38" s="207" t="s">
        <v>739</v>
      </c>
    </row>
    <row r="39" spans="2:5" ht="15.6" x14ac:dyDescent="0.3">
      <c r="B39" s="205" t="s">
        <v>740</v>
      </c>
      <c r="C39" s="206" t="s">
        <v>741</v>
      </c>
      <c r="D39" s="206" t="s">
        <v>639</v>
      </c>
      <c r="E39" s="207" t="s">
        <v>742</v>
      </c>
    </row>
    <row r="40" spans="2:5" ht="15.6" x14ac:dyDescent="0.3">
      <c r="B40" s="205" t="s">
        <v>743</v>
      </c>
      <c r="C40" s="206" t="s">
        <v>744</v>
      </c>
      <c r="D40" s="206" t="s">
        <v>645</v>
      </c>
      <c r="E40" s="207" t="s">
        <v>745</v>
      </c>
    </row>
    <row r="41" spans="2:5" ht="15.6" x14ac:dyDescent="0.3">
      <c r="B41" s="205" t="s">
        <v>746</v>
      </c>
      <c r="C41" s="206" t="s">
        <v>747</v>
      </c>
      <c r="D41" s="206" t="s">
        <v>661</v>
      </c>
      <c r="E41" s="207" t="s">
        <v>748</v>
      </c>
    </row>
    <row r="42" spans="2:5" ht="15.6" x14ac:dyDescent="0.3">
      <c r="B42" s="205" t="s">
        <v>749</v>
      </c>
      <c r="C42" s="206" t="s">
        <v>750</v>
      </c>
      <c r="D42" s="206" t="s">
        <v>657</v>
      </c>
      <c r="E42" s="207" t="s">
        <v>751</v>
      </c>
    </row>
    <row r="43" spans="2:5" ht="15.6" x14ac:dyDescent="0.3">
      <c r="B43" s="205" t="s">
        <v>752</v>
      </c>
      <c r="C43" s="206" t="s">
        <v>753</v>
      </c>
      <c r="D43" s="206" t="s">
        <v>645</v>
      </c>
      <c r="E43" s="207" t="s">
        <v>751</v>
      </c>
    </row>
    <row r="44" spans="2:5" ht="15.6" x14ac:dyDescent="0.3">
      <c r="B44" s="205" t="s">
        <v>754</v>
      </c>
      <c r="C44" s="206" t="s">
        <v>755</v>
      </c>
      <c r="D44" s="206" t="s">
        <v>645</v>
      </c>
      <c r="E44" s="207" t="s">
        <v>756</v>
      </c>
    </row>
    <row r="45" spans="2:5" ht="15.6" x14ac:dyDescent="0.3">
      <c r="B45" s="205" t="s">
        <v>757</v>
      </c>
      <c r="C45" s="206" t="s">
        <v>758</v>
      </c>
      <c r="D45" s="206" t="s">
        <v>657</v>
      </c>
      <c r="E45" s="207" t="s">
        <v>759</v>
      </c>
    </row>
    <row r="46" spans="2:5" ht="15.6" x14ac:dyDescent="0.3">
      <c r="B46" s="205" t="s">
        <v>760</v>
      </c>
      <c r="C46" s="206" t="s">
        <v>760</v>
      </c>
      <c r="D46" s="206" t="s">
        <v>657</v>
      </c>
      <c r="E46" s="207" t="s">
        <v>761</v>
      </c>
    </row>
    <row r="47" spans="2:5" ht="15.6" x14ac:dyDescent="0.3">
      <c r="B47" s="205" t="s">
        <v>762</v>
      </c>
      <c r="C47" s="206" t="s">
        <v>763</v>
      </c>
      <c r="D47" s="206" t="s">
        <v>645</v>
      </c>
      <c r="E47" s="207" t="s">
        <v>764</v>
      </c>
    </row>
    <row r="48" spans="2:5" ht="15.6" x14ac:dyDescent="0.3">
      <c r="B48" s="205" t="s">
        <v>765</v>
      </c>
      <c r="C48" s="206" t="s">
        <v>766</v>
      </c>
      <c r="D48" s="206" t="s">
        <v>645</v>
      </c>
      <c r="E48" s="207" t="s">
        <v>767</v>
      </c>
    </row>
    <row r="49" spans="2:5" ht="15.6" x14ac:dyDescent="0.3">
      <c r="B49" s="205" t="s">
        <v>768</v>
      </c>
      <c r="C49" s="206" t="s">
        <v>769</v>
      </c>
      <c r="D49" s="206" t="s">
        <v>634</v>
      </c>
      <c r="E49" s="207" t="s">
        <v>770</v>
      </c>
    </row>
    <row r="50" spans="2:5" ht="15.6" x14ac:dyDescent="0.3">
      <c r="B50" s="205" t="s">
        <v>771</v>
      </c>
      <c r="C50" s="206" t="s">
        <v>772</v>
      </c>
      <c r="D50" s="206" t="s">
        <v>657</v>
      </c>
      <c r="E50" s="207" t="s">
        <v>773</v>
      </c>
    </row>
    <row r="51" spans="2:5" ht="15.6" x14ac:dyDescent="0.3">
      <c r="B51" s="205" t="s">
        <v>774</v>
      </c>
      <c r="C51" s="206" t="s">
        <v>774</v>
      </c>
      <c r="D51" s="206" t="s">
        <v>639</v>
      </c>
      <c r="E51" s="207" t="s">
        <v>775</v>
      </c>
    </row>
    <row r="52" spans="2:5" ht="15.6" x14ac:dyDescent="0.3">
      <c r="B52" s="205" t="s">
        <v>776</v>
      </c>
      <c r="C52" s="206" t="s">
        <v>777</v>
      </c>
      <c r="D52" s="206" t="s">
        <v>657</v>
      </c>
      <c r="E52" s="207" t="s">
        <v>778</v>
      </c>
    </row>
    <row r="53" spans="2:5" ht="15.6" x14ac:dyDescent="0.3">
      <c r="B53" s="205" t="s">
        <v>779</v>
      </c>
      <c r="C53" s="206" t="s">
        <v>780</v>
      </c>
      <c r="D53" s="206" t="s">
        <v>634</v>
      </c>
      <c r="E53" s="207" t="s">
        <v>781</v>
      </c>
    </row>
    <row r="54" spans="2:5" ht="15.6" x14ac:dyDescent="0.3">
      <c r="B54" s="205" t="s">
        <v>782</v>
      </c>
      <c r="C54" s="206" t="s">
        <v>783</v>
      </c>
      <c r="D54" s="206" t="s">
        <v>639</v>
      </c>
      <c r="E54" s="207" t="s">
        <v>784</v>
      </c>
    </row>
    <row r="55" spans="2:5" ht="15.6" x14ac:dyDescent="0.3">
      <c r="B55" s="205" t="s">
        <v>785</v>
      </c>
      <c r="C55" s="206" t="s">
        <v>786</v>
      </c>
      <c r="D55" s="206" t="s">
        <v>634</v>
      </c>
      <c r="E55" s="207" t="s">
        <v>787</v>
      </c>
    </row>
    <row r="56" spans="2:5" ht="15.6" x14ac:dyDescent="0.3">
      <c r="B56" s="205" t="s">
        <v>788</v>
      </c>
      <c r="C56" s="206" t="s">
        <v>788</v>
      </c>
      <c r="D56" s="206" t="s">
        <v>645</v>
      </c>
      <c r="E56" s="207" t="s">
        <v>789</v>
      </c>
    </row>
    <row r="57" spans="2:5" ht="15.6" x14ac:dyDescent="0.3">
      <c r="B57" s="205" t="s">
        <v>790</v>
      </c>
      <c r="C57" s="206" t="s">
        <v>791</v>
      </c>
      <c r="D57" s="206" t="s">
        <v>657</v>
      </c>
      <c r="E57" s="207" t="s">
        <v>792</v>
      </c>
    </row>
    <row r="58" spans="2:5" ht="15.6" x14ac:dyDescent="0.3">
      <c r="B58" s="205" t="s">
        <v>793</v>
      </c>
      <c r="C58" s="206" t="s">
        <v>794</v>
      </c>
      <c r="D58" s="206" t="s">
        <v>657</v>
      </c>
      <c r="E58" s="207" t="s">
        <v>795</v>
      </c>
    </row>
    <row r="59" spans="2:5" ht="15.6" x14ac:dyDescent="0.3">
      <c r="B59" s="205" t="s">
        <v>796</v>
      </c>
      <c r="C59" s="206" t="s">
        <v>797</v>
      </c>
      <c r="D59" s="206" t="s">
        <v>645</v>
      </c>
      <c r="E59" s="207" t="s">
        <v>798</v>
      </c>
    </row>
    <row r="60" spans="2:5" ht="15.6" x14ac:dyDescent="0.3">
      <c r="B60" s="205" t="s">
        <v>799</v>
      </c>
      <c r="C60" s="206" t="s">
        <v>800</v>
      </c>
      <c r="D60" s="206" t="s">
        <v>645</v>
      </c>
      <c r="E60" s="207" t="s">
        <v>801</v>
      </c>
    </row>
    <row r="61" spans="2:5" ht="15.6" x14ac:dyDescent="0.3">
      <c r="B61" s="205" t="s">
        <v>802</v>
      </c>
      <c r="C61" s="206" t="s">
        <v>803</v>
      </c>
      <c r="D61" s="206" t="s">
        <v>645</v>
      </c>
      <c r="E61" s="207" t="s">
        <v>804</v>
      </c>
    </row>
    <row r="62" spans="2:5" ht="15.6" x14ac:dyDescent="0.3">
      <c r="B62" s="205" t="s">
        <v>805</v>
      </c>
      <c r="C62" s="206" t="s">
        <v>806</v>
      </c>
      <c r="D62" s="206" t="s">
        <v>639</v>
      </c>
      <c r="E62" s="207" t="s">
        <v>807</v>
      </c>
    </row>
    <row r="63" spans="2:5" ht="15.6" x14ac:dyDescent="0.3">
      <c r="B63" s="205" t="s">
        <v>808</v>
      </c>
      <c r="C63" s="206" t="s">
        <v>809</v>
      </c>
      <c r="D63" s="206" t="s">
        <v>639</v>
      </c>
      <c r="E63" s="207" t="s">
        <v>810</v>
      </c>
    </row>
    <row r="64" spans="2:5" ht="15.6" x14ac:dyDescent="0.3">
      <c r="B64" s="205" t="s">
        <v>811</v>
      </c>
      <c r="C64" s="206" t="s">
        <v>812</v>
      </c>
      <c r="D64" s="206" t="s">
        <v>639</v>
      </c>
      <c r="E64" s="207" t="s">
        <v>813</v>
      </c>
    </row>
    <row r="65" spans="2:5" ht="15.6" x14ac:dyDescent="0.3">
      <c r="B65" s="205" t="s">
        <v>814</v>
      </c>
      <c r="C65" s="206" t="s">
        <v>815</v>
      </c>
      <c r="D65" s="206" t="s">
        <v>639</v>
      </c>
      <c r="E65" s="207" t="s">
        <v>816</v>
      </c>
    </row>
    <row r="66" spans="2:5" ht="15.6" x14ac:dyDescent="0.3">
      <c r="B66" s="205" t="s">
        <v>817</v>
      </c>
      <c r="C66" s="206" t="s">
        <v>818</v>
      </c>
      <c r="D66" s="206" t="s">
        <v>639</v>
      </c>
      <c r="E66" s="207" t="s">
        <v>819</v>
      </c>
    </row>
    <row r="67" spans="2:5" ht="15.6" x14ac:dyDescent="0.3">
      <c r="B67" s="205" t="s">
        <v>820</v>
      </c>
      <c r="C67" s="206" t="s">
        <v>821</v>
      </c>
      <c r="D67" s="206" t="s">
        <v>639</v>
      </c>
      <c r="E67" s="207" t="s">
        <v>822</v>
      </c>
    </row>
    <row r="68" spans="2:5" ht="15.6" x14ac:dyDescent="0.3">
      <c r="B68" s="205" t="s">
        <v>823</v>
      </c>
      <c r="C68" s="206" t="s">
        <v>824</v>
      </c>
      <c r="D68" s="206" t="s">
        <v>634</v>
      </c>
      <c r="E68" s="207" t="s">
        <v>825</v>
      </c>
    </row>
    <row r="69" spans="2:5" ht="15.6" x14ac:dyDescent="0.3">
      <c r="B69" s="205" t="s">
        <v>826</v>
      </c>
      <c r="C69" s="206" t="s">
        <v>827</v>
      </c>
      <c r="D69" s="206" t="s">
        <v>634</v>
      </c>
      <c r="E69" s="207" t="s">
        <v>828</v>
      </c>
    </row>
    <row r="70" spans="2:5" ht="15.6" x14ac:dyDescent="0.3">
      <c r="B70" s="205" t="s">
        <v>829</v>
      </c>
      <c r="C70" s="206" t="s">
        <v>830</v>
      </c>
      <c r="D70" s="206" t="s">
        <v>634</v>
      </c>
      <c r="E70" s="207" t="s">
        <v>831</v>
      </c>
    </row>
    <row r="71" spans="2:5" ht="15.6" x14ac:dyDescent="0.3">
      <c r="B71" s="205" t="s">
        <v>832</v>
      </c>
      <c r="C71" s="206" t="s">
        <v>833</v>
      </c>
      <c r="D71" s="206" t="s">
        <v>634</v>
      </c>
      <c r="E71" s="207" t="s">
        <v>834</v>
      </c>
    </row>
    <row r="72" spans="2:5" ht="15.6" x14ac:dyDescent="0.3">
      <c r="B72" s="205" t="s">
        <v>835</v>
      </c>
      <c r="C72" s="206" t="s">
        <v>836</v>
      </c>
      <c r="D72" s="206" t="s">
        <v>639</v>
      </c>
      <c r="E72" s="207" t="s">
        <v>837</v>
      </c>
    </row>
    <row r="73" spans="2:5" ht="15.6" x14ac:dyDescent="0.3">
      <c r="B73" s="205" t="s">
        <v>838</v>
      </c>
      <c r="C73" s="206" t="s">
        <v>839</v>
      </c>
      <c r="D73" s="206" t="s">
        <v>645</v>
      </c>
      <c r="E73" s="207" t="s">
        <v>840</v>
      </c>
    </row>
    <row r="74" spans="2:5" ht="15.6" x14ac:dyDescent="0.3">
      <c r="B74" s="205" t="s">
        <v>841</v>
      </c>
      <c r="C74" s="206" t="s">
        <v>842</v>
      </c>
      <c r="D74" s="206" t="s">
        <v>639</v>
      </c>
      <c r="E74" s="207" t="s">
        <v>843</v>
      </c>
    </row>
    <row r="75" spans="2:5" ht="15.6" x14ac:dyDescent="0.3">
      <c r="B75" s="205" t="s">
        <v>844</v>
      </c>
      <c r="C75" s="206" t="s">
        <v>747</v>
      </c>
      <c r="D75" s="206" t="s">
        <v>657</v>
      </c>
      <c r="E75" s="207" t="s">
        <v>845</v>
      </c>
    </row>
    <row r="76" spans="2:5" ht="15.6" x14ac:dyDescent="0.3">
      <c r="B76" s="205" t="s">
        <v>846</v>
      </c>
      <c r="C76" s="206" t="s">
        <v>847</v>
      </c>
      <c r="D76" s="206" t="s">
        <v>639</v>
      </c>
      <c r="E76" s="207" t="s">
        <v>848</v>
      </c>
    </row>
    <row r="77" spans="2:5" ht="15.6" x14ac:dyDescent="0.3">
      <c r="B77" s="205" t="s">
        <v>849</v>
      </c>
      <c r="C77" s="206" t="s">
        <v>850</v>
      </c>
      <c r="D77" s="206" t="s">
        <v>645</v>
      </c>
      <c r="E77" s="207" t="s">
        <v>851</v>
      </c>
    </row>
    <row r="78" spans="2:5" ht="15.6" x14ac:dyDescent="0.3">
      <c r="B78" s="205" t="s">
        <v>852</v>
      </c>
      <c r="C78" s="206" t="s">
        <v>853</v>
      </c>
      <c r="D78" s="206" t="s">
        <v>657</v>
      </c>
      <c r="E78" s="207" t="s">
        <v>854</v>
      </c>
    </row>
    <row r="79" spans="2:5" ht="15.6" x14ac:dyDescent="0.3">
      <c r="B79" s="205" t="s">
        <v>855</v>
      </c>
      <c r="C79" s="206" t="s">
        <v>856</v>
      </c>
      <c r="D79" s="206" t="s">
        <v>639</v>
      </c>
      <c r="E79" s="207" t="s">
        <v>857</v>
      </c>
    </row>
    <row r="80" spans="2:5" ht="15.6" x14ac:dyDescent="0.3">
      <c r="B80" s="205" t="s">
        <v>858</v>
      </c>
      <c r="C80" s="206" t="s">
        <v>859</v>
      </c>
      <c r="D80" s="206" t="s">
        <v>645</v>
      </c>
      <c r="E80" s="207" t="s">
        <v>860</v>
      </c>
    </row>
    <row r="81" spans="2:5" ht="15.6" x14ac:dyDescent="0.3">
      <c r="B81" s="205" t="s">
        <v>861</v>
      </c>
      <c r="C81" s="206" t="s">
        <v>862</v>
      </c>
      <c r="D81" s="206" t="s">
        <v>634</v>
      </c>
      <c r="E81" s="207" t="s">
        <v>863</v>
      </c>
    </row>
    <row r="82" spans="2:5" ht="15.6" x14ac:dyDescent="0.3">
      <c r="B82" s="205" t="s">
        <v>864</v>
      </c>
      <c r="C82" s="206" t="s">
        <v>865</v>
      </c>
      <c r="D82" s="206" t="s">
        <v>639</v>
      </c>
      <c r="E82" s="207" t="s">
        <v>866</v>
      </c>
    </row>
    <row r="83" spans="2:5" ht="15.6" x14ac:dyDescent="0.3">
      <c r="B83" s="205" t="s">
        <v>867</v>
      </c>
      <c r="C83" s="206" t="s">
        <v>868</v>
      </c>
      <c r="D83" s="206" t="s">
        <v>629</v>
      </c>
      <c r="E83" s="207" t="s">
        <v>869</v>
      </c>
    </row>
    <row r="84" spans="2:5" ht="15.6" x14ac:dyDescent="0.3">
      <c r="B84" s="205" t="s">
        <v>870</v>
      </c>
      <c r="C84" s="206" t="s">
        <v>871</v>
      </c>
      <c r="D84" s="206" t="s">
        <v>639</v>
      </c>
      <c r="E84" s="207" t="s">
        <v>872</v>
      </c>
    </row>
    <row r="85" spans="2:5" ht="15.6" x14ac:dyDescent="0.3">
      <c r="B85" s="205" t="s">
        <v>873</v>
      </c>
      <c r="C85" s="206" t="s">
        <v>874</v>
      </c>
      <c r="D85" s="206" t="s">
        <v>661</v>
      </c>
      <c r="E85" s="207" t="s">
        <v>875</v>
      </c>
    </row>
    <row r="86" spans="2:5" ht="15.6" x14ac:dyDescent="0.3">
      <c r="B86" s="205" t="s">
        <v>876</v>
      </c>
      <c r="C86" s="206" t="s">
        <v>877</v>
      </c>
      <c r="D86" s="206" t="s">
        <v>645</v>
      </c>
      <c r="E86" s="207" t="s">
        <v>878</v>
      </c>
    </row>
    <row r="87" spans="2:5" ht="15.6" x14ac:dyDescent="0.3">
      <c r="B87" s="205" t="s">
        <v>879</v>
      </c>
      <c r="C87" s="206" t="s">
        <v>880</v>
      </c>
      <c r="D87" s="206" t="s">
        <v>657</v>
      </c>
      <c r="E87" s="207" t="s">
        <v>881</v>
      </c>
    </row>
    <row r="88" spans="2:5" ht="15.6" x14ac:dyDescent="0.3">
      <c r="B88" s="205" t="s">
        <v>882</v>
      </c>
      <c r="C88" s="206" t="s">
        <v>883</v>
      </c>
      <c r="D88" s="206" t="s">
        <v>645</v>
      </c>
      <c r="E88" s="207" t="s">
        <v>884</v>
      </c>
    </row>
    <row r="89" spans="2:5" ht="15.6" x14ac:dyDescent="0.3">
      <c r="B89" s="205" t="s">
        <v>885</v>
      </c>
      <c r="C89" s="206" t="s">
        <v>886</v>
      </c>
      <c r="D89" s="206" t="s">
        <v>657</v>
      </c>
      <c r="E89" s="207" t="s">
        <v>887</v>
      </c>
    </row>
    <row r="90" spans="2:5" ht="15.6" x14ac:dyDescent="0.3">
      <c r="B90" s="205" t="s">
        <v>888</v>
      </c>
      <c r="C90" s="206" t="s">
        <v>889</v>
      </c>
      <c r="D90" s="206" t="s">
        <v>639</v>
      </c>
      <c r="E90" s="207" t="s">
        <v>890</v>
      </c>
    </row>
    <row r="91" spans="2:5" ht="15.6" x14ac:dyDescent="0.3">
      <c r="B91" s="205" t="s">
        <v>891</v>
      </c>
      <c r="C91" s="206" t="s">
        <v>892</v>
      </c>
      <c r="D91" s="206" t="s">
        <v>639</v>
      </c>
      <c r="E91" s="207" t="s">
        <v>893</v>
      </c>
    </row>
    <row r="92" spans="2:5" ht="15.6" x14ac:dyDescent="0.3">
      <c r="B92" s="205" t="s">
        <v>894</v>
      </c>
      <c r="C92" s="206" t="s">
        <v>895</v>
      </c>
      <c r="D92" s="206" t="s">
        <v>634</v>
      </c>
      <c r="E92" s="207" t="s">
        <v>896</v>
      </c>
    </row>
    <row r="93" spans="2:5" ht="15.6" x14ac:dyDescent="0.3">
      <c r="B93" s="205" t="s">
        <v>897</v>
      </c>
      <c r="C93" s="206" t="s">
        <v>898</v>
      </c>
      <c r="D93" s="206" t="s">
        <v>645</v>
      </c>
      <c r="E93" s="207" t="s">
        <v>899</v>
      </c>
    </row>
    <row r="94" spans="2:5" ht="15.6" x14ac:dyDescent="0.3">
      <c r="B94" s="205" t="s">
        <v>900</v>
      </c>
      <c r="C94" s="206" t="s">
        <v>901</v>
      </c>
      <c r="D94" s="206" t="s">
        <v>645</v>
      </c>
      <c r="E94" s="207" t="s">
        <v>902</v>
      </c>
    </row>
    <row r="95" spans="2:5" ht="15.6" x14ac:dyDescent="0.3">
      <c r="B95" s="205" t="s">
        <v>903</v>
      </c>
      <c r="C95" s="206" t="s">
        <v>904</v>
      </c>
      <c r="D95" s="206" t="s">
        <v>639</v>
      </c>
      <c r="E95" s="207" t="s">
        <v>905</v>
      </c>
    </row>
    <row r="96" spans="2:5" ht="15.6" x14ac:dyDescent="0.3">
      <c r="B96" s="205" t="s">
        <v>906</v>
      </c>
      <c r="C96" s="206" t="s">
        <v>907</v>
      </c>
      <c r="D96" s="206" t="s">
        <v>645</v>
      </c>
      <c r="E96" s="207" t="s">
        <v>908</v>
      </c>
    </row>
    <row r="97" spans="2:5" ht="15.6" x14ac:dyDescent="0.3">
      <c r="B97" s="205" t="s">
        <v>909</v>
      </c>
      <c r="C97" s="206" t="s">
        <v>910</v>
      </c>
      <c r="D97" s="206" t="s">
        <v>634</v>
      </c>
      <c r="E97" s="207" t="s">
        <v>911</v>
      </c>
    </row>
    <row r="98" spans="2:5" ht="15.6" x14ac:dyDescent="0.3">
      <c r="B98" s="205" t="s">
        <v>912</v>
      </c>
      <c r="C98" s="206" t="s">
        <v>913</v>
      </c>
      <c r="D98" s="206" t="s">
        <v>634</v>
      </c>
      <c r="E98" s="207" t="s">
        <v>914</v>
      </c>
    </row>
    <row r="99" spans="2:5" ht="15.6" x14ac:dyDescent="0.3">
      <c r="B99" s="205" t="s">
        <v>915</v>
      </c>
      <c r="C99" s="206" t="s">
        <v>915</v>
      </c>
      <c r="D99" s="206" t="s">
        <v>634</v>
      </c>
      <c r="E99" s="207" t="s">
        <v>916</v>
      </c>
    </row>
    <row r="100" spans="2:5" ht="15.6" x14ac:dyDescent="0.3">
      <c r="B100" s="205" t="s">
        <v>917</v>
      </c>
      <c r="C100" s="206" t="s">
        <v>918</v>
      </c>
      <c r="D100" s="206" t="s">
        <v>645</v>
      </c>
      <c r="E100" s="207" t="s">
        <v>919</v>
      </c>
    </row>
    <row r="101" spans="2:5" ht="15.6" x14ac:dyDescent="0.3">
      <c r="B101" s="205" t="s">
        <v>920</v>
      </c>
      <c r="C101" s="206" t="s">
        <v>921</v>
      </c>
      <c r="D101" s="206" t="s">
        <v>645</v>
      </c>
      <c r="E101" s="207" t="s">
        <v>922</v>
      </c>
    </row>
    <row r="102" spans="2:5" ht="15.6" x14ac:dyDescent="0.3">
      <c r="B102" s="205" t="s">
        <v>923</v>
      </c>
      <c r="C102" s="206" t="s">
        <v>924</v>
      </c>
      <c r="D102" s="206" t="s">
        <v>645</v>
      </c>
      <c r="E102" s="207" t="s">
        <v>925</v>
      </c>
    </row>
    <row r="103" spans="2:5" ht="15.6" x14ac:dyDescent="0.3">
      <c r="B103" s="205" t="s">
        <v>926</v>
      </c>
      <c r="C103" s="206" t="s">
        <v>927</v>
      </c>
      <c r="D103" s="206" t="s">
        <v>634</v>
      </c>
      <c r="E103" s="207" t="s">
        <v>928</v>
      </c>
    </row>
    <row r="104" spans="2:5" ht="15.6" x14ac:dyDescent="0.3">
      <c r="B104" s="205" t="s">
        <v>929</v>
      </c>
      <c r="C104" s="206" t="s">
        <v>930</v>
      </c>
      <c r="D104" s="206" t="s">
        <v>645</v>
      </c>
      <c r="E104" s="207" t="s">
        <v>931</v>
      </c>
    </row>
    <row r="105" spans="2:5" ht="15.6" x14ac:dyDescent="0.3">
      <c r="B105" s="205" t="s">
        <v>932</v>
      </c>
      <c r="C105" s="206" t="s">
        <v>933</v>
      </c>
      <c r="D105" s="206" t="s">
        <v>639</v>
      </c>
      <c r="E105" s="207" t="s">
        <v>934</v>
      </c>
    </row>
    <row r="106" spans="2:5" ht="15.6" x14ac:dyDescent="0.3">
      <c r="B106" s="205" t="s">
        <v>935</v>
      </c>
      <c r="C106" s="206" t="s">
        <v>936</v>
      </c>
      <c r="D106" s="206" t="s">
        <v>645</v>
      </c>
      <c r="E106" s="207" t="s">
        <v>937</v>
      </c>
    </row>
    <row r="107" spans="2:5" ht="15.6" x14ac:dyDescent="0.3">
      <c r="B107" s="205" t="s">
        <v>938</v>
      </c>
      <c r="C107" s="206" t="s">
        <v>939</v>
      </c>
      <c r="D107" s="206" t="s">
        <v>639</v>
      </c>
      <c r="E107" s="207" t="s">
        <v>940</v>
      </c>
    </row>
    <row r="108" spans="2:5" ht="15.6" x14ac:dyDescent="0.3">
      <c r="B108" s="205" t="s">
        <v>941</v>
      </c>
      <c r="C108" s="206" t="s">
        <v>942</v>
      </c>
      <c r="D108" s="206" t="s">
        <v>634</v>
      </c>
      <c r="E108" s="207" t="s">
        <v>943</v>
      </c>
    </row>
    <row r="109" spans="2:5" ht="15.6" x14ac:dyDescent="0.3">
      <c r="B109" s="205" t="s">
        <v>944</v>
      </c>
      <c r="C109" s="206" t="s">
        <v>945</v>
      </c>
      <c r="D109" s="206" t="s">
        <v>645</v>
      </c>
      <c r="E109" s="207" t="s">
        <v>392</v>
      </c>
    </row>
    <row r="110" spans="2:5" ht="15.6" x14ac:dyDescent="0.3">
      <c r="B110" s="205" t="s">
        <v>946</v>
      </c>
      <c r="C110" s="206" t="s">
        <v>947</v>
      </c>
      <c r="D110" s="206" t="s">
        <v>657</v>
      </c>
      <c r="E110" s="207" t="s">
        <v>948</v>
      </c>
    </row>
    <row r="111" spans="2:5" ht="15.6" x14ac:dyDescent="0.3">
      <c r="B111" s="205" t="s">
        <v>949</v>
      </c>
      <c r="C111" s="206" t="s">
        <v>950</v>
      </c>
      <c r="D111" s="206" t="s">
        <v>657</v>
      </c>
      <c r="E111" s="207" t="s">
        <v>951</v>
      </c>
    </row>
    <row r="112" spans="2:5" ht="15.6" x14ac:dyDescent="0.3">
      <c r="B112" s="205" t="s">
        <v>952</v>
      </c>
      <c r="C112" s="206" t="s">
        <v>953</v>
      </c>
      <c r="D112" s="206" t="s">
        <v>645</v>
      </c>
      <c r="E112" s="207" t="s">
        <v>954</v>
      </c>
    </row>
    <row r="113" spans="2:5" ht="15.6" x14ac:dyDescent="0.3">
      <c r="B113" s="205" t="s">
        <v>955</v>
      </c>
      <c r="C113" s="206" t="s">
        <v>956</v>
      </c>
      <c r="D113" s="206" t="s">
        <v>634</v>
      </c>
      <c r="E113" s="207" t="s">
        <v>957</v>
      </c>
    </row>
    <row r="114" spans="2:5" ht="15.6" x14ac:dyDescent="0.3">
      <c r="B114" s="205" t="s">
        <v>958</v>
      </c>
      <c r="C114" s="206" t="s">
        <v>958</v>
      </c>
      <c r="D114" s="206" t="s">
        <v>634</v>
      </c>
      <c r="E114" s="207" t="s">
        <v>959</v>
      </c>
    </row>
    <row r="115" spans="2:5" ht="15.6" x14ac:dyDescent="0.3">
      <c r="B115" s="205" t="s">
        <v>960</v>
      </c>
      <c r="C115" s="206" t="s">
        <v>961</v>
      </c>
      <c r="D115" s="206" t="s">
        <v>639</v>
      </c>
      <c r="E115" s="207" t="s">
        <v>962</v>
      </c>
    </row>
    <row r="116" spans="2:5" ht="15.6" x14ac:dyDescent="0.3">
      <c r="B116" s="205" t="s">
        <v>963</v>
      </c>
      <c r="C116" s="206" t="s">
        <v>964</v>
      </c>
      <c r="D116" s="206" t="s">
        <v>639</v>
      </c>
      <c r="E116" s="207" t="s">
        <v>965</v>
      </c>
    </row>
    <row r="117" spans="2:5" ht="15.6" x14ac:dyDescent="0.3">
      <c r="B117" s="205" t="s">
        <v>966</v>
      </c>
      <c r="C117" s="206" t="s">
        <v>967</v>
      </c>
      <c r="D117" s="206" t="s">
        <v>645</v>
      </c>
      <c r="E117" s="207" t="s">
        <v>968</v>
      </c>
    </row>
    <row r="118" spans="2:5" ht="15.6" x14ac:dyDescent="0.3">
      <c r="B118" s="205" t="s">
        <v>969</v>
      </c>
      <c r="C118" s="206" t="s">
        <v>970</v>
      </c>
      <c r="D118" s="206" t="s">
        <v>629</v>
      </c>
      <c r="E118" s="207" t="s">
        <v>971</v>
      </c>
    </row>
    <row r="119" spans="2:5" ht="15.6" x14ac:dyDescent="0.3">
      <c r="B119" s="205" t="s">
        <v>972</v>
      </c>
      <c r="C119" s="206" t="s">
        <v>973</v>
      </c>
      <c r="D119" s="206" t="s">
        <v>639</v>
      </c>
      <c r="E119" s="207" t="s">
        <v>974</v>
      </c>
    </row>
    <row r="120" spans="2:5" ht="15.6" x14ac:dyDescent="0.3">
      <c r="B120" s="205" t="s">
        <v>975</v>
      </c>
      <c r="C120" s="206" t="s">
        <v>976</v>
      </c>
      <c r="D120" s="206" t="s">
        <v>645</v>
      </c>
      <c r="E120" s="207" t="s">
        <v>977</v>
      </c>
    </row>
    <row r="121" spans="2:5" ht="15.6" x14ac:dyDescent="0.3">
      <c r="B121" s="205" t="s">
        <v>978</v>
      </c>
      <c r="C121" s="206" t="s">
        <v>979</v>
      </c>
      <c r="D121" s="206" t="s">
        <v>645</v>
      </c>
      <c r="E121" s="207" t="s">
        <v>980</v>
      </c>
    </row>
    <row r="122" spans="2:5" ht="15.6" x14ac:dyDescent="0.3">
      <c r="B122" s="205" t="s">
        <v>981</v>
      </c>
      <c r="C122" s="206" t="s">
        <v>982</v>
      </c>
      <c r="D122" s="206" t="s">
        <v>634</v>
      </c>
      <c r="E122" s="207" t="s">
        <v>983</v>
      </c>
    </row>
    <row r="123" spans="2:5" ht="15.6" x14ac:dyDescent="0.3">
      <c r="B123" s="205" t="s">
        <v>984</v>
      </c>
      <c r="C123" s="206" t="s">
        <v>985</v>
      </c>
      <c r="D123" s="206" t="s">
        <v>657</v>
      </c>
      <c r="E123" s="207" t="s">
        <v>986</v>
      </c>
    </row>
    <row r="124" spans="2:5" ht="15.6" x14ac:dyDescent="0.3">
      <c r="B124" s="205" t="s">
        <v>987</v>
      </c>
      <c r="C124" s="206" t="s">
        <v>988</v>
      </c>
      <c r="D124" s="206" t="s">
        <v>629</v>
      </c>
      <c r="E124" s="207" t="s">
        <v>989</v>
      </c>
    </row>
    <row r="125" spans="2:5" ht="15.6" x14ac:dyDescent="0.3">
      <c r="B125" s="205" t="s">
        <v>990</v>
      </c>
      <c r="C125" s="206" t="s">
        <v>991</v>
      </c>
      <c r="D125" s="206" t="s">
        <v>634</v>
      </c>
      <c r="E125" s="207" t="s">
        <v>992</v>
      </c>
    </row>
    <row r="126" spans="2:5" ht="15.6" x14ac:dyDescent="0.3">
      <c r="B126" s="205" t="s">
        <v>993</v>
      </c>
      <c r="C126" s="206" t="s">
        <v>994</v>
      </c>
      <c r="D126" s="206" t="s">
        <v>639</v>
      </c>
      <c r="E126" s="207" t="s">
        <v>995</v>
      </c>
    </row>
    <row r="127" spans="2:5" ht="15.6" x14ac:dyDescent="0.3">
      <c r="B127" s="205" t="s">
        <v>996</v>
      </c>
      <c r="C127" s="206" t="s">
        <v>997</v>
      </c>
      <c r="D127" s="206" t="s">
        <v>639</v>
      </c>
      <c r="E127" s="207" t="s">
        <v>998</v>
      </c>
    </row>
    <row r="128" spans="2:5" ht="15.6" x14ac:dyDescent="0.3">
      <c r="B128" s="205" t="s">
        <v>999</v>
      </c>
      <c r="C128" s="206" t="s">
        <v>1000</v>
      </c>
      <c r="D128" s="206" t="s">
        <v>645</v>
      </c>
      <c r="E128" s="207" t="s">
        <v>1001</v>
      </c>
    </row>
    <row r="129" spans="2:5" ht="15.6" x14ac:dyDescent="0.3">
      <c r="B129" s="205" t="s">
        <v>1002</v>
      </c>
      <c r="C129" s="206" t="s">
        <v>1003</v>
      </c>
      <c r="D129" s="206" t="s">
        <v>639</v>
      </c>
      <c r="E129" s="207" t="s">
        <v>1004</v>
      </c>
    </row>
    <row r="130" spans="2:5" ht="15.6" x14ac:dyDescent="0.3">
      <c r="B130" s="205" t="s">
        <v>1005</v>
      </c>
      <c r="C130" s="206" t="s">
        <v>1006</v>
      </c>
      <c r="D130" s="206" t="s">
        <v>629</v>
      </c>
      <c r="E130" s="207" t="s">
        <v>1007</v>
      </c>
    </row>
    <row r="131" spans="2:5" ht="15.6" x14ac:dyDescent="0.3">
      <c r="B131" s="205" t="s">
        <v>1008</v>
      </c>
      <c r="C131" s="206" t="s">
        <v>1008</v>
      </c>
      <c r="D131" s="206" t="s">
        <v>657</v>
      </c>
      <c r="E131" s="207" t="s">
        <v>1009</v>
      </c>
    </row>
    <row r="132" spans="2:5" ht="15.6" x14ac:dyDescent="0.3">
      <c r="B132" s="205" t="s">
        <v>1010</v>
      </c>
      <c r="C132" s="206" t="s">
        <v>1011</v>
      </c>
      <c r="D132" s="206" t="s">
        <v>629</v>
      </c>
      <c r="E132" s="207" t="s">
        <v>1012</v>
      </c>
    </row>
    <row r="133" spans="2:5" ht="15.6" x14ac:dyDescent="0.3">
      <c r="B133" s="205" t="s">
        <v>1013</v>
      </c>
      <c r="C133" s="206" t="s">
        <v>1014</v>
      </c>
      <c r="D133" s="206" t="s">
        <v>661</v>
      </c>
      <c r="E133" s="207" t="s">
        <v>1015</v>
      </c>
    </row>
    <row r="134" spans="2:5" ht="15.6" x14ac:dyDescent="0.3">
      <c r="B134" s="205" t="s">
        <v>1016</v>
      </c>
      <c r="C134" s="206" t="s">
        <v>1017</v>
      </c>
      <c r="D134" s="206" t="s">
        <v>661</v>
      </c>
      <c r="E134" s="207" t="s">
        <v>1018</v>
      </c>
    </row>
    <row r="135" spans="2:5" ht="15.6" x14ac:dyDescent="0.3">
      <c r="B135" s="205" t="s">
        <v>1019</v>
      </c>
      <c r="C135" s="206" t="s">
        <v>1020</v>
      </c>
      <c r="D135" s="206" t="s">
        <v>634</v>
      </c>
      <c r="E135" s="207" t="s">
        <v>1021</v>
      </c>
    </row>
    <row r="136" spans="2:5" ht="15.6" x14ac:dyDescent="0.3">
      <c r="B136" s="205" t="s">
        <v>1022</v>
      </c>
      <c r="C136" s="206" t="s">
        <v>1023</v>
      </c>
      <c r="D136" s="206" t="s">
        <v>634</v>
      </c>
      <c r="E136" s="207" t="s">
        <v>1024</v>
      </c>
    </row>
    <row r="137" spans="2:5" ht="15.6" x14ac:dyDescent="0.3">
      <c r="B137" s="205" t="s">
        <v>1025</v>
      </c>
      <c r="C137" s="206" t="s">
        <v>1026</v>
      </c>
      <c r="D137" s="206" t="s">
        <v>657</v>
      </c>
      <c r="E137" s="207" t="s">
        <v>1027</v>
      </c>
    </row>
    <row r="138" spans="2:5" ht="15.6" x14ac:dyDescent="0.3">
      <c r="B138" s="205" t="s">
        <v>1028</v>
      </c>
      <c r="C138" s="206" t="s">
        <v>1029</v>
      </c>
      <c r="D138" s="206" t="s">
        <v>645</v>
      </c>
      <c r="E138" s="207" t="s">
        <v>1030</v>
      </c>
    </row>
    <row r="139" spans="2:5" ht="15.6" x14ac:dyDescent="0.3">
      <c r="B139" s="205" t="s">
        <v>1031</v>
      </c>
      <c r="C139" s="206" t="s">
        <v>1032</v>
      </c>
      <c r="D139" s="206" t="s">
        <v>1033</v>
      </c>
      <c r="E139" s="207" t="s">
        <v>1034</v>
      </c>
    </row>
    <row r="140" spans="2:5" ht="15.6" x14ac:dyDescent="0.3">
      <c r="B140" s="205" t="s">
        <v>1035</v>
      </c>
      <c r="C140" s="206" t="s">
        <v>1036</v>
      </c>
      <c r="D140" s="206" t="s">
        <v>645</v>
      </c>
      <c r="E140" s="207" t="s">
        <v>1037</v>
      </c>
    </row>
    <row r="141" spans="2:5" ht="15.6" x14ac:dyDescent="0.3">
      <c r="B141" s="205" t="s">
        <v>1038</v>
      </c>
      <c r="C141" s="206" t="s">
        <v>1039</v>
      </c>
      <c r="D141" s="206" t="s">
        <v>634</v>
      </c>
      <c r="E141" s="207" t="s">
        <v>1040</v>
      </c>
    </row>
    <row r="142" spans="2:5" ht="15.6" x14ac:dyDescent="0.3">
      <c r="B142" s="205" t="s">
        <v>1041</v>
      </c>
      <c r="C142" s="206" t="s">
        <v>1042</v>
      </c>
      <c r="D142" s="206" t="s">
        <v>657</v>
      </c>
      <c r="E142" s="207" t="s">
        <v>1043</v>
      </c>
    </row>
    <row r="143" spans="2:5" ht="15.6" x14ac:dyDescent="0.3">
      <c r="B143" s="205" t="s">
        <v>1044</v>
      </c>
      <c r="C143" s="206" t="s">
        <v>1045</v>
      </c>
      <c r="D143" s="206" t="s">
        <v>629</v>
      </c>
      <c r="E143" s="207" t="s">
        <v>1046</v>
      </c>
    </row>
    <row r="144" spans="2:5" ht="15.6" x14ac:dyDescent="0.3">
      <c r="B144" s="205" t="s">
        <v>1047</v>
      </c>
      <c r="C144" s="206" t="s">
        <v>1047</v>
      </c>
      <c r="D144" s="206" t="s">
        <v>634</v>
      </c>
      <c r="E144" s="207" t="s">
        <v>1048</v>
      </c>
    </row>
    <row r="145" spans="2:5" ht="15.6" x14ac:dyDescent="0.3">
      <c r="B145" s="205" t="s">
        <v>1049</v>
      </c>
      <c r="C145" s="206" t="s">
        <v>1050</v>
      </c>
      <c r="D145" s="206" t="s">
        <v>645</v>
      </c>
      <c r="E145" s="207" t="s">
        <v>1051</v>
      </c>
    </row>
    <row r="146" spans="2:5" ht="15.6" x14ac:dyDescent="0.3">
      <c r="B146" s="205" t="s">
        <v>1052</v>
      </c>
      <c r="C146" s="206" t="s">
        <v>1053</v>
      </c>
      <c r="D146" s="206" t="s">
        <v>639</v>
      </c>
      <c r="E146" s="207" t="s">
        <v>1054</v>
      </c>
    </row>
    <row r="147" spans="2:5" ht="15.6" x14ac:dyDescent="0.3">
      <c r="B147" s="205" t="s">
        <v>1055</v>
      </c>
      <c r="C147" s="206" t="s">
        <v>1056</v>
      </c>
      <c r="D147" s="206" t="s">
        <v>645</v>
      </c>
      <c r="E147" s="207" t="s">
        <v>1057</v>
      </c>
    </row>
    <row r="148" spans="2:5" ht="15.6" x14ac:dyDescent="0.3">
      <c r="B148" s="205" t="s">
        <v>1058</v>
      </c>
      <c r="C148" s="206" t="s">
        <v>1059</v>
      </c>
      <c r="D148" s="206" t="s">
        <v>639</v>
      </c>
      <c r="E148" s="207" t="s">
        <v>1060</v>
      </c>
    </row>
    <row r="149" spans="2:5" ht="15.6" x14ac:dyDescent="0.3">
      <c r="B149" s="205" t="s">
        <v>1061</v>
      </c>
      <c r="C149" s="206" t="s">
        <v>1062</v>
      </c>
      <c r="D149" s="206" t="s">
        <v>645</v>
      </c>
      <c r="E149" s="207" t="s">
        <v>1063</v>
      </c>
    </row>
    <row r="150" spans="2:5" ht="15.6" x14ac:dyDescent="0.3">
      <c r="B150" s="205" t="s">
        <v>1064</v>
      </c>
      <c r="C150" s="206" t="s">
        <v>1065</v>
      </c>
      <c r="D150" s="206" t="s">
        <v>645</v>
      </c>
      <c r="E150" s="207" t="s">
        <v>1066</v>
      </c>
    </row>
    <row r="151" spans="2:5" ht="15.6" x14ac:dyDescent="0.3">
      <c r="B151" s="205" t="s">
        <v>1067</v>
      </c>
      <c r="C151" s="206" t="s">
        <v>1068</v>
      </c>
      <c r="D151" s="206" t="s">
        <v>657</v>
      </c>
      <c r="E151" s="207" t="s">
        <v>1069</v>
      </c>
    </row>
    <row r="152" spans="2:5" ht="15.6" x14ac:dyDescent="0.3">
      <c r="B152" s="205" t="s">
        <v>1070</v>
      </c>
      <c r="C152" s="206" t="s">
        <v>1071</v>
      </c>
      <c r="D152" s="206" t="s">
        <v>657</v>
      </c>
      <c r="E152" s="207" t="s">
        <v>1072</v>
      </c>
    </row>
    <row r="153" spans="2:5" ht="15.6" x14ac:dyDescent="0.3">
      <c r="B153" s="205" t="s">
        <v>1073</v>
      </c>
      <c r="C153" s="206" t="s">
        <v>1074</v>
      </c>
      <c r="D153" s="206" t="s">
        <v>657</v>
      </c>
      <c r="E153" s="207" t="s">
        <v>1075</v>
      </c>
    </row>
    <row r="154" spans="2:5" ht="15.6" x14ac:dyDescent="0.3">
      <c r="B154" s="205" t="s">
        <v>1076</v>
      </c>
      <c r="C154" s="206" t="s">
        <v>1077</v>
      </c>
      <c r="D154" s="206" t="s">
        <v>657</v>
      </c>
      <c r="E154" s="207" t="s">
        <v>1078</v>
      </c>
    </row>
    <row r="155" spans="2:5" ht="15.6" x14ac:dyDescent="0.3">
      <c r="B155" s="205" t="s">
        <v>1079</v>
      </c>
      <c r="C155" s="206" t="s">
        <v>1080</v>
      </c>
      <c r="D155" s="206" t="s">
        <v>634</v>
      </c>
      <c r="E155" s="207" t="s">
        <v>1081</v>
      </c>
    </row>
    <row r="156" spans="2:5" ht="15.6" x14ac:dyDescent="0.3">
      <c r="B156" s="205" t="s">
        <v>1082</v>
      </c>
      <c r="C156" s="206" t="s">
        <v>1082</v>
      </c>
      <c r="D156" s="206" t="s">
        <v>639</v>
      </c>
      <c r="E156" s="207" t="s">
        <v>1083</v>
      </c>
    </row>
    <row r="157" spans="2:5" ht="15.6" x14ac:dyDescent="0.3">
      <c r="B157" s="205" t="s">
        <v>1084</v>
      </c>
      <c r="C157" s="206" t="s">
        <v>1085</v>
      </c>
      <c r="D157" s="206" t="s">
        <v>639</v>
      </c>
      <c r="E157" s="207" t="s">
        <v>1086</v>
      </c>
    </row>
    <row r="158" spans="2:5" ht="15.6" x14ac:dyDescent="0.3">
      <c r="B158" s="205" t="s">
        <v>1087</v>
      </c>
      <c r="C158" s="206" t="s">
        <v>1088</v>
      </c>
      <c r="D158" s="206" t="s">
        <v>634</v>
      </c>
      <c r="E158" s="207" t="s">
        <v>1089</v>
      </c>
    </row>
    <row r="159" spans="2:5" ht="15.6" x14ac:dyDescent="0.3">
      <c r="B159" s="205" t="s">
        <v>1090</v>
      </c>
      <c r="C159" s="206" t="s">
        <v>1091</v>
      </c>
      <c r="D159" s="206" t="s">
        <v>634</v>
      </c>
      <c r="E159" s="207" t="s">
        <v>1092</v>
      </c>
    </row>
    <row r="160" spans="2:5" ht="15.6" x14ac:dyDescent="0.3">
      <c r="B160" s="205" t="s">
        <v>1093</v>
      </c>
      <c r="C160" s="206" t="s">
        <v>1094</v>
      </c>
      <c r="D160" s="206" t="s">
        <v>629</v>
      </c>
      <c r="E160" s="207" t="s">
        <v>1095</v>
      </c>
    </row>
    <row r="161" spans="2:5" ht="15.6" x14ac:dyDescent="0.3">
      <c r="B161" s="205" t="s">
        <v>1096</v>
      </c>
      <c r="C161" s="206" t="s">
        <v>1097</v>
      </c>
      <c r="D161" s="206" t="s">
        <v>645</v>
      </c>
      <c r="E161" s="207" t="s">
        <v>1098</v>
      </c>
    </row>
    <row r="162" spans="2:5" ht="15.6" x14ac:dyDescent="0.3">
      <c r="B162" s="205" t="s">
        <v>1099</v>
      </c>
      <c r="C162" s="206" t="s">
        <v>1100</v>
      </c>
      <c r="D162" s="206" t="s">
        <v>645</v>
      </c>
      <c r="E162" s="207" t="s">
        <v>1101</v>
      </c>
    </row>
    <row r="163" spans="2:5" ht="15.6" x14ac:dyDescent="0.3">
      <c r="B163" s="205" t="s">
        <v>1102</v>
      </c>
      <c r="C163" s="206" t="s">
        <v>1103</v>
      </c>
      <c r="D163" s="206" t="s">
        <v>661</v>
      </c>
      <c r="E163" s="207" t="s">
        <v>1104</v>
      </c>
    </row>
    <row r="164" spans="2:5" ht="15.6" x14ac:dyDescent="0.3">
      <c r="B164" s="205" t="s">
        <v>1105</v>
      </c>
      <c r="C164" s="206" t="s">
        <v>1106</v>
      </c>
      <c r="D164" s="206" t="s">
        <v>657</v>
      </c>
      <c r="E164" s="207" t="s">
        <v>1107</v>
      </c>
    </row>
    <row r="165" spans="2:5" ht="15.6" x14ac:dyDescent="0.3">
      <c r="B165" s="205" t="s">
        <v>1108</v>
      </c>
      <c r="C165" s="206" t="s">
        <v>1109</v>
      </c>
      <c r="D165" s="206" t="s">
        <v>645</v>
      </c>
      <c r="E165" s="207" t="s">
        <v>1110</v>
      </c>
    </row>
    <row r="166" spans="2:5" ht="15.6" x14ac:dyDescent="0.3">
      <c r="B166" s="205" t="s">
        <v>1111</v>
      </c>
      <c r="C166" s="206" t="s">
        <v>1112</v>
      </c>
      <c r="D166" s="206" t="s">
        <v>639</v>
      </c>
      <c r="E166" s="207" t="s">
        <v>1113</v>
      </c>
    </row>
    <row r="167" spans="2:5" ht="15.6" x14ac:dyDescent="0.3">
      <c r="B167" s="205" t="s">
        <v>1114</v>
      </c>
      <c r="C167" s="206" t="s">
        <v>1115</v>
      </c>
      <c r="D167" s="206" t="s">
        <v>639</v>
      </c>
      <c r="E167" s="207" t="s">
        <v>1116</v>
      </c>
    </row>
    <row r="168" spans="2:5" ht="15.6" x14ac:dyDescent="0.3">
      <c r="B168" s="205" t="s">
        <v>1117</v>
      </c>
      <c r="C168" s="206" t="s">
        <v>1118</v>
      </c>
      <c r="D168" s="206" t="s">
        <v>639</v>
      </c>
      <c r="E168" s="207" t="s">
        <v>1119</v>
      </c>
    </row>
    <row r="169" spans="2:5" ht="15.6" x14ac:dyDescent="0.3">
      <c r="B169" s="205" t="s">
        <v>1120</v>
      </c>
      <c r="C169" s="206" t="s">
        <v>1121</v>
      </c>
      <c r="D169" s="206" t="s">
        <v>645</v>
      </c>
      <c r="E169" s="207" t="s">
        <v>1122</v>
      </c>
    </row>
    <row r="170" spans="2:5" ht="15.6" x14ac:dyDescent="0.3">
      <c r="B170" s="205" t="s">
        <v>1123</v>
      </c>
      <c r="C170" s="206" t="s">
        <v>1124</v>
      </c>
      <c r="D170" s="206" t="s">
        <v>645</v>
      </c>
      <c r="E170" s="207" t="s">
        <v>1125</v>
      </c>
    </row>
    <row r="171" spans="2:5" ht="15.6" x14ac:dyDescent="0.3">
      <c r="B171" s="205" t="s">
        <v>1126</v>
      </c>
      <c r="C171" s="206" t="s">
        <v>1127</v>
      </c>
      <c r="D171" s="206" t="s">
        <v>629</v>
      </c>
      <c r="E171" s="207" t="s">
        <v>1128</v>
      </c>
    </row>
    <row r="172" spans="2:5" ht="15.6" x14ac:dyDescent="0.3">
      <c r="B172" s="205" t="s">
        <v>1129</v>
      </c>
      <c r="C172" s="206" t="s">
        <v>1130</v>
      </c>
      <c r="D172" s="206" t="s">
        <v>657</v>
      </c>
      <c r="E172" s="207" t="s">
        <v>1131</v>
      </c>
    </row>
    <row r="173" spans="2:5" ht="15.6" x14ac:dyDescent="0.3">
      <c r="B173" s="205" t="s">
        <v>1132</v>
      </c>
      <c r="C173" s="206" t="s">
        <v>1133</v>
      </c>
      <c r="D173" s="206" t="s">
        <v>629</v>
      </c>
      <c r="E173" s="207" t="s">
        <v>1134</v>
      </c>
    </row>
    <row r="174" spans="2:5" ht="15.6" x14ac:dyDescent="0.3">
      <c r="B174" s="205" t="s">
        <v>1135</v>
      </c>
      <c r="C174" s="206" t="s">
        <v>1135</v>
      </c>
      <c r="D174" s="206" t="s">
        <v>645</v>
      </c>
      <c r="E174" s="207" t="s">
        <v>1136</v>
      </c>
    </row>
    <row r="175" spans="2:5" ht="15.6" x14ac:dyDescent="0.3">
      <c r="B175" s="205" t="s">
        <v>1137</v>
      </c>
      <c r="C175" s="206" t="s">
        <v>1138</v>
      </c>
      <c r="D175" s="206" t="s">
        <v>639</v>
      </c>
      <c r="E175" s="207" t="s">
        <v>1139</v>
      </c>
    </row>
    <row r="176" spans="2:5" ht="15.6" x14ac:dyDescent="0.3">
      <c r="B176" s="205" t="s">
        <v>1140</v>
      </c>
      <c r="C176" s="206" t="s">
        <v>1141</v>
      </c>
      <c r="D176" s="206" t="s">
        <v>639</v>
      </c>
      <c r="E176" s="207" t="s">
        <v>1142</v>
      </c>
    </row>
    <row r="177" spans="2:5" ht="15.6" x14ac:dyDescent="0.3">
      <c r="B177" s="205" t="s">
        <v>1143</v>
      </c>
      <c r="C177" s="206" t="s">
        <v>1144</v>
      </c>
      <c r="D177" s="206" t="s">
        <v>645</v>
      </c>
      <c r="E177" s="207" t="s">
        <v>1145</v>
      </c>
    </row>
    <row r="178" spans="2:5" ht="15.6" x14ac:dyDescent="0.3">
      <c r="B178" s="205" t="s">
        <v>1146</v>
      </c>
      <c r="C178" s="206" t="s">
        <v>1147</v>
      </c>
      <c r="D178" s="206" t="s">
        <v>639</v>
      </c>
      <c r="E178" s="207" t="s">
        <v>1148</v>
      </c>
    </row>
    <row r="179" spans="2:5" ht="15.6" x14ac:dyDescent="0.3">
      <c r="B179" s="205" t="s">
        <v>1149</v>
      </c>
      <c r="C179" s="206" t="s">
        <v>1150</v>
      </c>
      <c r="D179" s="206" t="s">
        <v>634</v>
      </c>
      <c r="E179" s="207" t="s">
        <v>1151</v>
      </c>
    </row>
    <row r="180" spans="2:5" ht="15.6" x14ac:dyDescent="0.3">
      <c r="B180" s="205" t="s">
        <v>1152</v>
      </c>
      <c r="C180" s="206" t="s">
        <v>1153</v>
      </c>
      <c r="D180" s="206" t="s">
        <v>629</v>
      </c>
      <c r="E180" s="207" t="s">
        <v>1154</v>
      </c>
    </row>
    <row r="181" spans="2:5" ht="15.6" x14ac:dyDescent="0.3">
      <c r="B181" s="205" t="s">
        <v>1155</v>
      </c>
      <c r="C181" s="206" t="s">
        <v>1156</v>
      </c>
      <c r="D181" s="206" t="s">
        <v>661</v>
      </c>
      <c r="E181" s="207" t="s">
        <v>1157</v>
      </c>
    </row>
    <row r="182" spans="2:5" ht="15.6" x14ac:dyDescent="0.3">
      <c r="B182" s="205" t="s">
        <v>1158</v>
      </c>
      <c r="C182" s="206" t="s">
        <v>1159</v>
      </c>
      <c r="D182" s="206" t="s">
        <v>629</v>
      </c>
      <c r="E182" s="207" t="s">
        <v>1160</v>
      </c>
    </row>
    <row r="183" spans="2:5" ht="15.6" x14ac:dyDescent="0.3">
      <c r="B183" s="205" t="s">
        <v>1161</v>
      </c>
      <c r="C183" s="206" t="s">
        <v>1162</v>
      </c>
      <c r="D183" s="206" t="s">
        <v>639</v>
      </c>
      <c r="E183" s="207" t="s">
        <v>1163</v>
      </c>
    </row>
    <row r="184" spans="2:5" ht="15.6" x14ac:dyDescent="0.3">
      <c r="B184" s="205" t="s">
        <v>1164</v>
      </c>
      <c r="C184" s="206" t="s">
        <v>1165</v>
      </c>
      <c r="D184" s="206" t="s">
        <v>634</v>
      </c>
      <c r="E184" s="207" t="s">
        <v>1166</v>
      </c>
    </row>
    <row r="185" spans="2:5" ht="15.6" x14ac:dyDescent="0.3">
      <c r="B185" s="205" t="s">
        <v>1167</v>
      </c>
      <c r="C185" s="206" t="s">
        <v>1168</v>
      </c>
      <c r="D185" s="206" t="s">
        <v>634</v>
      </c>
      <c r="E185" s="207" t="s">
        <v>1169</v>
      </c>
    </row>
    <row r="186" spans="2:5" ht="15.6" x14ac:dyDescent="0.3">
      <c r="B186" s="205" t="s">
        <v>1170</v>
      </c>
      <c r="C186" s="206" t="s">
        <v>1171</v>
      </c>
      <c r="D186" s="206" t="s">
        <v>634</v>
      </c>
      <c r="E186" s="207" t="s">
        <v>1172</v>
      </c>
    </row>
    <row r="187" spans="2:5" ht="15.6" x14ac:dyDescent="0.3">
      <c r="B187" s="205" t="s">
        <v>1173</v>
      </c>
      <c r="C187" s="206" t="s">
        <v>1174</v>
      </c>
      <c r="D187" s="206" t="s">
        <v>645</v>
      </c>
      <c r="E187" s="207" t="s">
        <v>1175</v>
      </c>
    </row>
    <row r="188" spans="2:5" ht="15.6" x14ac:dyDescent="0.3">
      <c r="B188" s="205" t="s">
        <v>1176</v>
      </c>
      <c r="C188" s="206" t="s">
        <v>1177</v>
      </c>
      <c r="D188" s="206" t="s">
        <v>645</v>
      </c>
      <c r="E188" s="207" t="s">
        <v>1178</v>
      </c>
    </row>
    <row r="189" spans="2:5" ht="15.6" x14ac:dyDescent="0.3">
      <c r="B189" s="205" t="s">
        <v>1179</v>
      </c>
      <c r="C189" s="206" t="s">
        <v>1180</v>
      </c>
      <c r="D189" s="206" t="s">
        <v>634</v>
      </c>
      <c r="E189" s="207" t="s">
        <v>1181</v>
      </c>
    </row>
    <row r="190" spans="2:5" ht="15.6" x14ac:dyDescent="0.3">
      <c r="B190" s="205" t="s">
        <v>1182</v>
      </c>
      <c r="C190" s="206" t="s">
        <v>1183</v>
      </c>
      <c r="D190" s="206" t="s">
        <v>634</v>
      </c>
      <c r="E190" s="207" t="s">
        <v>1184</v>
      </c>
    </row>
    <row r="191" spans="2:5" ht="15.6" x14ac:dyDescent="0.3">
      <c r="B191" s="205" t="s">
        <v>1185</v>
      </c>
      <c r="C191" s="206" t="s">
        <v>1186</v>
      </c>
      <c r="D191" s="206" t="s">
        <v>661</v>
      </c>
      <c r="E191" s="207" t="s">
        <v>1187</v>
      </c>
    </row>
    <row r="192" spans="2:5" ht="15.6" x14ac:dyDescent="0.3">
      <c r="B192" s="205" t="s">
        <v>1188</v>
      </c>
      <c r="C192" s="206" t="s">
        <v>1189</v>
      </c>
      <c r="D192" s="206" t="s">
        <v>634</v>
      </c>
      <c r="E192" s="207" t="s">
        <v>1190</v>
      </c>
    </row>
    <row r="193" spans="2:5" ht="15.6" x14ac:dyDescent="0.3">
      <c r="B193" s="205" t="s">
        <v>1191</v>
      </c>
      <c r="C193" s="206" t="s">
        <v>1192</v>
      </c>
      <c r="D193" s="206" t="s">
        <v>634</v>
      </c>
      <c r="E193" s="207" t="s">
        <v>1193</v>
      </c>
    </row>
    <row r="194" spans="2:5" ht="15.6" x14ac:dyDescent="0.3">
      <c r="B194" s="205" t="s">
        <v>1194</v>
      </c>
      <c r="C194" s="206" t="s">
        <v>1195</v>
      </c>
      <c r="D194" s="206" t="s">
        <v>639</v>
      </c>
      <c r="E194" s="207" t="s">
        <v>1196</v>
      </c>
    </row>
    <row r="195" spans="2:5" ht="15.6" x14ac:dyDescent="0.3">
      <c r="B195" s="205" t="s">
        <v>1197</v>
      </c>
      <c r="C195" s="206" t="s">
        <v>1198</v>
      </c>
      <c r="D195" s="206" t="s">
        <v>661</v>
      </c>
      <c r="E195" s="207" t="s">
        <v>1199</v>
      </c>
    </row>
    <row r="196" spans="2:5" ht="15.6" x14ac:dyDescent="0.3">
      <c r="B196" s="205" t="s">
        <v>1200</v>
      </c>
      <c r="C196" s="206" t="s">
        <v>1201</v>
      </c>
      <c r="D196" s="206" t="s">
        <v>645</v>
      </c>
      <c r="E196" s="207" t="s">
        <v>1202</v>
      </c>
    </row>
    <row r="197" spans="2:5" ht="15.6" x14ac:dyDescent="0.3">
      <c r="B197" s="205" t="s">
        <v>1203</v>
      </c>
      <c r="C197" s="206" t="s">
        <v>1204</v>
      </c>
      <c r="D197" s="206" t="s">
        <v>645</v>
      </c>
      <c r="E197" s="207" t="s">
        <v>1205</v>
      </c>
    </row>
    <row r="198" spans="2:5" ht="15.6" x14ac:dyDescent="0.3">
      <c r="B198" s="205" t="s">
        <v>1206</v>
      </c>
      <c r="C198" s="206" t="s">
        <v>1207</v>
      </c>
      <c r="D198" s="206" t="s">
        <v>634</v>
      </c>
      <c r="E198" s="207" t="s">
        <v>1208</v>
      </c>
    </row>
    <row r="199" spans="2:5" ht="15.6" x14ac:dyDescent="0.3">
      <c r="B199" s="205" t="s">
        <v>1209</v>
      </c>
      <c r="C199" s="206" t="s">
        <v>1210</v>
      </c>
      <c r="D199" s="206" t="s">
        <v>645</v>
      </c>
      <c r="E199" s="207" t="s">
        <v>1211</v>
      </c>
    </row>
    <row r="200" spans="2:5" ht="15.6" x14ac:dyDescent="0.3">
      <c r="B200" s="205" t="s">
        <v>1212</v>
      </c>
      <c r="C200" s="206" t="s">
        <v>1213</v>
      </c>
      <c r="D200" s="206" t="s">
        <v>645</v>
      </c>
      <c r="E200" s="207" t="s">
        <v>1214</v>
      </c>
    </row>
    <row r="201" spans="2:5" ht="15.6" x14ac:dyDescent="0.3">
      <c r="B201" s="205" t="s">
        <v>1215</v>
      </c>
      <c r="C201" s="206" t="s">
        <v>1216</v>
      </c>
      <c r="D201" s="206" t="s">
        <v>639</v>
      </c>
      <c r="E201" s="207" t="s">
        <v>1217</v>
      </c>
    </row>
    <row r="202" spans="2:5" ht="15.6" x14ac:dyDescent="0.3">
      <c r="B202" s="205" t="s">
        <v>1218</v>
      </c>
      <c r="C202" s="206" t="s">
        <v>1219</v>
      </c>
      <c r="D202" s="206" t="s">
        <v>657</v>
      </c>
      <c r="E202" s="207" t="s">
        <v>1220</v>
      </c>
    </row>
    <row r="203" spans="2:5" ht="16.2" thickBot="1" x14ac:dyDescent="0.35">
      <c r="B203" s="210" t="s">
        <v>1221</v>
      </c>
      <c r="C203" s="211" t="s">
        <v>1222</v>
      </c>
      <c r="D203" s="211" t="s">
        <v>639</v>
      </c>
      <c r="E203" s="212" t="s">
        <v>1223</v>
      </c>
    </row>
  </sheetData>
  <autoFilter ref="B3:E203" xr:uid="{2EFF81F5-380B-479B-AF79-373FEFCE577D}"/>
  <mergeCells count="7">
    <mergeCell ref="B2:E2"/>
    <mergeCell ref="G8:G9"/>
    <mergeCell ref="H8:H9"/>
    <mergeCell ref="I8:I9"/>
    <mergeCell ref="G10:G11"/>
    <mergeCell ref="H10:H11"/>
    <mergeCell ref="I10:I11"/>
  </mergeCells>
  <dataValidations count="1">
    <dataValidation type="list" allowBlank="1" showInputMessage="1" showErrorMessage="1" sqref="G10:G11" xr:uid="{85B347E5-91CA-4AA1-B7F5-3D8FBD400869}">
      <formula1>$E$4:$E$203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104C-3F58-4AD5-A159-8D6AE172B5D4}">
  <sheetPr>
    <tabColor theme="4"/>
  </sheetPr>
  <dimension ref="B1:D11"/>
  <sheetViews>
    <sheetView zoomScale="160" zoomScaleNormal="160" workbookViewId="0">
      <selection activeCell="D3" sqref="D3:D6"/>
    </sheetView>
  </sheetViews>
  <sheetFormatPr defaultColWidth="9.109375" defaultRowHeight="14.4" x14ac:dyDescent="0.3"/>
  <cols>
    <col min="1" max="1" width="3.6640625" style="1" customWidth="1"/>
    <col min="2" max="2" width="23.44140625" style="1" customWidth="1"/>
    <col min="3" max="3" width="9.109375" style="1"/>
    <col min="4" max="4" width="23.44140625" style="1" customWidth="1"/>
    <col min="5" max="16384" width="9.109375" style="1"/>
  </cols>
  <sheetData>
    <row r="1" spans="2:4" ht="15" thickBot="1" x14ac:dyDescent="0.35"/>
    <row r="2" spans="2:4" ht="25.5" customHeight="1" thickBot="1" x14ac:dyDescent="0.35">
      <c r="B2" s="25" t="s">
        <v>29</v>
      </c>
      <c r="D2" s="25" t="s">
        <v>28</v>
      </c>
    </row>
    <row r="3" spans="2:4" ht="15.6" thickBot="1" x14ac:dyDescent="0.35">
      <c r="B3" s="36" t="s">
        <v>126</v>
      </c>
      <c r="D3" s="26"/>
    </row>
    <row r="4" spans="2:4" ht="15.6" thickBot="1" x14ac:dyDescent="0.35">
      <c r="B4" s="37" t="s">
        <v>55</v>
      </c>
      <c r="D4" s="26"/>
    </row>
    <row r="5" spans="2:4" ht="15.6" thickBot="1" x14ac:dyDescent="0.35">
      <c r="B5" s="37" t="s">
        <v>127</v>
      </c>
      <c r="D5" s="26"/>
    </row>
    <row r="6" spans="2:4" ht="15.6" thickBot="1" x14ac:dyDescent="0.35">
      <c r="B6" s="37" t="s">
        <v>128</v>
      </c>
      <c r="D6" s="26"/>
    </row>
    <row r="8" spans="2:4" ht="18" x14ac:dyDescent="0.35">
      <c r="B8" s="7" t="s">
        <v>5</v>
      </c>
    </row>
    <row r="9" spans="2:4" ht="18" x14ac:dyDescent="0.35">
      <c r="B9" s="8" t="s">
        <v>56</v>
      </c>
    </row>
    <row r="10" spans="2:4" ht="18" x14ac:dyDescent="0.35">
      <c r="B10" s="9" t="s">
        <v>32</v>
      </c>
    </row>
    <row r="11" spans="2:4" ht="18" x14ac:dyDescent="0.35">
      <c r="B11" s="10" t="s">
        <v>57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04AF6-5C49-4AD3-82E3-35E96AFFE52E}">
  <sheetPr>
    <tabColor theme="9"/>
  </sheetPr>
  <dimension ref="A2:H16"/>
  <sheetViews>
    <sheetView zoomScaleNormal="100" workbookViewId="0">
      <selection activeCell="D15" sqref="D15:E16"/>
    </sheetView>
  </sheetViews>
  <sheetFormatPr defaultColWidth="9.109375" defaultRowHeight="14.4" x14ac:dyDescent="0.3"/>
  <cols>
    <col min="1" max="1" width="3.6640625" style="1" customWidth="1"/>
    <col min="2" max="2" width="21" style="1" bestFit="1" customWidth="1"/>
    <col min="3" max="6" width="18.109375" style="1" customWidth="1"/>
    <col min="7" max="16384" width="9.109375" style="1"/>
  </cols>
  <sheetData>
    <row r="2" spans="1:8" ht="30" customHeight="1" thickBot="1" x14ac:dyDescent="0.5">
      <c r="A2" s="195"/>
      <c r="B2" s="317" t="s">
        <v>610</v>
      </c>
      <c r="C2" s="317"/>
      <c r="D2" s="317"/>
      <c r="E2" s="317"/>
      <c r="F2" s="317"/>
    </row>
    <row r="3" spans="1:8" ht="18" x14ac:dyDescent="0.35">
      <c r="B3" s="196"/>
      <c r="C3" s="197" t="s">
        <v>611</v>
      </c>
      <c r="D3" s="197" t="s">
        <v>612</v>
      </c>
      <c r="E3" s="197" t="s">
        <v>613</v>
      </c>
      <c r="F3" s="198" t="s">
        <v>614</v>
      </c>
      <c r="H3" s="7" t="s">
        <v>5</v>
      </c>
    </row>
    <row r="4" spans="1:8" ht="18" x14ac:dyDescent="0.35">
      <c r="B4" s="199" t="s">
        <v>615</v>
      </c>
      <c r="C4" s="200">
        <v>6</v>
      </c>
      <c r="D4" s="200">
        <v>7</v>
      </c>
      <c r="E4" s="200">
        <v>7.23</v>
      </c>
      <c r="F4" s="201">
        <v>5</v>
      </c>
      <c r="H4" s="65" t="s">
        <v>1224</v>
      </c>
    </row>
    <row r="5" spans="1:8" ht="18" x14ac:dyDescent="0.35">
      <c r="B5" s="199" t="s">
        <v>617</v>
      </c>
      <c r="C5" s="200">
        <v>8.1300000000000008</v>
      </c>
      <c r="D5" s="200">
        <v>5</v>
      </c>
      <c r="E5" s="200">
        <v>8.0299999999999994</v>
      </c>
      <c r="F5" s="201">
        <v>9.5</v>
      </c>
      <c r="H5" s="24" t="s">
        <v>1225</v>
      </c>
    </row>
    <row r="6" spans="1:8" ht="18" x14ac:dyDescent="0.35">
      <c r="B6" s="199" t="s">
        <v>522</v>
      </c>
      <c r="C6" s="200">
        <v>11</v>
      </c>
      <c r="D6" s="200">
        <v>7</v>
      </c>
      <c r="E6" s="200">
        <v>10</v>
      </c>
      <c r="F6" s="201">
        <v>7</v>
      </c>
      <c r="H6" s="24" t="s">
        <v>1226</v>
      </c>
    </row>
    <row r="7" spans="1:8" ht="16.2" x14ac:dyDescent="0.3">
      <c r="B7" s="199" t="s">
        <v>620</v>
      </c>
      <c r="C7" s="200">
        <v>7</v>
      </c>
      <c r="D7" s="200">
        <v>6</v>
      </c>
      <c r="E7" s="200">
        <v>6</v>
      </c>
      <c r="F7" s="201">
        <v>7</v>
      </c>
    </row>
    <row r="8" spans="1:8" ht="16.8" thickBot="1" x14ac:dyDescent="0.35">
      <c r="B8" s="202" t="s">
        <v>621</v>
      </c>
      <c r="C8" s="203">
        <v>9</v>
      </c>
      <c r="D8" s="203">
        <v>9</v>
      </c>
      <c r="E8" s="203">
        <v>10</v>
      </c>
      <c r="F8" s="204">
        <v>11</v>
      </c>
    </row>
    <row r="10" spans="1:8" ht="15" thickBot="1" x14ac:dyDescent="0.35"/>
    <row r="11" spans="1:8" ht="18" customHeight="1" x14ac:dyDescent="0.3">
      <c r="B11" s="323" t="s">
        <v>1227</v>
      </c>
      <c r="C11" s="343"/>
      <c r="D11" s="344" t="s">
        <v>615</v>
      </c>
      <c r="E11" s="345"/>
    </row>
    <row r="12" spans="1:8" x14ac:dyDescent="0.3">
      <c r="B12" s="335"/>
      <c r="C12" s="336"/>
      <c r="D12" s="346"/>
      <c r="E12" s="347"/>
    </row>
    <row r="13" spans="1:8" x14ac:dyDescent="0.3">
      <c r="B13" s="335" t="s">
        <v>1228</v>
      </c>
      <c r="C13" s="336"/>
      <c r="D13" s="348" t="s">
        <v>614</v>
      </c>
      <c r="E13" s="349"/>
    </row>
    <row r="14" spans="1:8" x14ac:dyDescent="0.3">
      <c r="B14" s="335"/>
      <c r="C14" s="336"/>
      <c r="D14" s="350"/>
      <c r="E14" s="351"/>
    </row>
    <row r="15" spans="1:8" x14ac:dyDescent="0.3">
      <c r="B15" s="335" t="s">
        <v>1229</v>
      </c>
      <c r="C15" s="336"/>
      <c r="D15" s="339"/>
      <c r="E15" s="340"/>
    </row>
    <row r="16" spans="1:8" ht="15" thickBot="1" x14ac:dyDescent="0.35">
      <c r="B16" s="337"/>
      <c r="C16" s="338"/>
      <c r="D16" s="341"/>
      <c r="E16" s="342"/>
    </row>
  </sheetData>
  <mergeCells count="7">
    <mergeCell ref="B15:C16"/>
    <mergeCell ref="D15:E16"/>
    <mergeCell ref="B2:F2"/>
    <mergeCell ref="B11:C12"/>
    <mergeCell ref="D11:E12"/>
    <mergeCell ref="B13:C14"/>
    <mergeCell ref="D13:E14"/>
  </mergeCells>
  <dataValidations count="2">
    <dataValidation type="list" allowBlank="1" showInputMessage="1" showErrorMessage="1" sqref="D13:E14" xr:uid="{EC993986-44A0-4A66-BE54-9D207B3E7D18}">
      <formula1>$C$3:$F$3</formula1>
    </dataValidation>
    <dataValidation type="list" allowBlank="1" showInputMessage="1" showErrorMessage="1" sqref="D11:E12" xr:uid="{AC0C5D65-C5D4-42ED-9F26-1576C3AD3E36}">
      <formula1>$B$4:$B$8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48B0-1A61-4F1E-A8FC-9C51EA85FCDE}">
  <sheetPr>
    <tabColor theme="9"/>
  </sheetPr>
  <dimension ref="B2:J20"/>
  <sheetViews>
    <sheetView tabSelected="1" zoomScaleNormal="100" workbookViewId="0">
      <selection activeCell="D19" sqref="D19:E20"/>
    </sheetView>
  </sheetViews>
  <sheetFormatPr defaultColWidth="9.109375" defaultRowHeight="14.4" x14ac:dyDescent="0.3"/>
  <cols>
    <col min="1" max="1" width="3.6640625" style="1" customWidth="1"/>
    <col min="2" max="2" width="17.5546875" style="1" bestFit="1" customWidth="1"/>
    <col min="3" max="8" width="15.6640625" style="1" customWidth="1"/>
    <col min="9" max="9" width="4.5546875" style="1" customWidth="1"/>
    <col min="10" max="10" width="9.109375" style="1" customWidth="1"/>
    <col min="11" max="16384" width="9.109375" style="1"/>
  </cols>
  <sheetData>
    <row r="2" spans="2:10" ht="30" customHeight="1" thickBot="1" x14ac:dyDescent="0.35">
      <c r="B2" s="322" t="s">
        <v>1230</v>
      </c>
      <c r="C2" s="322"/>
      <c r="D2" s="322"/>
      <c r="E2" s="322"/>
      <c r="F2" s="322"/>
      <c r="G2" s="322"/>
      <c r="H2" s="322"/>
    </row>
    <row r="3" spans="2:10" ht="21" customHeight="1" x14ac:dyDescent="0.35">
      <c r="B3" s="213" t="s">
        <v>1231</v>
      </c>
      <c r="C3" s="214" t="s">
        <v>1232</v>
      </c>
      <c r="D3" s="214" t="s">
        <v>1233</v>
      </c>
      <c r="E3" s="214" t="s">
        <v>1234</v>
      </c>
      <c r="F3" s="214" t="s">
        <v>1235</v>
      </c>
      <c r="G3" s="214" t="s">
        <v>1236</v>
      </c>
      <c r="H3" s="215" t="s">
        <v>1237</v>
      </c>
      <c r="J3" s="7" t="s">
        <v>5</v>
      </c>
    </row>
    <row r="4" spans="2:10" ht="21" customHeight="1" x14ac:dyDescent="0.35">
      <c r="B4" s="216" t="s">
        <v>1238</v>
      </c>
      <c r="C4" s="217">
        <v>572</v>
      </c>
      <c r="D4" s="217">
        <v>350</v>
      </c>
      <c r="E4" s="217">
        <v>650</v>
      </c>
      <c r="F4" s="217">
        <v>305</v>
      </c>
      <c r="G4" s="217">
        <v>645</v>
      </c>
      <c r="H4" s="218">
        <v>534</v>
      </c>
      <c r="I4" s="219"/>
      <c r="J4" s="65" t="s">
        <v>1239</v>
      </c>
    </row>
    <row r="5" spans="2:10" ht="21" customHeight="1" x14ac:dyDescent="0.35">
      <c r="B5" s="216" t="s">
        <v>1240</v>
      </c>
      <c r="C5" s="217">
        <v>1890</v>
      </c>
      <c r="D5" s="217">
        <v>1065</v>
      </c>
      <c r="E5" s="217">
        <v>1020</v>
      </c>
      <c r="F5" s="217">
        <v>457</v>
      </c>
      <c r="G5" s="217">
        <v>908</v>
      </c>
      <c r="H5" s="218">
        <v>296</v>
      </c>
      <c r="I5" s="219"/>
      <c r="J5" s="24" t="s">
        <v>1241</v>
      </c>
    </row>
    <row r="6" spans="2:10" ht="21" customHeight="1" x14ac:dyDescent="0.3">
      <c r="B6" s="216" t="s">
        <v>1242</v>
      </c>
      <c r="C6" s="217">
        <v>500</v>
      </c>
      <c r="D6" s="217">
        <v>690</v>
      </c>
      <c r="E6" s="217">
        <v>329</v>
      </c>
      <c r="F6" s="217">
        <v>1087</v>
      </c>
      <c r="G6" s="217">
        <v>2500</v>
      </c>
      <c r="H6" s="218">
        <v>2340</v>
      </c>
      <c r="I6" s="219"/>
    </row>
    <row r="7" spans="2:10" ht="21" customHeight="1" x14ac:dyDescent="0.3">
      <c r="B7" s="216" t="s">
        <v>1243</v>
      </c>
      <c r="C7" s="217">
        <v>360</v>
      </c>
      <c r="D7" s="217">
        <v>400</v>
      </c>
      <c r="E7" s="217">
        <v>290</v>
      </c>
      <c r="F7" s="217">
        <v>530</v>
      </c>
      <c r="G7" s="217">
        <v>289</v>
      </c>
      <c r="H7" s="218">
        <v>370</v>
      </c>
      <c r="I7" s="219"/>
    </row>
    <row r="8" spans="2:10" ht="21" customHeight="1" thickBot="1" x14ac:dyDescent="0.35">
      <c r="B8" s="220" t="s">
        <v>1244</v>
      </c>
      <c r="C8" s="221">
        <v>600</v>
      </c>
      <c r="D8" s="221">
        <v>1000</v>
      </c>
      <c r="E8" s="221">
        <v>510</v>
      </c>
      <c r="F8" s="221">
        <v>300</v>
      </c>
      <c r="G8" s="221">
        <v>700</v>
      </c>
      <c r="H8" s="222">
        <v>472</v>
      </c>
      <c r="I8" s="219"/>
    </row>
    <row r="10" spans="2:10" ht="15" thickBot="1" x14ac:dyDescent="0.35"/>
    <row r="11" spans="2:10" ht="18" customHeight="1" x14ac:dyDescent="0.3">
      <c r="B11" s="360" t="s">
        <v>1231</v>
      </c>
      <c r="C11" s="361"/>
      <c r="D11" s="364" t="s">
        <v>1242</v>
      </c>
      <c r="E11" s="365"/>
    </row>
    <row r="12" spans="2:10" ht="15" customHeight="1" x14ac:dyDescent="0.3">
      <c r="B12" s="362"/>
      <c r="C12" s="363"/>
      <c r="D12" s="366"/>
      <c r="E12" s="367"/>
    </row>
    <row r="13" spans="2:10" ht="15" customHeight="1" x14ac:dyDescent="0.3">
      <c r="B13" s="362" t="s">
        <v>1245</v>
      </c>
      <c r="C13" s="363"/>
      <c r="D13" s="370"/>
      <c r="E13" s="371"/>
    </row>
    <row r="14" spans="2:10" ht="15" customHeight="1" thickBot="1" x14ac:dyDescent="0.35">
      <c r="B14" s="368"/>
      <c r="C14" s="369"/>
      <c r="D14" s="372"/>
      <c r="E14" s="373"/>
    </row>
    <row r="17" spans="2:5" x14ac:dyDescent="0.3">
      <c r="B17" s="352" t="s">
        <v>83</v>
      </c>
      <c r="C17" s="353"/>
      <c r="D17" s="376" t="s">
        <v>1234</v>
      </c>
      <c r="E17" s="377"/>
    </row>
    <row r="18" spans="2:5" x14ac:dyDescent="0.3">
      <c r="B18" s="374"/>
      <c r="C18" s="375"/>
      <c r="D18" s="378"/>
      <c r="E18" s="379"/>
    </row>
    <row r="19" spans="2:5" x14ac:dyDescent="0.3">
      <c r="B19" s="352" t="s">
        <v>1245</v>
      </c>
      <c r="C19" s="353"/>
      <c r="D19" s="356"/>
      <c r="E19" s="357"/>
    </row>
    <row r="20" spans="2:5" ht="15" thickBot="1" x14ac:dyDescent="0.35">
      <c r="B20" s="354"/>
      <c r="C20" s="355"/>
      <c r="D20" s="358"/>
      <c r="E20" s="359"/>
    </row>
  </sheetData>
  <mergeCells count="9">
    <mergeCell ref="B19:C20"/>
    <mergeCell ref="D19:E20"/>
    <mergeCell ref="B2:H2"/>
    <mergeCell ref="B11:C12"/>
    <mergeCell ref="D11:E12"/>
    <mergeCell ref="B13:C14"/>
    <mergeCell ref="D13:E14"/>
    <mergeCell ref="B17:C18"/>
    <mergeCell ref="D17:E18"/>
  </mergeCells>
  <dataValidations count="2">
    <dataValidation type="list" allowBlank="1" showInputMessage="1" showErrorMessage="1" sqref="D17:E18" xr:uid="{81378464-51D5-44D3-995F-11D3988C8A9E}">
      <formula1>$C$3:$H$3</formula1>
    </dataValidation>
    <dataValidation type="list" allowBlank="1" showInputMessage="1" showErrorMessage="1" sqref="D11:E12" xr:uid="{0624A4BF-1904-4127-B948-3675F7305C29}">
      <formula1>$B$4:$B$8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B9F2-D1AC-4B7A-B023-CD957FDFE065}">
  <sheetPr>
    <tabColor theme="4"/>
  </sheetPr>
  <dimension ref="B2:E18"/>
  <sheetViews>
    <sheetView zoomScale="115" zoomScaleNormal="115" workbookViewId="0">
      <selection activeCell="E8" sqref="E8"/>
    </sheetView>
  </sheetViews>
  <sheetFormatPr defaultColWidth="9.109375" defaultRowHeight="14.4" x14ac:dyDescent="0.3"/>
  <cols>
    <col min="1" max="1" width="3.6640625" style="1" customWidth="1"/>
    <col min="2" max="2" width="60.88671875" style="1" customWidth="1"/>
    <col min="3" max="3" width="4.6640625" style="1" customWidth="1"/>
    <col min="4" max="4" width="54.6640625" style="1" customWidth="1"/>
    <col min="5" max="5" width="48.6640625" style="1" bestFit="1" customWidth="1"/>
    <col min="6" max="16384" width="9.109375" style="1"/>
  </cols>
  <sheetData>
    <row r="2" spans="2:5" ht="30" customHeight="1" thickBot="1" x14ac:dyDescent="0.35">
      <c r="B2" s="66" t="s">
        <v>112</v>
      </c>
    </row>
    <row r="3" spans="2:5" ht="33" customHeight="1" x14ac:dyDescent="0.3">
      <c r="B3" s="12" t="s">
        <v>3</v>
      </c>
      <c r="D3" s="2" t="s">
        <v>3</v>
      </c>
      <c r="E3" s="2" t="s">
        <v>4</v>
      </c>
    </row>
    <row r="4" spans="2:5" ht="15" x14ac:dyDescent="0.3">
      <c r="B4" s="13" t="s">
        <v>113</v>
      </c>
      <c r="D4" s="5"/>
      <c r="E4" s="5" t="s">
        <v>129</v>
      </c>
    </row>
    <row r="5" spans="2:5" ht="15" x14ac:dyDescent="0.3">
      <c r="B5" s="13" t="s">
        <v>114</v>
      </c>
      <c r="D5" s="5"/>
      <c r="E5" s="5" t="s">
        <v>130</v>
      </c>
    </row>
    <row r="6" spans="2:5" ht="15" x14ac:dyDescent="0.3">
      <c r="B6" s="13" t="s">
        <v>115</v>
      </c>
      <c r="D6" s="5"/>
      <c r="E6" s="5" t="s">
        <v>131</v>
      </c>
    </row>
    <row r="7" spans="2:5" ht="15" x14ac:dyDescent="0.3">
      <c r="B7" s="13" t="s">
        <v>116</v>
      </c>
      <c r="D7" s="5"/>
      <c r="E7" s="5" t="s">
        <v>132</v>
      </c>
    </row>
    <row r="8" spans="2:5" ht="15" x14ac:dyDescent="0.3">
      <c r="B8" s="13" t="s">
        <v>117</v>
      </c>
      <c r="D8" s="5"/>
      <c r="E8" s="5" t="s">
        <v>133</v>
      </c>
    </row>
    <row r="9" spans="2:5" ht="15" x14ac:dyDescent="0.3">
      <c r="B9" s="13" t="s">
        <v>118</v>
      </c>
      <c r="D9" s="5"/>
      <c r="E9" s="5" t="s">
        <v>134</v>
      </c>
    </row>
    <row r="10" spans="2:5" ht="15" x14ac:dyDescent="0.3">
      <c r="B10" s="13" t="s">
        <v>119</v>
      </c>
      <c r="D10" s="5"/>
      <c r="E10" s="5" t="s">
        <v>135</v>
      </c>
    </row>
    <row r="11" spans="2:5" ht="15" x14ac:dyDescent="0.3">
      <c r="B11" s="13" t="s">
        <v>120</v>
      </c>
      <c r="D11" s="5"/>
      <c r="E11" s="5" t="s">
        <v>136</v>
      </c>
    </row>
    <row r="12" spans="2:5" ht="15" x14ac:dyDescent="0.3">
      <c r="B12" s="13" t="s">
        <v>121</v>
      </c>
      <c r="D12" s="5"/>
      <c r="E12" s="5" t="s">
        <v>137</v>
      </c>
    </row>
    <row r="13" spans="2:5" ht="15.6" thickBot="1" x14ac:dyDescent="0.35">
      <c r="B13" s="14" t="s">
        <v>122</v>
      </c>
      <c r="D13" s="5"/>
      <c r="E13" s="6" t="s">
        <v>138</v>
      </c>
    </row>
    <row r="15" spans="2:5" ht="18" customHeight="1" x14ac:dyDescent="0.35">
      <c r="B15" s="7" t="s">
        <v>5</v>
      </c>
    </row>
    <row r="16" spans="2:5" ht="18" customHeight="1" x14ac:dyDescent="0.35">
      <c r="B16" s="8" t="s">
        <v>58</v>
      </c>
    </row>
    <row r="17" spans="2:2" ht="18" customHeight="1" x14ac:dyDescent="0.35">
      <c r="B17" s="9" t="s">
        <v>59</v>
      </c>
    </row>
    <row r="18" spans="2:2" ht="18" customHeight="1" x14ac:dyDescent="0.35">
      <c r="B18" s="10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4A27-50C1-40B6-85C0-C738FB4C1739}">
  <sheetPr>
    <tabColor theme="4"/>
  </sheetPr>
  <dimension ref="B1:H15"/>
  <sheetViews>
    <sheetView zoomScale="140" zoomScaleNormal="140" workbookViewId="0">
      <selection activeCell="D3" sqref="D3:D12"/>
    </sheetView>
  </sheetViews>
  <sheetFormatPr defaultColWidth="9.109375" defaultRowHeight="14.4" x14ac:dyDescent="0.3"/>
  <cols>
    <col min="1" max="1" width="3.6640625" style="1" customWidth="1"/>
    <col min="2" max="2" width="16.33203125" style="1" customWidth="1"/>
    <col min="3" max="3" width="3.6640625" style="1" customWidth="1"/>
    <col min="4" max="4" width="15.88671875" style="1" bestFit="1" customWidth="1"/>
    <col min="5" max="5" width="3.6640625" style="1" customWidth="1"/>
    <col min="6" max="6" width="9.109375" style="1"/>
    <col min="7" max="8" width="10.5546875" style="1" bestFit="1" customWidth="1"/>
    <col min="9" max="16384" width="9.109375" style="1"/>
  </cols>
  <sheetData>
    <row r="1" spans="2:8" ht="15" thickBot="1" x14ac:dyDescent="0.35"/>
    <row r="2" spans="2:8" ht="37.5" customHeight="1" x14ac:dyDescent="0.35">
      <c r="B2" s="38" t="s">
        <v>61</v>
      </c>
      <c r="D2" s="39" t="s">
        <v>62</v>
      </c>
      <c r="F2" s="7" t="s">
        <v>5</v>
      </c>
    </row>
    <row r="3" spans="2:8" ht="18" x14ac:dyDescent="0.35">
      <c r="B3" s="40" t="s">
        <v>63</v>
      </c>
      <c r="D3" s="41"/>
      <c r="F3" s="8" t="s">
        <v>64</v>
      </c>
    </row>
    <row r="4" spans="2:8" ht="18" x14ac:dyDescent="0.35">
      <c r="B4" s="40" t="s">
        <v>65</v>
      </c>
      <c r="D4" s="41"/>
      <c r="F4" s="9" t="s">
        <v>66</v>
      </c>
    </row>
    <row r="5" spans="2:8" ht="18" x14ac:dyDescent="0.35">
      <c r="B5" s="40" t="s">
        <v>67</v>
      </c>
      <c r="D5" s="41"/>
      <c r="F5" s="10"/>
    </row>
    <row r="6" spans="2:8" ht="15.6" x14ac:dyDescent="0.3">
      <c r="B6" s="40" t="s">
        <v>68</v>
      </c>
      <c r="D6" s="41"/>
    </row>
    <row r="7" spans="2:8" ht="15.6" x14ac:dyDescent="0.3">
      <c r="B7" s="40" t="s">
        <v>69</v>
      </c>
      <c r="D7" s="41"/>
      <c r="H7" s="42"/>
    </row>
    <row r="8" spans="2:8" ht="15.6" x14ac:dyDescent="0.3">
      <c r="B8" s="40" t="s">
        <v>70</v>
      </c>
      <c r="D8" s="41"/>
      <c r="H8" s="42"/>
    </row>
    <row r="9" spans="2:8" ht="15.6" x14ac:dyDescent="0.3">
      <c r="B9" s="40" t="s">
        <v>71</v>
      </c>
      <c r="D9" s="41"/>
      <c r="H9" s="42"/>
    </row>
    <row r="10" spans="2:8" ht="15.6" x14ac:dyDescent="0.3">
      <c r="B10" s="40" t="s">
        <v>72</v>
      </c>
      <c r="D10" s="41"/>
      <c r="H10" s="42"/>
    </row>
    <row r="11" spans="2:8" ht="15.6" x14ac:dyDescent="0.3">
      <c r="B11" s="40" t="s">
        <v>73</v>
      </c>
      <c r="D11" s="41"/>
      <c r="H11" s="42"/>
    </row>
    <row r="12" spans="2:8" ht="16.2" thickBot="1" x14ac:dyDescent="0.35">
      <c r="B12" s="43" t="s">
        <v>74</v>
      </c>
      <c r="D12" s="41"/>
      <c r="H12" s="42"/>
    </row>
    <row r="13" spans="2:8" x14ac:dyDescent="0.3">
      <c r="H13" s="42"/>
    </row>
    <row r="14" spans="2:8" x14ac:dyDescent="0.3">
      <c r="B14" s="44"/>
      <c r="H14" s="42"/>
    </row>
    <row r="15" spans="2:8" x14ac:dyDescent="0.3">
      <c r="H15" s="42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8A12-5C35-4043-BD57-623E11ABD822}">
  <sheetPr>
    <tabColor theme="4"/>
  </sheetPr>
  <dimension ref="B1:H15"/>
  <sheetViews>
    <sheetView zoomScale="145" zoomScaleNormal="145" workbookViewId="0">
      <selection activeCell="D3" sqref="D3:D12"/>
    </sheetView>
  </sheetViews>
  <sheetFormatPr defaultColWidth="9.109375" defaultRowHeight="14.4" x14ac:dyDescent="0.3"/>
  <cols>
    <col min="1" max="1" width="3.6640625" style="1" customWidth="1"/>
    <col min="2" max="2" width="16.33203125" style="1" customWidth="1"/>
    <col min="3" max="3" width="3.6640625" style="1" customWidth="1"/>
    <col min="4" max="4" width="15.88671875" style="1" bestFit="1" customWidth="1"/>
    <col min="5" max="5" width="3.6640625" style="1" customWidth="1"/>
    <col min="6" max="6" width="9.109375" style="1"/>
    <col min="7" max="8" width="10.5546875" style="1" bestFit="1" customWidth="1"/>
    <col min="9" max="16384" width="9.109375" style="1"/>
  </cols>
  <sheetData>
    <row r="1" spans="2:8" ht="15" thickBot="1" x14ac:dyDescent="0.35"/>
    <row r="2" spans="2:8" ht="37.5" customHeight="1" x14ac:dyDescent="0.35">
      <c r="B2" s="38" t="s">
        <v>61</v>
      </c>
      <c r="D2" s="39" t="s">
        <v>75</v>
      </c>
      <c r="F2" s="7" t="s">
        <v>5</v>
      </c>
    </row>
    <row r="3" spans="2:8" ht="18" x14ac:dyDescent="0.35">
      <c r="B3" s="40" t="s">
        <v>63</v>
      </c>
      <c r="D3" s="41"/>
      <c r="F3" s="8" t="s">
        <v>76</v>
      </c>
    </row>
    <row r="4" spans="2:8" ht="18" x14ac:dyDescent="0.35">
      <c r="B4" s="40" t="s">
        <v>65</v>
      </c>
      <c r="D4" s="41"/>
      <c r="F4" s="9" t="s">
        <v>77</v>
      </c>
    </row>
    <row r="5" spans="2:8" ht="18" x14ac:dyDescent="0.35">
      <c r="B5" s="40" t="s">
        <v>67</v>
      </c>
      <c r="D5" s="41"/>
      <c r="F5" s="10"/>
    </row>
    <row r="6" spans="2:8" ht="15.6" x14ac:dyDescent="0.3">
      <c r="B6" s="40" t="s">
        <v>68</v>
      </c>
      <c r="D6" s="41"/>
    </row>
    <row r="7" spans="2:8" ht="15.6" x14ac:dyDescent="0.3">
      <c r="B7" s="40" t="s">
        <v>69</v>
      </c>
      <c r="D7" s="41"/>
      <c r="H7" s="42"/>
    </row>
    <row r="8" spans="2:8" ht="15.6" x14ac:dyDescent="0.3">
      <c r="B8" s="40" t="s">
        <v>70</v>
      </c>
      <c r="D8" s="41"/>
      <c r="H8" s="42"/>
    </row>
    <row r="9" spans="2:8" ht="15.6" x14ac:dyDescent="0.3">
      <c r="B9" s="40" t="s">
        <v>71</v>
      </c>
      <c r="D9" s="41"/>
      <c r="H9" s="42"/>
    </row>
    <row r="10" spans="2:8" ht="15.6" x14ac:dyDescent="0.3">
      <c r="B10" s="40" t="s">
        <v>72</v>
      </c>
      <c r="D10" s="41"/>
      <c r="H10" s="42"/>
    </row>
    <row r="11" spans="2:8" ht="15.6" x14ac:dyDescent="0.3">
      <c r="B11" s="40" t="s">
        <v>73</v>
      </c>
      <c r="D11" s="41"/>
      <c r="H11" s="42"/>
    </row>
    <row r="12" spans="2:8" ht="16.2" thickBot="1" x14ac:dyDescent="0.35">
      <c r="B12" s="43" t="s">
        <v>74</v>
      </c>
      <c r="D12" s="41"/>
      <c r="H12" s="42"/>
    </row>
    <row r="13" spans="2:8" x14ac:dyDescent="0.3">
      <c r="E13" s="42"/>
    </row>
    <row r="14" spans="2:8" x14ac:dyDescent="0.3">
      <c r="B14" s="44"/>
      <c r="E14" s="42"/>
    </row>
    <row r="15" spans="2:8" x14ac:dyDescent="0.3">
      <c r="E15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6819-18CF-421F-8C57-0977F9BF215A}">
  <sheetPr>
    <tabColor theme="4"/>
  </sheetPr>
  <dimension ref="B2:F18"/>
  <sheetViews>
    <sheetView zoomScale="145" zoomScaleNormal="145" workbookViewId="0">
      <selection activeCell="E4" sqref="E4:E13"/>
    </sheetView>
  </sheetViews>
  <sheetFormatPr defaultColWidth="9.109375" defaultRowHeight="14.4" x14ac:dyDescent="0.3"/>
  <cols>
    <col min="1" max="1" width="3.6640625" style="1" customWidth="1"/>
    <col min="2" max="2" width="24.6640625" style="1" bestFit="1" customWidth="1"/>
    <col min="3" max="3" width="15.33203125" style="1" customWidth="1"/>
    <col min="4" max="4" width="4.6640625" style="1" customWidth="1"/>
    <col min="5" max="5" width="54.6640625" style="1" customWidth="1"/>
    <col min="6" max="6" width="48.6640625" style="1" bestFit="1" customWidth="1"/>
    <col min="7" max="16384" width="9.109375" style="1"/>
  </cols>
  <sheetData>
    <row r="2" spans="2:6" ht="30" customHeight="1" thickBot="1" x14ac:dyDescent="0.35">
      <c r="B2" s="227" t="s">
        <v>0</v>
      </c>
      <c r="C2" s="227"/>
    </row>
    <row r="3" spans="2:6" ht="33" customHeight="1" x14ac:dyDescent="0.3">
      <c r="B3" s="3" t="s">
        <v>2</v>
      </c>
      <c r="C3" s="2" t="s">
        <v>1</v>
      </c>
      <c r="E3" s="2" t="s">
        <v>3</v>
      </c>
      <c r="F3" s="4" t="s">
        <v>4</v>
      </c>
    </row>
    <row r="4" spans="2:6" ht="15" x14ac:dyDescent="0.3">
      <c r="B4" s="13" t="s">
        <v>139</v>
      </c>
      <c r="C4" s="13" t="s">
        <v>147</v>
      </c>
      <c r="E4" s="5"/>
      <c r="F4" s="5" t="s">
        <v>129</v>
      </c>
    </row>
    <row r="5" spans="2:6" ht="15" x14ac:dyDescent="0.3">
      <c r="B5" s="13" t="s">
        <v>140</v>
      </c>
      <c r="C5" s="13" t="s">
        <v>148</v>
      </c>
      <c r="E5" s="5"/>
      <c r="F5" s="5" t="s">
        <v>130</v>
      </c>
    </row>
    <row r="6" spans="2:6" ht="15" x14ac:dyDescent="0.3">
      <c r="B6" s="13" t="s">
        <v>141</v>
      </c>
      <c r="C6" s="13" t="s">
        <v>149</v>
      </c>
      <c r="E6" s="5"/>
      <c r="F6" s="5" t="s">
        <v>131</v>
      </c>
    </row>
    <row r="7" spans="2:6" ht="15" x14ac:dyDescent="0.3">
      <c r="B7" s="13" t="s">
        <v>78</v>
      </c>
      <c r="C7" s="13" t="s">
        <v>150</v>
      </c>
      <c r="E7" s="5"/>
      <c r="F7" s="5" t="s">
        <v>132</v>
      </c>
    </row>
    <row r="8" spans="2:6" ht="15" x14ac:dyDescent="0.3">
      <c r="B8" s="13" t="s">
        <v>142</v>
      </c>
      <c r="C8" s="13" t="s">
        <v>151</v>
      </c>
      <c r="E8" s="5"/>
      <c r="F8" s="5" t="s">
        <v>133</v>
      </c>
    </row>
    <row r="9" spans="2:6" ht="15" x14ac:dyDescent="0.3">
      <c r="B9" s="13" t="s">
        <v>143</v>
      </c>
      <c r="C9" s="13" t="s">
        <v>152</v>
      </c>
      <c r="E9" s="5"/>
      <c r="F9" s="5" t="s">
        <v>134</v>
      </c>
    </row>
    <row r="10" spans="2:6" ht="15" x14ac:dyDescent="0.3">
      <c r="B10" s="13" t="s">
        <v>144</v>
      </c>
      <c r="C10" s="13" t="s">
        <v>153</v>
      </c>
      <c r="E10" s="5"/>
      <c r="F10" s="5" t="s">
        <v>135</v>
      </c>
    </row>
    <row r="11" spans="2:6" ht="15" x14ac:dyDescent="0.3">
      <c r="B11" s="13" t="s">
        <v>145</v>
      </c>
      <c r="C11" s="13" t="s">
        <v>154</v>
      </c>
      <c r="E11" s="5"/>
      <c r="F11" s="5" t="s">
        <v>136</v>
      </c>
    </row>
    <row r="12" spans="2:6" ht="15" x14ac:dyDescent="0.3">
      <c r="B12" s="13" t="s">
        <v>79</v>
      </c>
      <c r="C12" s="13" t="s">
        <v>155</v>
      </c>
      <c r="E12" s="5"/>
      <c r="F12" s="5" t="s">
        <v>137</v>
      </c>
    </row>
    <row r="13" spans="2:6" ht="15.6" thickBot="1" x14ac:dyDescent="0.35">
      <c r="B13" s="14" t="s">
        <v>146</v>
      </c>
      <c r="C13" s="14" t="s">
        <v>156</v>
      </c>
      <c r="E13" s="5"/>
      <c r="F13" s="6" t="s">
        <v>138</v>
      </c>
    </row>
    <row r="14" spans="2:6" ht="15" x14ac:dyDescent="0.3">
      <c r="B14" s="67"/>
      <c r="F14" s="67"/>
    </row>
    <row r="15" spans="2:6" ht="18" x14ac:dyDescent="0.35">
      <c r="B15" s="7" t="s">
        <v>5</v>
      </c>
    </row>
    <row r="16" spans="2:6" ht="18" x14ac:dyDescent="0.35">
      <c r="B16" s="8" t="s">
        <v>80</v>
      </c>
    </row>
    <row r="17" spans="2:2" ht="18" x14ac:dyDescent="0.35">
      <c r="B17" s="9" t="s">
        <v>157</v>
      </c>
    </row>
    <row r="18" spans="2:2" ht="18" x14ac:dyDescent="0.35">
      <c r="B18" s="10"/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3C7F-4B23-4E56-8D5A-F1AD818E1AF6}">
  <sheetPr>
    <tabColor theme="4"/>
  </sheetPr>
  <dimension ref="B1:H17"/>
  <sheetViews>
    <sheetView topLeftCell="A2" zoomScale="145" zoomScaleNormal="145" workbookViewId="0">
      <selection activeCell="D4" sqref="D4:F13"/>
    </sheetView>
  </sheetViews>
  <sheetFormatPr defaultColWidth="9.109375" defaultRowHeight="14.4" x14ac:dyDescent="0.3"/>
  <cols>
    <col min="1" max="1" width="3.6640625" style="1" customWidth="1"/>
    <col min="2" max="2" width="16.33203125" style="1" customWidth="1"/>
    <col min="3" max="3" width="3.6640625" style="1" customWidth="1"/>
    <col min="4" max="6" width="15.88671875" style="1" bestFit="1" customWidth="1"/>
    <col min="7" max="8" width="10.5546875" style="1" bestFit="1" customWidth="1"/>
    <col min="9" max="16384" width="9.109375" style="1"/>
  </cols>
  <sheetData>
    <row r="1" spans="2:8" ht="15" thickBot="1" x14ac:dyDescent="0.35"/>
    <row r="2" spans="2:8" ht="21.75" customHeight="1" x14ac:dyDescent="0.3">
      <c r="B2" s="228" t="s">
        <v>61</v>
      </c>
      <c r="D2" s="230" t="s">
        <v>81</v>
      </c>
      <c r="E2" s="231"/>
      <c r="F2" s="232"/>
    </row>
    <row r="3" spans="2:8" ht="18.75" customHeight="1" x14ac:dyDescent="0.3">
      <c r="B3" s="229"/>
      <c r="D3" s="46" t="s">
        <v>82</v>
      </c>
      <c r="E3" s="47" t="s">
        <v>83</v>
      </c>
      <c r="F3" s="48" t="s">
        <v>84</v>
      </c>
    </row>
    <row r="4" spans="2:8" ht="15.6" x14ac:dyDescent="0.3">
      <c r="B4" s="40" t="s">
        <v>63</v>
      </c>
      <c r="D4" s="49"/>
      <c r="E4" s="49"/>
      <c r="F4" s="49"/>
    </row>
    <row r="5" spans="2:8" ht="15.6" x14ac:dyDescent="0.3">
      <c r="B5" s="40" t="s">
        <v>65</v>
      </c>
      <c r="D5" s="49"/>
      <c r="E5" s="49"/>
      <c r="F5" s="49"/>
    </row>
    <row r="6" spans="2:8" ht="15.6" x14ac:dyDescent="0.3">
      <c r="B6" s="40" t="s">
        <v>67</v>
      </c>
      <c r="D6" s="49"/>
      <c r="E6" s="49"/>
      <c r="F6" s="49"/>
    </row>
    <row r="7" spans="2:8" ht="15.6" x14ac:dyDescent="0.3">
      <c r="B7" s="40" t="s">
        <v>68</v>
      </c>
      <c r="D7" s="49"/>
      <c r="E7" s="49"/>
      <c r="F7" s="49"/>
    </row>
    <row r="8" spans="2:8" ht="15.6" x14ac:dyDescent="0.3">
      <c r="B8" s="40" t="s">
        <v>69</v>
      </c>
      <c r="D8" s="49"/>
      <c r="E8" s="49"/>
      <c r="F8" s="49"/>
      <c r="H8" s="42"/>
    </row>
    <row r="9" spans="2:8" ht="15.6" x14ac:dyDescent="0.3">
      <c r="B9" s="40" t="s">
        <v>70</v>
      </c>
      <c r="D9" s="49"/>
      <c r="E9" s="49"/>
      <c r="F9" s="49"/>
      <c r="H9" s="42"/>
    </row>
    <row r="10" spans="2:8" ht="15.6" x14ac:dyDescent="0.3">
      <c r="B10" s="40" t="s">
        <v>71</v>
      </c>
      <c r="D10" s="49"/>
      <c r="E10" s="49"/>
      <c r="F10" s="49"/>
      <c r="H10" s="42"/>
    </row>
    <row r="11" spans="2:8" ht="15.6" x14ac:dyDescent="0.3">
      <c r="B11" s="40" t="s">
        <v>72</v>
      </c>
      <c r="D11" s="49"/>
      <c r="E11" s="49"/>
      <c r="F11" s="49"/>
      <c r="H11" s="42"/>
    </row>
    <row r="12" spans="2:8" ht="15.6" x14ac:dyDescent="0.3">
      <c r="B12" s="40" t="s">
        <v>73</v>
      </c>
      <c r="D12" s="49"/>
      <c r="E12" s="49"/>
      <c r="F12" s="49"/>
      <c r="H12" s="42"/>
    </row>
    <row r="13" spans="2:8" ht="16.2" thickBot="1" x14ac:dyDescent="0.35">
      <c r="B13" s="43" t="s">
        <v>74</v>
      </c>
      <c r="D13" s="49"/>
      <c r="E13" s="49"/>
      <c r="F13" s="49"/>
      <c r="H13" s="42"/>
    </row>
    <row r="14" spans="2:8" x14ac:dyDescent="0.3">
      <c r="E14" s="42"/>
    </row>
    <row r="15" spans="2:8" ht="18" x14ac:dyDescent="0.35">
      <c r="B15" s="7" t="s">
        <v>5</v>
      </c>
      <c r="E15" s="42"/>
    </row>
    <row r="16" spans="2:8" ht="18" x14ac:dyDescent="0.35">
      <c r="B16" s="8" t="s">
        <v>85</v>
      </c>
      <c r="E16" s="42"/>
    </row>
    <row r="17" spans="2:2" ht="18" x14ac:dyDescent="0.35">
      <c r="B17" s="9" t="s">
        <v>86</v>
      </c>
    </row>
  </sheetData>
  <mergeCells count="2">
    <mergeCell ref="B2:B3"/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41</vt:i4>
      </vt:variant>
    </vt:vector>
  </HeadingPairs>
  <TitlesOfParts>
    <vt:vector size="41" baseType="lpstr">
      <vt:lpstr>t_trim</vt:lpstr>
      <vt:lpstr>t_upper+concat</vt:lpstr>
      <vt:lpstr>t_upper</vt:lpstr>
      <vt:lpstr>t_lower</vt:lpstr>
      <vt:lpstr>t_proper</vt:lpstr>
      <vt:lpstr>t_left</vt:lpstr>
      <vt:lpstr>t_right</vt:lpstr>
      <vt:lpstr>t_complex</vt:lpstr>
      <vt:lpstr>t_mid</vt:lpstr>
      <vt:lpstr>t_find</vt:lpstr>
      <vt:lpstr>t_search</vt:lpstr>
      <vt:lpstr>t_len</vt:lpstr>
      <vt:lpstr>t_complex2</vt:lpstr>
      <vt:lpstr>t_rept</vt:lpstr>
      <vt:lpstr>t_complex3</vt:lpstr>
      <vt:lpstr>d_today</vt:lpstr>
      <vt:lpstr>d_year</vt:lpstr>
      <vt:lpstr>d_datedif</vt:lpstr>
      <vt:lpstr>d_workday</vt:lpstr>
      <vt:lpstr>d_weekday</vt:lpstr>
      <vt:lpstr>d_text</vt:lpstr>
      <vt:lpstr>d_network</vt:lpstr>
      <vt:lpstr>d_complex</vt:lpstr>
      <vt:lpstr>logic_1</vt:lpstr>
      <vt:lpstr>logic_2</vt:lpstr>
      <vt:lpstr>logic_3</vt:lpstr>
      <vt:lpstr>logic_4</vt:lpstr>
      <vt:lpstr>logic_5</vt:lpstr>
      <vt:lpstr>logic_6</vt:lpstr>
      <vt:lpstr>logic_7</vt:lpstr>
      <vt:lpstr>vl_1</vt:lpstr>
      <vt:lpstr>vl_2</vt:lpstr>
      <vt:lpstr>vl+sumif_3</vt:lpstr>
      <vt:lpstr>vl_4</vt:lpstr>
      <vt:lpstr>hl_1</vt:lpstr>
      <vt:lpstr>match_1</vt:lpstr>
      <vt:lpstr>index_1</vt:lpstr>
      <vt:lpstr>index_2</vt:lpstr>
      <vt:lpstr>match+index_1</vt:lpstr>
      <vt:lpstr>match+index_2</vt:lpstr>
      <vt:lpstr>match+index_3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Chyzh</dc:creator>
  <cp:lastModifiedBy>Andriy Chyzh</cp:lastModifiedBy>
  <dcterms:created xsi:type="dcterms:W3CDTF">2024-02-22T13:02:50Z</dcterms:created>
  <dcterms:modified xsi:type="dcterms:W3CDTF">2024-11-28T20:08:10Z</dcterms:modified>
</cp:coreProperties>
</file>