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lena\Documents\University\TheArticle\"/>
    </mc:Choice>
  </mc:AlternateContent>
  <xr:revisionPtr revIDLastSave="0" documentId="13_ncr:1_{5360FD4A-3A84-4388-A58C-E72B098A0D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ime compare new" sheetId="2" r:id="rId1"/>
    <sheet name="Time compa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I21" i="2" s="1"/>
  <c r="F20" i="2"/>
  <c r="F19" i="2"/>
  <c r="F18" i="2"/>
  <c r="F17" i="2"/>
  <c r="F16" i="2"/>
  <c r="F15" i="2"/>
  <c r="H15" i="2" s="1"/>
  <c r="F14" i="2"/>
  <c r="F13" i="2"/>
  <c r="F12" i="2"/>
  <c r="F11" i="2"/>
  <c r="I11" i="2" s="1"/>
  <c r="F10" i="2"/>
  <c r="I10" i="2" s="1"/>
  <c r="F9" i="2"/>
  <c r="I9" i="2" s="1"/>
  <c r="F8" i="2"/>
  <c r="I8" i="2" s="1"/>
  <c r="F7" i="2"/>
  <c r="F6" i="2"/>
  <c r="F5" i="2"/>
  <c r="F4" i="2"/>
  <c r="F3" i="2"/>
  <c r="F2" i="2"/>
  <c r="G21" i="2"/>
  <c r="G20" i="2"/>
  <c r="G19" i="2"/>
  <c r="H19" i="2" s="1"/>
  <c r="G18" i="2"/>
  <c r="G17" i="2"/>
  <c r="H17" i="2" s="1"/>
  <c r="G16" i="2"/>
  <c r="H16" i="2" s="1"/>
  <c r="G15" i="2"/>
  <c r="G14" i="2"/>
  <c r="H14" i="2" s="1"/>
  <c r="G13" i="2"/>
  <c r="G12" i="2"/>
  <c r="G11" i="2"/>
  <c r="H11" i="2" s="1"/>
  <c r="G10" i="2"/>
  <c r="G8" i="2"/>
  <c r="G7" i="2"/>
  <c r="G6" i="2"/>
  <c r="G5" i="2"/>
  <c r="G4" i="2"/>
  <c r="G3" i="2"/>
  <c r="H3" i="2" s="1"/>
  <c r="G2" i="2"/>
  <c r="I20" i="2"/>
  <c r="I19" i="2"/>
  <c r="I18" i="2"/>
  <c r="H18" i="2"/>
  <c r="I17" i="2"/>
  <c r="I16" i="2"/>
  <c r="I15" i="2"/>
  <c r="I14" i="2"/>
  <c r="I13" i="2"/>
  <c r="I12" i="2"/>
  <c r="H12" i="2"/>
  <c r="H10" i="2"/>
  <c r="H9" i="2"/>
  <c r="I7" i="2"/>
  <c r="H7" i="2"/>
  <c r="I6" i="2"/>
  <c r="H6" i="2"/>
  <c r="I5" i="2"/>
  <c r="H5" i="2"/>
  <c r="I4" i="2"/>
  <c r="H4" i="2"/>
  <c r="I3" i="2"/>
  <c r="I2" i="2"/>
  <c r="H2" i="2"/>
  <c r="I18" i="1"/>
  <c r="I4" i="1"/>
  <c r="I5" i="1"/>
  <c r="I6" i="1"/>
  <c r="I7" i="1"/>
  <c r="I8" i="1"/>
  <c r="I9" i="1"/>
  <c r="I10" i="1"/>
  <c r="I11" i="1"/>
  <c r="I13" i="1"/>
  <c r="I12" i="1"/>
  <c r="I14" i="1"/>
  <c r="I15" i="1"/>
  <c r="I16" i="1"/>
  <c r="I17" i="1"/>
  <c r="I19" i="1"/>
  <c r="I20" i="1"/>
  <c r="I21" i="1"/>
  <c r="I3" i="1"/>
  <c r="I2" i="1"/>
  <c r="H3" i="1"/>
  <c r="H4" i="1"/>
  <c r="H5" i="1"/>
  <c r="H6" i="1"/>
  <c r="H7" i="1"/>
  <c r="H8" i="1"/>
  <c r="H9" i="1"/>
  <c r="H10" i="1"/>
  <c r="H11" i="1"/>
  <c r="H13" i="1"/>
  <c r="H12" i="1"/>
  <c r="H14" i="1"/>
  <c r="H15" i="1"/>
  <c r="H16" i="1"/>
  <c r="H17" i="1"/>
  <c r="H18" i="1"/>
  <c r="H19" i="1"/>
  <c r="H20" i="1"/>
  <c r="H21" i="1"/>
  <c r="H2" i="1"/>
  <c r="H21" i="2" l="1"/>
  <c r="H20" i="2"/>
  <c r="H13" i="2"/>
  <c r="H8" i="2"/>
</calcChain>
</file>

<file path=xl/sharedStrings.xml><?xml version="1.0" encoding="utf-8"?>
<sst xmlns="http://schemas.openxmlformats.org/spreadsheetml/2006/main" count="98" uniqueCount="34">
  <si>
    <t>Number of nodes</t>
  </si>
  <si>
    <t>Number of edges</t>
  </si>
  <si>
    <t>Graph name</t>
  </si>
  <si>
    <t xml:space="preserve">Graph type </t>
  </si>
  <si>
    <t>KKNN/NeuLay-2</t>
  </si>
  <si>
    <t>KKNN time, s</t>
  </si>
  <si>
    <t>NeuLay-2 time, s</t>
  </si>
  <si>
    <t>Cube10</t>
  </si>
  <si>
    <t>Cube5</t>
  </si>
  <si>
    <t>Internet1000</t>
  </si>
  <si>
    <t>Internet3000</t>
  </si>
  <si>
    <t>Grid3030</t>
  </si>
  <si>
    <t>Pyramid15</t>
  </si>
  <si>
    <t>WS500(5)</t>
  </si>
  <si>
    <t>WS100(4)</t>
  </si>
  <si>
    <t>BA100(2)</t>
  </si>
  <si>
    <t>BA500(2)</t>
  </si>
  <si>
    <t>Tube2050</t>
  </si>
  <si>
    <t>HexGrid3031</t>
  </si>
  <si>
    <t>Symmetric</t>
  </si>
  <si>
    <t>WebGraph</t>
  </si>
  <si>
    <t>SmallWorld</t>
  </si>
  <si>
    <t>ScaleFree</t>
  </si>
  <si>
    <t>RGG1000(0.05)</t>
  </si>
  <si>
    <t>RGG500(0.1)</t>
  </si>
  <si>
    <t>Geometric</t>
  </si>
  <si>
    <t>Internet2000</t>
  </si>
  <si>
    <t>DGM(7)</t>
  </si>
  <si>
    <t>BinTree11</t>
  </si>
  <si>
    <t>BalancedTree(3, 7)</t>
  </si>
  <si>
    <t>Internet2500</t>
  </si>
  <si>
    <t>Internet1500</t>
  </si>
  <si>
    <t>KK     time, s</t>
  </si>
  <si>
    <t>KKNN/KK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</si>
</sst>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E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7FF"/>
      <color rgb="FFFBC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A2B1-B34D-4888-A9ED-1D05B2B75999}">
  <dimension ref="A1:I21"/>
  <sheetViews>
    <sheetView tabSelected="1" workbookViewId="0">
      <selection activeCell="F22" sqref="F22"/>
    </sheetView>
  </sheetViews>
  <sheetFormatPr defaultRowHeight="14.5" x14ac:dyDescent="0.35"/>
  <cols>
    <col min="1" max="1" width="19.453125" customWidth="1"/>
    <col min="2" max="2" width="12.453125" customWidth="1"/>
    <col min="3" max="3" width="8.90625" customWidth="1"/>
    <col min="6" max="7" width="11.36328125" bestFit="1" customWidth="1"/>
    <col min="8" max="8" width="14.7265625" customWidth="1"/>
    <col min="9" max="9" width="10.08984375" customWidth="1"/>
  </cols>
  <sheetData>
    <row r="1" spans="1:9" ht="29" x14ac:dyDescent="0.35">
      <c r="A1" s="12" t="s">
        <v>2</v>
      </c>
      <c r="B1" s="12" t="s">
        <v>3</v>
      </c>
      <c r="C1" s="12" t="s">
        <v>0</v>
      </c>
      <c r="D1" s="12" t="s">
        <v>1</v>
      </c>
      <c r="E1" s="12" t="s">
        <v>32</v>
      </c>
      <c r="F1" s="12" t="s">
        <v>5</v>
      </c>
      <c r="G1" s="12" t="s">
        <v>6</v>
      </c>
      <c r="H1" s="12" t="s">
        <v>4</v>
      </c>
      <c r="I1" s="12" t="s">
        <v>33</v>
      </c>
    </row>
    <row r="2" spans="1:9" x14ac:dyDescent="0.35">
      <c r="A2" s="10" t="s">
        <v>14</v>
      </c>
      <c r="B2" s="10" t="s">
        <v>21</v>
      </c>
      <c r="C2" s="10">
        <v>100</v>
      </c>
      <c r="D2" s="10">
        <v>200</v>
      </c>
      <c r="E2" s="10">
        <v>0.28000000000000003</v>
      </c>
      <c r="F2" s="10">
        <f>1.62/3</f>
        <v>0.54</v>
      </c>
      <c r="G2" s="10">
        <f>1.918/3</f>
        <v>0.63933333333333331</v>
      </c>
      <c r="H2" s="10">
        <f t="shared" ref="H2:H21" si="0">F2/G2</f>
        <v>0.84462982273201259</v>
      </c>
      <c r="I2" s="10">
        <f t="shared" ref="I2:I21" si="1">F2/E2</f>
        <v>1.9285714285714286</v>
      </c>
    </row>
    <row r="3" spans="1:9" x14ac:dyDescent="0.35">
      <c r="A3" s="10" t="s">
        <v>13</v>
      </c>
      <c r="B3" s="11" t="s">
        <v>21</v>
      </c>
      <c r="C3" s="10">
        <v>500</v>
      </c>
      <c r="D3" s="11">
        <v>1000</v>
      </c>
      <c r="E3" s="11">
        <v>2.08</v>
      </c>
      <c r="F3" s="11">
        <f>5.91/3</f>
        <v>1.97</v>
      </c>
      <c r="G3" s="11">
        <f>15.06/3</f>
        <v>5.0200000000000005</v>
      </c>
      <c r="H3" s="10">
        <f t="shared" si="0"/>
        <v>0.39243027888446214</v>
      </c>
      <c r="I3" s="10">
        <f t="shared" si="1"/>
        <v>0.94711538461538458</v>
      </c>
    </row>
    <row r="4" spans="1:9" x14ac:dyDescent="0.35">
      <c r="A4" s="4" t="s">
        <v>9</v>
      </c>
      <c r="B4" s="4" t="s">
        <v>20</v>
      </c>
      <c r="C4" s="4">
        <v>1000</v>
      </c>
      <c r="D4" s="5">
        <v>1464</v>
      </c>
      <c r="E4" s="5">
        <v>41.37</v>
      </c>
      <c r="F4" s="4">
        <f>16.66/3</f>
        <v>5.5533333333333337</v>
      </c>
      <c r="G4" s="4">
        <f>53.9/3</f>
        <v>17.966666666666665</v>
      </c>
      <c r="H4" s="4">
        <f t="shared" si="0"/>
        <v>0.30909090909090914</v>
      </c>
      <c r="I4" s="4">
        <f t="shared" si="1"/>
        <v>0.13423575860124085</v>
      </c>
    </row>
    <row r="5" spans="1:9" x14ac:dyDescent="0.35">
      <c r="A5" s="4" t="s">
        <v>31</v>
      </c>
      <c r="B5" s="4" t="s">
        <v>20</v>
      </c>
      <c r="C5" s="4">
        <v>1500</v>
      </c>
      <c r="D5" s="5">
        <v>2347</v>
      </c>
      <c r="E5" s="5">
        <v>156.35</v>
      </c>
      <c r="F5" s="4">
        <f>64.3/3</f>
        <v>21.433333333333334</v>
      </c>
      <c r="G5" s="4">
        <f>104.1/3</f>
        <v>34.699999999999996</v>
      </c>
      <c r="H5" s="4">
        <f t="shared" si="0"/>
        <v>0.61767531219980798</v>
      </c>
      <c r="I5" s="4">
        <f t="shared" si="1"/>
        <v>0.13708559855026117</v>
      </c>
    </row>
    <row r="6" spans="1:9" x14ac:dyDescent="0.35">
      <c r="A6" s="4" t="s">
        <v>26</v>
      </c>
      <c r="B6" s="4" t="s">
        <v>20</v>
      </c>
      <c r="C6" s="4">
        <v>2000</v>
      </c>
      <c r="D6" s="5">
        <v>3266</v>
      </c>
      <c r="E6" s="5">
        <v>261.49</v>
      </c>
      <c r="F6" s="4">
        <f>72.7/3</f>
        <v>24.233333333333334</v>
      </c>
      <c r="G6" s="4">
        <f>125.6/3</f>
        <v>41.866666666666667</v>
      </c>
      <c r="H6" s="4">
        <f t="shared" si="0"/>
        <v>0.57882165605095548</v>
      </c>
      <c r="I6" s="4">
        <f t="shared" si="1"/>
        <v>9.2674034698586302E-2</v>
      </c>
    </row>
    <row r="7" spans="1:9" x14ac:dyDescent="0.35">
      <c r="A7" s="4" t="s">
        <v>30</v>
      </c>
      <c r="B7" s="4" t="s">
        <v>20</v>
      </c>
      <c r="C7" s="4">
        <v>2500</v>
      </c>
      <c r="D7" s="5">
        <v>4176</v>
      </c>
      <c r="E7" s="5">
        <v>406.33</v>
      </c>
      <c r="F7" s="4">
        <f>102.1/3</f>
        <v>34.033333333333331</v>
      </c>
      <c r="G7" s="4">
        <f>187.4/3</f>
        <v>62.466666666666669</v>
      </c>
      <c r="H7" s="4">
        <f t="shared" si="0"/>
        <v>0.54482390608324438</v>
      </c>
      <c r="I7" s="4">
        <f t="shared" si="1"/>
        <v>8.3757865117843458E-2</v>
      </c>
    </row>
    <row r="8" spans="1:9" x14ac:dyDescent="0.35">
      <c r="A8" s="4" t="s">
        <v>10</v>
      </c>
      <c r="B8" s="4" t="s">
        <v>20</v>
      </c>
      <c r="C8" s="4">
        <v>3000</v>
      </c>
      <c r="D8" s="5">
        <v>5179</v>
      </c>
      <c r="E8" s="5">
        <v>632.27</v>
      </c>
      <c r="F8" s="4">
        <f>190.9/3</f>
        <v>63.633333333333333</v>
      </c>
      <c r="G8" s="4">
        <f>320/3</f>
        <v>106.66666666666667</v>
      </c>
      <c r="H8" s="4">
        <f t="shared" si="0"/>
        <v>0.5965625</v>
      </c>
      <c r="I8" s="4">
        <f t="shared" si="1"/>
        <v>0.10064265793621924</v>
      </c>
    </row>
    <row r="9" spans="1:9" x14ac:dyDescent="0.35">
      <c r="A9" s="6" t="s">
        <v>27</v>
      </c>
      <c r="B9" s="6" t="s">
        <v>22</v>
      </c>
      <c r="C9" s="6">
        <v>1095</v>
      </c>
      <c r="D9" s="7">
        <v>2187</v>
      </c>
      <c r="E9" s="7">
        <v>102.49</v>
      </c>
      <c r="F9" s="6">
        <f>33/3</f>
        <v>11</v>
      </c>
      <c r="G9" s="6">
        <v>65.599999999999994</v>
      </c>
      <c r="H9" s="6">
        <f t="shared" si="0"/>
        <v>0.1676829268292683</v>
      </c>
      <c r="I9" s="6">
        <f t="shared" si="1"/>
        <v>0.10732754415064885</v>
      </c>
    </row>
    <row r="10" spans="1:9" x14ac:dyDescent="0.35">
      <c r="A10" s="6" t="s">
        <v>15</v>
      </c>
      <c r="B10" s="6" t="s">
        <v>22</v>
      </c>
      <c r="C10" s="6">
        <v>100</v>
      </c>
      <c r="D10" s="7">
        <v>196</v>
      </c>
      <c r="E10" s="7">
        <v>0.4</v>
      </c>
      <c r="F10" s="6">
        <f>1.58/3</f>
        <v>0.52666666666666673</v>
      </c>
      <c r="G10" s="6">
        <f>1.929/3</f>
        <v>0.64300000000000002</v>
      </c>
      <c r="H10" s="6">
        <f t="shared" si="0"/>
        <v>0.81907724209434951</v>
      </c>
      <c r="I10" s="6">
        <f t="shared" si="1"/>
        <v>1.3166666666666667</v>
      </c>
    </row>
    <row r="11" spans="1:9" x14ac:dyDescent="0.35">
      <c r="A11" s="6" t="s">
        <v>16</v>
      </c>
      <c r="B11" s="6" t="s">
        <v>22</v>
      </c>
      <c r="C11" s="6">
        <v>500</v>
      </c>
      <c r="D11" s="7">
        <v>996</v>
      </c>
      <c r="E11" s="7">
        <v>21.33</v>
      </c>
      <c r="F11" s="6">
        <f>5.87/3</f>
        <v>1.9566666666666668</v>
      </c>
      <c r="G11" s="6">
        <f>11.73/3</f>
        <v>3.91</v>
      </c>
      <c r="H11" s="6">
        <f t="shared" si="0"/>
        <v>0.50042625745950553</v>
      </c>
      <c r="I11" s="6">
        <f t="shared" si="1"/>
        <v>9.1733083294264745E-2</v>
      </c>
    </row>
    <row r="12" spans="1:9" x14ac:dyDescent="0.35">
      <c r="A12" s="2" t="s">
        <v>24</v>
      </c>
      <c r="B12" s="2" t="s">
        <v>25</v>
      </c>
      <c r="C12" s="2">
        <v>500</v>
      </c>
      <c r="D12" s="3">
        <v>3576</v>
      </c>
      <c r="E12" s="3">
        <v>21.48</v>
      </c>
      <c r="F12" s="2">
        <f>8.94/3</f>
        <v>2.98</v>
      </c>
      <c r="G12" s="2">
        <f>15.11/3</f>
        <v>5.0366666666666662</v>
      </c>
      <c r="H12" s="2">
        <f t="shared" si="0"/>
        <v>0.59166115155526144</v>
      </c>
      <c r="I12" s="2">
        <f t="shared" si="1"/>
        <v>0.13873370577281191</v>
      </c>
    </row>
    <row r="13" spans="1:9" x14ac:dyDescent="0.35">
      <c r="A13" s="2" t="s">
        <v>23</v>
      </c>
      <c r="B13" s="2" t="s">
        <v>25</v>
      </c>
      <c r="C13" s="2">
        <v>1000</v>
      </c>
      <c r="D13" s="3">
        <v>3671</v>
      </c>
      <c r="E13" s="3">
        <v>102.7</v>
      </c>
      <c r="F13" s="2">
        <f>19/3</f>
        <v>6.333333333333333</v>
      </c>
      <c r="G13" s="2">
        <f>32.1/3</f>
        <v>10.700000000000001</v>
      </c>
      <c r="H13" s="2">
        <f t="shared" si="0"/>
        <v>0.59190031152647971</v>
      </c>
      <c r="I13" s="2">
        <f t="shared" si="1"/>
        <v>6.1668289516390778E-2</v>
      </c>
    </row>
    <row r="14" spans="1:9" x14ac:dyDescent="0.35">
      <c r="A14" s="2" t="s">
        <v>28</v>
      </c>
      <c r="B14" s="2" t="s">
        <v>25</v>
      </c>
      <c r="C14" s="2">
        <v>2048</v>
      </c>
      <c r="D14" s="3">
        <v>2047</v>
      </c>
      <c r="E14" s="3">
        <v>263</v>
      </c>
      <c r="F14" s="2">
        <f>116.6/3</f>
        <v>38.866666666666667</v>
      </c>
      <c r="G14" s="2">
        <f>275.6/3</f>
        <v>91.866666666666674</v>
      </c>
      <c r="H14" s="2">
        <f t="shared" si="0"/>
        <v>0.42307692307692307</v>
      </c>
      <c r="I14" s="2">
        <f t="shared" si="1"/>
        <v>0.14778200253485424</v>
      </c>
    </row>
    <row r="15" spans="1:9" x14ac:dyDescent="0.35">
      <c r="A15" s="2" t="s">
        <v>29</v>
      </c>
      <c r="B15" s="2" t="s">
        <v>25</v>
      </c>
      <c r="C15" s="2">
        <v>3280</v>
      </c>
      <c r="D15" s="3">
        <v>3279</v>
      </c>
      <c r="E15" s="3">
        <v>816.61</v>
      </c>
      <c r="F15" s="2">
        <f>221.4/3</f>
        <v>73.8</v>
      </c>
      <c r="G15" s="2">
        <f>845/3</f>
        <v>281.66666666666669</v>
      </c>
      <c r="H15" s="2">
        <f t="shared" si="0"/>
        <v>0.26201183431952663</v>
      </c>
      <c r="I15" s="2">
        <f t="shared" si="1"/>
        <v>9.0373617761232414E-2</v>
      </c>
    </row>
    <row r="16" spans="1:9" x14ac:dyDescent="0.35">
      <c r="A16" s="8" t="s">
        <v>11</v>
      </c>
      <c r="B16" s="8" t="s">
        <v>19</v>
      </c>
      <c r="C16" s="8">
        <v>900</v>
      </c>
      <c r="D16" s="9">
        <v>1740</v>
      </c>
      <c r="E16" s="9">
        <v>25</v>
      </c>
      <c r="F16" s="8">
        <f>14.5/3</f>
        <v>4.833333333333333</v>
      </c>
      <c r="G16" s="9">
        <f>56.2/3</f>
        <v>18.733333333333334</v>
      </c>
      <c r="H16" s="8">
        <f t="shared" si="0"/>
        <v>0.25800711743772237</v>
      </c>
      <c r="I16" s="8">
        <f t="shared" si="1"/>
        <v>0.19333333333333333</v>
      </c>
    </row>
    <row r="17" spans="1:9" x14ac:dyDescent="0.35">
      <c r="A17" s="8" t="s">
        <v>18</v>
      </c>
      <c r="B17" s="8" t="s">
        <v>19</v>
      </c>
      <c r="C17" s="8">
        <v>930</v>
      </c>
      <c r="D17" s="9">
        <v>1350</v>
      </c>
      <c r="E17" s="9">
        <v>25.8</v>
      </c>
      <c r="F17" s="8">
        <f>16.4/3</f>
        <v>5.4666666666666659</v>
      </c>
      <c r="G17" s="9">
        <f>45.4/3</f>
        <v>15.133333333333333</v>
      </c>
      <c r="H17" s="8">
        <f t="shared" si="0"/>
        <v>0.36123348017621143</v>
      </c>
      <c r="I17" s="8">
        <f t="shared" si="1"/>
        <v>0.21188630490956067</v>
      </c>
    </row>
    <row r="18" spans="1:9" x14ac:dyDescent="0.35">
      <c r="A18" s="8" t="s">
        <v>8</v>
      </c>
      <c r="B18" s="8" t="s">
        <v>19</v>
      </c>
      <c r="C18" s="8">
        <v>125</v>
      </c>
      <c r="D18" s="9">
        <v>300</v>
      </c>
      <c r="E18" s="9">
        <v>0.35</v>
      </c>
      <c r="F18" s="9">
        <f>2.59/3</f>
        <v>0.86333333333333329</v>
      </c>
      <c r="G18" s="9">
        <f>2.838/3</f>
        <v>0.94600000000000006</v>
      </c>
      <c r="H18" s="8">
        <f t="shared" si="0"/>
        <v>0.91261451726567999</v>
      </c>
      <c r="I18" s="8">
        <f t="shared" si="1"/>
        <v>2.4666666666666668</v>
      </c>
    </row>
    <row r="19" spans="1:9" x14ac:dyDescent="0.35">
      <c r="A19" s="8" t="s">
        <v>7</v>
      </c>
      <c r="B19" s="8" t="s">
        <v>19</v>
      </c>
      <c r="C19" s="8">
        <v>1000</v>
      </c>
      <c r="D19" s="9">
        <v>2700</v>
      </c>
      <c r="E19" s="9">
        <v>66.12</v>
      </c>
      <c r="F19" s="8">
        <f>18.64/3</f>
        <v>6.2133333333333338</v>
      </c>
      <c r="G19" s="8">
        <f>71.7/3</f>
        <v>23.900000000000002</v>
      </c>
      <c r="H19" s="8">
        <f t="shared" si="0"/>
        <v>0.2599721059972106</v>
      </c>
      <c r="I19" s="8">
        <f t="shared" si="1"/>
        <v>9.3970558580358951E-2</v>
      </c>
    </row>
    <row r="20" spans="1:9" x14ac:dyDescent="0.35">
      <c r="A20" s="8" t="s">
        <v>12</v>
      </c>
      <c r="B20" s="8" t="s">
        <v>19</v>
      </c>
      <c r="C20" s="8">
        <v>680</v>
      </c>
      <c r="D20" s="9">
        <v>3360</v>
      </c>
      <c r="E20" s="9">
        <v>26.9</v>
      </c>
      <c r="F20" s="8">
        <f>30.01/3</f>
        <v>10.003333333333334</v>
      </c>
      <c r="G20" s="9">
        <f>42.5/3</f>
        <v>14.166666666666666</v>
      </c>
      <c r="H20" s="8">
        <f t="shared" si="0"/>
        <v>0.70611764705882363</v>
      </c>
      <c r="I20" s="8">
        <f t="shared" si="1"/>
        <v>0.37187112763320945</v>
      </c>
    </row>
    <row r="21" spans="1:9" x14ac:dyDescent="0.35">
      <c r="A21" s="8" t="s">
        <v>17</v>
      </c>
      <c r="B21" s="8" t="s">
        <v>19</v>
      </c>
      <c r="C21" s="8">
        <v>1000</v>
      </c>
      <c r="D21" s="9">
        <v>1980</v>
      </c>
      <c r="E21" s="9">
        <v>38</v>
      </c>
      <c r="F21" s="8">
        <f>44.1/3</f>
        <v>14.700000000000001</v>
      </c>
      <c r="G21" s="9">
        <f>80.1/3</f>
        <v>26.7</v>
      </c>
      <c r="H21" s="8">
        <f t="shared" si="0"/>
        <v>0.550561797752809</v>
      </c>
      <c r="I21" s="8">
        <f t="shared" si="1"/>
        <v>0.38684210526315793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N9" sqref="N9"/>
    </sheetView>
  </sheetViews>
  <sheetFormatPr defaultRowHeight="14.5" x14ac:dyDescent="0.35"/>
  <cols>
    <col min="1" max="1" width="18" customWidth="1"/>
    <col min="2" max="2" width="13" customWidth="1"/>
    <col min="3" max="3" width="13.08984375" customWidth="1"/>
  </cols>
  <sheetData>
    <row r="1" spans="1:9" ht="29" x14ac:dyDescent="0.35">
      <c r="A1" s="12" t="s">
        <v>2</v>
      </c>
      <c r="B1" s="12" t="s">
        <v>3</v>
      </c>
      <c r="C1" s="12" t="s">
        <v>0</v>
      </c>
      <c r="D1" s="12" t="s">
        <v>1</v>
      </c>
      <c r="E1" s="12" t="s">
        <v>32</v>
      </c>
      <c r="F1" s="12" t="s">
        <v>5</v>
      </c>
      <c r="G1" s="12" t="s">
        <v>6</v>
      </c>
      <c r="H1" s="12" t="s">
        <v>4</v>
      </c>
      <c r="I1" s="12" t="s">
        <v>33</v>
      </c>
    </row>
    <row r="2" spans="1:9" x14ac:dyDescent="0.35">
      <c r="A2" s="10" t="s">
        <v>14</v>
      </c>
      <c r="B2" s="10" t="s">
        <v>21</v>
      </c>
      <c r="C2" s="10">
        <v>100</v>
      </c>
      <c r="D2" s="10">
        <v>200</v>
      </c>
      <c r="E2" s="10">
        <v>0.4</v>
      </c>
      <c r="F2" s="10">
        <v>1.62</v>
      </c>
      <c r="G2" s="10">
        <v>1.9179999999999999</v>
      </c>
      <c r="H2" s="10">
        <f t="shared" ref="H2:H21" si="0">F2/G2</f>
        <v>0.84462982273201259</v>
      </c>
      <c r="I2" s="10">
        <f t="shared" ref="I2:I21" si="1">F2/E2</f>
        <v>4.05</v>
      </c>
    </row>
    <row r="3" spans="1:9" s="1" customFormat="1" x14ac:dyDescent="0.35">
      <c r="A3" s="10" t="s">
        <v>13</v>
      </c>
      <c r="B3" s="11" t="s">
        <v>21</v>
      </c>
      <c r="C3" s="10">
        <v>500</v>
      </c>
      <c r="D3" s="11">
        <v>1000</v>
      </c>
      <c r="E3" s="11">
        <v>6.98</v>
      </c>
      <c r="F3" s="11">
        <v>5.91</v>
      </c>
      <c r="G3" s="11">
        <v>15.06</v>
      </c>
      <c r="H3" s="10">
        <f t="shared" si="0"/>
        <v>0.39243027888446214</v>
      </c>
      <c r="I3" s="10">
        <f t="shared" si="1"/>
        <v>0.84670487106017189</v>
      </c>
    </row>
    <row r="4" spans="1:9" s="1" customFormat="1" x14ac:dyDescent="0.35">
      <c r="A4" s="4" t="s">
        <v>9</v>
      </c>
      <c r="B4" s="4" t="s">
        <v>20</v>
      </c>
      <c r="C4" s="4">
        <v>1000</v>
      </c>
      <c r="D4" s="5">
        <v>1464</v>
      </c>
      <c r="E4" s="5">
        <v>31.12</v>
      </c>
      <c r="F4" s="4">
        <v>16.66</v>
      </c>
      <c r="G4" s="4">
        <v>53.9</v>
      </c>
      <c r="H4" s="4">
        <f t="shared" si="0"/>
        <v>0.30909090909090908</v>
      </c>
      <c r="I4" s="4">
        <f t="shared" si="1"/>
        <v>0.53534704370179942</v>
      </c>
    </row>
    <row r="5" spans="1:9" s="1" customFormat="1" x14ac:dyDescent="0.35">
      <c r="A5" s="4" t="s">
        <v>31</v>
      </c>
      <c r="B5" s="4" t="s">
        <v>20</v>
      </c>
      <c r="C5" s="4">
        <v>1500</v>
      </c>
      <c r="D5" s="5">
        <v>2347</v>
      </c>
      <c r="E5" s="5">
        <v>68.53</v>
      </c>
      <c r="F5" s="4">
        <v>64.3</v>
      </c>
      <c r="G5" s="4">
        <v>104.1</v>
      </c>
      <c r="H5" s="4">
        <f t="shared" si="0"/>
        <v>0.61767531219980787</v>
      </c>
      <c r="I5" s="4">
        <f t="shared" si="1"/>
        <v>0.93827520793812924</v>
      </c>
    </row>
    <row r="6" spans="1:9" s="1" customFormat="1" x14ac:dyDescent="0.35">
      <c r="A6" s="4" t="s">
        <v>26</v>
      </c>
      <c r="B6" s="4" t="s">
        <v>20</v>
      </c>
      <c r="C6" s="4">
        <v>2000</v>
      </c>
      <c r="D6" s="5">
        <v>3266</v>
      </c>
      <c r="E6" s="5">
        <v>207.19</v>
      </c>
      <c r="F6" s="4">
        <v>72.7</v>
      </c>
      <c r="G6" s="4">
        <v>125.6</v>
      </c>
      <c r="H6" s="4">
        <f t="shared" si="0"/>
        <v>0.57882165605095548</v>
      </c>
      <c r="I6" s="4">
        <f t="shared" si="1"/>
        <v>0.35088566050485065</v>
      </c>
    </row>
    <row r="7" spans="1:9" s="1" customFormat="1" x14ac:dyDescent="0.35">
      <c r="A7" s="4" t="s">
        <v>30</v>
      </c>
      <c r="B7" s="4" t="s">
        <v>20</v>
      </c>
      <c r="C7" s="4">
        <v>2500</v>
      </c>
      <c r="D7" s="5">
        <v>4176</v>
      </c>
      <c r="E7" s="5">
        <v>283.74</v>
      </c>
      <c r="F7" s="4">
        <v>102.1</v>
      </c>
      <c r="G7" s="4">
        <v>187.4</v>
      </c>
      <c r="H7" s="4">
        <f t="shared" si="0"/>
        <v>0.54482390608324438</v>
      </c>
      <c r="I7" s="4">
        <f t="shared" si="1"/>
        <v>0.35983647000775354</v>
      </c>
    </row>
    <row r="8" spans="1:9" s="1" customFormat="1" x14ac:dyDescent="0.35">
      <c r="A8" s="4" t="s">
        <v>10</v>
      </c>
      <c r="B8" s="4" t="s">
        <v>20</v>
      </c>
      <c r="C8" s="4">
        <v>3000</v>
      </c>
      <c r="D8" s="5">
        <v>5179</v>
      </c>
      <c r="E8" s="5">
        <v>510.49</v>
      </c>
      <c r="F8" s="4">
        <v>190.9</v>
      </c>
      <c r="G8" s="4">
        <v>320</v>
      </c>
      <c r="H8" s="4">
        <f t="shared" si="0"/>
        <v>0.5965625</v>
      </c>
      <c r="I8" s="4">
        <f t="shared" si="1"/>
        <v>0.37395443593410255</v>
      </c>
    </row>
    <row r="9" spans="1:9" s="1" customFormat="1" x14ac:dyDescent="0.35">
      <c r="A9" s="6" t="s">
        <v>27</v>
      </c>
      <c r="B9" s="6" t="s">
        <v>22</v>
      </c>
      <c r="C9" s="6">
        <v>1095</v>
      </c>
      <c r="D9" s="7">
        <v>2187</v>
      </c>
      <c r="E9" s="7">
        <v>41.67</v>
      </c>
      <c r="F9" s="6">
        <v>33</v>
      </c>
      <c r="G9" s="6">
        <v>65.599999999999994</v>
      </c>
      <c r="H9" s="6">
        <f t="shared" si="0"/>
        <v>0.50304878048780488</v>
      </c>
      <c r="I9" s="6">
        <f t="shared" si="1"/>
        <v>0.79193664506839445</v>
      </c>
    </row>
    <row r="10" spans="1:9" s="1" customFormat="1" x14ac:dyDescent="0.35">
      <c r="A10" s="6" t="s">
        <v>15</v>
      </c>
      <c r="B10" s="6" t="s">
        <v>22</v>
      </c>
      <c r="C10" s="6">
        <v>100</v>
      </c>
      <c r="D10" s="7">
        <v>196</v>
      </c>
      <c r="E10" s="7">
        <v>0.4</v>
      </c>
      <c r="F10" s="6">
        <v>1.58</v>
      </c>
      <c r="G10" s="6">
        <v>1.929</v>
      </c>
      <c r="H10" s="6">
        <f t="shared" si="0"/>
        <v>0.8190772420943494</v>
      </c>
      <c r="I10" s="6">
        <f t="shared" si="1"/>
        <v>3.95</v>
      </c>
    </row>
    <row r="11" spans="1:9" s="1" customFormat="1" x14ac:dyDescent="0.35">
      <c r="A11" s="6" t="s">
        <v>16</v>
      </c>
      <c r="B11" s="6" t="s">
        <v>22</v>
      </c>
      <c r="C11" s="6">
        <v>500</v>
      </c>
      <c r="D11" s="7">
        <v>996</v>
      </c>
      <c r="E11" s="7">
        <v>8.7899999999999991</v>
      </c>
      <c r="F11" s="6">
        <v>5.87</v>
      </c>
      <c r="G11" s="6">
        <v>11.73</v>
      </c>
      <c r="H11" s="6">
        <f t="shared" si="0"/>
        <v>0.50042625745950553</v>
      </c>
      <c r="I11" s="6">
        <f t="shared" si="1"/>
        <v>0.66780432309442561</v>
      </c>
    </row>
    <row r="12" spans="1:9" s="1" customFormat="1" x14ac:dyDescent="0.35">
      <c r="A12" s="2" t="s">
        <v>24</v>
      </c>
      <c r="B12" s="2" t="s">
        <v>25</v>
      </c>
      <c r="C12" s="2">
        <v>500</v>
      </c>
      <c r="D12" s="3">
        <v>3576</v>
      </c>
      <c r="E12" s="3">
        <v>8.82</v>
      </c>
      <c r="F12" s="2">
        <v>8.94</v>
      </c>
      <c r="G12" s="2">
        <v>15.11</v>
      </c>
      <c r="H12" s="2">
        <f t="shared" si="0"/>
        <v>0.59166115155526144</v>
      </c>
      <c r="I12" s="2">
        <f t="shared" si="1"/>
        <v>1.0136054421768708</v>
      </c>
    </row>
    <row r="13" spans="1:9" s="1" customFormat="1" x14ac:dyDescent="0.35">
      <c r="A13" s="2" t="s">
        <v>23</v>
      </c>
      <c r="B13" s="2" t="s">
        <v>25</v>
      </c>
      <c r="C13" s="2">
        <v>1000</v>
      </c>
      <c r="D13" s="3">
        <v>3671</v>
      </c>
      <c r="E13" s="3">
        <v>120.5</v>
      </c>
      <c r="F13" s="2">
        <v>19</v>
      </c>
      <c r="G13" s="2">
        <v>32.1</v>
      </c>
      <c r="H13" s="2">
        <f t="shared" si="0"/>
        <v>0.59190031152647971</v>
      </c>
      <c r="I13" s="2">
        <f t="shared" si="1"/>
        <v>0.15767634854771784</v>
      </c>
    </row>
    <row r="14" spans="1:9" s="1" customFormat="1" x14ac:dyDescent="0.35">
      <c r="A14" s="2" t="s">
        <v>28</v>
      </c>
      <c r="B14" s="2" t="s">
        <v>25</v>
      </c>
      <c r="C14" s="2">
        <v>2048</v>
      </c>
      <c r="D14" s="3">
        <v>2047</v>
      </c>
      <c r="E14" s="3">
        <v>135.69999999999999</v>
      </c>
      <c r="F14" s="2">
        <v>116.6</v>
      </c>
      <c r="G14" s="2">
        <v>275.60000000000002</v>
      </c>
      <c r="H14" s="2">
        <f t="shared" si="0"/>
        <v>0.42307692307692302</v>
      </c>
      <c r="I14" s="2">
        <f t="shared" si="1"/>
        <v>0.85924834193072963</v>
      </c>
    </row>
    <row r="15" spans="1:9" s="1" customFormat="1" x14ac:dyDescent="0.35">
      <c r="A15" s="2" t="s">
        <v>29</v>
      </c>
      <c r="B15" s="2" t="s">
        <v>25</v>
      </c>
      <c r="C15" s="2">
        <v>3280</v>
      </c>
      <c r="D15" s="3">
        <v>3279</v>
      </c>
      <c r="E15" s="3">
        <v>447.39</v>
      </c>
      <c r="F15" s="2">
        <v>221.4</v>
      </c>
      <c r="G15" s="2">
        <v>845</v>
      </c>
      <c r="H15" s="2">
        <f t="shared" si="0"/>
        <v>0.26201183431952663</v>
      </c>
      <c r="I15" s="2">
        <f t="shared" si="1"/>
        <v>0.49487024743512376</v>
      </c>
    </row>
    <row r="16" spans="1:9" s="1" customFormat="1" x14ac:dyDescent="0.35">
      <c r="A16" s="8" t="s">
        <v>11</v>
      </c>
      <c r="B16" s="8" t="s">
        <v>19</v>
      </c>
      <c r="C16" s="8">
        <v>900</v>
      </c>
      <c r="D16" s="9">
        <v>1740</v>
      </c>
      <c r="E16" s="9">
        <v>24.47</v>
      </c>
      <c r="F16" s="8">
        <v>14.5</v>
      </c>
      <c r="G16" s="9">
        <v>56.2</v>
      </c>
      <c r="H16" s="8">
        <f t="shared" si="0"/>
        <v>0.25800711743772242</v>
      </c>
      <c r="I16" s="8">
        <f t="shared" si="1"/>
        <v>0.59256232120964447</v>
      </c>
    </row>
    <row r="17" spans="1:9" s="1" customFormat="1" x14ac:dyDescent="0.35">
      <c r="A17" s="8" t="s">
        <v>18</v>
      </c>
      <c r="B17" s="8" t="s">
        <v>19</v>
      </c>
      <c r="C17" s="8">
        <v>930</v>
      </c>
      <c r="D17" s="9">
        <v>1350</v>
      </c>
      <c r="E17" s="9">
        <v>25.8</v>
      </c>
      <c r="F17" s="8">
        <v>16.399999999999999</v>
      </c>
      <c r="G17" s="9">
        <v>45.4</v>
      </c>
      <c r="H17" s="8">
        <f t="shared" si="0"/>
        <v>0.36123348017621143</v>
      </c>
      <c r="I17" s="8">
        <f t="shared" si="1"/>
        <v>0.63565891472868208</v>
      </c>
    </row>
    <row r="18" spans="1:9" s="1" customFormat="1" x14ac:dyDescent="0.35">
      <c r="A18" s="8" t="s">
        <v>8</v>
      </c>
      <c r="B18" s="8" t="s">
        <v>19</v>
      </c>
      <c r="C18" s="8">
        <v>125</v>
      </c>
      <c r="D18" s="9">
        <v>300</v>
      </c>
      <c r="E18" s="9">
        <v>0.35</v>
      </c>
      <c r="F18" s="9">
        <v>2.59</v>
      </c>
      <c r="G18" s="9">
        <v>2.8380000000000001</v>
      </c>
      <c r="H18" s="8">
        <f t="shared" si="0"/>
        <v>0.91261451726567999</v>
      </c>
      <c r="I18" s="8">
        <f t="shared" si="1"/>
        <v>7.4</v>
      </c>
    </row>
    <row r="19" spans="1:9" s="1" customFormat="1" x14ac:dyDescent="0.35">
      <c r="A19" s="8" t="s">
        <v>7</v>
      </c>
      <c r="B19" s="8" t="s">
        <v>19</v>
      </c>
      <c r="C19" s="8">
        <v>1000</v>
      </c>
      <c r="D19" s="9">
        <v>2700</v>
      </c>
      <c r="E19" s="9">
        <v>20.49</v>
      </c>
      <c r="F19" s="8">
        <v>18.64</v>
      </c>
      <c r="G19" s="8">
        <v>71.7</v>
      </c>
      <c r="H19" s="8">
        <f t="shared" si="0"/>
        <v>0.2599721059972106</v>
      </c>
      <c r="I19" s="8">
        <f t="shared" si="1"/>
        <v>0.90971205466081029</v>
      </c>
    </row>
    <row r="20" spans="1:9" x14ac:dyDescent="0.35">
      <c r="A20" s="8" t="s">
        <v>12</v>
      </c>
      <c r="B20" s="8" t="s">
        <v>19</v>
      </c>
      <c r="C20" s="8">
        <v>680</v>
      </c>
      <c r="D20" s="9">
        <v>3360</v>
      </c>
      <c r="E20" s="9">
        <v>8.18</v>
      </c>
      <c r="F20" s="8">
        <v>30.01</v>
      </c>
      <c r="G20" s="9">
        <v>42.5</v>
      </c>
      <c r="H20" s="8">
        <f t="shared" si="0"/>
        <v>0.70611764705882352</v>
      </c>
      <c r="I20" s="8">
        <f t="shared" si="1"/>
        <v>3.668704156479218</v>
      </c>
    </row>
    <row r="21" spans="1:9" x14ac:dyDescent="0.35">
      <c r="A21" s="8" t="s">
        <v>17</v>
      </c>
      <c r="B21" s="8" t="s">
        <v>19</v>
      </c>
      <c r="C21" s="8">
        <v>1000</v>
      </c>
      <c r="D21" s="9">
        <v>1980</v>
      </c>
      <c r="E21" s="9">
        <v>30.91</v>
      </c>
      <c r="F21" s="8">
        <v>44.1</v>
      </c>
      <c r="G21" s="9">
        <v>80.099999999999994</v>
      </c>
      <c r="H21" s="8">
        <f t="shared" si="0"/>
        <v>0.550561797752809</v>
      </c>
      <c r="I21" s="8">
        <f t="shared" si="1"/>
        <v>1.4267227434487222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compare new</vt:lpstr>
      <vt:lpstr>Time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</dc:creator>
  <cp:lastModifiedBy>Леночка Линник</cp:lastModifiedBy>
  <dcterms:created xsi:type="dcterms:W3CDTF">2024-07-25T08:31:55Z</dcterms:created>
  <dcterms:modified xsi:type="dcterms:W3CDTF">2024-08-27T20:00:05Z</dcterms:modified>
</cp:coreProperties>
</file>