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Monthly\2024\Чарти січень\Форматування усіх чартів\2024\Бюджет\"/>
    </mc:Choice>
  </mc:AlternateContent>
  <xr:revisionPtr revIDLastSave="0" documentId="13_ncr:1_{8659942F-74AF-4B32-9061-C44E390ABF63}" xr6:coauthVersionLast="47" xr6:coauthVersionMax="47" xr10:uidLastSave="{00000000-0000-0000-0000-000000000000}"/>
  <bookViews>
    <workbookView xWindow="-120" yWindow="-120" windowWidth="29040" windowHeight="15840" activeTab="1" xr2:uid="{DDDF4463-1227-4383-AEF5-52C0C80EE765}"/>
  </bookViews>
  <sheets>
    <sheet name="Чарти" sheetId="1" r:id="rId1"/>
    <sheet name="charts_data_all" sheetId="6" r:id="rId2"/>
    <sheet name="Sheet1" sheetId="2" r:id="rId3"/>
    <sheet name="Country Summary" sheetId="3" r:id="rId4"/>
    <sheet name="Country Summary ($)" sheetId="5" r:id="rId5"/>
  </sheets>
  <externalReferences>
    <externalReference r:id="rId6"/>
  </externalReferences>
  <definedNames>
    <definedName name="_xlnm._FilterDatabase" localSheetId="3" hidden="1">'Country Summary'!$B$8:$G$50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9" i="6" l="1" a="1"/>
  <c r="K39" i="6" s="1"/>
  <c r="F59" i="6"/>
  <c r="K61" i="6"/>
  <c r="F61" i="6" s="1"/>
  <c r="K59" i="6"/>
  <c r="K60" i="6"/>
  <c r="F46" i="6"/>
  <c r="F47" i="6"/>
  <c r="F48" i="6"/>
  <c r="F49" i="6"/>
  <c r="F51" i="6"/>
  <c r="F52" i="6"/>
  <c r="F53" i="6"/>
  <c r="F54" i="6"/>
  <c r="F55" i="6"/>
  <c r="F56" i="6"/>
  <c r="F57" i="6"/>
  <c r="F50" i="6"/>
  <c r="L54" i="6"/>
  <c r="L55" i="6"/>
  <c r="L56" i="6"/>
  <c r="L46" i="6"/>
  <c r="L47" i="6"/>
  <c r="L48" i="6"/>
  <c r="L51" i="6"/>
  <c r="L52" i="6"/>
  <c r="L50" i="6"/>
  <c r="F44" i="6" a="1"/>
  <c r="F44" i="6"/>
  <c r="F42" i="6" a="1"/>
  <c r="F42" i="6" s="1"/>
  <c r="F43" i="6" a="1"/>
  <c r="F43" i="6"/>
  <c r="F41" i="6" a="1"/>
  <c r="F41" i="6"/>
  <c r="K44" i="6" a="1"/>
  <c r="K44" i="6" s="1"/>
  <c r="K43" i="6" a="1"/>
  <c r="K43" i="6" s="1"/>
  <c r="E43" i="6" s="1"/>
  <c r="K42" i="6" a="1"/>
  <c r="K42" i="6" s="1"/>
  <c r="K41" i="6" a="1"/>
  <c r="K41" i="6" s="1"/>
  <c r="E41" i="6" s="1"/>
  <c r="B12" i="3"/>
  <c r="K37" i="6"/>
  <c r="F37" i="6" s="1"/>
  <c r="K35" i="6"/>
  <c r="F35" i="6" s="1"/>
  <c r="K36" i="6"/>
  <c r="F36" i="6" s="1"/>
  <c r="F60" i="6"/>
  <c r="L23" i="6"/>
  <c r="F23" i="6" s="1"/>
  <c r="L15" i="6"/>
  <c r="F15" i="6" s="1"/>
  <c r="L24" i="6"/>
  <c r="F24" i="6" s="1"/>
  <c r="L16" i="6"/>
  <c r="F16" i="6" s="1"/>
  <c r="L25" i="6"/>
  <c r="F25" i="6" s="1"/>
  <c r="L17" i="6"/>
  <c r="F17" i="6" s="1"/>
  <c r="L26" i="6"/>
  <c r="F26" i="6" s="1"/>
  <c r="L18" i="6"/>
  <c r="F18" i="6" s="1"/>
  <c r="L20" i="6"/>
  <c r="F20" i="6" s="1"/>
  <c r="L21" i="6"/>
  <c r="F21" i="6" s="1"/>
  <c r="L22" i="6"/>
  <c r="F22" i="6" s="1"/>
  <c r="L19" i="6"/>
  <c r="F19" i="6" s="1"/>
  <c r="K11" i="6" a="1"/>
  <c r="K11" i="6" s="1"/>
  <c r="F11" i="6" s="1" a="1"/>
  <c r="F11" i="6" s="1"/>
  <c r="E11" i="6" s="1"/>
  <c r="K12" i="6" a="1"/>
  <c r="K12" i="6" s="1"/>
  <c r="F12" i="6" s="1" a="1"/>
  <c r="F12" i="6" s="1"/>
  <c r="E12" i="6" s="1"/>
  <c r="K13" i="6" a="1"/>
  <c r="K13" i="6" s="1"/>
  <c r="F13" i="6" s="1" a="1"/>
  <c r="F13" i="6" s="1"/>
  <c r="E13" i="6" s="1"/>
  <c r="K10" i="6" a="1"/>
  <c r="K10" i="6" s="1"/>
  <c r="F10" i="6" s="1" a="1"/>
  <c r="F10" i="6" s="1"/>
  <c r="E10" i="6" s="1"/>
  <c r="K30" i="6"/>
  <c r="F30" i="6" s="1"/>
  <c r="K28" i="6"/>
  <c r="F28" i="6" s="1"/>
  <c r="K29" i="6"/>
  <c r="F29" i="6" s="1"/>
  <c r="K8" i="6" a="1"/>
  <c r="K8" i="6" s="1"/>
  <c r="F8" i="6" s="1" a="1"/>
  <c r="F8" i="6" s="1"/>
  <c r="E8" i="6" s="1"/>
  <c r="C8" i="6" s="1"/>
  <c r="B8" i="6" s="1"/>
  <c r="K4" i="6"/>
  <c r="F4" i="6" s="1"/>
  <c r="K6" i="6"/>
  <c r="F6" i="6" s="1"/>
  <c r="K5" i="6"/>
  <c r="F5" i="6" s="1"/>
  <c r="C6" i="2"/>
  <c r="C20" i="2"/>
  <c r="F39" i="6" l="1" a="1"/>
  <c r="F39" i="6" s="1"/>
  <c r="E44" i="6"/>
  <c r="E42" i="6"/>
  <c r="C41" i="6" s="1"/>
  <c r="B41" i="6" s="1"/>
  <c r="C28" i="6"/>
  <c r="B28" i="6" s="1"/>
  <c r="E50" i="6"/>
  <c r="D50" i="6" s="1"/>
  <c r="E46" i="6"/>
  <c r="D46" i="6" s="1"/>
  <c r="E54" i="6"/>
  <c r="D54" i="6" s="1"/>
  <c r="C35" i="6"/>
  <c r="B35" i="6" s="1"/>
  <c r="C59" i="6"/>
  <c r="B59" i="6" s="1"/>
  <c r="C4" i="6"/>
  <c r="B4" i="6" s="1"/>
  <c r="C10" i="6"/>
  <c r="B10" i="6" s="1"/>
  <c r="E19" i="6"/>
  <c r="D19" i="6" s="1"/>
  <c r="E15" i="6"/>
  <c r="D15" i="6" s="1"/>
  <c r="E23" i="6"/>
  <c r="D23" i="6" s="1"/>
  <c r="T54" i="5"/>
  <c r="U54" i="5" s="1"/>
  <c r="R54" i="5"/>
  <c r="M54" i="5"/>
  <c r="L54" i="5"/>
  <c r="K54" i="5"/>
  <c r="N54" i="5" s="1"/>
  <c r="H54" i="5"/>
  <c r="I54" i="5" s="1"/>
  <c r="F54" i="5"/>
  <c r="E54" i="5"/>
  <c r="D54" i="5"/>
  <c r="G54" i="5" s="1"/>
  <c r="J54" i="5" s="1"/>
  <c r="T53" i="5"/>
  <c r="R53" i="5"/>
  <c r="M53" i="5"/>
  <c r="L53" i="5"/>
  <c r="K53" i="5"/>
  <c r="H53" i="5"/>
  <c r="I53" i="5" s="1"/>
  <c r="F53" i="5"/>
  <c r="E53" i="5"/>
  <c r="D53" i="5"/>
  <c r="G53" i="5" s="1"/>
  <c r="J53" i="5" s="1"/>
  <c r="T52" i="5"/>
  <c r="R52" i="5"/>
  <c r="M52" i="5"/>
  <c r="L52" i="5"/>
  <c r="K52" i="5"/>
  <c r="H52" i="5"/>
  <c r="I52" i="5" s="1"/>
  <c r="F52" i="5"/>
  <c r="E52" i="5"/>
  <c r="D52" i="5"/>
  <c r="G52" i="5" s="1"/>
  <c r="J52" i="5" s="1"/>
  <c r="T51" i="5"/>
  <c r="U51" i="5" s="1"/>
  <c r="R51" i="5"/>
  <c r="M51" i="5"/>
  <c r="L51" i="5"/>
  <c r="K51" i="5"/>
  <c r="H51" i="5"/>
  <c r="I51" i="5" s="1"/>
  <c r="F51" i="5"/>
  <c r="E51" i="5"/>
  <c r="D51" i="5"/>
  <c r="T50" i="5"/>
  <c r="U50" i="5" s="1"/>
  <c r="R50" i="5"/>
  <c r="M50" i="5"/>
  <c r="L50" i="5"/>
  <c r="K50" i="5"/>
  <c r="H50" i="5"/>
  <c r="I50" i="5" s="1"/>
  <c r="F50" i="5"/>
  <c r="E50" i="5"/>
  <c r="D50" i="5"/>
  <c r="G50" i="5" s="1"/>
  <c r="J50" i="5" s="1"/>
  <c r="T49" i="5"/>
  <c r="R49" i="5"/>
  <c r="M49" i="5"/>
  <c r="L49" i="5"/>
  <c r="K49" i="5"/>
  <c r="H49" i="5"/>
  <c r="I49" i="5" s="1"/>
  <c r="F49" i="5"/>
  <c r="E49" i="5"/>
  <c r="D49" i="5"/>
  <c r="G49" i="5" s="1"/>
  <c r="T48" i="5"/>
  <c r="R48" i="5"/>
  <c r="M48" i="5"/>
  <c r="L48" i="5"/>
  <c r="K48" i="5"/>
  <c r="H48" i="5"/>
  <c r="I48" i="5" s="1"/>
  <c r="F48" i="5"/>
  <c r="E48" i="5"/>
  <c r="D48" i="5"/>
  <c r="T47" i="5"/>
  <c r="U47" i="5" s="1"/>
  <c r="R47" i="5"/>
  <c r="M47" i="5"/>
  <c r="L47" i="5"/>
  <c r="K47" i="5"/>
  <c r="H47" i="5"/>
  <c r="I47" i="5" s="1"/>
  <c r="F47" i="5"/>
  <c r="S47" i="5" s="1"/>
  <c r="E47" i="5"/>
  <c r="D47" i="5"/>
  <c r="G47" i="5" s="1"/>
  <c r="J47" i="5" s="1"/>
  <c r="T46" i="5"/>
  <c r="R46" i="5"/>
  <c r="M46" i="5"/>
  <c r="L46" i="5"/>
  <c r="K46" i="5"/>
  <c r="H46" i="5"/>
  <c r="I46" i="5" s="1"/>
  <c r="F46" i="5"/>
  <c r="E46" i="5"/>
  <c r="D46" i="5"/>
  <c r="G46" i="5" s="1"/>
  <c r="T45" i="5"/>
  <c r="U45" i="5" s="1"/>
  <c r="R45" i="5"/>
  <c r="S45" i="5" s="1"/>
  <c r="M45" i="5"/>
  <c r="L45" i="5"/>
  <c r="K45" i="5"/>
  <c r="H45" i="5"/>
  <c r="I45" i="5" s="1"/>
  <c r="F45" i="5"/>
  <c r="E45" i="5"/>
  <c r="D45" i="5"/>
  <c r="G45" i="5" s="1"/>
  <c r="T44" i="5"/>
  <c r="U44" i="5" s="1"/>
  <c r="R44" i="5"/>
  <c r="M44" i="5"/>
  <c r="L44" i="5"/>
  <c r="K44" i="5"/>
  <c r="H44" i="5"/>
  <c r="I44" i="5" s="1"/>
  <c r="F44" i="5"/>
  <c r="S44" i="5" s="1"/>
  <c r="E44" i="5"/>
  <c r="D44" i="5"/>
  <c r="T43" i="5"/>
  <c r="R43" i="5"/>
  <c r="M43" i="5"/>
  <c r="L43" i="5"/>
  <c r="K43" i="5"/>
  <c r="H43" i="5"/>
  <c r="I43" i="5" s="1"/>
  <c r="F43" i="5"/>
  <c r="E43" i="5"/>
  <c r="D43" i="5"/>
  <c r="G43" i="5" s="1"/>
  <c r="T42" i="5"/>
  <c r="R42" i="5"/>
  <c r="M42" i="5"/>
  <c r="L42" i="5"/>
  <c r="K42" i="5"/>
  <c r="H42" i="5"/>
  <c r="I42" i="5" s="1"/>
  <c r="F42" i="5"/>
  <c r="E42" i="5"/>
  <c r="D42" i="5"/>
  <c r="G42" i="5" s="1"/>
  <c r="T41" i="5"/>
  <c r="U41" i="5" s="1"/>
  <c r="R41" i="5"/>
  <c r="M41" i="5"/>
  <c r="L41" i="5"/>
  <c r="K41" i="5"/>
  <c r="H41" i="5"/>
  <c r="I41" i="5" s="1"/>
  <c r="F41" i="5"/>
  <c r="E41" i="5"/>
  <c r="D41" i="5"/>
  <c r="G41" i="5" s="1"/>
  <c r="T40" i="5"/>
  <c r="R40" i="5"/>
  <c r="M40" i="5"/>
  <c r="L40" i="5"/>
  <c r="K40" i="5"/>
  <c r="H40" i="5"/>
  <c r="I40" i="5" s="1"/>
  <c r="F40" i="5"/>
  <c r="S40" i="5" s="1"/>
  <c r="E40" i="5"/>
  <c r="D40" i="5"/>
  <c r="T39" i="5"/>
  <c r="R39" i="5"/>
  <c r="M39" i="5"/>
  <c r="L39" i="5"/>
  <c r="K39" i="5"/>
  <c r="N39" i="5" s="1"/>
  <c r="H39" i="5"/>
  <c r="I39" i="5" s="1"/>
  <c r="F39" i="5"/>
  <c r="E39" i="5"/>
  <c r="D39" i="5"/>
  <c r="G39" i="5" s="1"/>
  <c r="T38" i="5"/>
  <c r="U38" i="5" s="1"/>
  <c r="R38" i="5"/>
  <c r="M38" i="5"/>
  <c r="L38" i="5"/>
  <c r="K38" i="5"/>
  <c r="N38" i="5" s="1"/>
  <c r="H38" i="5"/>
  <c r="I38" i="5" s="1"/>
  <c r="F38" i="5"/>
  <c r="E38" i="5"/>
  <c r="D38" i="5"/>
  <c r="G38" i="5" s="1"/>
  <c r="J38" i="5" s="1"/>
  <c r="T37" i="5"/>
  <c r="R37" i="5"/>
  <c r="S37" i="5" s="1"/>
  <c r="M37" i="5"/>
  <c r="L37" i="5"/>
  <c r="K37" i="5"/>
  <c r="H37" i="5"/>
  <c r="I37" i="5" s="1"/>
  <c r="F37" i="5"/>
  <c r="E37" i="5"/>
  <c r="D37" i="5"/>
  <c r="G37" i="5" s="1"/>
  <c r="T36" i="5"/>
  <c r="U36" i="5" s="1"/>
  <c r="R36" i="5"/>
  <c r="M36" i="5"/>
  <c r="L36" i="5"/>
  <c r="K36" i="5"/>
  <c r="H36" i="5"/>
  <c r="I36" i="5" s="1"/>
  <c r="F36" i="5"/>
  <c r="E36" i="5"/>
  <c r="D36" i="5"/>
  <c r="G36" i="5" s="1"/>
  <c r="J36" i="5" s="1"/>
  <c r="T35" i="5"/>
  <c r="U35" i="5" s="1"/>
  <c r="R35" i="5"/>
  <c r="M35" i="5"/>
  <c r="L35" i="5"/>
  <c r="K35" i="5"/>
  <c r="H35" i="5"/>
  <c r="I35" i="5" s="1"/>
  <c r="F35" i="5"/>
  <c r="S35" i="5" s="1"/>
  <c r="E35" i="5"/>
  <c r="D35" i="5"/>
  <c r="G35" i="5" s="1"/>
  <c r="J35" i="5" s="1"/>
  <c r="T34" i="5"/>
  <c r="R34" i="5"/>
  <c r="M34" i="5"/>
  <c r="L34" i="5"/>
  <c r="K34" i="5"/>
  <c r="H34" i="5"/>
  <c r="I34" i="5" s="1"/>
  <c r="F34" i="5"/>
  <c r="E34" i="5"/>
  <c r="D34" i="5"/>
  <c r="G34" i="5" s="1"/>
  <c r="T33" i="5"/>
  <c r="U33" i="5" s="1"/>
  <c r="S33" i="5"/>
  <c r="R33" i="5"/>
  <c r="M33" i="5"/>
  <c r="L33" i="5"/>
  <c r="K33" i="5"/>
  <c r="H33" i="5"/>
  <c r="I33" i="5" s="1"/>
  <c r="F33" i="5"/>
  <c r="E33" i="5"/>
  <c r="D33" i="5"/>
  <c r="G33" i="5" s="1"/>
  <c r="T32" i="5"/>
  <c r="U32" i="5" s="1"/>
  <c r="R32" i="5"/>
  <c r="M32" i="5"/>
  <c r="L32" i="5"/>
  <c r="K32" i="5"/>
  <c r="H32" i="5"/>
  <c r="I32" i="5" s="1"/>
  <c r="F32" i="5"/>
  <c r="E32" i="5"/>
  <c r="D32" i="5"/>
  <c r="T31" i="5"/>
  <c r="R31" i="5"/>
  <c r="M31" i="5"/>
  <c r="L31" i="5"/>
  <c r="K31" i="5"/>
  <c r="H31" i="5"/>
  <c r="I31" i="5" s="1"/>
  <c r="F31" i="5"/>
  <c r="S31" i="5" s="1"/>
  <c r="E31" i="5"/>
  <c r="D31" i="5"/>
  <c r="G31" i="5" s="1"/>
  <c r="T30" i="5"/>
  <c r="R30" i="5"/>
  <c r="M30" i="5"/>
  <c r="L30" i="5"/>
  <c r="K30" i="5"/>
  <c r="H30" i="5"/>
  <c r="I30" i="5" s="1"/>
  <c r="F30" i="5"/>
  <c r="E30" i="5"/>
  <c r="D30" i="5"/>
  <c r="G30" i="5" s="1"/>
  <c r="T29" i="5"/>
  <c r="U29" i="5" s="1"/>
  <c r="R29" i="5"/>
  <c r="M29" i="5"/>
  <c r="L29" i="5"/>
  <c r="K29" i="5"/>
  <c r="H29" i="5"/>
  <c r="I29" i="5" s="1"/>
  <c r="F29" i="5"/>
  <c r="E29" i="5"/>
  <c r="D29" i="5"/>
  <c r="G29" i="5" s="1"/>
  <c r="J29" i="5" s="1"/>
  <c r="T28" i="5"/>
  <c r="R28" i="5"/>
  <c r="M28" i="5"/>
  <c r="L28" i="5"/>
  <c r="K28" i="5"/>
  <c r="H28" i="5"/>
  <c r="I28" i="5" s="1"/>
  <c r="F28" i="5"/>
  <c r="E28" i="5"/>
  <c r="D28" i="5"/>
  <c r="T27" i="5"/>
  <c r="R27" i="5"/>
  <c r="M27" i="5"/>
  <c r="L27" i="5"/>
  <c r="K27" i="5"/>
  <c r="N27" i="5" s="1"/>
  <c r="H27" i="5"/>
  <c r="I27" i="5" s="1"/>
  <c r="F27" i="5"/>
  <c r="E27" i="5"/>
  <c r="D27" i="5"/>
  <c r="G27" i="5" s="1"/>
  <c r="T26" i="5"/>
  <c r="U26" i="5" s="1"/>
  <c r="R26" i="5"/>
  <c r="M26" i="5"/>
  <c r="L26" i="5"/>
  <c r="K26" i="5"/>
  <c r="H26" i="5"/>
  <c r="I26" i="5" s="1"/>
  <c r="F26" i="5"/>
  <c r="S26" i="5" s="1"/>
  <c r="E26" i="5"/>
  <c r="D26" i="5"/>
  <c r="G26" i="5" s="1"/>
  <c r="J26" i="5" s="1"/>
  <c r="T25" i="5"/>
  <c r="R25" i="5"/>
  <c r="M25" i="5"/>
  <c r="L25" i="5"/>
  <c r="K25" i="5"/>
  <c r="H25" i="5"/>
  <c r="I25" i="5" s="1"/>
  <c r="F25" i="5"/>
  <c r="E25" i="5"/>
  <c r="D25" i="5"/>
  <c r="G25" i="5" s="1"/>
  <c r="T24" i="5"/>
  <c r="R24" i="5"/>
  <c r="M24" i="5"/>
  <c r="L24" i="5"/>
  <c r="K24" i="5"/>
  <c r="H24" i="5"/>
  <c r="I24" i="5" s="1"/>
  <c r="F24" i="5"/>
  <c r="E24" i="5"/>
  <c r="D24" i="5"/>
  <c r="T23" i="5"/>
  <c r="R23" i="5"/>
  <c r="M23" i="5"/>
  <c r="L23" i="5"/>
  <c r="K23" i="5"/>
  <c r="N23" i="5" s="1"/>
  <c r="H23" i="5"/>
  <c r="I23" i="5" s="1"/>
  <c r="F23" i="5"/>
  <c r="E23" i="5"/>
  <c r="D23" i="5"/>
  <c r="G23" i="5" s="1"/>
  <c r="J23" i="5" s="1"/>
  <c r="T22" i="5"/>
  <c r="R22" i="5"/>
  <c r="M22" i="5"/>
  <c r="L22" i="5"/>
  <c r="K22" i="5"/>
  <c r="H22" i="5"/>
  <c r="I22" i="5" s="1"/>
  <c r="F22" i="5"/>
  <c r="S22" i="5" s="1"/>
  <c r="E22" i="5"/>
  <c r="D22" i="5"/>
  <c r="T21" i="5"/>
  <c r="R21" i="5"/>
  <c r="M21" i="5"/>
  <c r="L21" i="5"/>
  <c r="K21" i="5"/>
  <c r="H21" i="5"/>
  <c r="I21" i="5" s="1"/>
  <c r="F21" i="5"/>
  <c r="E21" i="5"/>
  <c r="D21" i="5"/>
  <c r="G21" i="5" s="1"/>
  <c r="T20" i="5"/>
  <c r="U20" i="5" s="1"/>
  <c r="R20" i="5"/>
  <c r="M20" i="5"/>
  <c r="L20" i="5"/>
  <c r="K20" i="5"/>
  <c r="N20" i="5" s="1"/>
  <c r="O20" i="5" s="1"/>
  <c r="H20" i="5"/>
  <c r="I20" i="5" s="1"/>
  <c r="F20" i="5"/>
  <c r="E20" i="5"/>
  <c r="D20" i="5"/>
  <c r="G20" i="5" s="1"/>
  <c r="J20" i="5" s="1"/>
  <c r="T19" i="5"/>
  <c r="R19" i="5"/>
  <c r="M19" i="5"/>
  <c r="L19" i="5"/>
  <c r="K19" i="5"/>
  <c r="H19" i="5"/>
  <c r="I19" i="5" s="1"/>
  <c r="F19" i="5"/>
  <c r="E19" i="5"/>
  <c r="D19" i="5"/>
  <c r="G19" i="5" s="1"/>
  <c r="T18" i="5"/>
  <c r="R18" i="5"/>
  <c r="M18" i="5"/>
  <c r="L18" i="5"/>
  <c r="K18" i="5"/>
  <c r="H18" i="5"/>
  <c r="I18" i="5" s="1"/>
  <c r="F18" i="5"/>
  <c r="E18" i="5"/>
  <c r="D18" i="5"/>
  <c r="G18" i="5" s="1"/>
  <c r="T17" i="5"/>
  <c r="U17" i="5" s="1"/>
  <c r="R17" i="5"/>
  <c r="S17" i="5" s="1"/>
  <c r="M17" i="5"/>
  <c r="L17" i="5"/>
  <c r="K17" i="5"/>
  <c r="N17" i="5" s="1"/>
  <c r="O17" i="5" s="1"/>
  <c r="H17" i="5"/>
  <c r="I17" i="5" s="1"/>
  <c r="F17" i="5"/>
  <c r="E17" i="5"/>
  <c r="D17" i="5"/>
  <c r="G17" i="5" s="1"/>
  <c r="T16" i="5"/>
  <c r="R16" i="5"/>
  <c r="M16" i="5"/>
  <c r="L16" i="5"/>
  <c r="K16" i="5"/>
  <c r="H16" i="5"/>
  <c r="I16" i="5" s="1"/>
  <c r="F16" i="5"/>
  <c r="E16" i="5"/>
  <c r="D16" i="5"/>
  <c r="G16" i="5" s="1"/>
  <c r="T15" i="5"/>
  <c r="U15" i="5" s="1"/>
  <c r="R15" i="5"/>
  <c r="M15" i="5"/>
  <c r="L15" i="5"/>
  <c r="K15" i="5"/>
  <c r="N15" i="5" s="1"/>
  <c r="O15" i="5" s="1"/>
  <c r="H15" i="5"/>
  <c r="I15" i="5" s="1"/>
  <c r="F15" i="5"/>
  <c r="E15" i="5"/>
  <c r="D15" i="5"/>
  <c r="G15" i="5" s="1"/>
  <c r="J15" i="5" s="1"/>
  <c r="T14" i="5"/>
  <c r="R14" i="5"/>
  <c r="M14" i="5"/>
  <c r="L14" i="5"/>
  <c r="K14" i="5"/>
  <c r="H14" i="5"/>
  <c r="I14" i="5" s="1"/>
  <c r="F14" i="5"/>
  <c r="E14" i="5"/>
  <c r="D14" i="5"/>
  <c r="G14" i="5" s="1"/>
  <c r="T13" i="5"/>
  <c r="T55" i="5" s="1"/>
  <c r="R13" i="5"/>
  <c r="M13" i="5"/>
  <c r="L13" i="5"/>
  <c r="K13" i="5"/>
  <c r="H13" i="5"/>
  <c r="I13" i="5" s="1"/>
  <c r="F13" i="5"/>
  <c r="F55" i="5" s="1"/>
  <c r="E13" i="5"/>
  <c r="D13" i="5"/>
  <c r="D55" i="5" s="1"/>
  <c r="M19" i="3"/>
  <c r="B9" i="3"/>
  <c r="C8" i="3"/>
  <c r="B8" i="2"/>
  <c r="C8" i="2"/>
  <c r="D8" i="2"/>
  <c r="E8" i="2"/>
  <c r="F8" i="2"/>
  <c r="B7" i="2"/>
  <c r="C7" i="2"/>
  <c r="D7" i="2"/>
  <c r="E7" i="2"/>
  <c r="F7" i="2"/>
  <c r="D6" i="2"/>
  <c r="E6" i="2"/>
  <c r="F6" i="2"/>
  <c r="B6" i="2"/>
  <c r="B10" i="3"/>
  <c r="B11" i="3"/>
  <c r="B13" i="3"/>
  <c r="B14" i="3"/>
  <c r="B15" i="3"/>
  <c r="B16" i="3"/>
  <c r="B17" i="3"/>
  <c r="B18" i="3"/>
  <c r="B19" i="3"/>
  <c r="D8" i="3"/>
  <c r="E8" i="3"/>
  <c r="A18" i="2"/>
  <c r="A19" i="2"/>
  <c r="A20" i="2"/>
  <c r="A17" i="2"/>
  <c r="E39" i="6" l="1"/>
  <c r="C39" i="6" s="1"/>
  <c r="B39" i="6" s="1"/>
  <c r="S34" i="5"/>
  <c r="S38" i="5"/>
  <c r="N51" i="5"/>
  <c r="O51" i="5" s="1"/>
  <c r="N26" i="5"/>
  <c r="O26" i="5" s="1"/>
  <c r="S27" i="5"/>
  <c r="N30" i="5"/>
  <c r="S50" i="5"/>
  <c r="S54" i="5"/>
  <c r="S21" i="5"/>
  <c r="S25" i="5"/>
  <c r="S39" i="5"/>
  <c r="S41" i="5"/>
  <c r="N29" i="5"/>
  <c r="O29" i="5" s="1"/>
  <c r="N33" i="5"/>
  <c r="O33" i="5" s="1"/>
  <c r="S49" i="5"/>
  <c r="S53" i="5"/>
  <c r="N16" i="5"/>
  <c r="P16" i="5" s="1"/>
  <c r="Q16" i="5" s="1"/>
  <c r="S24" i="5"/>
  <c r="S28" i="5"/>
  <c r="S32" i="5"/>
  <c r="N37" i="5"/>
  <c r="O37" i="5" s="1"/>
  <c r="N45" i="5"/>
  <c r="O45" i="5" s="1"/>
  <c r="C15" i="6"/>
  <c r="B15" i="6" s="1"/>
  <c r="B3" i="6" s="1"/>
  <c r="C46" i="6"/>
  <c r="B46" i="6" s="1"/>
  <c r="U23" i="5"/>
  <c r="O27" i="5"/>
  <c r="J18" i="5"/>
  <c r="U18" i="5"/>
  <c r="S19" i="5"/>
  <c r="J21" i="5"/>
  <c r="N21" i="5"/>
  <c r="O21" i="5" s="1"/>
  <c r="U21" i="5"/>
  <c r="S23" i="5"/>
  <c r="N24" i="5"/>
  <c r="O24" i="5" s="1"/>
  <c r="U24" i="5"/>
  <c r="U27" i="5"/>
  <c r="J30" i="5"/>
  <c r="O30" i="5"/>
  <c r="U30" i="5"/>
  <c r="J37" i="5"/>
  <c r="J39" i="5"/>
  <c r="O39" i="5"/>
  <c r="U39" i="5"/>
  <c r="J42" i="5"/>
  <c r="U42" i="5"/>
  <c r="S43" i="5"/>
  <c r="J46" i="5"/>
  <c r="U46" i="5"/>
  <c r="U48" i="5"/>
  <c r="J16" i="5"/>
  <c r="J14" i="5"/>
  <c r="N14" i="5"/>
  <c r="O14" i="5" s="1"/>
  <c r="U14" i="5"/>
  <c r="S15" i="5"/>
  <c r="U16" i="5"/>
  <c r="J19" i="5"/>
  <c r="U19" i="5"/>
  <c r="U22" i="5"/>
  <c r="J25" i="5"/>
  <c r="N25" i="5"/>
  <c r="O25" i="5" s="1"/>
  <c r="U25" i="5"/>
  <c r="N28" i="5"/>
  <c r="O28" i="5" s="1"/>
  <c r="U28" i="5"/>
  <c r="N31" i="5"/>
  <c r="O31" i="5" s="1"/>
  <c r="U31" i="5"/>
  <c r="J34" i="5"/>
  <c r="U34" i="5"/>
  <c r="S36" i="5"/>
  <c r="U37" i="5"/>
  <c r="U40" i="5"/>
  <c r="N43" i="5"/>
  <c r="O43" i="5" s="1"/>
  <c r="U43" i="5"/>
  <c r="J49" i="5"/>
  <c r="N49" i="5"/>
  <c r="O49" i="5" s="1"/>
  <c r="U49" i="5"/>
  <c r="S51" i="5"/>
  <c r="N52" i="5"/>
  <c r="U52" i="5"/>
  <c r="S29" i="5"/>
  <c r="S30" i="5"/>
  <c r="N35" i="5"/>
  <c r="O35" i="5" s="1"/>
  <c r="N41" i="5"/>
  <c r="O41" i="5" s="1"/>
  <c r="S42" i="5"/>
  <c r="S46" i="5"/>
  <c r="N47" i="5"/>
  <c r="O47" i="5" s="1"/>
  <c r="S48" i="5"/>
  <c r="S52" i="5"/>
  <c r="N53" i="5"/>
  <c r="U53" i="5"/>
  <c r="O23" i="5"/>
  <c r="J27" i="5"/>
  <c r="J43" i="5"/>
  <c r="P43" i="5"/>
  <c r="Q43" i="5" s="1"/>
  <c r="J41" i="5"/>
  <c r="J33" i="5"/>
  <c r="P33" i="5"/>
  <c r="Q33" i="5" s="1"/>
  <c r="J45" i="5"/>
  <c r="P45" i="5"/>
  <c r="Q45" i="5" s="1"/>
  <c r="J31" i="5"/>
  <c r="P31" i="5"/>
  <c r="Q31" i="5" s="1"/>
  <c r="J17" i="5"/>
  <c r="P17" i="5"/>
  <c r="Q17" i="5" s="1"/>
  <c r="N19" i="5"/>
  <c r="G24" i="5"/>
  <c r="J24" i="5" s="1"/>
  <c r="P29" i="5"/>
  <c r="Q29" i="5" s="1"/>
  <c r="P30" i="5"/>
  <c r="Q30" i="5" s="1"/>
  <c r="N36" i="5"/>
  <c r="N40" i="5"/>
  <c r="S13" i="5"/>
  <c r="G13" i="5"/>
  <c r="N22" i="5"/>
  <c r="G28" i="5"/>
  <c r="J28" i="5" s="1"/>
  <c r="P39" i="5"/>
  <c r="Q39" i="5" s="1"/>
  <c r="G48" i="5"/>
  <c r="J48" i="5" s="1"/>
  <c r="P37" i="5"/>
  <c r="Q37" i="5" s="1"/>
  <c r="G32" i="5"/>
  <c r="J32" i="5" s="1"/>
  <c r="G44" i="5"/>
  <c r="J44" i="5" s="1"/>
  <c r="N50" i="5"/>
  <c r="I55" i="5"/>
  <c r="P20" i="5"/>
  <c r="Q20" i="5" s="1"/>
  <c r="P21" i="5"/>
  <c r="Q21" i="5" s="1"/>
  <c r="N13" i="5"/>
  <c r="K55" i="5"/>
  <c r="L55" i="5"/>
  <c r="G40" i="5"/>
  <c r="J40" i="5" s="1"/>
  <c r="P54" i="5"/>
  <c r="Q54" i="5" s="1"/>
  <c r="O54" i="5"/>
  <c r="E55" i="5"/>
  <c r="S16" i="5"/>
  <c r="S18" i="5"/>
  <c r="N48" i="5"/>
  <c r="P52" i="5"/>
  <c r="Q52" i="5" s="1"/>
  <c r="O52" i="5"/>
  <c r="S14" i="5"/>
  <c r="P25" i="5"/>
  <c r="Q25" i="5" s="1"/>
  <c r="N46" i="5"/>
  <c r="P38" i="5"/>
  <c r="Q38" i="5" s="1"/>
  <c r="O38" i="5"/>
  <c r="M55" i="5"/>
  <c r="S20" i="5"/>
  <c r="G22" i="5"/>
  <c r="J22" i="5" s="1"/>
  <c r="N32" i="5"/>
  <c r="N44" i="5"/>
  <c r="G51" i="5"/>
  <c r="J51" i="5" s="1"/>
  <c r="P53" i="5"/>
  <c r="Q53" i="5" s="1"/>
  <c r="O53" i="5"/>
  <c r="P23" i="5"/>
  <c r="Q23" i="5" s="1"/>
  <c r="P14" i="5"/>
  <c r="Q14" i="5" s="1"/>
  <c r="R55" i="5"/>
  <c r="P15" i="5"/>
  <c r="Q15" i="5" s="1"/>
  <c r="N18" i="5"/>
  <c r="P27" i="5"/>
  <c r="Q27" i="5" s="1"/>
  <c r="N34" i="5"/>
  <c r="N42" i="5"/>
  <c r="P47" i="5"/>
  <c r="Q47" i="5" s="1"/>
  <c r="H55" i="5"/>
  <c r="U13" i="5"/>
  <c r="K19" i="3"/>
  <c r="K18" i="3"/>
  <c r="K17" i="3"/>
  <c r="K16" i="3"/>
  <c r="K15" i="3"/>
  <c r="K14" i="3"/>
  <c r="K13" i="3"/>
  <c r="K12" i="3"/>
  <c r="K11" i="3"/>
  <c r="K10" i="3"/>
  <c r="K9" i="3"/>
  <c r="B34" i="6" l="1"/>
  <c r="A34" i="6" s="1"/>
  <c r="P35" i="5"/>
  <c r="Q35" i="5" s="1"/>
  <c r="P49" i="5"/>
  <c r="Q49" i="5" s="1"/>
  <c r="P26" i="5"/>
  <c r="Q26" i="5" s="1"/>
  <c r="O16" i="5"/>
  <c r="A3" i="6"/>
  <c r="P41" i="5"/>
  <c r="Q41" i="5" s="1"/>
  <c r="P46" i="5"/>
  <c r="Q46" i="5" s="1"/>
  <c r="O46" i="5"/>
  <c r="P44" i="5"/>
  <c r="Q44" i="5" s="1"/>
  <c r="O44" i="5"/>
  <c r="O32" i="5"/>
  <c r="P32" i="5"/>
  <c r="Q32" i="5" s="1"/>
  <c r="O22" i="5"/>
  <c r="P22" i="5"/>
  <c r="Q22" i="5" s="1"/>
  <c r="P48" i="5"/>
  <c r="Q48" i="5" s="1"/>
  <c r="O48" i="5"/>
  <c r="G55" i="5"/>
  <c r="J13" i="5"/>
  <c r="O19" i="5"/>
  <c r="P19" i="5"/>
  <c r="Q19" i="5" s="1"/>
  <c r="P42" i="5"/>
  <c r="Q42" i="5" s="1"/>
  <c r="O42" i="5"/>
  <c r="O34" i="5"/>
  <c r="P34" i="5"/>
  <c r="Q34" i="5" s="1"/>
  <c r="O18" i="5"/>
  <c r="P18" i="5"/>
  <c r="Q18" i="5" s="1"/>
  <c r="P40" i="5"/>
  <c r="Q40" i="5" s="1"/>
  <c r="O40" i="5"/>
  <c r="O13" i="5"/>
  <c r="N55" i="5"/>
  <c r="P13" i="5"/>
  <c r="P28" i="5"/>
  <c r="Q28" i="5" s="1"/>
  <c r="P24" i="5"/>
  <c r="Q24" i="5" s="1"/>
  <c r="S55" i="5"/>
  <c r="P51" i="5"/>
  <c r="Q51" i="5" s="1"/>
  <c r="P50" i="5"/>
  <c r="Q50" i="5" s="1"/>
  <c r="O50" i="5"/>
  <c r="O36" i="5"/>
  <c r="P36" i="5"/>
  <c r="Q36" i="5" s="1"/>
  <c r="M10" i="3"/>
  <c r="M11" i="3"/>
  <c r="M13" i="3"/>
  <c r="M14" i="3"/>
  <c r="M15" i="3"/>
  <c r="M17" i="3"/>
  <c r="M16" i="3"/>
  <c r="M18" i="3"/>
  <c r="M12" i="3"/>
  <c r="M9" i="3"/>
  <c r="C19" i="3"/>
  <c r="H19" i="3" s="1"/>
  <c r="D19" i="3"/>
  <c r="I19" i="3" s="1"/>
  <c r="E19" i="3"/>
  <c r="J19" i="3" s="1"/>
  <c r="G19" i="3"/>
  <c r="L19" i="3" s="1"/>
  <c r="D13" i="3"/>
  <c r="I13" i="3" s="1"/>
  <c r="D17" i="3"/>
  <c r="I17" i="3" s="1"/>
  <c r="G9" i="3"/>
  <c r="L9" i="3" s="1"/>
  <c r="E13" i="3"/>
  <c r="J13" i="3" s="1"/>
  <c r="E17" i="3"/>
  <c r="J17" i="3" s="1"/>
  <c r="C10" i="3"/>
  <c r="H10" i="3" s="1"/>
  <c r="C14" i="3"/>
  <c r="H14" i="3" s="1"/>
  <c r="C18" i="3"/>
  <c r="H18" i="3" s="1"/>
  <c r="G10" i="3"/>
  <c r="L10" i="3" s="1"/>
  <c r="D10" i="3"/>
  <c r="I10" i="3" s="1"/>
  <c r="D14" i="3"/>
  <c r="I14" i="3" s="1"/>
  <c r="D18" i="3"/>
  <c r="I18" i="3" s="1"/>
  <c r="G11" i="3"/>
  <c r="L11" i="3" s="1"/>
  <c r="E10" i="3"/>
  <c r="J10" i="3" s="1"/>
  <c r="E14" i="3"/>
  <c r="J14" i="3" s="1"/>
  <c r="E18" i="3"/>
  <c r="J18" i="3" s="1"/>
  <c r="G12" i="3"/>
  <c r="L12" i="3" s="1"/>
  <c r="C11" i="3"/>
  <c r="H11" i="3" s="1"/>
  <c r="C15" i="3"/>
  <c r="H15" i="3" s="1"/>
  <c r="G13" i="3"/>
  <c r="L13" i="3" s="1"/>
  <c r="D11" i="3"/>
  <c r="I11" i="3" s="1"/>
  <c r="D15" i="3"/>
  <c r="I15" i="3" s="1"/>
  <c r="G17" i="3"/>
  <c r="L17" i="3" s="1"/>
  <c r="E12" i="3"/>
  <c r="J12" i="3" s="1"/>
  <c r="C9" i="3"/>
  <c r="H9" i="3" s="1"/>
  <c r="G14" i="3"/>
  <c r="L14" i="3" s="1"/>
  <c r="E11" i="3"/>
  <c r="J11" i="3" s="1"/>
  <c r="E15" i="3"/>
  <c r="J15" i="3" s="1"/>
  <c r="E16" i="3"/>
  <c r="J16" i="3" s="1"/>
  <c r="G15" i="3"/>
  <c r="L15" i="3" s="1"/>
  <c r="C12" i="3"/>
  <c r="H12" i="3" s="1"/>
  <c r="C16" i="3"/>
  <c r="H16" i="3" s="1"/>
  <c r="D9" i="3"/>
  <c r="I9" i="3" s="1"/>
  <c r="G16" i="3"/>
  <c r="L16" i="3" s="1"/>
  <c r="D12" i="3"/>
  <c r="I12" i="3" s="1"/>
  <c r="D16" i="3"/>
  <c r="I16" i="3" s="1"/>
  <c r="E9" i="3"/>
  <c r="J9" i="3" s="1"/>
  <c r="G18" i="3"/>
  <c r="L18" i="3" s="1"/>
  <c r="C13" i="3"/>
  <c r="H13" i="3" s="1"/>
  <c r="C17" i="3"/>
  <c r="H17" i="3" s="1"/>
  <c r="P55" i="5" l="1"/>
  <c r="Q13" i="5"/>
  <c r="F20" i="2"/>
  <c r="E20" i="2"/>
  <c r="D20" i="2"/>
  <c r="B2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<sst xmlns="http://schemas.openxmlformats.org/spreadsheetml/2006/main" count="376" uniqueCount="134">
  <si>
    <r>
      <rPr>
        <sz val="12"/>
        <rFont val="Arial"/>
        <family val="2"/>
        <charset val="204"/>
      </rPr>
      <t>A. Financing gap</t>
    </r>
  </si>
  <si>
    <r>
      <rPr>
        <sz val="12"/>
        <rFont val="Arial"/>
        <family val="2"/>
        <charset val="204"/>
      </rPr>
      <t>Underlying BOP Gap 1/</t>
    </r>
  </si>
  <si>
    <r>
      <rPr>
        <sz val="12"/>
        <rFont val="Arial"/>
        <family val="2"/>
        <charset val="204"/>
      </rPr>
      <t>Gross international reserves accumulation (+ = increase)</t>
    </r>
  </si>
  <si>
    <r>
      <rPr>
        <sz val="12"/>
        <rFont val="Arial"/>
        <family val="2"/>
        <charset val="204"/>
      </rPr>
      <t>B. Official financing (excl. IMF) 2/</t>
    </r>
  </si>
  <si>
    <r>
      <rPr>
        <sz val="12"/>
        <rFont val="Arial"/>
        <family val="2"/>
        <charset val="204"/>
      </rPr>
      <t>C. IMF (prospective)</t>
    </r>
  </si>
  <si>
    <r>
      <rPr>
        <sz val="12"/>
        <rFont val="Arial"/>
        <family val="2"/>
        <charset val="204"/>
      </rPr>
      <t>D. Potential flow relief from debt operations</t>
    </r>
  </si>
  <si>
    <r>
      <rPr>
        <sz val="12"/>
        <rFont val="Arial"/>
        <family val="2"/>
        <charset val="204"/>
      </rPr>
      <t>E. Residual financing gap</t>
    </r>
  </si>
  <si>
    <t>Financing excluding IMF</t>
  </si>
  <si>
    <t>IMF</t>
  </si>
  <si>
    <t>Potential flow relief from debt operations</t>
  </si>
  <si>
    <t>Total</t>
  </si>
  <si>
    <t>Country summary</t>
  </si>
  <si>
    <t>Country</t>
  </si>
  <si>
    <t>EU member</t>
  </si>
  <si>
    <t>Financial commitments</t>
  </si>
  <si>
    <t>Humanitarian commitments</t>
  </si>
  <si>
    <t>Military commitments</t>
  </si>
  <si>
    <t>Total bilateral commitments</t>
  </si>
  <si>
    <t>GDP (2021)</t>
  </si>
  <si>
    <t>Share in EU commitments</t>
  </si>
  <si>
    <t>Share in EPF commitments</t>
  </si>
  <si>
    <t>Share in EIB commitments</t>
  </si>
  <si>
    <t>Share in total EU commitments</t>
  </si>
  <si>
    <t>Total bilateral and EU assistance</t>
  </si>
  <si>
    <t>Specific weapons and equipment</t>
  </si>
  <si>
    <t>Financial commitments with military purpose</t>
  </si>
  <si>
    <t>€ billion</t>
  </si>
  <si>
    <t>US$ billion</t>
  </si>
  <si>
    <t>Australia</t>
  </si>
  <si>
    <t>Austria</t>
  </si>
  <si>
    <t>Belgium</t>
  </si>
  <si>
    <t>Bulgaria</t>
  </si>
  <si>
    <t>Canada</t>
  </si>
  <si>
    <t>Croatia</t>
  </si>
  <si>
    <t>Cyprus</t>
  </si>
  <si>
    <t>Czech Republic</t>
  </si>
  <si>
    <t>Denmark</t>
  </si>
  <si>
    <t>Estonia</t>
  </si>
  <si>
    <t>EU (Commission and Council)</t>
  </si>
  <si>
    <t>Finland</t>
  </si>
  <si>
    <t>France</t>
  </si>
  <si>
    <t>Germany</t>
  </si>
  <si>
    <t>Greece</t>
  </si>
  <si>
    <t>Hungary</t>
  </si>
  <si>
    <t>Ireland</t>
  </si>
  <si>
    <t>Italy</t>
  </si>
  <si>
    <t>Japan</t>
  </si>
  <si>
    <t>Latvia</t>
  </si>
  <si>
    <t>Lithuania</t>
  </si>
  <si>
    <t>Luxembourg</t>
  </si>
  <si>
    <t>Malta</t>
  </si>
  <si>
    <t>Netherlands</t>
  </si>
  <si>
    <t>New Zealand</t>
  </si>
  <si>
    <t>Norway</t>
  </si>
  <si>
    <t>Poland</t>
  </si>
  <si>
    <t>Portugal</t>
  </si>
  <si>
    <t>South Korea</t>
  </si>
  <si>
    <t>Romania</t>
  </si>
  <si>
    <t>Slovakia</t>
  </si>
  <si>
    <t>Slovenia</t>
  </si>
  <si>
    <t>Spain</t>
  </si>
  <si>
    <t>Sweden</t>
  </si>
  <si>
    <t>Switzerland</t>
  </si>
  <si>
    <t>Turkey</t>
  </si>
  <si>
    <t>United Kingdom</t>
  </si>
  <si>
    <t>United States</t>
  </si>
  <si>
    <t>China</t>
  </si>
  <si>
    <t>Taiwan</t>
  </si>
  <si>
    <t>India</t>
  </si>
  <si>
    <t>.</t>
  </si>
  <si>
    <t>Фінансова</t>
  </si>
  <si>
    <t>Гуманітарна</t>
  </si>
  <si>
    <t>Військова</t>
  </si>
  <si>
    <t>Єврокомісія</t>
  </si>
  <si>
    <t>Німеччина</t>
  </si>
  <si>
    <t>Японія</t>
  </si>
  <si>
    <t>Нідерланди</t>
  </si>
  <si>
    <t>Канада</t>
  </si>
  <si>
    <t>Польща</t>
  </si>
  <si>
    <t>Норвегія</t>
  </si>
  <si>
    <t>Інші</t>
  </si>
  <si>
    <t>Великобританія</t>
  </si>
  <si>
    <t>Language</t>
  </si>
  <si>
    <t>RU</t>
  </si>
  <si>
    <t xml:space="preserve">Номер чарту в розділі: </t>
  </si>
  <si>
    <t>Заголовки</t>
  </si>
  <si>
    <t>ENG</t>
  </si>
  <si>
    <t>UKR</t>
  </si>
  <si>
    <t>Джерела</t>
  </si>
  <si>
    <t>Фінансування без урахування МВФ</t>
  </si>
  <si>
    <t>МВФ</t>
  </si>
  <si>
    <t>Всього</t>
  </si>
  <si>
    <t>Потенційне прощення боргу</t>
  </si>
  <si>
    <t>Финансирование без учета МВФ</t>
  </si>
  <si>
    <t>Потенциальное прощение долга</t>
  </si>
  <si>
    <t>Всего</t>
  </si>
  <si>
    <t>Финансовая</t>
  </si>
  <si>
    <t>Гуманитарная</t>
  </si>
  <si>
    <t>Военная</t>
  </si>
  <si>
    <t>Financial</t>
  </si>
  <si>
    <t>Humanitarian</t>
  </si>
  <si>
    <t>Military</t>
  </si>
  <si>
    <t>European Commission</t>
  </si>
  <si>
    <t>Other</t>
  </si>
  <si>
    <t>Еврокомиссия</t>
  </si>
  <si>
    <t>Источник: МВФ</t>
  </si>
  <si>
    <t>Source: IMF</t>
  </si>
  <si>
    <t>Джерело: МВФ</t>
  </si>
  <si>
    <t>Підтверджене зовнішнє фінансування України в 2023-2027 рр., $ млрд</t>
  </si>
  <si>
    <t>Commited foreign financing of Ukraine in 2023-2027, $Bln</t>
  </si>
  <si>
    <t>Commited foreign support to Ukraine by type of assistance, $Bln</t>
  </si>
  <si>
    <t>Запланована зовнішня підтримка України за видами допомоги, $ млрд</t>
  </si>
  <si>
    <t>Запланированная внешняя поддержка Украины по видам помощи, $ млрд</t>
  </si>
  <si>
    <t>$ billion</t>
  </si>
  <si>
    <t>Iceland</t>
  </si>
  <si>
    <t>Данія</t>
  </si>
  <si>
    <t>США</t>
  </si>
  <si>
    <t>B. Official financing (excl. IMF) 3/</t>
  </si>
  <si>
    <t>C. IMF (prospective)</t>
  </si>
  <si>
    <t>D. Potential flow relief from debt operations</t>
  </si>
  <si>
    <t>Total bilateral commitments (short term)</t>
  </si>
  <si>
    <t>% 2021 GDP</t>
  </si>
  <si>
    <t xml:space="preserve">This sheet summarizes bilateral donations listed in the main dataset in $ billion between January 24, 2022 and October 31, 2023. </t>
  </si>
  <si>
    <t>name</t>
  </si>
  <si>
    <t>indexes</t>
  </si>
  <si>
    <t>index_0</t>
  </si>
  <si>
    <t>labels</t>
  </si>
  <si>
    <t>label_1</t>
  </si>
  <si>
    <t>label_2</t>
  </si>
  <si>
    <t>label_3</t>
  </si>
  <si>
    <t>label_4</t>
  </si>
  <si>
    <t>label_names</t>
  </si>
  <si>
    <t>source</t>
  </si>
  <si>
    <t>Chart1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</si>
</sst>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 _€"/>
    <numFmt numFmtId="166" formatCode="0.000000"/>
    <numFmt numFmtId="167" formatCode="0.0000000"/>
    <numFmt numFmtId="168" formatCode="0.00000"/>
    <numFmt numFmtId="169" formatCode="0.0000"/>
    <numFmt numFmtId="170" formatCode="_(* #,##0.00_);_(* \(#,##0.00\);_(* &quot;-&quot;??_);_(@_)"/>
  </numFmts>
  <fonts count="22" x14ac:knownFonts="1">
    <font>
      <sz val="11"/>
      <color theme="1"/>
      <name val="Montserrat"/>
      <family val="2"/>
      <charset val="204"/>
      <scheme val="minor"/>
    </font>
    <font>
      <sz val="10"/>
      <name val="Arial"/>
      <family val="2"/>
      <charset val="204"/>
    </font>
    <font>
      <sz val="12"/>
      <name val="Arial"/>
      <family val="2"/>
      <charset val="204"/>
    </font>
    <font>
      <sz val="11"/>
      <color theme="1"/>
      <name val="Montserrat"/>
      <family val="2"/>
      <scheme val="minor"/>
    </font>
    <font>
      <sz val="12"/>
      <color theme="1"/>
      <name val="Times New Roman"/>
      <family val="1"/>
    </font>
    <font>
      <b/>
      <sz val="16"/>
      <name val="Times New Roman"/>
      <family val="1"/>
    </font>
    <font>
      <sz val="12"/>
      <color theme="3"/>
      <name val="Times New Roman"/>
      <family val="1"/>
    </font>
    <font>
      <b/>
      <sz val="12"/>
      <name val="Times New Roman"/>
      <family val="1"/>
    </font>
    <font>
      <b/>
      <sz val="16"/>
      <color theme="1"/>
      <name val="Times New Roman"/>
      <family val="1"/>
    </font>
    <font>
      <sz val="10"/>
      <name val="Arial"/>
      <family val="2"/>
    </font>
    <font>
      <sz val="12"/>
      <color rgb="FF000000"/>
      <name val="Times New Roman"/>
      <family val="1"/>
    </font>
    <font>
      <sz val="12"/>
      <name val="Times New Roman"/>
      <family val="1"/>
    </font>
    <font>
      <sz val="12"/>
      <color theme="1"/>
      <name val="Montserrat"/>
      <family val="2"/>
      <scheme val="minor"/>
    </font>
    <font>
      <b/>
      <sz val="12"/>
      <color theme="1"/>
      <name val="Times New Roman"/>
      <family val="1"/>
    </font>
    <font>
      <b/>
      <sz val="11"/>
      <color rgb="FFFF0000"/>
      <name val="Montserrat"/>
      <charset val="204"/>
      <scheme val="minor"/>
    </font>
    <font>
      <sz val="11"/>
      <color theme="1"/>
      <name val="Montserrat"/>
      <charset val="204"/>
      <scheme val="minor"/>
    </font>
    <font>
      <b/>
      <sz val="11"/>
      <color theme="1"/>
      <name val="Montserrat"/>
      <charset val="204"/>
      <scheme val="minor"/>
    </font>
    <font>
      <sz val="8"/>
      <color theme="1"/>
      <name val="Montserrat"/>
      <charset val="204"/>
      <scheme val="minor"/>
    </font>
    <font>
      <i/>
      <sz val="10"/>
      <color theme="8"/>
      <name val="Fira Sans"/>
      <family val="2"/>
      <charset val="204"/>
    </font>
    <font>
      <sz val="10"/>
      <name val="Times New Roman"/>
      <family val="1"/>
      <charset val="204"/>
    </font>
    <font>
      <sz val="7"/>
      <color indexed="8"/>
      <name val="Segoe UI"/>
      <family val="2"/>
    </font>
    <font>
      <sz val="8"/>
      <name val="Montserrat"/>
      <family val="2"/>
      <charset val="204"/>
      <scheme val="minor"/>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bgColor indexed="64"/>
      </patternFill>
    </fill>
    <fill>
      <patternFill patternType="solid">
        <fgColor theme="1"/>
        <bgColor indexed="64"/>
      </patternFill>
    </fill>
    <fill>
      <patternFill patternType="solid">
        <fgColor rgb="FFFFFF00"/>
        <bgColor indexed="64"/>
      </patternFill>
    </fill>
  </fills>
  <borders count="7">
    <border>
      <left/>
      <right/>
      <top/>
      <bottom/>
      <diagonal/>
    </border>
    <border>
      <left style="medium">
        <color auto="1"/>
      </left>
      <right/>
      <top/>
      <bottom/>
      <diagonal/>
    </border>
    <border>
      <left/>
      <right/>
      <top style="thin">
        <color indexed="64"/>
      </top>
      <bottom/>
      <diagonal/>
    </border>
    <border>
      <left/>
      <right/>
      <top/>
      <bottom style="thin">
        <color indexed="64"/>
      </bottom>
      <diagonal/>
    </border>
    <border>
      <left/>
      <right style="double">
        <color indexed="64"/>
      </right>
      <top/>
      <bottom/>
      <diagonal/>
    </border>
    <border>
      <left/>
      <right/>
      <top style="thin">
        <color indexed="64"/>
      </top>
      <bottom style="thin">
        <color indexed="64"/>
      </bottom>
      <diagonal/>
    </border>
    <border>
      <left/>
      <right style="double">
        <color rgb="FF000000"/>
      </right>
      <top/>
      <bottom/>
      <diagonal/>
    </border>
  </borders>
  <cellStyleXfs count="8">
    <xf numFmtId="0" fontId="0" fillId="0" borderId="0"/>
    <xf numFmtId="0" fontId="1" fillId="0" borderId="0"/>
    <xf numFmtId="0" fontId="3" fillId="0" borderId="0"/>
    <xf numFmtId="0" fontId="3" fillId="0" borderId="0"/>
    <xf numFmtId="0" fontId="9" fillId="0" borderId="0"/>
    <xf numFmtId="0" fontId="12" fillId="0" borderId="0"/>
    <xf numFmtId="0" fontId="9" fillId="0" borderId="0"/>
    <xf numFmtId="170" fontId="12" fillId="0" borderId="0" applyFont="0" applyFill="0" applyBorder="0" applyAlignment="0" applyProtection="0"/>
  </cellStyleXfs>
  <cellXfs count="119">
    <xf numFmtId="0" fontId="0" fillId="0" borderId="0" xfId="0"/>
    <xf numFmtId="0" fontId="1" fillId="0" borderId="0" xfId="1"/>
    <xf numFmtId="0" fontId="2" fillId="0" borderId="0" xfId="1" applyFont="1" applyAlignment="1">
      <alignment horizontal="left" vertical="top"/>
    </xf>
    <xf numFmtId="164" fontId="2" fillId="0" borderId="0" xfId="1" applyNumberFormat="1" applyFont="1" applyAlignment="1">
      <alignment horizontal="right" vertical="top"/>
    </xf>
    <xf numFmtId="0" fontId="2" fillId="0" borderId="0" xfId="1" applyFont="1" applyAlignment="1">
      <alignment horizontal="left" vertical="top" indent="2"/>
    </xf>
    <xf numFmtId="0" fontId="2" fillId="0" borderId="0" xfId="1" applyFont="1" applyAlignment="1">
      <alignment vertical="top"/>
    </xf>
    <xf numFmtId="164" fontId="2" fillId="0" borderId="0" xfId="1" applyNumberFormat="1" applyFont="1" applyAlignment="1">
      <alignment horizontal="left" vertical="top" indent="6"/>
    </xf>
    <xf numFmtId="0" fontId="2" fillId="0" borderId="0" xfId="1" applyFont="1" applyAlignment="1">
      <alignment horizontal="left" vertical="center"/>
    </xf>
    <xf numFmtId="164" fontId="2" fillId="0" borderId="1" xfId="1" applyNumberFormat="1" applyFont="1" applyBorder="1" applyAlignment="1">
      <alignment horizontal="right" vertical="center"/>
    </xf>
    <xf numFmtId="164" fontId="2" fillId="0" borderId="0" xfId="1" applyNumberFormat="1" applyFont="1" applyAlignment="1">
      <alignment horizontal="left" vertical="center" indent="6"/>
    </xf>
    <xf numFmtId="0" fontId="2" fillId="0" borderId="0" xfId="1" applyFont="1" applyAlignment="1">
      <alignment horizontal="left"/>
    </xf>
    <xf numFmtId="164" fontId="2" fillId="0" borderId="0" xfId="1" applyNumberFormat="1" applyFont="1" applyAlignment="1">
      <alignment horizontal="left" indent="6"/>
    </xf>
    <xf numFmtId="0" fontId="4" fillId="2" borderId="0" xfId="2" applyFont="1" applyFill="1"/>
    <xf numFmtId="0" fontId="4" fillId="2" borderId="0" xfId="3" applyFont="1" applyFill="1"/>
    <xf numFmtId="2" fontId="4" fillId="2" borderId="0" xfId="3" applyNumberFormat="1" applyFont="1" applyFill="1"/>
    <xf numFmtId="0" fontId="5" fillId="0" borderId="0" xfId="3" applyFont="1"/>
    <xf numFmtId="0" fontId="6" fillId="2" borderId="0" xfId="3" applyFont="1" applyFill="1"/>
    <xf numFmtId="2" fontId="6" fillId="2" borderId="0" xfId="3" applyNumberFormat="1" applyFont="1" applyFill="1"/>
    <xf numFmtId="0" fontId="7" fillId="0" borderId="0" xfId="3" applyFont="1"/>
    <xf numFmtId="0" fontId="8" fillId="2" borderId="0" xfId="3" applyFont="1" applyFill="1"/>
    <xf numFmtId="0" fontId="4" fillId="0" borderId="0" xfId="2" applyFont="1"/>
    <xf numFmtId="0" fontId="8" fillId="0" borderId="0" xfId="2" applyFont="1"/>
    <xf numFmtId="0" fontId="4" fillId="2" borderId="0" xfId="5" applyFont="1" applyFill="1"/>
    <xf numFmtId="0" fontId="11" fillId="2" borderId="0" xfId="4" applyFont="1" applyFill="1" applyAlignment="1">
      <alignment horizontal="center"/>
    </xf>
    <xf numFmtId="2" fontId="11" fillId="2" borderId="0" xfId="4" applyNumberFormat="1" applyFont="1" applyFill="1" applyAlignment="1">
      <alignment horizontal="center"/>
    </xf>
    <xf numFmtId="165" fontId="4" fillId="2" borderId="0" xfId="4" applyNumberFormat="1" applyFont="1" applyFill="1" applyAlignment="1">
      <alignment horizontal="center"/>
    </xf>
    <xf numFmtId="165" fontId="11" fillId="2" borderId="0" xfId="4" applyNumberFormat="1" applyFont="1" applyFill="1" applyAlignment="1">
      <alignment horizontal="center"/>
    </xf>
    <xf numFmtId="166" fontId="11" fillId="2" borderId="0" xfId="4" applyNumberFormat="1" applyFont="1" applyFill="1" applyAlignment="1">
      <alignment horizontal="center"/>
    </xf>
    <xf numFmtId="167" fontId="4" fillId="0" borderId="0" xfId="5" applyNumberFormat="1" applyFont="1" applyAlignment="1">
      <alignment horizontal="center"/>
    </xf>
    <xf numFmtId="0" fontId="11" fillId="0" borderId="0" xfId="4" applyFont="1" applyAlignment="1">
      <alignment horizontal="center"/>
    </xf>
    <xf numFmtId="168" fontId="11" fillId="0" borderId="0" xfId="4" applyNumberFormat="1" applyFont="1" applyAlignment="1">
      <alignment horizontal="center"/>
    </xf>
    <xf numFmtId="2" fontId="7" fillId="3" borderId="2" xfId="4" applyNumberFormat="1" applyFont="1" applyFill="1" applyBorder="1" applyAlignment="1">
      <alignment horizontal="center" vertical="center"/>
    </xf>
    <xf numFmtId="165" fontId="13" fillId="3" borderId="2" xfId="4" applyNumberFormat="1" applyFont="1" applyFill="1" applyBorder="1" applyAlignment="1">
      <alignment horizontal="center" vertical="center"/>
    </xf>
    <xf numFmtId="165" fontId="7" fillId="3" borderId="2" xfId="4" applyNumberFormat="1" applyFont="1" applyFill="1" applyBorder="1" applyAlignment="1">
      <alignment horizontal="center" vertical="center"/>
    </xf>
    <xf numFmtId="166" fontId="7" fillId="3" borderId="2" xfId="4" applyNumberFormat="1" applyFont="1" applyFill="1" applyBorder="1" applyAlignment="1">
      <alignment horizontal="center" vertical="center"/>
    </xf>
    <xf numFmtId="167" fontId="7" fillId="3" borderId="2" xfId="4" applyNumberFormat="1" applyFont="1" applyFill="1" applyBorder="1" applyAlignment="1">
      <alignment horizontal="center" vertical="center"/>
    </xf>
    <xf numFmtId="0" fontId="7" fillId="2" borderId="0" xfId="4" applyFont="1" applyFill="1" applyAlignment="1">
      <alignment horizontal="center" vertical="center"/>
    </xf>
    <xf numFmtId="2" fontId="7" fillId="3" borderId="3" xfId="4" applyNumberFormat="1" applyFont="1" applyFill="1" applyBorder="1" applyAlignment="1">
      <alignment horizontal="center" vertical="center"/>
    </xf>
    <xf numFmtId="165" fontId="13" fillId="3" borderId="3" xfId="4" applyNumberFormat="1" applyFont="1" applyFill="1" applyBorder="1" applyAlignment="1">
      <alignment horizontal="center" vertical="center"/>
    </xf>
    <xf numFmtId="165" fontId="7" fillId="3" borderId="3" xfId="4" applyNumberFormat="1" applyFont="1" applyFill="1" applyBorder="1" applyAlignment="1">
      <alignment horizontal="center" vertical="center"/>
    </xf>
    <xf numFmtId="166" fontId="7" fillId="3" borderId="3" xfId="4" applyNumberFormat="1" applyFont="1" applyFill="1" applyBorder="1" applyAlignment="1">
      <alignment horizontal="center" vertical="center"/>
    </xf>
    <xf numFmtId="167" fontId="7" fillId="3" borderId="3" xfId="4" applyNumberFormat="1" applyFont="1" applyFill="1" applyBorder="1" applyAlignment="1">
      <alignment horizontal="center" vertical="center"/>
    </xf>
    <xf numFmtId="168" fontId="7" fillId="3" borderId="3" xfId="4" applyNumberFormat="1" applyFont="1" applyFill="1" applyBorder="1" applyAlignment="1">
      <alignment horizontal="center" vertical="center"/>
    </xf>
    <xf numFmtId="2" fontId="4" fillId="2" borderId="0" xfId="5" applyNumberFormat="1" applyFont="1" applyFill="1"/>
    <xf numFmtId="2" fontId="11" fillId="2" borderId="0" xfId="6" applyNumberFormat="1" applyFont="1" applyFill="1"/>
    <xf numFmtId="165" fontId="4" fillId="2" borderId="0" xfId="5" applyNumberFormat="1" applyFont="1" applyFill="1"/>
    <xf numFmtId="165" fontId="11" fillId="2" borderId="0" xfId="4" applyNumberFormat="1" applyFont="1" applyFill="1"/>
    <xf numFmtId="2" fontId="11" fillId="2" borderId="4" xfId="4" applyNumberFormat="1" applyFont="1" applyFill="1" applyBorder="1"/>
    <xf numFmtId="2" fontId="11" fillId="2" borderId="0" xfId="4" applyNumberFormat="1" applyFont="1" applyFill="1"/>
    <xf numFmtId="2" fontId="11" fillId="2" borderId="0" xfId="4" applyNumberFormat="1" applyFont="1" applyFill="1" applyAlignment="1">
      <alignment horizontal="right"/>
    </xf>
    <xf numFmtId="2" fontId="11" fillId="0" borderId="0" xfId="4" applyNumberFormat="1" applyFont="1"/>
    <xf numFmtId="2" fontId="11" fillId="0" borderId="4" xfId="4" applyNumberFormat="1" applyFont="1" applyBorder="1"/>
    <xf numFmtId="0" fontId="11" fillId="2" borderId="0" xfId="4" applyFont="1" applyFill="1"/>
    <xf numFmtId="0" fontId="7" fillId="2" borderId="0" xfId="2" applyFont="1" applyFill="1" applyAlignment="1">
      <alignment wrapText="1"/>
    </xf>
    <xf numFmtId="0" fontId="11" fillId="0" borderId="0" xfId="4" applyFont="1"/>
    <xf numFmtId="0" fontId="11" fillId="2" borderId="3" xfId="4" applyFont="1" applyFill="1" applyBorder="1"/>
    <xf numFmtId="0" fontId="11" fillId="2" borderId="3" xfId="4" applyFont="1" applyFill="1" applyBorder="1" applyAlignment="1">
      <alignment horizontal="center"/>
    </xf>
    <xf numFmtId="2" fontId="11" fillId="2" borderId="3" xfId="6" applyNumberFormat="1" applyFont="1" applyFill="1" applyBorder="1"/>
    <xf numFmtId="165" fontId="11" fillId="2" borderId="3" xfId="4" applyNumberFormat="1" applyFont="1" applyFill="1" applyBorder="1"/>
    <xf numFmtId="2" fontId="11" fillId="2" borderId="3" xfId="4" applyNumberFormat="1" applyFont="1" applyFill="1" applyBorder="1"/>
    <xf numFmtId="2" fontId="11" fillId="0" borderId="3" xfId="4" applyNumberFormat="1" applyFont="1" applyBorder="1"/>
    <xf numFmtId="0" fontId="7" fillId="2" borderId="5" xfId="4" applyFont="1" applyFill="1" applyBorder="1"/>
    <xf numFmtId="0" fontId="7" fillId="2" borderId="5" xfId="4" applyFont="1" applyFill="1" applyBorder="1" applyAlignment="1">
      <alignment horizontal="center"/>
    </xf>
    <xf numFmtId="2" fontId="7" fillId="2" borderId="5" xfId="4" applyNumberFormat="1" applyFont="1" applyFill="1" applyBorder="1"/>
    <xf numFmtId="3" fontId="7" fillId="2" borderId="5" xfId="4" applyNumberFormat="1" applyFont="1" applyFill="1" applyBorder="1"/>
    <xf numFmtId="2" fontId="7" fillId="2" borderId="5" xfId="4" applyNumberFormat="1" applyFont="1" applyFill="1" applyBorder="1" applyAlignment="1">
      <alignment horizontal="right"/>
    </xf>
    <xf numFmtId="0" fontId="4" fillId="2" borderId="0" xfId="5" applyFont="1" applyFill="1" applyAlignment="1">
      <alignment horizontal="center"/>
    </xf>
    <xf numFmtId="169" fontId="11" fillId="2" borderId="0" xfId="4" applyNumberFormat="1" applyFont="1" applyFill="1"/>
    <xf numFmtId="167" fontId="4" fillId="0" borderId="0" xfId="5" applyNumberFormat="1" applyFont="1"/>
    <xf numFmtId="168" fontId="11" fillId="0" borderId="0" xfId="4" applyNumberFormat="1" applyFont="1"/>
    <xf numFmtId="170" fontId="11" fillId="2" borderId="0" xfId="7" applyFont="1" applyFill="1"/>
    <xf numFmtId="166" fontId="11" fillId="2" borderId="0" xfId="4" applyNumberFormat="1" applyFont="1" applyFill="1"/>
    <xf numFmtId="164" fontId="11" fillId="2" borderId="0" xfId="4" applyNumberFormat="1" applyFont="1" applyFill="1"/>
    <xf numFmtId="164" fontId="11" fillId="2" borderId="0" xfId="4" applyNumberFormat="1" applyFont="1" applyFill="1" applyAlignment="1">
      <alignment horizontal="center"/>
    </xf>
    <xf numFmtId="4" fontId="11" fillId="2" borderId="0" xfId="4" applyNumberFormat="1" applyFont="1" applyFill="1"/>
    <xf numFmtId="0" fontId="7" fillId="2" borderId="0" xfId="4" applyFont="1" applyFill="1"/>
    <xf numFmtId="2" fontId="11" fillId="2" borderId="0" xfId="6" applyNumberFormat="1" applyFont="1" applyFill="1" applyAlignment="1">
      <alignment horizontal="right"/>
    </xf>
    <xf numFmtId="165" fontId="4" fillId="2" borderId="0" xfId="4" applyNumberFormat="1" applyFont="1" applyFill="1"/>
    <xf numFmtId="0" fontId="14" fillId="0" borderId="0" xfId="0" applyFont="1"/>
    <xf numFmtId="0" fontId="0" fillId="0" borderId="0" xfId="0" applyAlignment="1">
      <alignment horizontal="center" vertical="center"/>
    </xf>
    <xf numFmtId="0" fontId="17" fillId="0" borderId="0" xfId="0" applyFont="1" applyAlignment="1">
      <alignment horizontal="left" vertical="center" readingOrder="1"/>
    </xf>
    <xf numFmtId="0" fontId="18" fillId="0" borderId="0" xfId="0" applyFont="1"/>
    <xf numFmtId="0" fontId="11" fillId="2" borderId="0" xfId="4" applyFont="1" applyFill="1" applyAlignment="1">
      <alignment wrapText="1"/>
    </xf>
    <xf numFmtId="0" fontId="11" fillId="2" borderId="0" xfId="4" applyFont="1" applyFill="1" applyAlignment="1">
      <alignment horizontal="center" wrapText="1"/>
    </xf>
    <xf numFmtId="0" fontId="7" fillId="2" borderId="0" xfId="4" applyFont="1" applyFill="1" applyAlignment="1">
      <alignment horizontal="center"/>
    </xf>
    <xf numFmtId="4" fontId="11" fillId="2" borderId="0" xfId="6" applyNumberFormat="1" applyFont="1" applyFill="1"/>
    <xf numFmtId="4" fontId="4" fillId="2" borderId="0" xfId="5" applyNumberFormat="1" applyFont="1" applyFill="1"/>
    <xf numFmtId="4" fontId="11" fillId="2" borderId="0" xfId="6" applyNumberFormat="1" applyFont="1" applyFill="1" applyAlignment="1">
      <alignment horizontal="right"/>
    </xf>
    <xf numFmtId="0" fontId="20" fillId="0" borderId="0" xfId="0" applyFont="1" applyAlignment="1">
      <alignment horizontal="left" vertical="top" wrapText="1"/>
    </xf>
    <xf numFmtId="0" fontId="20" fillId="0" borderId="0" xfId="0" applyFont="1" applyAlignment="1">
      <alignment horizontal="center" vertical="top" wrapText="1"/>
    </xf>
    <xf numFmtId="0" fontId="20" fillId="0" borderId="0" xfId="0" applyFont="1" applyAlignment="1">
      <alignment horizontal="left" vertical="top" wrapText="1" indent="1"/>
    </xf>
    <xf numFmtId="0" fontId="20" fillId="0" borderId="0" xfId="0" applyFont="1" applyAlignment="1">
      <alignment horizontal="left" vertical="top" wrapText="1" indent="2"/>
    </xf>
    <xf numFmtId="0" fontId="20" fillId="0" borderId="0" xfId="0" applyFont="1" applyAlignment="1">
      <alignment horizontal="right" vertical="top" wrapText="1"/>
    </xf>
    <xf numFmtId="0" fontId="19" fillId="0" borderId="0" xfId="0" applyFont="1" applyAlignment="1">
      <alignment horizontal="left" vertical="center" wrapText="1"/>
    </xf>
    <xf numFmtId="0" fontId="7" fillId="3" borderId="2" xfId="0" applyFont="1" applyFill="1" applyBorder="1" applyAlignment="1">
      <alignment horizontal="center" vertical="center"/>
    </xf>
    <xf numFmtId="0" fontId="13"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13" fillId="3" borderId="3" xfId="0" applyFont="1" applyFill="1" applyBorder="1" applyAlignment="1">
      <alignment horizontal="center" vertical="center"/>
    </xf>
    <xf numFmtId="0" fontId="4" fillId="2" borderId="0" xfId="0" applyFont="1" applyFill="1"/>
    <xf numFmtId="2" fontId="4" fillId="2" borderId="0" xfId="0" applyNumberFormat="1" applyFont="1" applyFill="1"/>
    <xf numFmtId="165" fontId="4" fillId="2" borderId="0" xfId="0" applyNumberFormat="1" applyFont="1" applyFill="1"/>
    <xf numFmtId="2" fontId="4" fillId="0" borderId="0" xfId="0" applyNumberFormat="1" applyFont="1"/>
    <xf numFmtId="2" fontId="4" fillId="2" borderId="6" xfId="0" applyNumberFormat="1" applyFont="1" applyFill="1" applyBorder="1"/>
    <xf numFmtId="165" fontId="10" fillId="2" borderId="0" xfId="0" applyNumberFormat="1" applyFont="1" applyFill="1"/>
    <xf numFmtId="0" fontId="7" fillId="3" borderId="2" xfId="4" applyFont="1" applyFill="1" applyBorder="1" applyAlignment="1">
      <alignment horizontal="center" vertical="center"/>
    </xf>
    <xf numFmtId="0" fontId="7" fillId="3" borderId="3" xfId="4" applyFont="1" applyFill="1" applyBorder="1" applyAlignment="1">
      <alignment horizontal="center" vertical="center"/>
    </xf>
    <xf numFmtId="0" fontId="0" fillId="6" borderId="0" xfId="0" applyFill="1"/>
    <xf numFmtId="1" fontId="0" fillId="0" borderId="0" xfId="0" applyNumberFormat="1"/>
    <xf numFmtId="164" fontId="0" fillId="0" borderId="0" xfId="0" applyNumberFormat="1"/>
    <xf numFmtId="0" fontId="0" fillId="7" borderId="0" xfId="0" applyFill="1"/>
    <xf numFmtId="0" fontId="16" fillId="5" borderId="0" xfId="0" applyFont="1" applyFill="1" applyAlignment="1">
      <alignment horizontal="center"/>
    </xf>
    <xf numFmtId="0" fontId="15" fillId="4" borderId="0" xfId="0" applyFont="1" applyFill="1" applyAlignment="1">
      <alignment horizontal="left" vertical="center"/>
    </xf>
    <xf numFmtId="0" fontId="16" fillId="5" borderId="0" xfId="0" applyFont="1" applyFill="1" applyAlignment="1">
      <alignment horizontal="left"/>
    </xf>
    <xf numFmtId="0" fontId="10" fillId="2" borderId="0" xfId="4" applyFont="1" applyFill="1" applyAlignment="1">
      <alignment horizontal="left" vertical="top" wrapText="1"/>
    </xf>
    <xf numFmtId="0" fontId="11" fillId="2" borderId="0" xfId="4" applyFont="1" applyFill="1" applyAlignment="1">
      <alignment horizontal="left" vertical="top" wrapText="1"/>
    </xf>
    <xf numFmtId="0" fontId="7" fillId="3" borderId="2" xfId="4" applyFont="1" applyFill="1" applyBorder="1" applyAlignment="1">
      <alignment horizontal="left" vertical="center"/>
    </xf>
    <xf numFmtId="0" fontId="7" fillId="3" borderId="3" xfId="4" applyFont="1" applyFill="1" applyBorder="1" applyAlignment="1">
      <alignment horizontal="left" vertical="center"/>
    </xf>
    <xf numFmtId="0" fontId="7" fillId="3" borderId="2" xfId="4" applyFont="1" applyFill="1" applyBorder="1" applyAlignment="1">
      <alignment horizontal="center" vertical="center"/>
    </xf>
    <xf numFmtId="0" fontId="7" fillId="3" borderId="3" xfId="4" applyFont="1" applyFill="1" applyBorder="1" applyAlignment="1">
      <alignment horizontal="center" vertical="center"/>
    </xf>
  </cellXfs>
  <cellStyles count="8">
    <cellStyle name="Normal 2 2" xfId="2" xr:uid="{64C63F9C-1A63-4088-AE7B-72C13B9EA35F}"/>
    <cellStyle name="Normal 2 2 2 2" xfId="3" xr:uid="{2C249024-2918-422E-B3FF-F67799222FF4}"/>
    <cellStyle name="Standard 2 2" xfId="4" xr:uid="{2A0C0220-357D-4681-A4BD-F55198C6EFC8}"/>
    <cellStyle name="Standard 2 2 2" xfId="6" xr:uid="{055C8AC1-7508-485B-BE68-A6EF3A1A8989}"/>
    <cellStyle name="Звичайний" xfId="0" builtinId="0"/>
    <cellStyle name="Звичайний 2" xfId="1" xr:uid="{257E7BC1-4D54-44EC-8D26-A442495112F3}"/>
    <cellStyle name="Звичайний 3" xfId="5" xr:uid="{94942F07-A7EA-4173-946F-F16D0A7F9290}"/>
    <cellStyle name="Фінансовий 2" xfId="7" xr:uid="{5DBB5E97-FDD0-4E68-BED9-3CDB6AA3BF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386917821434993E-2"/>
          <c:y val="0.22840471311649066"/>
          <c:w val="0.88213778159676182"/>
          <c:h val="0.65633808068635779"/>
        </c:manualLayout>
      </c:layout>
      <c:barChart>
        <c:barDir val="col"/>
        <c:grouping val="stacked"/>
        <c:varyColors val="0"/>
        <c:ser>
          <c:idx val="0"/>
          <c:order val="0"/>
          <c:tx>
            <c:strRef>
              <c:f>Sheet1!$A$17</c:f>
              <c:strCache>
                <c:ptCount val="1"/>
                <c:pt idx="0">
                  <c:v>Фінансування без урахування МВФ</c:v>
                </c:pt>
              </c:strCache>
            </c:strRef>
          </c:tx>
          <c:spPr>
            <a:solidFill>
              <a:schemeClr val="accent1"/>
            </a:solidFill>
            <a:ln>
              <a:noFill/>
            </a:ln>
            <a:effectLst/>
          </c:spPr>
          <c:invertIfNegative val="0"/>
          <c:dLbls>
            <c:dLbl>
              <c:idx val="4"/>
              <c:delete val="1"/>
              <c:extLst>
                <c:ext xmlns:c15="http://schemas.microsoft.com/office/drawing/2012/chart" uri="{CE6537A1-D6FC-4f65-9D91-7224C49458BB}"/>
                <c:ext xmlns:c16="http://schemas.microsoft.com/office/drawing/2014/chart" uri="{C3380CC4-5D6E-409C-BE32-E72D297353CC}">
                  <c16:uniqueId val="{00000000-7A68-4D2B-AB16-DFC8F327E07E}"/>
                </c:ext>
              </c:extLst>
            </c:dLbl>
            <c:spPr>
              <a:noFill/>
              <a:ln>
                <a:noFill/>
              </a:ln>
              <a:effectLst/>
            </c:spPr>
            <c:txPr>
              <a:bodyPr rot="0" spcFirstLastPara="1" vertOverflow="ellipsis" vert="horz" wrap="square" anchor="ctr" anchorCtr="1"/>
              <a:lstStyle/>
              <a:p>
                <a:pPr>
                  <a:defRPr sz="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Sheet1!$B$16:$F$16</c:f>
              <c:numCache>
                <c:formatCode>General</c:formatCode>
                <c:ptCount val="5"/>
                <c:pt idx="0">
                  <c:v>2023</c:v>
                </c:pt>
                <c:pt idx="1">
                  <c:v>2024</c:v>
                </c:pt>
                <c:pt idx="2">
                  <c:v>2025</c:v>
                </c:pt>
                <c:pt idx="3">
                  <c:v>2026</c:v>
                </c:pt>
                <c:pt idx="4">
                  <c:v>2027</c:v>
                </c:pt>
              </c:numCache>
            </c:numRef>
          </c:cat>
          <c:val>
            <c:numRef>
              <c:f>Sheet1!$B$17:$F$17</c:f>
              <c:numCache>
                <c:formatCode>General</c:formatCode>
                <c:ptCount val="5"/>
                <c:pt idx="0">
                  <c:v>37.5</c:v>
                </c:pt>
                <c:pt idx="1">
                  <c:v>31.9</c:v>
                </c:pt>
                <c:pt idx="2">
                  <c:v>18.899999999999999</c:v>
                </c:pt>
                <c:pt idx="3">
                  <c:v>8.5</c:v>
                </c:pt>
                <c:pt idx="4">
                  <c:v>0</c:v>
                </c:pt>
              </c:numCache>
            </c:numRef>
          </c:val>
          <c:extLst>
            <c:ext xmlns:c16="http://schemas.microsoft.com/office/drawing/2014/chart" uri="{C3380CC4-5D6E-409C-BE32-E72D297353CC}">
              <c16:uniqueId val="{00000001-7A68-4D2B-AB16-DFC8F327E07E}"/>
            </c:ext>
          </c:extLst>
        </c:ser>
        <c:ser>
          <c:idx val="1"/>
          <c:order val="1"/>
          <c:tx>
            <c:strRef>
              <c:f>Sheet1!$A$18</c:f>
              <c:strCache>
                <c:ptCount val="1"/>
                <c:pt idx="0">
                  <c:v>МВФ</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Sheet1!$B$16:$F$16</c:f>
              <c:numCache>
                <c:formatCode>General</c:formatCode>
                <c:ptCount val="5"/>
                <c:pt idx="0">
                  <c:v>2023</c:v>
                </c:pt>
                <c:pt idx="1">
                  <c:v>2024</c:v>
                </c:pt>
                <c:pt idx="2">
                  <c:v>2025</c:v>
                </c:pt>
                <c:pt idx="3">
                  <c:v>2026</c:v>
                </c:pt>
                <c:pt idx="4">
                  <c:v>2027</c:v>
                </c:pt>
              </c:numCache>
            </c:numRef>
          </c:cat>
          <c:val>
            <c:numRef>
              <c:f>Sheet1!$B$18:$F$18</c:f>
              <c:numCache>
                <c:formatCode>General</c:formatCode>
                <c:ptCount val="5"/>
                <c:pt idx="0">
                  <c:v>4.5</c:v>
                </c:pt>
                <c:pt idx="1">
                  <c:v>5.4</c:v>
                </c:pt>
                <c:pt idx="2">
                  <c:v>1.8</c:v>
                </c:pt>
                <c:pt idx="3">
                  <c:v>2.6</c:v>
                </c:pt>
                <c:pt idx="4">
                  <c:v>1.3</c:v>
                </c:pt>
              </c:numCache>
            </c:numRef>
          </c:val>
          <c:extLst>
            <c:ext xmlns:c16="http://schemas.microsoft.com/office/drawing/2014/chart" uri="{C3380CC4-5D6E-409C-BE32-E72D297353CC}">
              <c16:uniqueId val="{00000002-7A68-4D2B-AB16-DFC8F327E07E}"/>
            </c:ext>
          </c:extLst>
        </c:ser>
        <c:ser>
          <c:idx val="2"/>
          <c:order val="2"/>
          <c:tx>
            <c:strRef>
              <c:f>Sheet1!$A$19</c:f>
              <c:strCache>
                <c:ptCount val="1"/>
                <c:pt idx="0">
                  <c:v>Потенційне прощення боргу</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Sheet1!$B$16:$F$16</c:f>
              <c:numCache>
                <c:formatCode>General</c:formatCode>
                <c:ptCount val="5"/>
                <c:pt idx="0">
                  <c:v>2023</c:v>
                </c:pt>
                <c:pt idx="1">
                  <c:v>2024</c:v>
                </c:pt>
                <c:pt idx="2">
                  <c:v>2025</c:v>
                </c:pt>
                <c:pt idx="3">
                  <c:v>2026</c:v>
                </c:pt>
                <c:pt idx="4">
                  <c:v>2027</c:v>
                </c:pt>
              </c:numCache>
            </c:numRef>
          </c:cat>
          <c:val>
            <c:numRef>
              <c:f>Sheet1!$B$19:$F$19</c:f>
              <c:numCache>
                <c:formatCode>General</c:formatCode>
                <c:ptCount val="5"/>
                <c:pt idx="1">
                  <c:v>4.5999999999999996</c:v>
                </c:pt>
                <c:pt idx="2">
                  <c:v>3.2</c:v>
                </c:pt>
                <c:pt idx="3">
                  <c:v>3.6</c:v>
                </c:pt>
                <c:pt idx="4">
                  <c:v>3.5</c:v>
                </c:pt>
              </c:numCache>
            </c:numRef>
          </c:val>
          <c:extLst>
            <c:ext xmlns:c16="http://schemas.microsoft.com/office/drawing/2014/chart" uri="{C3380CC4-5D6E-409C-BE32-E72D297353CC}">
              <c16:uniqueId val="{00000003-7A68-4D2B-AB16-DFC8F327E07E}"/>
            </c:ext>
          </c:extLst>
        </c:ser>
        <c:ser>
          <c:idx val="3"/>
          <c:order val="3"/>
          <c:spPr>
            <a:solidFill>
              <a:schemeClr val="accent4"/>
            </a:solidFill>
            <a:ln>
              <a:noFill/>
            </a:ln>
            <a:effectLst/>
          </c:spPr>
          <c:invertIfNegative val="0"/>
          <c:dLbls>
            <c:dLbl>
              <c:idx val="0"/>
              <c:layout>
                <c:manualLayout>
                  <c:x val="-3.0335449715169589E-17"/>
                  <c:y val="-2.7753625767567857E-2"/>
                </c:manualLayout>
              </c:layout>
              <c:tx>
                <c:rich>
                  <a:bodyPr/>
                  <a:lstStyle/>
                  <a:p>
                    <a:fld id="{4AA2078F-87D5-4776-90C6-A5CCA0C4761B}" type="CELLRANGE">
                      <a:rPr lang="en-US"/>
                      <a:pPr/>
                      <a:t>[ДІАПАЗОН КЛІТИНОК]</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7A68-4D2B-AB16-DFC8F327E07E}"/>
                </c:ext>
              </c:extLst>
            </c:dLbl>
            <c:dLbl>
              <c:idx val="1"/>
              <c:layout>
                <c:manualLayout>
                  <c:x val="0"/>
                  <c:y val="-3.4968679126512671E-2"/>
                </c:manualLayout>
              </c:layout>
              <c:tx>
                <c:rich>
                  <a:bodyPr/>
                  <a:lstStyle/>
                  <a:p>
                    <a:fld id="{40A027F3-2046-48BF-809C-7BDF1D96C3A0}" type="CELLRANGE">
                      <a:rPr lang="en-US"/>
                      <a:pPr/>
                      <a:t>[ДІАПАЗОН КЛІТИНОК]</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7A68-4D2B-AB16-DFC8F327E07E}"/>
                </c:ext>
              </c:extLst>
            </c:dLbl>
            <c:dLbl>
              <c:idx val="2"/>
              <c:tx>
                <c:rich>
                  <a:bodyPr/>
                  <a:lstStyle/>
                  <a:p>
                    <a:fld id="{917A3D5E-AD4F-4D56-8C80-480A93C24480}"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A68-4D2B-AB16-DFC8F327E07E}"/>
                </c:ext>
              </c:extLst>
            </c:dLbl>
            <c:dLbl>
              <c:idx val="3"/>
              <c:tx>
                <c:rich>
                  <a:bodyPr/>
                  <a:lstStyle/>
                  <a:p>
                    <a:fld id="{30AD14EA-7246-45DB-9D01-40717DA52CFA}"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A68-4D2B-AB16-DFC8F327E07E}"/>
                </c:ext>
              </c:extLst>
            </c:dLbl>
            <c:dLbl>
              <c:idx val="4"/>
              <c:tx>
                <c:rich>
                  <a:bodyPr/>
                  <a:lstStyle/>
                  <a:p>
                    <a:fld id="{DD3A2450-5F55-4EFF-89B9-26FEB1E43ED8}"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A68-4D2B-AB16-DFC8F327E07E}"/>
                </c:ext>
              </c:extLst>
            </c:dLbl>
            <c:spPr>
              <a:noFill/>
              <a:ln>
                <a:noFill/>
              </a:ln>
              <a:effectLst/>
            </c:spPr>
            <c:txPr>
              <a:bodyPr rot="0" spcFirstLastPara="1" vertOverflow="ellipsis" vert="horz" wrap="square" anchor="ctr" anchorCtr="1"/>
              <a:lstStyle/>
              <a:p>
                <a:pPr>
                  <a:defRPr sz="800" b="0" i="0" u="none" strike="noStrike" kern="1200" baseline="0">
                    <a:solidFill>
                      <a:schemeClr val="accent3"/>
                    </a:solidFill>
                    <a:latin typeface="+mn-lt"/>
                    <a:ea typeface="+mn-ea"/>
                    <a:cs typeface="+mn-cs"/>
                  </a:defRPr>
                </a:pPr>
                <a:endParaRPr lang="en-US"/>
              </a:p>
            </c:txPr>
            <c:dLblPos val="inBase"/>
            <c:showLegendKey val="0"/>
            <c:showVal val="0"/>
            <c:showCatName val="0"/>
            <c:showSerName val="0"/>
            <c:showPercent val="0"/>
            <c:showBubbleSize val="0"/>
            <c:showLeaderLines val="0"/>
            <c:extLst xmlns:c15="http://schemas.microsoft.com/office/drawing/2012/chart">
              <c:ext xmlns:c15="http://schemas.microsoft.com/office/drawing/2012/chart" uri="{CE6537A1-D6FC-4f65-9D91-7224C49458BB}">
                <c15:showDataLabelsRange val="1"/>
                <c15:showLeaderLines val="0"/>
              </c:ext>
            </c:extLst>
          </c:dLbls>
          <c:val>
            <c:numRef>
              <c:f>Sheet1!$B$21:$F$21</c:f>
              <c:numCache>
                <c:formatCode>General</c:formatCode>
                <c:ptCount val="5"/>
                <c:pt idx="0">
                  <c:v>0</c:v>
                </c:pt>
                <c:pt idx="1">
                  <c:v>0</c:v>
                </c:pt>
                <c:pt idx="2">
                  <c:v>0</c:v>
                </c:pt>
                <c:pt idx="3">
                  <c:v>0</c:v>
                </c:pt>
                <c:pt idx="4">
                  <c:v>0</c:v>
                </c:pt>
              </c:numCache>
              <c:extLst xmlns:c15="http://schemas.microsoft.com/office/drawing/2012/chart"/>
            </c:numRef>
          </c:val>
          <c:extLst xmlns:c15="http://schemas.microsoft.com/office/drawing/2012/chart">
            <c:ext xmlns:c15="http://schemas.microsoft.com/office/drawing/2012/chart" uri="{02D57815-91ED-43cb-92C2-25804820EDAC}">
              <c15:datalabelsRange>
                <c15:f>Sheet1!$B$20:$F$20</c15:f>
                <c15:dlblRangeCache>
                  <c:ptCount val="5"/>
                  <c:pt idx="0">
                    <c:v>42</c:v>
                  </c:pt>
                  <c:pt idx="1">
                    <c:v>41,9</c:v>
                  </c:pt>
                  <c:pt idx="2">
                    <c:v>23,9</c:v>
                  </c:pt>
                  <c:pt idx="3">
                    <c:v>14,7</c:v>
                  </c:pt>
                  <c:pt idx="4">
                    <c:v>4,8</c:v>
                  </c:pt>
                </c15:dlblRangeCache>
              </c15:datalabelsRange>
            </c:ext>
            <c:ext xmlns:c16="http://schemas.microsoft.com/office/drawing/2014/chart" uri="{C3380CC4-5D6E-409C-BE32-E72D297353CC}">
              <c16:uniqueId val="{00000009-7A68-4D2B-AB16-DFC8F327E07E}"/>
            </c:ext>
          </c:extLst>
        </c:ser>
        <c:dLbls>
          <c:showLegendKey val="0"/>
          <c:showVal val="0"/>
          <c:showCatName val="0"/>
          <c:showSerName val="0"/>
          <c:showPercent val="0"/>
          <c:showBubbleSize val="0"/>
        </c:dLbls>
        <c:gapWidth val="150"/>
        <c:overlap val="100"/>
        <c:axId val="1920671279"/>
        <c:axId val="1920675439"/>
        <c:extLst/>
      </c:barChart>
      <c:catAx>
        <c:axId val="1920671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mn-ea"/>
                <a:cs typeface="+mn-cs"/>
              </a:defRPr>
            </a:pPr>
            <a:endParaRPr lang="en-US"/>
          </a:p>
        </c:txPr>
        <c:crossAx val="1920675439"/>
        <c:crosses val="autoZero"/>
        <c:auto val="1"/>
        <c:lblAlgn val="ctr"/>
        <c:lblOffset val="100"/>
        <c:noMultiLvlLbl val="0"/>
      </c:catAx>
      <c:valAx>
        <c:axId val="1920675439"/>
        <c:scaling>
          <c:orientation val="minMax"/>
        </c:scaling>
        <c:delete val="0"/>
        <c:axPos val="l"/>
        <c:majorGridlines>
          <c:spPr>
            <a:ln w="6350"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mn-ea"/>
                <a:cs typeface="+mn-cs"/>
              </a:defRPr>
            </a:pPr>
            <a:endParaRPr lang="en-US"/>
          </a:p>
        </c:txPr>
        <c:crossAx val="1920671279"/>
        <c:crosses val="autoZero"/>
        <c:crossBetween val="between"/>
      </c:valAx>
      <c:spPr>
        <a:noFill/>
        <a:ln>
          <a:noFill/>
        </a:ln>
        <a:effectLst/>
      </c:spPr>
    </c:plotArea>
    <c:legend>
      <c:legendPos val="t"/>
      <c:legendEntry>
        <c:idx val="3"/>
        <c:delete val="1"/>
      </c:legendEntry>
      <c:layout>
        <c:manualLayout>
          <c:xMode val="edge"/>
          <c:yMode val="edge"/>
          <c:x val="3.5959974984365521E-4"/>
          <c:y val="0.12376845933903151"/>
          <c:w val="0.99266208046695836"/>
          <c:h val="7.1257328228361075E-2"/>
        </c:manualLayout>
      </c:layout>
      <c:overlay val="0"/>
      <c:spPr>
        <a:noFill/>
        <a:ln>
          <a:noFill/>
        </a:ln>
        <a:effectLst/>
      </c:spPr>
      <c:txPr>
        <a:bodyPr rot="0" spcFirstLastPara="1" vertOverflow="ellipsis" vert="horz" wrap="square" anchor="ctr" anchorCtr="1"/>
        <a:lstStyle/>
        <a:p>
          <a:pPr>
            <a:defRPr sz="6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600" b="0">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9908276005837"/>
          <c:y val="0.18414253048780488"/>
          <c:w val="0.68062513028976446"/>
          <c:h val="0.72073509485094844"/>
        </c:manualLayout>
      </c:layout>
      <c:barChart>
        <c:barDir val="bar"/>
        <c:grouping val="stacked"/>
        <c:varyColors val="0"/>
        <c:ser>
          <c:idx val="0"/>
          <c:order val="0"/>
          <c:tx>
            <c:strRef>
              <c:f>'Country Summary'!$C$8</c:f>
              <c:strCache>
                <c:ptCount val="1"/>
                <c:pt idx="0">
                  <c:v>Фінансова</c:v>
                </c:pt>
              </c:strCache>
            </c:strRef>
          </c:tx>
          <c:spPr>
            <a:solidFill>
              <a:schemeClr val="accent1"/>
            </a:solidFill>
            <a:ln>
              <a:noFill/>
            </a:ln>
            <a:effectLst/>
          </c:spPr>
          <c:invertIfNegative val="0"/>
          <c:cat>
            <c:strRef>
              <c:f>'Country Summary'!$B$9:$B$19</c:f>
              <c:strCache>
                <c:ptCount val="11"/>
                <c:pt idx="0">
                  <c:v>Єврокомісія</c:v>
                </c:pt>
                <c:pt idx="1">
                  <c:v>США</c:v>
                </c:pt>
                <c:pt idx="2">
                  <c:v>Німеччина</c:v>
                </c:pt>
                <c:pt idx="3">
                  <c:v>Великобританія</c:v>
                </c:pt>
                <c:pt idx="4">
                  <c:v>Норвегія</c:v>
                </c:pt>
                <c:pt idx="5">
                  <c:v>Японія</c:v>
                </c:pt>
                <c:pt idx="6">
                  <c:v>Канада</c:v>
                </c:pt>
                <c:pt idx="7">
                  <c:v>Польща</c:v>
                </c:pt>
                <c:pt idx="8">
                  <c:v>Нідерланди</c:v>
                </c:pt>
                <c:pt idx="9">
                  <c:v>Данія</c:v>
                </c:pt>
                <c:pt idx="10">
                  <c:v>Інші</c:v>
                </c:pt>
              </c:strCache>
            </c:strRef>
          </c:cat>
          <c:val>
            <c:numRef>
              <c:f>'Country Summary'!$C$9:$C$19</c:f>
              <c:numCache>
                <c:formatCode>0.0</c:formatCode>
                <c:ptCount val="11"/>
                <c:pt idx="0">
                  <c:v>79.090462500000001</c:v>
                </c:pt>
                <c:pt idx="1">
                  <c:v>26.369999999999997</c:v>
                </c:pt>
                <c:pt idx="2">
                  <c:v>1.4862141</c:v>
                </c:pt>
                <c:pt idx="3">
                  <c:v>6.4390210949561046</c:v>
                </c:pt>
                <c:pt idx="4">
                  <c:v>3.6789369130748848</c:v>
                </c:pt>
                <c:pt idx="5">
                  <c:v>6.0715499999999993</c:v>
                </c:pt>
                <c:pt idx="6">
                  <c:v>3.6668526942310353</c:v>
                </c:pt>
                <c:pt idx="7">
                  <c:v>1.0128748559524865</c:v>
                </c:pt>
                <c:pt idx="8">
                  <c:v>1.1586350999999999</c:v>
                </c:pt>
                <c:pt idx="9">
                  <c:v>6.0737250000000007E-2</c:v>
                </c:pt>
                <c:pt idx="10">
                  <c:v>3.6534791945705933</c:v>
                </c:pt>
              </c:numCache>
            </c:numRef>
          </c:val>
          <c:extLst>
            <c:ext xmlns:c16="http://schemas.microsoft.com/office/drawing/2014/chart" uri="{C3380CC4-5D6E-409C-BE32-E72D297353CC}">
              <c16:uniqueId val="{00000000-50BA-4BD1-9ECE-E174DF776AB8}"/>
            </c:ext>
          </c:extLst>
        </c:ser>
        <c:ser>
          <c:idx val="1"/>
          <c:order val="1"/>
          <c:tx>
            <c:strRef>
              <c:f>'Country Summary'!$D$8</c:f>
              <c:strCache>
                <c:ptCount val="1"/>
                <c:pt idx="0">
                  <c:v>Гуманітарна</c:v>
                </c:pt>
              </c:strCache>
            </c:strRef>
          </c:tx>
          <c:spPr>
            <a:solidFill>
              <a:schemeClr val="accent2"/>
            </a:solidFill>
            <a:ln>
              <a:noFill/>
            </a:ln>
            <a:effectLst/>
          </c:spPr>
          <c:invertIfNegative val="0"/>
          <c:cat>
            <c:strRef>
              <c:f>'Country Summary'!$B$9:$B$19</c:f>
              <c:strCache>
                <c:ptCount val="11"/>
                <c:pt idx="0">
                  <c:v>Єврокомісія</c:v>
                </c:pt>
                <c:pt idx="1">
                  <c:v>США</c:v>
                </c:pt>
                <c:pt idx="2">
                  <c:v>Німеччина</c:v>
                </c:pt>
                <c:pt idx="3">
                  <c:v>Великобританія</c:v>
                </c:pt>
                <c:pt idx="4">
                  <c:v>Норвегія</c:v>
                </c:pt>
                <c:pt idx="5">
                  <c:v>Японія</c:v>
                </c:pt>
                <c:pt idx="6">
                  <c:v>Канада</c:v>
                </c:pt>
                <c:pt idx="7">
                  <c:v>Польща</c:v>
                </c:pt>
                <c:pt idx="8">
                  <c:v>Нідерланди</c:v>
                </c:pt>
                <c:pt idx="9">
                  <c:v>Данія</c:v>
                </c:pt>
                <c:pt idx="10">
                  <c:v>Інші</c:v>
                </c:pt>
              </c:strCache>
            </c:strRef>
          </c:cat>
          <c:val>
            <c:numRef>
              <c:f>'Country Summary'!$D$9:$D$19</c:f>
              <c:numCache>
                <c:formatCode>0.0</c:formatCode>
                <c:ptCount val="11"/>
                <c:pt idx="0">
                  <c:v>2.2604820000000001</c:v>
                </c:pt>
                <c:pt idx="1">
                  <c:v>2.7063415229999999</c:v>
                </c:pt>
                <c:pt idx="2">
                  <c:v>2.5600064808149998</c:v>
                </c:pt>
                <c:pt idx="3">
                  <c:v>0.63835317864466945</c:v>
                </c:pt>
                <c:pt idx="4">
                  <c:v>0.20826327799855526</c:v>
                </c:pt>
                <c:pt idx="5">
                  <c:v>1.0941189800000002</c:v>
                </c:pt>
                <c:pt idx="6">
                  <c:v>0.39094922619870115</c:v>
                </c:pt>
                <c:pt idx="7">
                  <c:v>0.36605224906781314</c:v>
                </c:pt>
                <c:pt idx="8">
                  <c:v>0.62006480000000008</c:v>
                </c:pt>
                <c:pt idx="9">
                  <c:v>0.30060840772638692</c:v>
                </c:pt>
                <c:pt idx="10">
                  <c:v>5.5123358188063598</c:v>
                </c:pt>
              </c:numCache>
            </c:numRef>
          </c:val>
          <c:extLst>
            <c:ext xmlns:c16="http://schemas.microsoft.com/office/drawing/2014/chart" uri="{C3380CC4-5D6E-409C-BE32-E72D297353CC}">
              <c16:uniqueId val="{00000001-50BA-4BD1-9ECE-E174DF776AB8}"/>
            </c:ext>
          </c:extLst>
        </c:ser>
        <c:ser>
          <c:idx val="2"/>
          <c:order val="2"/>
          <c:tx>
            <c:strRef>
              <c:f>'Country Summary'!$E$8</c:f>
              <c:strCache>
                <c:ptCount val="1"/>
                <c:pt idx="0">
                  <c:v>Військова</c:v>
                </c:pt>
              </c:strCache>
            </c:strRef>
          </c:tx>
          <c:spPr>
            <a:solidFill>
              <a:schemeClr val="accent3"/>
            </a:solidFill>
            <a:ln>
              <a:noFill/>
            </a:ln>
            <a:effectLst/>
          </c:spPr>
          <c:invertIfNegative val="0"/>
          <c:cat>
            <c:strRef>
              <c:f>'Country Summary'!$B$9:$B$19</c:f>
              <c:strCache>
                <c:ptCount val="11"/>
                <c:pt idx="0">
                  <c:v>Єврокомісія</c:v>
                </c:pt>
                <c:pt idx="1">
                  <c:v>США</c:v>
                </c:pt>
                <c:pt idx="2">
                  <c:v>Німеччина</c:v>
                </c:pt>
                <c:pt idx="3">
                  <c:v>Великобританія</c:v>
                </c:pt>
                <c:pt idx="4">
                  <c:v>Норвегія</c:v>
                </c:pt>
                <c:pt idx="5">
                  <c:v>Японія</c:v>
                </c:pt>
                <c:pt idx="6">
                  <c:v>Канада</c:v>
                </c:pt>
                <c:pt idx="7">
                  <c:v>Польща</c:v>
                </c:pt>
                <c:pt idx="8">
                  <c:v>Нідерланди</c:v>
                </c:pt>
                <c:pt idx="9">
                  <c:v>Данія</c:v>
                </c:pt>
                <c:pt idx="10">
                  <c:v>Інші</c:v>
                </c:pt>
              </c:strCache>
            </c:strRef>
          </c:cat>
          <c:val>
            <c:numRef>
              <c:f>'Country Summary'!$E$9:$E$19</c:f>
              <c:numCache>
                <c:formatCode>0.0</c:formatCode>
                <c:ptCount val="11"/>
                <c:pt idx="0">
                  <c:v>0</c:v>
                </c:pt>
                <c:pt idx="1">
                  <c:v>46.325600000000009</c:v>
                </c:pt>
                <c:pt idx="2">
                  <c:v>18.096637230000002</c:v>
                </c:pt>
                <c:pt idx="3">
                  <c:v>6.9361316406957503</c:v>
                </c:pt>
                <c:pt idx="4">
                  <c:v>3.8065642306766199</c:v>
                </c:pt>
                <c:pt idx="5">
                  <c:v>3.2452000000000002E-2</c:v>
                </c:pt>
                <c:pt idx="6">
                  <c:v>2.2266262010650819</c:v>
                </c:pt>
                <c:pt idx="7">
                  <c:v>3.2064691037337365</c:v>
                </c:pt>
                <c:pt idx="8">
                  <c:v>2.6233210499999999</c:v>
                </c:pt>
                <c:pt idx="9">
                  <c:v>3.7009017485925675</c:v>
                </c:pt>
                <c:pt idx="10">
                  <c:v>10.799591303306784</c:v>
                </c:pt>
              </c:numCache>
            </c:numRef>
          </c:val>
          <c:extLst>
            <c:ext xmlns:c16="http://schemas.microsoft.com/office/drawing/2014/chart" uri="{C3380CC4-5D6E-409C-BE32-E72D297353CC}">
              <c16:uniqueId val="{00000002-50BA-4BD1-9ECE-E174DF776AB8}"/>
            </c:ext>
          </c:extLst>
        </c:ser>
        <c:ser>
          <c:idx val="3"/>
          <c:order val="3"/>
          <c:tx>
            <c:strRef>
              <c:f>'Country Summary'!$F$8</c:f>
              <c:strCache>
                <c:ptCount val="1"/>
              </c:strCache>
            </c:strRef>
          </c:tx>
          <c:spPr>
            <a:solidFill>
              <a:schemeClr val="accent4"/>
            </a:solidFill>
            <a:ln>
              <a:noFill/>
            </a:ln>
            <a:effectLst/>
          </c:spPr>
          <c:invertIfNegative val="0"/>
          <c:dLbls>
            <c:dLbl>
              <c:idx val="0"/>
              <c:tx>
                <c:rich>
                  <a:bodyPr/>
                  <a:lstStyle/>
                  <a:p>
                    <a:fld id="{0E5A95C8-5A7B-4676-9DE1-4D5C8F81BFC9}"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0BA-4BD1-9ECE-E174DF776AB8}"/>
                </c:ext>
              </c:extLst>
            </c:dLbl>
            <c:dLbl>
              <c:idx val="1"/>
              <c:tx>
                <c:rich>
                  <a:bodyPr/>
                  <a:lstStyle/>
                  <a:p>
                    <a:fld id="{BE3A4305-8AB7-4653-B644-9749827FE638}"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0BA-4BD1-9ECE-E174DF776AB8}"/>
                </c:ext>
              </c:extLst>
            </c:dLbl>
            <c:dLbl>
              <c:idx val="2"/>
              <c:tx>
                <c:rich>
                  <a:bodyPr/>
                  <a:lstStyle/>
                  <a:p>
                    <a:fld id="{4794EFEB-E281-4775-9A67-D3408151B2EA}"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0BA-4BD1-9ECE-E174DF776AB8}"/>
                </c:ext>
              </c:extLst>
            </c:dLbl>
            <c:dLbl>
              <c:idx val="3"/>
              <c:tx>
                <c:rich>
                  <a:bodyPr/>
                  <a:lstStyle/>
                  <a:p>
                    <a:fld id="{21805D42-A329-486A-9B8C-F23A26B2EB6E}"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0BA-4BD1-9ECE-E174DF776AB8}"/>
                </c:ext>
              </c:extLst>
            </c:dLbl>
            <c:dLbl>
              <c:idx val="4"/>
              <c:tx>
                <c:rich>
                  <a:bodyPr/>
                  <a:lstStyle/>
                  <a:p>
                    <a:fld id="{442092A6-C833-4EAC-8135-F49405B069D2}"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0BA-4BD1-9ECE-E174DF776AB8}"/>
                </c:ext>
              </c:extLst>
            </c:dLbl>
            <c:dLbl>
              <c:idx val="5"/>
              <c:tx>
                <c:rich>
                  <a:bodyPr/>
                  <a:lstStyle/>
                  <a:p>
                    <a:fld id="{460753E5-34CE-43D8-A7B4-478B932FD895}"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0BA-4BD1-9ECE-E174DF776AB8}"/>
                </c:ext>
              </c:extLst>
            </c:dLbl>
            <c:dLbl>
              <c:idx val="6"/>
              <c:tx>
                <c:rich>
                  <a:bodyPr/>
                  <a:lstStyle/>
                  <a:p>
                    <a:fld id="{F129DE57-AE0A-4D2E-98C1-A0EE8439CD23}"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0BA-4BD1-9ECE-E174DF776AB8}"/>
                </c:ext>
              </c:extLst>
            </c:dLbl>
            <c:dLbl>
              <c:idx val="7"/>
              <c:tx>
                <c:rich>
                  <a:bodyPr/>
                  <a:lstStyle/>
                  <a:p>
                    <a:fld id="{CAA88BE2-44B4-4712-93B8-50C1FA90ECC8}"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0BA-4BD1-9ECE-E174DF776AB8}"/>
                </c:ext>
              </c:extLst>
            </c:dLbl>
            <c:dLbl>
              <c:idx val="8"/>
              <c:tx>
                <c:rich>
                  <a:bodyPr/>
                  <a:lstStyle/>
                  <a:p>
                    <a:fld id="{DAC7684D-A80A-430B-B93A-860F362E42D3}"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0BA-4BD1-9ECE-E174DF776AB8}"/>
                </c:ext>
              </c:extLst>
            </c:dLbl>
            <c:dLbl>
              <c:idx val="9"/>
              <c:tx>
                <c:rich>
                  <a:bodyPr/>
                  <a:lstStyle/>
                  <a:p>
                    <a:fld id="{D0BAC7D1-6752-4A11-A021-2EB3F25EE059}"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0BA-4BD1-9ECE-E174DF776AB8}"/>
                </c:ext>
              </c:extLst>
            </c:dLbl>
            <c:dLbl>
              <c:idx val="10"/>
              <c:tx>
                <c:rich>
                  <a:bodyPr/>
                  <a:lstStyle/>
                  <a:p>
                    <a:fld id="{AFFF5EAC-7623-4BF3-851B-72A02E95A625}"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50BA-4BD1-9ECE-E174DF776AB8}"/>
                </c:ext>
              </c:extLst>
            </c:dLbl>
            <c:spPr>
              <a:noFill/>
              <a:ln>
                <a:noFill/>
              </a:ln>
              <a:effectLst/>
            </c:spPr>
            <c:txPr>
              <a:bodyPr rot="0" spcFirstLastPara="1" vertOverflow="ellipsis" vert="horz" wrap="square" anchor="ctr" anchorCtr="1"/>
              <a:lstStyle/>
              <a:p>
                <a:pPr>
                  <a:defRPr sz="800" b="0" i="0" u="none" strike="noStrike" kern="1200" baseline="0">
                    <a:solidFill>
                      <a:schemeClr val="accent3"/>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'Country Summary'!$B$9:$B$19</c:f>
              <c:strCache>
                <c:ptCount val="11"/>
                <c:pt idx="0">
                  <c:v>Єврокомісія</c:v>
                </c:pt>
                <c:pt idx="1">
                  <c:v>США</c:v>
                </c:pt>
                <c:pt idx="2">
                  <c:v>Німеччина</c:v>
                </c:pt>
                <c:pt idx="3">
                  <c:v>Великобританія</c:v>
                </c:pt>
                <c:pt idx="4">
                  <c:v>Норвегія</c:v>
                </c:pt>
                <c:pt idx="5">
                  <c:v>Японія</c:v>
                </c:pt>
                <c:pt idx="6">
                  <c:v>Канада</c:v>
                </c:pt>
                <c:pt idx="7">
                  <c:v>Польща</c:v>
                </c:pt>
                <c:pt idx="8">
                  <c:v>Нідерланди</c:v>
                </c:pt>
                <c:pt idx="9">
                  <c:v>Данія</c:v>
                </c:pt>
                <c:pt idx="10">
                  <c:v>Інші</c:v>
                </c:pt>
              </c:strCache>
            </c:strRef>
          </c:cat>
          <c:val>
            <c:numRef>
              <c:f>'Country Summary'!$F$9:$F$19</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5="http://schemas.microsoft.com/office/drawing/2012/chart" uri="{02D57815-91ED-43cb-92C2-25804820EDAC}">
              <c15:datalabelsRange>
                <c15:f>'Country Summary'!$G$9:$G$19</c15:f>
                <c15:dlblRangeCache>
                  <c:ptCount val="11"/>
                  <c:pt idx="0">
                    <c:v>81,4</c:v>
                  </c:pt>
                  <c:pt idx="1">
                    <c:v>75,4</c:v>
                  </c:pt>
                  <c:pt idx="2">
                    <c:v>22,1</c:v>
                  </c:pt>
                  <c:pt idx="3">
                    <c:v>14,0</c:v>
                  </c:pt>
                  <c:pt idx="4">
                    <c:v>7,7</c:v>
                  </c:pt>
                  <c:pt idx="5">
                    <c:v>7,2</c:v>
                  </c:pt>
                  <c:pt idx="6">
                    <c:v>6,3</c:v>
                  </c:pt>
                  <c:pt idx="7">
                    <c:v>4,6</c:v>
                  </c:pt>
                  <c:pt idx="8">
                    <c:v>4,4</c:v>
                  </c:pt>
                  <c:pt idx="9">
                    <c:v>4,1</c:v>
                  </c:pt>
                  <c:pt idx="10">
                    <c:v>20,0</c:v>
                  </c:pt>
                </c15:dlblRangeCache>
              </c15:datalabelsRange>
            </c:ext>
            <c:ext xmlns:c16="http://schemas.microsoft.com/office/drawing/2014/chart" uri="{C3380CC4-5D6E-409C-BE32-E72D297353CC}">
              <c16:uniqueId val="{0000000E-50BA-4BD1-9ECE-E174DF776AB8}"/>
            </c:ext>
          </c:extLst>
        </c:ser>
        <c:dLbls>
          <c:showLegendKey val="0"/>
          <c:showVal val="0"/>
          <c:showCatName val="0"/>
          <c:showSerName val="0"/>
          <c:showPercent val="0"/>
          <c:showBubbleSize val="0"/>
        </c:dLbls>
        <c:gapWidth val="55"/>
        <c:overlap val="100"/>
        <c:axId val="399893263"/>
        <c:axId val="399890767"/>
      </c:barChart>
      <c:catAx>
        <c:axId val="39989326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ysClr val="windowText" lastClr="000000"/>
                </a:solidFill>
                <a:latin typeface="+mn-lt"/>
                <a:ea typeface="+mn-ea"/>
                <a:cs typeface="+mn-cs"/>
              </a:defRPr>
            </a:pPr>
            <a:endParaRPr lang="en-US"/>
          </a:p>
        </c:txPr>
        <c:crossAx val="399890767"/>
        <c:crosses val="autoZero"/>
        <c:auto val="1"/>
        <c:lblAlgn val="ctr"/>
        <c:lblOffset val="100"/>
        <c:noMultiLvlLbl val="0"/>
      </c:catAx>
      <c:valAx>
        <c:axId val="399890767"/>
        <c:scaling>
          <c:orientation val="minMax"/>
        </c:scaling>
        <c:delete val="0"/>
        <c:axPos val="t"/>
        <c:numFmt formatCode="General" sourceLinked="0"/>
        <c:majorTickMark val="none"/>
        <c:minorTickMark val="none"/>
        <c:tickLblPos val="high"/>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mn-ea"/>
                <a:cs typeface="+mn-cs"/>
              </a:defRPr>
            </a:pPr>
            <a:endParaRPr lang="en-US"/>
          </a:p>
        </c:txPr>
        <c:crossAx val="399893263"/>
        <c:crosses val="autoZero"/>
        <c:crossBetween val="between"/>
      </c:valAx>
      <c:spPr>
        <a:noFill/>
        <a:ln>
          <a:noFill/>
        </a:ln>
        <a:effectLst/>
      </c:spPr>
    </c:plotArea>
    <c:legend>
      <c:legendPos val="t"/>
      <c:legendEntry>
        <c:idx val="3"/>
        <c:delete val="1"/>
      </c:legendEntry>
      <c:layout>
        <c:manualLayout>
          <c:xMode val="edge"/>
          <c:yMode val="edge"/>
          <c:x val="0"/>
          <c:y val="0.10217649051490515"/>
          <c:w val="1"/>
          <c:h val="7.1210619918699189E-2"/>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600" b="0">
          <a:solidFill>
            <a:sysClr val="windowText" lastClr="000000"/>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386917821434993E-2"/>
          <c:y val="0.22840471311649066"/>
          <c:w val="0.88213778159676182"/>
          <c:h val="0.65633808068635779"/>
        </c:manualLayout>
      </c:layout>
      <c:barChart>
        <c:barDir val="col"/>
        <c:grouping val="stacked"/>
        <c:varyColors val="0"/>
        <c:ser>
          <c:idx val="0"/>
          <c:order val="0"/>
          <c:tx>
            <c:strRef>
              <c:f>Sheet1!$A$17</c:f>
              <c:strCache>
                <c:ptCount val="1"/>
                <c:pt idx="0">
                  <c:v>Фінансування без урахування МВФ</c:v>
                </c:pt>
              </c:strCache>
            </c:strRef>
          </c:tx>
          <c:spPr>
            <a:solidFill>
              <a:schemeClr val="accent1"/>
            </a:solidFill>
            <a:ln>
              <a:noFill/>
            </a:ln>
            <a:effectLst/>
          </c:spPr>
          <c:invertIfNegative val="0"/>
          <c:dLbls>
            <c:dLbl>
              <c:idx val="4"/>
              <c:delete val="1"/>
              <c:extLst>
                <c:ext xmlns:c15="http://schemas.microsoft.com/office/drawing/2012/chart" uri="{CE6537A1-D6FC-4f65-9D91-7224C49458BB}"/>
                <c:ext xmlns:c16="http://schemas.microsoft.com/office/drawing/2014/chart" uri="{C3380CC4-5D6E-409C-BE32-E72D297353CC}">
                  <c16:uniqueId val="{00000000-14FF-4F4B-BA09-CA4AE33D1870}"/>
                </c:ext>
              </c:extLst>
            </c:dLbl>
            <c:spPr>
              <a:noFill/>
              <a:ln>
                <a:noFill/>
              </a:ln>
              <a:effectLst/>
            </c:spPr>
            <c:txPr>
              <a:bodyPr rot="0" spcFirstLastPara="1" vertOverflow="ellipsis" vert="horz" wrap="square" anchor="ctr" anchorCtr="1"/>
              <a:lstStyle/>
              <a:p>
                <a:pPr>
                  <a:defRPr sz="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Sheet1!$B$16:$F$16</c:f>
              <c:numCache>
                <c:formatCode>General</c:formatCode>
                <c:ptCount val="5"/>
                <c:pt idx="0">
                  <c:v>2023</c:v>
                </c:pt>
                <c:pt idx="1">
                  <c:v>2024</c:v>
                </c:pt>
                <c:pt idx="2">
                  <c:v>2025</c:v>
                </c:pt>
                <c:pt idx="3">
                  <c:v>2026</c:v>
                </c:pt>
                <c:pt idx="4">
                  <c:v>2027</c:v>
                </c:pt>
              </c:numCache>
            </c:numRef>
          </c:cat>
          <c:val>
            <c:numRef>
              <c:f>Sheet1!$B$17:$F$17</c:f>
              <c:numCache>
                <c:formatCode>General</c:formatCode>
                <c:ptCount val="5"/>
                <c:pt idx="0">
                  <c:v>37.5</c:v>
                </c:pt>
                <c:pt idx="1">
                  <c:v>31.9</c:v>
                </c:pt>
                <c:pt idx="2">
                  <c:v>18.899999999999999</c:v>
                </c:pt>
                <c:pt idx="3">
                  <c:v>8.5</c:v>
                </c:pt>
                <c:pt idx="4">
                  <c:v>0</c:v>
                </c:pt>
              </c:numCache>
            </c:numRef>
          </c:val>
          <c:extLst>
            <c:ext xmlns:c16="http://schemas.microsoft.com/office/drawing/2014/chart" uri="{C3380CC4-5D6E-409C-BE32-E72D297353CC}">
              <c16:uniqueId val="{00000001-14FF-4F4B-BA09-CA4AE33D1870}"/>
            </c:ext>
          </c:extLst>
        </c:ser>
        <c:ser>
          <c:idx val="1"/>
          <c:order val="1"/>
          <c:tx>
            <c:strRef>
              <c:f>Sheet1!$A$18</c:f>
              <c:strCache>
                <c:ptCount val="1"/>
                <c:pt idx="0">
                  <c:v>МВФ</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Sheet1!$B$16:$F$16</c:f>
              <c:numCache>
                <c:formatCode>General</c:formatCode>
                <c:ptCount val="5"/>
                <c:pt idx="0">
                  <c:v>2023</c:v>
                </c:pt>
                <c:pt idx="1">
                  <c:v>2024</c:v>
                </c:pt>
                <c:pt idx="2">
                  <c:v>2025</c:v>
                </c:pt>
                <c:pt idx="3">
                  <c:v>2026</c:v>
                </c:pt>
                <c:pt idx="4">
                  <c:v>2027</c:v>
                </c:pt>
              </c:numCache>
            </c:numRef>
          </c:cat>
          <c:val>
            <c:numRef>
              <c:f>Sheet1!$B$18:$F$18</c:f>
              <c:numCache>
                <c:formatCode>General</c:formatCode>
                <c:ptCount val="5"/>
                <c:pt idx="0">
                  <c:v>4.5</c:v>
                </c:pt>
                <c:pt idx="1">
                  <c:v>5.4</c:v>
                </c:pt>
                <c:pt idx="2">
                  <c:v>1.8</c:v>
                </c:pt>
                <c:pt idx="3">
                  <c:v>2.6</c:v>
                </c:pt>
                <c:pt idx="4">
                  <c:v>1.3</c:v>
                </c:pt>
              </c:numCache>
            </c:numRef>
          </c:val>
          <c:extLst>
            <c:ext xmlns:c16="http://schemas.microsoft.com/office/drawing/2014/chart" uri="{C3380CC4-5D6E-409C-BE32-E72D297353CC}">
              <c16:uniqueId val="{00000002-14FF-4F4B-BA09-CA4AE33D1870}"/>
            </c:ext>
          </c:extLst>
        </c:ser>
        <c:ser>
          <c:idx val="2"/>
          <c:order val="2"/>
          <c:tx>
            <c:strRef>
              <c:f>Sheet1!$A$19</c:f>
              <c:strCache>
                <c:ptCount val="1"/>
                <c:pt idx="0">
                  <c:v>Потенційне прощення боргу</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Sheet1!$B$16:$F$16</c:f>
              <c:numCache>
                <c:formatCode>General</c:formatCode>
                <c:ptCount val="5"/>
                <c:pt idx="0">
                  <c:v>2023</c:v>
                </c:pt>
                <c:pt idx="1">
                  <c:v>2024</c:v>
                </c:pt>
                <c:pt idx="2">
                  <c:v>2025</c:v>
                </c:pt>
                <c:pt idx="3">
                  <c:v>2026</c:v>
                </c:pt>
                <c:pt idx="4">
                  <c:v>2027</c:v>
                </c:pt>
              </c:numCache>
            </c:numRef>
          </c:cat>
          <c:val>
            <c:numRef>
              <c:f>Sheet1!$B$19:$F$19</c:f>
              <c:numCache>
                <c:formatCode>General</c:formatCode>
                <c:ptCount val="5"/>
                <c:pt idx="1">
                  <c:v>4.5999999999999996</c:v>
                </c:pt>
                <c:pt idx="2">
                  <c:v>3.2</c:v>
                </c:pt>
                <c:pt idx="3">
                  <c:v>3.6</c:v>
                </c:pt>
                <c:pt idx="4">
                  <c:v>3.5</c:v>
                </c:pt>
              </c:numCache>
            </c:numRef>
          </c:val>
          <c:extLst>
            <c:ext xmlns:c16="http://schemas.microsoft.com/office/drawing/2014/chart" uri="{C3380CC4-5D6E-409C-BE32-E72D297353CC}">
              <c16:uniqueId val="{00000003-14FF-4F4B-BA09-CA4AE33D1870}"/>
            </c:ext>
          </c:extLst>
        </c:ser>
        <c:ser>
          <c:idx val="3"/>
          <c:order val="3"/>
          <c:spPr>
            <a:solidFill>
              <a:schemeClr val="accent4"/>
            </a:solidFill>
            <a:ln>
              <a:noFill/>
            </a:ln>
            <a:effectLst/>
          </c:spPr>
          <c:invertIfNegative val="0"/>
          <c:dLbls>
            <c:dLbl>
              <c:idx val="0"/>
              <c:layout>
                <c:manualLayout>
                  <c:x val="-3.0335449715169589E-17"/>
                  <c:y val="-2.7753625767567857E-2"/>
                </c:manualLayout>
              </c:layout>
              <c:tx>
                <c:rich>
                  <a:bodyPr/>
                  <a:lstStyle/>
                  <a:p>
                    <a:fld id="{831D2654-D90F-4352-9C08-DE5FA7AEF0C1}" type="CELLRANGE">
                      <a:rPr lang="en-US"/>
                      <a:pPr/>
                      <a:t>[ДІАПАЗОН КЛІТИНОК]</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14FF-4F4B-BA09-CA4AE33D1870}"/>
                </c:ext>
              </c:extLst>
            </c:dLbl>
            <c:dLbl>
              <c:idx val="1"/>
              <c:layout>
                <c:manualLayout>
                  <c:x val="0"/>
                  <c:y val="-3.4968679126512671E-2"/>
                </c:manualLayout>
              </c:layout>
              <c:tx>
                <c:rich>
                  <a:bodyPr/>
                  <a:lstStyle/>
                  <a:p>
                    <a:fld id="{79425D55-1AC2-4F69-AA66-AB9F23742635}" type="CELLRANGE">
                      <a:rPr lang="en-US"/>
                      <a:pPr/>
                      <a:t>[ДІАПАЗОН КЛІТИНОК]</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14FF-4F4B-BA09-CA4AE33D1870}"/>
                </c:ext>
              </c:extLst>
            </c:dLbl>
            <c:dLbl>
              <c:idx val="2"/>
              <c:tx>
                <c:rich>
                  <a:bodyPr/>
                  <a:lstStyle/>
                  <a:p>
                    <a:fld id="{9833DB0C-AF83-46A4-A510-BC7611C246FC}"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4FF-4F4B-BA09-CA4AE33D1870}"/>
                </c:ext>
              </c:extLst>
            </c:dLbl>
            <c:dLbl>
              <c:idx val="3"/>
              <c:tx>
                <c:rich>
                  <a:bodyPr/>
                  <a:lstStyle/>
                  <a:p>
                    <a:fld id="{B0685190-6502-47BC-A5C7-BB43E769328A}"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14FF-4F4B-BA09-CA4AE33D1870}"/>
                </c:ext>
              </c:extLst>
            </c:dLbl>
            <c:dLbl>
              <c:idx val="4"/>
              <c:tx>
                <c:rich>
                  <a:bodyPr/>
                  <a:lstStyle/>
                  <a:p>
                    <a:fld id="{653629E9-6AF3-4F70-8EC4-CDA6BC98E054}"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4FF-4F4B-BA09-CA4AE33D1870}"/>
                </c:ext>
              </c:extLst>
            </c:dLbl>
            <c:spPr>
              <a:noFill/>
              <a:ln>
                <a:noFill/>
              </a:ln>
              <a:effectLst/>
            </c:spPr>
            <c:txPr>
              <a:bodyPr rot="0" spcFirstLastPara="1" vertOverflow="ellipsis" vert="horz" wrap="square" anchor="ctr" anchorCtr="1"/>
              <a:lstStyle/>
              <a:p>
                <a:pPr>
                  <a:defRPr sz="800" b="0" i="0" u="none" strike="noStrike" kern="1200" baseline="0">
                    <a:solidFill>
                      <a:schemeClr val="accent3"/>
                    </a:solidFill>
                    <a:latin typeface="+mn-lt"/>
                    <a:ea typeface="+mn-ea"/>
                    <a:cs typeface="+mn-cs"/>
                  </a:defRPr>
                </a:pPr>
                <a:endParaRPr lang="en-US"/>
              </a:p>
            </c:txPr>
            <c:dLblPos val="inBase"/>
            <c:showLegendKey val="0"/>
            <c:showVal val="0"/>
            <c:showCatName val="0"/>
            <c:showSerName val="0"/>
            <c:showPercent val="0"/>
            <c:showBubbleSize val="0"/>
            <c:showLeaderLines val="0"/>
            <c:extLst xmlns:c15="http://schemas.microsoft.com/office/drawing/2012/chart">
              <c:ext xmlns:c15="http://schemas.microsoft.com/office/drawing/2012/chart" uri="{CE6537A1-D6FC-4f65-9D91-7224C49458BB}">
                <c15:showDataLabelsRange val="1"/>
                <c15:showLeaderLines val="0"/>
              </c:ext>
            </c:extLst>
          </c:dLbls>
          <c:val>
            <c:numRef>
              <c:f>Sheet1!$B$21:$F$21</c:f>
              <c:numCache>
                <c:formatCode>General</c:formatCode>
                <c:ptCount val="5"/>
                <c:pt idx="0">
                  <c:v>0</c:v>
                </c:pt>
                <c:pt idx="1">
                  <c:v>0</c:v>
                </c:pt>
                <c:pt idx="2">
                  <c:v>0</c:v>
                </c:pt>
                <c:pt idx="3">
                  <c:v>0</c:v>
                </c:pt>
                <c:pt idx="4">
                  <c:v>0</c:v>
                </c:pt>
              </c:numCache>
              <c:extLst xmlns:c15="http://schemas.microsoft.com/office/drawing/2012/chart"/>
            </c:numRef>
          </c:val>
          <c:extLst xmlns:c15="http://schemas.microsoft.com/office/drawing/2012/chart">
            <c:ext xmlns:c15="http://schemas.microsoft.com/office/drawing/2012/chart" uri="{02D57815-91ED-43cb-92C2-25804820EDAC}">
              <c15:datalabelsRange>
                <c15:f>Sheet1!$B$20:$F$20</c15:f>
                <c15:dlblRangeCache>
                  <c:ptCount val="5"/>
                  <c:pt idx="0">
                    <c:v>42</c:v>
                  </c:pt>
                  <c:pt idx="1">
                    <c:v>41,9</c:v>
                  </c:pt>
                  <c:pt idx="2">
                    <c:v>23,9</c:v>
                  </c:pt>
                  <c:pt idx="3">
                    <c:v>14,7</c:v>
                  </c:pt>
                  <c:pt idx="4">
                    <c:v>4,8</c:v>
                  </c:pt>
                </c15:dlblRangeCache>
              </c15:datalabelsRange>
            </c:ext>
            <c:ext xmlns:c16="http://schemas.microsoft.com/office/drawing/2014/chart" uri="{C3380CC4-5D6E-409C-BE32-E72D297353CC}">
              <c16:uniqueId val="{00000009-14FF-4F4B-BA09-CA4AE33D1870}"/>
            </c:ext>
          </c:extLst>
        </c:ser>
        <c:dLbls>
          <c:showLegendKey val="0"/>
          <c:showVal val="0"/>
          <c:showCatName val="0"/>
          <c:showSerName val="0"/>
          <c:showPercent val="0"/>
          <c:showBubbleSize val="0"/>
        </c:dLbls>
        <c:gapWidth val="150"/>
        <c:overlap val="100"/>
        <c:axId val="1920671279"/>
        <c:axId val="1920675439"/>
        <c:extLst/>
      </c:barChart>
      <c:catAx>
        <c:axId val="1920671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mn-ea"/>
                <a:cs typeface="+mn-cs"/>
              </a:defRPr>
            </a:pPr>
            <a:endParaRPr lang="en-US"/>
          </a:p>
        </c:txPr>
        <c:crossAx val="1920675439"/>
        <c:crosses val="autoZero"/>
        <c:auto val="1"/>
        <c:lblAlgn val="ctr"/>
        <c:lblOffset val="100"/>
        <c:noMultiLvlLbl val="0"/>
      </c:catAx>
      <c:valAx>
        <c:axId val="1920675439"/>
        <c:scaling>
          <c:orientation val="minMax"/>
        </c:scaling>
        <c:delete val="0"/>
        <c:axPos val="l"/>
        <c:majorGridlines>
          <c:spPr>
            <a:ln w="6350"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mn-ea"/>
                <a:cs typeface="+mn-cs"/>
              </a:defRPr>
            </a:pPr>
            <a:endParaRPr lang="en-US"/>
          </a:p>
        </c:txPr>
        <c:crossAx val="1920671279"/>
        <c:crosses val="autoZero"/>
        <c:crossBetween val="between"/>
      </c:valAx>
      <c:spPr>
        <a:noFill/>
        <a:ln>
          <a:noFill/>
        </a:ln>
        <a:effectLst/>
      </c:spPr>
    </c:plotArea>
    <c:legend>
      <c:legendPos val="t"/>
      <c:legendEntry>
        <c:idx val="3"/>
        <c:delete val="1"/>
      </c:legendEntry>
      <c:layout>
        <c:manualLayout>
          <c:xMode val="edge"/>
          <c:yMode val="edge"/>
          <c:x val="3.5959974984365521E-4"/>
          <c:y val="0.12376845933903151"/>
          <c:w val="0.99266208046695836"/>
          <c:h val="7.1257328228361075E-2"/>
        </c:manualLayout>
      </c:layout>
      <c:overlay val="0"/>
      <c:spPr>
        <a:noFill/>
        <a:ln>
          <a:noFill/>
        </a:ln>
        <a:effectLst/>
      </c:spPr>
      <c:txPr>
        <a:bodyPr rot="0" spcFirstLastPara="1" vertOverflow="ellipsis" vert="horz" wrap="square" anchor="ctr" anchorCtr="1"/>
        <a:lstStyle/>
        <a:p>
          <a:pPr>
            <a:defRPr sz="6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600" b="0">
          <a:solidFill>
            <a:sysClr val="windowText" lastClr="000000"/>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9908276005837"/>
          <c:y val="0.18414253048780488"/>
          <c:w val="0.68062513028976446"/>
          <c:h val="0.72073509485094844"/>
        </c:manualLayout>
      </c:layout>
      <c:barChart>
        <c:barDir val="bar"/>
        <c:grouping val="stacked"/>
        <c:varyColors val="0"/>
        <c:ser>
          <c:idx val="0"/>
          <c:order val="0"/>
          <c:tx>
            <c:strRef>
              <c:f>'Country Summary'!$C$8</c:f>
              <c:strCache>
                <c:ptCount val="1"/>
                <c:pt idx="0">
                  <c:v>Фінансова</c:v>
                </c:pt>
              </c:strCache>
            </c:strRef>
          </c:tx>
          <c:spPr>
            <a:solidFill>
              <a:schemeClr val="accent1"/>
            </a:solidFill>
            <a:ln>
              <a:noFill/>
            </a:ln>
            <a:effectLst/>
          </c:spPr>
          <c:invertIfNegative val="0"/>
          <c:cat>
            <c:strRef>
              <c:f>'Country Summary'!$B$9:$B$19</c:f>
              <c:strCache>
                <c:ptCount val="11"/>
                <c:pt idx="0">
                  <c:v>Єврокомісія</c:v>
                </c:pt>
                <c:pt idx="1">
                  <c:v>США</c:v>
                </c:pt>
                <c:pt idx="2">
                  <c:v>Німеччина</c:v>
                </c:pt>
                <c:pt idx="3">
                  <c:v>Великобританія</c:v>
                </c:pt>
                <c:pt idx="4">
                  <c:v>Норвегія</c:v>
                </c:pt>
                <c:pt idx="5">
                  <c:v>Японія</c:v>
                </c:pt>
                <c:pt idx="6">
                  <c:v>Канада</c:v>
                </c:pt>
                <c:pt idx="7">
                  <c:v>Польща</c:v>
                </c:pt>
                <c:pt idx="8">
                  <c:v>Нідерланди</c:v>
                </c:pt>
                <c:pt idx="9">
                  <c:v>Данія</c:v>
                </c:pt>
                <c:pt idx="10">
                  <c:v>Інші</c:v>
                </c:pt>
              </c:strCache>
            </c:strRef>
          </c:cat>
          <c:val>
            <c:numRef>
              <c:f>'Country Summary'!$C$9:$C$19</c:f>
              <c:numCache>
                <c:formatCode>0.0</c:formatCode>
                <c:ptCount val="11"/>
                <c:pt idx="0">
                  <c:v>79.090462500000001</c:v>
                </c:pt>
                <c:pt idx="1">
                  <c:v>26.369999999999997</c:v>
                </c:pt>
                <c:pt idx="2">
                  <c:v>1.4862141</c:v>
                </c:pt>
                <c:pt idx="3">
                  <c:v>6.4390210949561046</c:v>
                </c:pt>
                <c:pt idx="4">
                  <c:v>3.6789369130748848</c:v>
                </c:pt>
                <c:pt idx="5">
                  <c:v>6.0715499999999993</c:v>
                </c:pt>
                <c:pt idx="6">
                  <c:v>3.6668526942310353</c:v>
                </c:pt>
                <c:pt idx="7">
                  <c:v>1.0128748559524865</c:v>
                </c:pt>
                <c:pt idx="8">
                  <c:v>1.1586350999999999</c:v>
                </c:pt>
                <c:pt idx="9">
                  <c:v>6.0737250000000007E-2</c:v>
                </c:pt>
                <c:pt idx="10">
                  <c:v>3.6534791945705933</c:v>
                </c:pt>
              </c:numCache>
            </c:numRef>
          </c:val>
          <c:extLst>
            <c:ext xmlns:c16="http://schemas.microsoft.com/office/drawing/2014/chart" uri="{C3380CC4-5D6E-409C-BE32-E72D297353CC}">
              <c16:uniqueId val="{00000000-6766-41F0-A109-C02C4F646A55}"/>
            </c:ext>
          </c:extLst>
        </c:ser>
        <c:ser>
          <c:idx val="1"/>
          <c:order val="1"/>
          <c:tx>
            <c:strRef>
              <c:f>'Country Summary'!$D$8</c:f>
              <c:strCache>
                <c:ptCount val="1"/>
                <c:pt idx="0">
                  <c:v>Гуманітарна</c:v>
                </c:pt>
              </c:strCache>
            </c:strRef>
          </c:tx>
          <c:spPr>
            <a:solidFill>
              <a:schemeClr val="accent2"/>
            </a:solidFill>
            <a:ln>
              <a:noFill/>
            </a:ln>
            <a:effectLst/>
          </c:spPr>
          <c:invertIfNegative val="0"/>
          <c:cat>
            <c:strRef>
              <c:f>'Country Summary'!$B$9:$B$19</c:f>
              <c:strCache>
                <c:ptCount val="11"/>
                <c:pt idx="0">
                  <c:v>Єврокомісія</c:v>
                </c:pt>
                <c:pt idx="1">
                  <c:v>США</c:v>
                </c:pt>
                <c:pt idx="2">
                  <c:v>Німеччина</c:v>
                </c:pt>
                <c:pt idx="3">
                  <c:v>Великобританія</c:v>
                </c:pt>
                <c:pt idx="4">
                  <c:v>Норвегія</c:v>
                </c:pt>
                <c:pt idx="5">
                  <c:v>Японія</c:v>
                </c:pt>
                <c:pt idx="6">
                  <c:v>Канада</c:v>
                </c:pt>
                <c:pt idx="7">
                  <c:v>Польща</c:v>
                </c:pt>
                <c:pt idx="8">
                  <c:v>Нідерланди</c:v>
                </c:pt>
                <c:pt idx="9">
                  <c:v>Данія</c:v>
                </c:pt>
                <c:pt idx="10">
                  <c:v>Інші</c:v>
                </c:pt>
              </c:strCache>
            </c:strRef>
          </c:cat>
          <c:val>
            <c:numRef>
              <c:f>'Country Summary'!$D$9:$D$19</c:f>
              <c:numCache>
                <c:formatCode>0.0</c:formatCode>
                <c:ptCount val="11"/>
                <c:pt idx="0">
                  <c:v>2.2604820000000001</c:v>
                </c:pt>
                <c:pt idx="1">
                  <c:v>2.7063415229999999</c:v>
                </c:pt>
                <c:pt idx="2">
                  <c:v>2.5600064808149998</c:v>
                </c:pt>
                <c:pt idx="3">
                  <c:v>0.63835317864466945</c:v>
                </c:pt>
                <c:pt idx="4">
                  <c:v>0.20826327799855526</c:v>
                </c:pt>
                <c:pt idx="5">
                  <c:v>1.0941189800000002</c:v>
                </c:pt>
                <c:pt idx="6">
                  <c:v>0.39094922619870115</c:v>
                </c:pt>
                <c:pt idx="7">
                  <c:v>0.36605224906781314</c:v>
                </c:pt>
                <c:pt idx="8">
                  <c:v>0.62006480000000008</c:v>
                </c:pt>
                <c:pt idx="9">
                  <c:v>0.30060840772638692</c:v>
                </c:pt>
                <c:pt idx="10">
                  <c:v>5.5123358188063598</c:v>
                </c:pt>
              </c:numCache>
            </c:numRef>
          </c:val>
          <c:extLst>
            <c:ext xmlns:c16="http://schemas.microsoft.com/office/drawing/2014/chart" uri="{C3380CC4-5D6E-409C-BE32-E72D297353CC}">
              <c16:uniqueId val="{00000001-6766-41F0-A109-C02C4F646A55}"/>
            </c:ext>
          </c:extLst>
        </c:ser>
        <c:ser>
          <c:idx val="2"/>
          <c:order val="2"/>
          <c:tx>
            <c:strRef>
              <c:f>'Country Summary'!$E$8</c:f>
              <c:strCache>
                <c:ptCount val="1"/>
                <c:pt idx="0">
                  <c:v>Військова</c:v>
                </c:pt>
              </c:strCache>
            </c:strRef>
          </c:tx>
          <c:spPr>
            <a:solidFill>
              <a:schemeClr val="accent3"/>
            </a:solidFill>
            <a:ln>
              <a:noFill/>
            </a:ln>
            <a:effectLst/>
          </c:spPr>
          <c:invertIfNegative val="0"/>
          <c:cat>
            <c:strRef>
              <c:f>'Country Summary'!$B$9:$B$19</c:f>
              <c:strCache>
                <c:ptCount val="11"/>
                <c:pt idx="0">
                  <c:v>Єврокомісія</c:v>
                </c:pt>
                <c:pt idx="1">
                  <c:v>США</c:v>
                </c:pt>
                <c:pt idx="2">
                  <c:v>Німеччина</c:v>
                </c:pt>
                <c:pt idx="3">
                  <c:v>Великобританія</c:v>
                </c:pt>
                <c:pt idx="4">
                  <c:v>Норвегія</c:v>
                </c:pt>
                <c:pt idx="5">
                  <c:v>Японія</c:v>
                </c:pt>
                <c:pt idx="6">
                  <c:v>Канада</c:v>
                </c:pt>
                <c:pt idx="7">
                  <c:v>Польща</c:v>
                </c:pt>
                <c:pt idx="8">
                  <c:v>Нідерланди</c:v>
                </c:pt>
                <c:pt idx="9">
                  <c:v>Данія</c:v>
                </c:pt>
                <c:pt idx="10">
                  <c:v>Інші</c:v>
                </c:pt>
              </c:strCache>
            </c:strRef>
          </c:cat>
          <c:val>
            <c:numRef>
              <c:f>'Country Summary'!$E$9:$E$19</c:f>
              <c:numCache>
                <c:formatCode>0.0</c:formatCode>
                <c:ptCount val="11"/>
                <c:pt idx="0">
                  <c:v>0</c:v>
                </c:pt>
                <c:pt idx="1">
                  <c:v>46.325600000000009</c:v>
                </c:pt>
                <c:pt idx="2">
                  <c:v>18.096637230000002</c:v>
                </c:pt>
                <c:pt idx="3">
                  <c:v>6.9361316406957503</c:v>
                </c:pt>
                <c:pt idx="4">
                  <c:v>3.8065642306766199</c:v>
                </c:pt>
                <c:pt idx="5">
                  <c:v>3.2452000000000002E-2</c:v>
                </c:pt>
                <c:pt idx="6">
                  <c:v>2.2266262010650819</c:v>
                </c:pt>
                <c:pt idx="7">
                  <c:v>3.2064691037337365</c:v>
                </c:pt>
                <c:pt idx="8">
                  <c:v>2.6233210499999999</c:v>
                </c:pt>
                <c:pt idx="9">
                  <c:v>3.7009017485925675</c:v>
                </c:pt>
                <c:pt idx="10">
                  <c:v>10.799591303306784</c:v>
                </c:pt>
              </c:numCache>
            </c:numRef>
          </c:val>
          <c:extLst>
            <c:ext xmlns:c16="http://schemas.microsoft.com/office/drawing/2014/chart" uri="{C3380CC4-5D6E-409C-BE32-E72D297353CC}">
              <c16:uniqueId val="{00000002-6766-41F0-A109-C02C4F646A55}"/>
            </c:ext>
          </c:extLst>
        </c:ser>
        <c:ser>
          <c:idx val="3"/>
          <c:order val="3"/>
          <c:tx>
            <c:strRef>
              <c:f>'Country Summary'!$F$8</c:f>
              <c:strCache>
                <c:ptCount val="1"/>
              </c:strCache>
            </c:strRef>
          </c:tx>
          <c:spPr>
            <a:solidFill>
              <a:schemeClr val="accent4"/>
            </a:solidFill>
            <a:ln>
              <a:noFill/>
            </a:ln>
            <a:effectLst/>
          </c:spPr>
          <c:invertIfNegative val="0"/>
          <c:dLbls>
            <c:dLbl>
              <c:idx val="0"/>
              <c:tx>
                <c:rich>
                  <a:bodyPr/>
                  <a:lstStyle/>
                  <a:p>
                    <a:fld id="{8E059B6B-25CC-499B-9527-3313495CFBB6}"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6766-41F0-A109-C02C4F646A55}"/>
                </c:ext>
              </c:extLst>
            </c:dLbl>
            <c:dLbl>
              <c:idx val="1"/>
              <c:tx>
                <c:rich>
                  <a:bodyPr/>
                  <a:lstStyle/>
                  <a:p>
                    <a:fld id="{9EB3DD95-E62F-48E0-A366-97512DDFC6CB}"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6766-41F0-A109-C02C4F646A55}"/>
                </c:ext>
              </c:extLst>
            </c:dLbl>
            <c:dLbl>
              <c:idx val="2"/>
              <c:tx>
                <c:rich>
                  <a:bodyPr/>
                  <a:lstStyle/>
                  <a:p>
                    <a:fld id="{6E680634-CCE9-4B65-8F64-38BBF98052C4}"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6766-41F0-A109-C02C4F646A55}"/>
                </c:ext>
              </c:extLst>
            </c:dLbl>
            <c:dLbl>
              <c:idx val="3"/>
              <c:tx>
                <c:rich>
                  <a:bodyPr/>
                  <a:lstStyle/>
                  <a:p>
                    <a:fld id="{D976C95C-A8C8-4711-9EA8-48810C9802ED}"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766-41F0-A109-C02C4F646A55}"/>
                </c:ext>
              </c:extLst>
            </c:dLbl>
            <c:dLbl>
              <c:idx val="4"/>
              <c:tx>
                <c:rich>
                  <a:bodyPr/>
                  <a:lstStyle/>
                  <a:p>
                    <a:fld id="{B00ACFEC-47D5-401F-8492-52228883C978}"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6766-41F0-A109-C02C4F646A55}"/>
                </c:ext>
              </c:extLst>
            </c:dLbl>
            <c:dLbl>
              <c:idx val="5"/>
              <c:tx>
                <c:rich>
                  <a:bodyPr/>
                  <a:lstStyle/>
                  <a:p>
                    <a:fld id="{1B6F19CB-EBFF-454E-B4E4-33EBF7242841}"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6766-41F0-A109-C02C4F646A55}"/>
                </c:ext>
              </c:extLst>
            </c:dLbl>
            <c:dLbl>
              <c:idx val="6"/>
              <c:tx>
                <c:rich>
                  <a:bodyPr/>
                  <a:lstStyle/>
                  <a:p>
                    <a:fld id="{7A2B5BF8-6183-4F05-B51A-3ED8F4646BD0}"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766-41F0-A109-C02C4F646A55}"/>
                </c:ext>
              </c:extLst>
            </c:dLbl>
            <c:dLbl>
              <c:idx val="7"/>
              <c:tx>
                <c:rich>
                  <a:bodyPr/>
                  <a:lstStyle/>
                  <a:p>
                    <a:fld id="{69BC4B07-B806-43B7-BF8B-C07A6FAE6430}"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6766-41F0-A109-C02C4F646A55}"/>
                </c:ext>
              </c:extLst>
            </c:dLbl>
            <c:dLbl>
              <c:idx val="8"/>
              <c:tx>
                <c:rich>
                  <a:bodyPr/>
                  <a:lstStyle/>
                  <a:p>
                    <a:fld id="{4AF7A1CB-8A37-4C74-B6FD-66290F796092}"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6766-41F0-A109-C02C4F646A55}"/>
                </c:ext>
              </c:extLst>
            </c:dLbl>
            <c:dLbl>
              <c:idx val="9"/>
              <c:tx>
                <c:rich>
                  <a:bodyPr/>
                  <a:lstStyle/>
                  <a:p>
                    <a:fld id="{E2E218D1-7E30-4D53-8E17-4EF2B4564273}"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6766-41F0-A109-C02C4F646A55}"/>
                </c:ext>
              </c:extLst>
            </c:dLbl>
            <c:dLbl>
              <c:idx val="10"/>
              <c:tx>
                <c:rich>
                  <a:bodyPr/>
                  <a:lstStyle/>
                  <a:p>
                    <a:fld id="{383E9D2E-E587-4196-B515-D8DAC63D7306}"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6766-41F0-A109-C02C4F646A55}"/>
                </c:ext>
              </c:extLst>
            </c:dLbl>
            <c:spPr>
              <a:noFill/>
              <a:ln>
                <a:noFill/>
              </a:ln>
              <a:effectLst/>
            </c:spPr>
            <c:txPr>
              <a:bodyPr rot="0" spcFirstLastPara="1" vertOverflow="ellipsis" vert="horz" wrap="square" anchor="ctr" anchorCtr="1"/>
              <a:lstStyle/>
              <a:p>
                <a:pPr>
                  <a:defRPr sz="800" b="0" i="0" u="none" strike="noStrike" kern="1200" baseline="0">
                    <a:solidFill>
                      <a:schemeClr val="accent3"/>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'Country Summary'!$B$9:$B$19</c:f>
              <c:strCache>
                <c:ptCount val="11"/>
                <c:pt idx="0">
                  <c:v>Єврокомісія</c:v>
                </c:pt>
                <c:pt idx="1">
                  <c:v>США</c:v>
                </c:pt>
                <c:pt idx="2">
                  <c:v>Німеччина</c:v>
                </c:pt>
                <c:pt idx="3">
                  <c:v>Великобританія</c:v>
                </c:pt>
                <c:pt idx="4">
                  <c:v>Норвегія</c:v>
                </c:pt>
                <c:pt idx="5">
                  <c:v>Японія</c:v>
                </c:pt>
                <c:pt idx="6">
                  <c:v>Канада</c:v>
                </c:pt>
                <c:pt idx="7">
                  <c:v>Польща</c:v>
                </c:pt>
                <c:pt idx="8">
                  <c:v>Нідерланди</c:v>
                </c:pt>
                <c:pt idx="9">
                  <c:v>Данія</c:v>
                </c:pt>
                <c:pt idx="10">
                  <c:v>Інші</c:v>
                </c:pt>
              </c:strCache>
            </c:strRef>
          </c:cat>
          <c:val>
            <c:numRef>
              <c:f>'Country Summary'!$F$9:$F$19</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5="http://schemas.microsoft.com/office/drawing/2012/chart" uri="{02D57815-91ED-43cb-92C2-25804820EDAC}">
              <c15:datalabelsRange>
                <c15:f>'Country Summary'!$G$9:$G$19</c15:f>
                <c15:dlblRangeCache>
                  <c:ptCount val="11"/>
                  <c:pt idx="0">
                    <c:v>81,4</c:v>
                  </c:pt>
                  <c:pt idx="1">
                    <c:v>75,4</c:v>
                  </c:pt>
                  <c:pt idx="2">
                    <c:v>22,1</c:v>
                  </c:pt>
                  <c:pt idx="3">
                    <c:v>14,0</c:v>
                  </c:pt>
                  <c:pt idx="4">
                    <c:v>7,7</c:v>
                  </c:pt>
                  <c:pt idx="5">
                    <c:v>7,2</c:v>
                  </c:pt>
                  <c:pt idx="6">
                    <c:v>6,3</c:v>
                  </c:pt>
                  <c:pt idx="7">
                    <c:v>4,6</c:v>
                  </c:pt>
                  <c:pt idx="8">
                    <c:v>4,4</c:v>
                  </c:pt>
                  <c:pt idx="9">
                    <c:v>4,1</c:v>
                  </c:pt>
                  <c:pt idx="10">
                    <c:v>20,0</c:v>
                  </c:pt>
                </c15:dlblRangeCache>
              </c15:datalabelsRange>
            </c:ext>
            <c:ext xmlns:c16="http://schemas.microsoft.com/office/drawing/2014/chart" uri="{C3380CC4-5D6E-409C-BE32-E72D297353CC}">
              <c16:uniqueId val="{0000000E-6766-41F0-A109-C02C4F646A55}"/>
            </c:ext>
          </c:extLst>
        </c:ser>
        <c:dLbls>
          <c:showLegendKey val="0"/>
          <c:showVal val="0"/>
          <c:showCatName val="0"/>
          <c:showSerName val="0"/>
          <c:showPercent val="0"/>
          <c:showBubbleSize val="0"/>
        </c:dLbls>
        <c:gapWidth val="55"/>
        <c:overlap val="100"/>
        <c:axId val="399893263"/>
        <c:axId val="399890767"/>
      </c:barChart>
      <c:catAx>
        <c:axId val="39989326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ysClr val="windowText" lastClr="000000"/>
                </a:solidFill>
                <a:latin typeface="+mn-lt"/>
                <a:ea typeface="+mn-ea"/>
                <a:cs typeface="+mn-cs"/>
              </a:defRPr>
            </a:pPr>
            <a:endParaRPr lang="en-US"/>
          </a:p>
        </c:txPr>
        <c:crossAx val="399890767"/>
        <c:crosses val="autoZero"/>
        <c:auto val="1"/>
        <c:lblAlgn val="ctr"/>
        <c:lblOffset val="100"/>
        <c:noMultiLvlLbl val="0"/>
      </c:catAx>
      <c:valAx>
        <c:axId val="399890767"/>
        <c:scaling>
          <c:orientation val="minMax"/>
        </c:scaling>
        <c:delete val="0"/>
        <c:axPos val="t"/>
        <c:numFmt formatCode="General" sourceLinked="0"/>
        <c:majorTickMark val="none"/>
        <c:minorTickMark val="none"/>
        <c:tickLblPos val="high"/>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mn-ea"/>
                <a:cs typeface="+mn-cs"/>
              </a:defRPr>
            </a:pPr>
            <a:endParaRPr lang="en-US"/>
          </a:p>
        </c:txPr>
        <c:crossAx val="399893263"/>
        <c:crosses val="autoZero"/>
        <c:crossBetween val="between"/>
      </c:valAx>
      <c:spPr>
        <a:noFill/>
        <a:ln>
          <a:noFill/>
        </a:ln>
        <a:effectLst/>
      </c:spPr>
    </c:plotArea>
    <c:legend>
      <c:legendPos val="t"/>
      <c:legendEntry>
        <c:idx val="3"/>
        <c:delete val="1"/>
      </c:legendEntry>
      <c:layout>
        <c:manualLayout>
          <c:xMode val="edge"/>
          <c:yMode val="edge"/>
          <c:x val="0"/>
          <c:y val="0.10217649051490515"/>
          <c:w val="1"/>
          <c:h val="7.1210619918699189E-2"/>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600" b="0">
          <a:solidFill>
            <a:sysClr val="windowText" lastClr="000000"/>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Sheet1!$A$17</c:f>
              <c:strCache>
                <c:ptCount val="1"/>
                <c:pt idx="0">
                  <c:v>Фінансування без урахування МВФ</c:v>
                </c:pt>
              </c:strCache>
            </c:strRef>
          </c:tx>
          <c:spPr>
            <a:solidFill>
              <a:schemeClr val="accent1"/>
            </a:solidFill>
            <a:ln>
              <a:noFill/>
            </a:ln>
            <a:effectLst/>
          </c:spPr>
          <c:invertIfNegative val="0"/>
          <c:dLbls>
            <c:dLbl>
              <c:idx val="4"/>
              <c:delete val="1"/>
              <c:extLst>
                <c:ext xmlns:c15="http://schemas.microsoft.com/office/drawing/2012/chart" uri="{CE6537A1-D6FC-4f65-9D91-7224C49458BB}"/>
                <c:ext xmlns:c16="http://schemas.microsoft.com/office/drawing/2014/chart" uri="{C3380CC4-5D6E-409C-BE32-E72D297353CC}">
                  <c16:uniqueId val="{00000000-F4D9-492B-94F4-45F306AAC7BF}"/>
                </c:ext>
              </c:extLst>
            </c:dLbl>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Sheet1!$B$16:$F$16</c:f>
              <c:numCache>
                <c:formatCode>General</c:formatCode>
                <c:ptCount val="5"/>
                <c:pt idx="0">
                  <c:v>2023</c:v>
                </c:pt>
                <c:pt idx="1">
                  <c:v>2024</c:v>
                </c:pt>
                <c:pt idx="2">
                  <c:v>2025</c:v>
                </c:pt>
                <c:pt idx="3">
                  <c:v>2026</c:v>
                </c:pt>
                <c:pt idx="4">
                  <c:v>2027</c:v>
                </c:pt>
              </c:numCache>
            </c:numRef>
          </c:cat>
          <c:val>
            <c:numRef>
              <c:f>Sheet1!$B$17:$F$17</c:f>
              <c:numCache>
                <c:formatCode>General</c:formatCode>
                <c:ptCount val="5"/>
                <c:pt idx="0">
                  <c:v>37.5</c:v>
                </c:pt>
                <c:pt idx="1">
                  <c:v>31.9</c:v>
                </c:pt>
                <c:pt idx="2">
                  <c:v>18.899999999999999</c:v>
                </c:pt>
                <c:pt idx="3">
                  <c:v>8.5</c:v>
                </c:pt>
                <c:pt idx="4">
                  <c:v>0</c:v>
                </c:pt>
              </c:numCache>
            </c:numRef>
          </c:val>
          <c:extLst>
            <c:ext xmlns:c16="http://schemas.microsoft.com/office/drawing/2014/chart" uri="{C3380CC4-5D6E-409C-BE32-E72D297353CC}">
              <c16:uniqueId val="{00000001-F4D9-492B-94F4-45F306AAC7BF}"/>
            </c:ext>
          </c:extLst>
        </c:ser>
        <c:ser>
          <c:idx val="1"/>
          <c:order val="1"/>
          <c:tx>
            <c:strRef>
              <c:f>Sheet1!$A$18</c:f>
              <c:strCache>
                <c:ptCount val="1"/>
                <c:pt idx="0">
                  <c:v>МВФ</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Sheet1!$B$16:$F$16</c:f>
              <c:numCache>
                <c:formatCode>General</c:formatCode>
                <c:ptCount val="5"/>
                <c:pt idx="0">
                  <c:v>2023</c:v>
                </c:pt>
                <c:pt idx="1">
                  <c:v>2024</c:v>
                </c:pt>
                <c:pt idx="2">
                  <c:v>2025</c:v>
                </c:pt>
                <c:pt idx="3">
                  <c:v>2026</c:v>
                </c:pt>
                <c:pt idx="4">
                  <c:v>2027</c:v>
                </c:pt>
              </c:numCache>
            </c:numRef>
          </c:cat>
          <c:val>
            <c:numRef>
              <c:f>Sheet1!$B$18:$F$18</c:f>
              <c:numCache>
                <c:formatCode>General</c:formatCode>
                <c:ptCount val="5"/>
                <c:pt idx="0">
                  <c:v>4.5</c:v>
                </c:pt>
                <c:pt idx="1">
                  <c:v>5.4</c:v>
                </c:pt>
                <c:pt idx="2">
                  <c:v>1.8</c:v>
                </c:pt>
                <c:pt idx="3">
                  <c:v>2.6</c:v>
                </c:pt>
                <c:pt idx="4">
                  <c:v>1.3</c:v>
                </c:pt>
              </c:numCache>
            </c:numRef>
          </c:val>
          <c:extLst>
            <c:ext xmlns:c16="http://schemas.microsoft.com/office/drawing/2014/chart" uri="{C3380CC4-5D6E-409C-BE32-E72D297353CC}">
              <c16:uniqueId val="{00000002-F4D9-492B-94F4-45F306AAC7BF}"/>
            </c:ext>
          </c:extLst>
        </c:ser>
        <c:ser>
          <c:idx val="2"/>
          <c:order val="2"/>
          <c:tx>
            <c:strRef>
              <c:f>Sheet1!$A$19</c:f>
              <c:strCache>
                <c:ptCount val="1"/>
                <c:pt idx="0">
                  <c:v>Потенційне прощення боргу</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3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Sheet1!$B$16:$F$16</c:f>
              <c:numCache>
                <c:formatCode>General</c:formatCode>
                <c:ptCount val="5"/>
                <c:pt idx="0">
                  <c:v>2023</c:v>
                </c:pt>
                <c:pt idx="1">
                  <c:v>2024</c:v>
                </c:pt>
                <c:pt idx="2">
                  <c:v>2025</c:v>
                </c:pt>
                <c:pt idx="3">
                  <c:v>2026</c:v>
                </c:pt>
                <c:pt idx="4">
                  <c:v>2027</c:v>
                </c:pt>
              </c:numCache>
            </c:numRef>
          </c:cat>
          <c:val>
            <c:numRef>
              <c:f>Sheet1!$B$19:$F$19</c:f>
              <c:numCache>
                <c:formatCode>General</c:formatCode>
                <c:ptCount val="5"/>
                <c:pt idx="1">
                  <c:v>4.5999999999999996</c:v>
                </c:pt>
                <c:pt idx="2">
                  <c:v>3.2</c:v>
                </c:pt>
                <c:pt idx="3">
                  <c:v>3.6</c:v>
                </c:pt>
                <c:pt idx="4">
                  <c:v>3.5</c:v>
                </c:pt>
              </c:numCache>
            </c:numRef>
          </c:val>
          <c:extLst>
            <c:ext xmlns:c16="http://schemas.microsoft.com/office/drawing/2014/chart" uri="{C3380CC4-5D6E-409C-BE32-E72D297353CC}">
              <c16:uniqueId val="{00000003-F4D9-492B-94F4-45F306AAC7BF}"/>
            </c:ext>
          </c:extLst>
        </c:ser>
        <c:ser>
          <c:idx val="3"/>
          <c:order val="3"/>
          <c:spPr>
            <a:solidFill>
              <a:schemeClr val="accent4"/>
            </a:solidFill>
            <a:ln>
              <a:noFill/>
            </a:ln>
            <a:effectLst/>
          </c:spPr>
          <c:invertIfNegative val="0"/>
          <c:dLbls>
            <c:dLbl>
              <c:idx val="0"/>
              <c:tx>
                <c:rich>
                  <a:bodyPr/>
                  <a:lstStyle/>
                  <a:p>
                    <a:fld id="{9005E3CC-43A5-4DA7-A2DA-8A53A3D7D0AE}"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4D9-492B-94F4-45F306AAC7BF}"/>
                </c:ext>
              </c:extLst>
            </c:dLbl>
            <c:dLbl>
              <c:idx val="1"/>
              <c:tx>
                <c:rich>
                  <a:bodyPr/>
                  <a:lstStyle/>
                  <a:p>
                    <a:fld id="{AFE911C8-9560-4D66-A611-C03808EAFF35}"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4D9-492B-94F4-45F306AAC7BF}"/>
                </c:ext>
              </c:extLst>
            </c:dLbl>
            <c:dLbl>
              <c:idx val="2"/>
              <c:tx>
                <c:rich>
                  <a:bodyPr/>
                  <a:lstStyle/>
                  <a:p>
                    <a:fld id="{FC2EEBE6-9510-41C7-B4C4-5ADC2204C970}"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4D9-492B-94F4-45F306AAC7BF}"/>
                </c:ext>
              </c:extLst>
            </c:dLbl>
            <c:dLbl>
              <c:idx val="3"/>
              <c:tx>
                <c:rich>
                  <a:bodyPr/>
                  <a:lstStyle/>
                  <a:p>
                    <a:fld id="{E17B6909-1FD8-496D-9FC2-434D704F8B6E}"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4D9-492B-94F4-45F306AAC7BF}"/>
                </c:ext>
              </c:extLst>
            </c:dLbl>
            <c:dLbl>
              <c:idx val="4"/>
              <c:tx>
                <c:rich>
                  <a:bodyPr/>
                  <a:lstStyle/>
                  <a:p>
                    <a:fld id="{DCFF6C04-FD0D-49A0-BB66-6E1AFB271D12}"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4D9-492B-94F4-45F306AAC7BF}"/>
                </c:ext>
              </c:extLst>
            </c:dLbl>
            <c:spPr>
              <a:noFill/>
              <a:ln>
                <a:noFill/>
              </a:ln>
              <a:effectLst/>
            </c:spPr>
            <c:txPr>
              <a:bodyPr rot="0" spcFirstLastPara="1" vertOverflow="ellipsis" vert="horz" wrap="square" anchor="ctr" anchorCtr="1"/>
              <a:lstStyle/>
              <a:p>
                <a:pPr>
                  <a:defRPr sz="2000" b="0" i="0" u="none" strike="noStrike" kern="1200" baseline="0">
                    <a:solidFill>
                      <a:sysClr val="windowText" lastClr="000000"/>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Sheet1!$B$21:$F$21</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datalabelsRange>
                <c15:f>Sheet1!$B$20:$F$20</c15:f>
                <c15:dlblRangeCache>
                  <c:ptCount val="5"/>
                  <c:pt idx="0">
                    <c:v>42</c:v>
                  </c:pt>
                  <c:pt idx="1">
                    <c:v>41,9</c:v>
                  </c:pt>
                  <c:pt idx="2">
                    <c:v>23,9</c:v>
                  </c:pt>
                  <c:pt idx="3">
                    <c:v>14,7</c:v>
                  </c:pt>
                  <c:pt idx="4">
                    <c:v>4,8</c:v>
                  </c:pt>
                </c15:dlblRangeCache>
              </c15:datalabelsRange>
            </c:ext>
            <c:ext xmlns:c16="http://schemas.microsoft.com/office/drawing/2014/chart" uri="{C3380CC4-5D6E-409C-BE32-E72D297353CC}">
              <c16:uniqueId val="{00000009-F4D9-492B-94F4-45F306AAC7BF}"/>
            </c:ext>
          </c:extLst>
        </c:ser>
        <c:dLbls>
          <c:showLegendKey val="0"/>
          <c:showVal val="0"/>
          <c:showCatName val="0"/>
          <c:showSerName val="0"/>
          <c:showPercent val="0"/>
          <c:showBubbleSize val="0"/>
        </c:dLbls>
        <c:gapWidth val="150"/>
        <c:overlap val="100"/>
        <c:axId val="1920671279"/>
        <c:axId val="1920675439"/>
      </c:barChart>
      <c:catAx>
        <c:axId val="1920671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endParaRPr lang="en-US"/>
          </a:p>
        </c:txPr>
        <c:crossAx val="1920675439"/>
        <c:crosses val="autoZero"/>
        <c:auto val="1"/>
        <c:lblAlgn val="ctr"/>
        <c:lblOffset val="100"/>
        <c:noMultiLvlLbl val="0"/>
      </c:catAx>
      <c:valAx>
        <c:axId val="1920675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mn-lt"/>
                <a:ea typeface="+mn-ea"/>
                <a:cs typeface="+mn-cs"/>
              </a:defRPr>
            </a:pPr>
            <a:endParaRPr lang="en-US"/>
          </a:p>
        </c:txPr>
        <c:crossAx val="1920671279"/>
        <c:crosses val="autoZero"/>
        <c:crossBetween val="between"/>
      </c:valAx>
      <c:spPr>
        <a:noFill/>
        <a:ln>
          <a:noFill/>
        </a:ln>
        <a:effectLst/>
      </c:spPr>
    </c:plotArea>
    <c:legend>
      <c:legendPos val="t"/>
      <c:legendEntry>
        <c:idx val="3"/>
        <c:delete val="1"/>
      </c:legendEntry>
      <c:layout>
        <c:manualLayout>
          <c:xMode val="edge"/>
          <c:yMode val="edge"/>
          <c:x val="0"/>
          <c:y val="1.556420233463035E-2"/>
          <c:w val="1"/>
          <c:h val="5.6268472277541184E-2"/>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300" b="1">
          <a:solidFill>
            <a:sysClr val="windowText" lastClr="000000"/>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'Country Summary'!$C$8</c:f>
              <c:strCache>
                <c:ptCount val="1"/>
                <c:pt idx="0">
                  <c:v>Фінансова</c:v>
                </c:pt>
              </c:strCache>
            </c:strRef>
          </c:tx>
          <c:spPr>
            <a:solidFill>
              <a:schemeClr val="accent1"/>
            </a:solidFill>
            <a:ln>
              <a:noFill/>
            </a:ln>
            <a:effectLst/>
          </c:spPr>
          <c:invertIfNegative val="0"/>
          <c:cat>
            <c:strRef>
              <c:f>'Country Summary'!$B$9:$B$19</c:f>
              <c:strCache>
                <c:ptCount val="11"/>
                <c:pt idx="0">
                  <c:v>Єврокомісія</c:v>
                </c:pt>
                <c:pt idx="1">
                  <c:v>США</c:v>
                </c:pt>
                <c:pt idx="2">
                  <c:v>Німеччина</c:v>
                </c:pt>
                <c:pt idx="3">
                  <c:v>Великобританія</c:v>
                </c:pt>
                <c:pt idx="4">
                  <c:v>Норвегія</c:v>
                </c:pt>
                <c:pt idx="5">
                  <c:v>Японія</c:v>
                </c:pt>
                <c:pt idx="6">
                  <c:v>Канада</c:v>
                </c:pt>
                <c:pt idx="7">
                  <c:v>Польща</c:v>
                </c:pt>
                <c:pt idx="8">
                  <c:v>Нідерланди</c:v>
                </c:pt>
                <c:pt idx="9">
                  <c:v>Данія</c:v>
                </c:pt>
                <c:pt idx="10">
                  <c:v>Інші</c:v>
                </c:pt>
              </c:strCache>
            </c:strRef>
          </c:cat>
          <c:val>
            <c:numRef>
              <c:f>'Country Summary'!$C$9:$C$19</c:f>
              <c:numCache>
                <c:formatCode>0.0</c:formatCode>
                <c:ptCount val="11"/>
                <c:pt idx="0">
                  <c:v>79.090462500000001</c:v>
                </c:pt>
                <c:pt idx="1">
                  <c:v>26.369999999999997</c:v>
                </c:pt>
                <c:pt idx="2">
                  <c:v>1.4862141</c:v>
                </c:pt>
                <c:pt idx="3">
                  <c:v>6.4390210949561046</c:v>
                </c:pt>
                <c:pt idx="4">
                  <c:v>3.6789369130748848</c:v>
                </c:pt>
                <c:pt idx="5">
                  <c:v>6.0715499999999993</c:v>
                </c:pt>
                <c:pt idx="6">
                  <c:v>3.6668526942310353</c:v>
                </c:pt>
                <c:pt idx="7">
                  <c:v>1.0128748559524865</c:v>
                </c:pt>
                <c:pt idx="8">
                  <c:v>1.1586350999999999</c:v>
                </c:pt>
                <c:pt idx="9">
                  <c:v>6.0737250000000007E-2</c:v>
                </c:pt>
                <c:pt idx="10">
                  <c:v>3.6534791945705933</c:v>
                </c:pt>
              </c:numCache>
            </c:numRef>
          </c:val>
          <c:extLst>
            <c:ext xmlns:c16="http://schemas.microsoft.com/office/drawing/2014/chart" uri="{C3380CC4-5D6E-409C-BE32-E72D297353CC}">
              <c16:uniqueId val="{00000000-FB3B-47F9-953D-379860D2F6D3}"/>
            </c:ext>
          </c:extLst>
        </c:ser>
        <c:ser>
          <c:idx val="1"/>
          <c:order val="1"/>
          <c:tx>
            <c:strRef>
              <c:f>'Country Summary'!$D$8</c:f>
              <c:strCache>
                <c:ptCount val="1"/>
                <c:pt idx="0">
                  <c:v>Гуманітарна</c:v>
                </c:pt>
              </c:strCache>
            </c:strRef>
          </c:tx>
          <c:spPr>
            <a:solidFill>
              <a:schemeClr val="accent2"/>
            </a:solidFill>
            <a:ln>
              <a:noFill/>
            </a:ln>
            <a:effectLst/>
          </c:spPr>
          <c:invertIfNegative val="0"/>
          <c:cat>
            <c:strRef>
              <c:f>'Country Summary'!$B$9:$B$19</c:f>
              <c:strCache>
                <c:ptCount val="11"/>
                <c:pt idx="0">
                  <c:v>Єврокомісія</c:v>
                </c:pt>
                <c:pt idx="1">
                  <c:v>США</c:v>
                </c:pt>
                <c:pt idx="2">
                  <c:v>Німеччина</c:v>
                </c:pt>
                <c:pt idx="3">
                  <c:v>Великобританія</c:v>
                </c:pt>
                <c:pt idx="4">
                  <c:v>Норвегія</c:v>
                </c:pt>
                <c:pt idx="5">
                  <c:v>Японія</c:v>
                </c:pt>
                <c:pt idx="6">
                  <c:v>Канада</c:v>
                </c:pt>
                <c:pt idx="7">
                  <c:v>Польща</c:v>
                </c:pt>
                <c:pt idx="8">
                  <c:v>Нідерланди</c:v>
                </c:pt>
                <c:pt idx="9">
                  <c:v>Данія</c:v>
                </c:pt>
                <c:pt idx="10">
                  <c:v>Інші</c:v>
                </c:pt>
              </c:strCache>
            </c:strRef>
          </c:cat>
          <c:val>
            <c:numRef>
              <c:f>'Country Summary'!$D$9:$D$19</c:f>
              <c:numCache>
                <c:formatCode>0.0</c:formatCode>
                <c:ptCount val="11"/>
                <c:pt idx="0">
                  <c:v>2.2604820000000001</c:v>
                </c:pt>
                <c:pt idx="1">
                  <c:v>2.7063415229999999</c:v>
                </c:pt>
                <c:pt idx="2">
                  <c:v>2.5600064808149998</c:v>
                </c:pt>
                <c:pt idx="3">
                  <c:v>0.63835317864466945</c:v>
                </c:pt>
                <c:pt idx="4">
                  <c:v>0.20826327799855526</c:v>
                </c:pt>
                <c:pt idx="5">
                  <c:v>1.0941189800000002</c:v>
                </c:pt>
                <c:pt idx="6">
                  <c:v>0.39094922619870115</c:v>
                </c:pt>
                <c:pt idx="7">
                  <c:v>0.36605224906781314</c:v>
                </c:pt>
                <c:pt idx="8">
                  <c:v>0.62006480000000008</c:v>
                </c:pt>
                <c:pt idx="9">
                  <c:v>0.30060840772638692</c:v>
                </c:pt>
                <c:pt idx="10">
                  <c:v>5.5123358188063598</c:v>
                </c:pt>
              </c:numCache>
            </c:numRef>
          </c:val>
          <c:extLst>
            <c:ext xmlns:c16="http://schemas.microsoft.com/office/drawing/2014/chart" uri="{C3380CC4-5D6E-409C-BE32-E72D297353CC}">
              <c16:uniqueId val="{00000001-FB3B-47F9-953D-379860D2F6D3}"/>
            </c:ext>
          </c:extLst>
        </c:ser>
        <c:ser>
          <c:idx val="2"/>
          <c:order val="2"/>
          <c:tx>
            <c:strRef>
              <c:f>'Country Summary'!$E$8</c:f>
              <c:strCache>
                <c:ptCount val="1"/>
                <c:pt idx="0">
                  <c:v>Військова</c:v>
                </c:pt>
              </c:strCache>
            </c:strRef>
          </c:tx>
          <c:spPr>
            <a:solidFill>
              <a:schemeClr val="accent3"/>
            </a:solidFill>
            <a:ln>
              <a:noFill/>
            </a:ln>
            <a:effectLst/>
          </c:spPr>
          <c:invertIfNegative val="0"/>
          <c:cat>
            <c:strRef>
              <c:f>'Country Summary'!$B$9:$B$19</c:f>
              <c:strCache>
                <c:ptCount val="11"/>
                <c:pt idx="0">
                  <c:v>Єврокомісія</c:v>
                </c:pt>
                <c:pt idx="1">
                  <c:v>США</c:v>
                </c:pt>
                <c:pt idx="2">
                  <c:v>Німеччина</c:v>
                </c:pt>
                <c:pt idx="3">
                  <c:v>Великобританія</c:v>
                </c:pt>
                <c:pt idx="4">
                  <c:v>Норвегія</c:v>
                </c:pt>
                <c:pt idx="5">
                  <c:v>Японія</c:v>
                </c:pt>
                <c:pt idx="6">
                  <c:v>Канада</c:v>
                </c:pt>
                <c:pt idx="7">
                  <c:v>Польща</c:v>
                </c:pt>
                <c:pt idx="8">
                  <c:v>Нідерланди</c:v>
                </c:pt>
                <c:pt idx="9">
                  <c:v>Данія</c:v>
                </c:pt>
                <c:pt idx="10">
                  <c:v>Інші</c:v>
                </c:pt>
              </c:strCache>
            </c:strRef>
          </c:cat>
          <c:val>
            <c:numRef>
              <c:f>'Country Summary'!$E$9:$E$19</c:f>
              <c:numCache>
                <c:formatCode>0.0</c:formatCode>
                <c:ptCount val="11"/>
                <c:pt idx="0">
                  <c:v>0</c:v>
                </c:pt>
                <c:pt idx="1">
                  <c:v>46.325600000000009</c:v>
                </c:pt>
                <c:pt idx="2">
                  <c:v>18.096637230000002</c:v>
                </c:pt>
                <c:pt idx="3">
                  <c:v>6.9361316406957503</c:v>
                </c:pt>
                <c:pt idx="4">
                  <c:v>3.8065642306766199</c:v>
                </c:pt>
                <c:pt idx="5">
                  <c:v>3.2452000000000002E-2</c:v>
                </c:pt>
                <c:pt idx="6">
                  <c:v>2.2266262010650819</c:v>
                </c:pt>
                <c:pt idx="7">
                  <c:v>3.2064691037337365</c:v>
                </c:pt>
                <c:pt idx="8">
                  <c:v>2.6233210499999999</c:v>
                </c:pt>
                <c:pt idx="9">
                  <c:v>3.7009017485925675</c:v>
                </c:pt>
                <c:pt idx="10">
                  <c:v>10.799591303306784</c:v>
                </c:pt>
              </c:numCache>
            </c:numRef>
          </c:val>
          <c:extLst>
            <c:ext xmlns:c16="http://schemas.microsoft.com/office/drawing/2014/chart" uri="{C3380CC4-5D6E-409C-BE32-E72D297353CC}">
              <c16:uniqueId val="{00000002-FB3B-47F9-953D-379860D2F6D3}"/>
            </c:ext>
          </c:extLst>
        </c:ser>
        <c:ser>
          <c:idx val="3"/>
          <c:order val="3"/>
          <c:tx>
            <c:strRef>
              <c:f>'Country Summary'!$F$8</c:f>
              <c:strCache>
                <c:ptCount val="1"/>
              </c:strCache>
            </c:strRef>
          </c:tx>
          <c:spPr>
            <a:solidFill>
              <a:schemeClr val="accent4"/>
            </a:solidFill>
            <a:ln>
              <a:noFill/>
            </a:ln>
            <a:effectLst/>
          </c:spPr>
          <c:invertIfNegative val="0"/>
          <c:dLbls>
            <c:dLbl>
              <c:idx val="0"/>
              <c:tx>
                <c:rich>
                  <a:bodyPr/>
                  <a:lstStyle/>
                  <a:p>
                    <a:fld id="{FD5FD8D4-1FFC-42C5-8755-08D1904586D7}"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B3B-47F9-953D-379860D2F6D3}"/>
                </c:ext>
              </c:extLst>
            </c:dLbl>
            <c:dLbl>
              <c:idx val="1"/>
              <c:tx>
                <c:rich>
                  <a:bodyPr/>
                  <a:lstStyle/>
                  <a:p>
                    <a:fld id="{BFC4F2DB-0609-4376-8120-8CDB1B5C7C24}"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B3B-47F9-953D-379860D2F6D3}"/>
                </c:ext>
              </c:extLst>
            </c:dLbl>
            <c:dLbl>
              <c:idx val="2"/>
              <c:tx>
                <c:rich>
                  <a:bodyPr/>
                  <a:lstStyle/>
                  <a:p>
                    <a:fld id="{5C5926E4-2CE5-4574-A686-BAFA2FFF25B6}"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B3B-47F9-953D-379860D2F6D3}"/>
                </c:ext>
              </c:extLst>
            </c:dLbl>
            <c:dLbl>
              <c:idx val="3"/>
              <c:tx>
                <c:rich>
                  <a:bodyPr/>
                  <a:lstStyle/>
                  <a:p>
                    <a:fld id="{270A290B-1A1C-4CBD-9287-40968B36C847}"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B3B-47F9-953D-379860D2F6D3}"/>
                </c:ext>
              </c:extLst>
            </c:dLbl>
            <c:dLbl>
              <c:idx val="4"/>
              <c:tx>
                <c:rich>
                  <a:bodyPr/>
                  <a:lstStyle/>
                  <a:p>
                    <a:fld id="{8991490F-4433-493A-8DC1-84D95214D38E}"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B3B-47F9-953D-379860D2F6D3}"/>
                </c:ext>
              </c:extLst>
            </c:dLbl>
            <c:dLbl>
              <c:idx val="5"/>
              <c:tx>
                <c:rich>
                  <a:bodyPr/>
                  <a:lstStyle/>
                  <a:p>
                    <a:fld id="{E0D0CCDD-C36B-4624-B960-7939EDEF7CAA}"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B3B-47F9-953D-379860D2F6D3}"/>
                </c:ext>
              </c:extLst>
            </c:dLbl>
            <c:dLbl>
              <c:idx val="6"/>
              <c:tx>
                <c:rich>
                  <a:bodyPr/>
                  <a:lstStyle/>
                  <a:p>
                    <a:fld id="{757B6C4E-F5C9-4C11-A21F-D21366831A29}"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B3B-47F9-953D-379860D2F6D3}"/>
                </c:ext>
              </c:extLst>
            </c:dLbl>
            <c:dLbl>
              <c:idx val="7"/>
              <c:tx>
                <c:rich>
                  <a:bodyPr/>
                  <a:lstStyle/>
                  <a:p>
                    <a:fld id="{DFF26B44-2297-4676-B5E6-85B8A25122C9}"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B3B-47F9-953D-379860D2F6D3}"/>
                </c:ext>
              </c:extLst>
            </c:dLbl>
            <c:dLbl>
              <c:idx val="8"/>
              <c:tx>
                <c:rich>
                  <a:bodyPr/>
                  <a:lstStyle/>
                  <a:p>
                    <a:fld id="{165ADACE-F4F1-404F-9735-325AB94CC6EA}"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B3B-47F9-953D-379860D2F6D3}"/>
                </c:ext>
              </c:extLst>
            </c:dLbl>
            <c:dLbl>
              <c:idx val="9"/>
              <c:tx>
                <c:rich>
                  <a:bodyPr/>
                  <a:lstStyle/>
                  <a:p>
                    <a:fld id="{E90262E4-0AA3-4336-B52A-E47B3DA4A7CD}"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B3B-47F9-953D-379860D2F6D3}"/>
                </c:ext>
              </c:extLst>
            </c:dLbl>
            <c:dLbl>
              <c:idx val="10"/>
              <c:tx>
                <c:rich>
                  <a:bodyPr/>
                  <a:lstStyle/>
                  <a:p>
                    <a:fld id="{BE0EC616-0859-4CE6-AA64-33CCF34E311B}" type="CELLRANGE">
                      <a:rPr lang="en-US"/>
                      <a:pPr/>
                      <a:t>[ДІАПАЗОН КЛІТИНОК]</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FB3B-47F9-953D-379860D2F6D3}"/>
                </c:ext>
              </c:extLst>
            </c:dLbl>
            <c:spPr>
              <a:noFill/>
              <a:ln>
                <a:noFill/>
              </a:ln>
              <a:effectLst/>
            </c:spPr>
            <c:txPr>
              <a:bodyPr rot="0" spcFirstLastPara="1" vertOverflow="ellipsis" vert="horz" wrap="square" anchor="ctr" anchorCtr="1"/>
              <a:lstStyle/>
              <a:p>
                <a:pPr>
                  <a:defRPr sz="1800" b="0" i="0" u="none" strike="noStrike" kern="1200" baseline="0">
                    <a:solidFill>
                      <a:sysClr val="windowText" lastClr="000000"/>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'Country Summary'!$B$9:$B$19</c:f>
              <c:strCache>
                <c:ptCount val="11"/>
                <c:pt idx="0">
                  <c:v>Єврокомісія</c:v>
                </c:pt>
                <c:pt idx="1">
                  <c:v>США</c:v>
                </c:pt>
                <c:pt idx="2">
                  <c:v>Німеччина</c:v>
                </c:pt>
                <c:pt idx="3">
                  <c:v>Великобританія</c:v>
                </c:pt>
                <c:pt idx="4">
                  <c:v>Норвегія</c:v>
                </c:pt>
                <c:pt idx="5">
                  <c:v>Японія</c:v>
                </c:pt>
                <c:pt idx="6">
                  <c:v>Канада</c:v>
                </c:pt>
                <c:pt idx="7">
                  <c:v>Польща</c:v>
                </c:pt>
                <c:pt idx="8">
                  <c:v>Нідерланди</c:v>
                </c:pt>
                <c:pt idx="9">
                  <c:v>Данія</c:v>
                </c:pt>
                <c:pt idx="10">
                  <c:v>Інші</c:v>
                </c:pt>
              </c:strCache>
            </c:strRef>
          </c:cat>
          <c:val>
            <c:numRef>
              <c:f>'Country Summary'!$F$9:$F$19</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5="http://schemas.microsoft.com/office/drawing/2012/chart" uri="{02D57815-91ED-43cb-92C2-25804820EDAC}">
              <c15:datalabelsRange>
                <c15:f>'Country Summary'!$G$9:$G$19</c15:f>
                <c15:dlblRangeCache>
                  <c:ptCount val="11"/>
                  <c:pt idx="0">
                    <c:v>81,4</c:v>
                  </c:pt>
                  <c:pt idx="1">
                    <c:v>75,4</c:v>
                  </c:pt>
                  <c:pt idx="2">
                    <c:v>22,1</c:v>
                  </c:pt>
                  <c:pt idx="3">
                    <c:v>14,0</c:v>
                  </c:pt>
                  <c:pt idx="4">
                    <c:v>7,7</c:v>
                  </c:pt>
                  <c:pt idx="5">
                    <c:v>7,2</c:v>
                  </c:pt>
                  <c:pt idx="6">
                    <c:v>6,3</c:v>
                  </c:pt>
                  <c:pt idx="7">
                    <c:v>4,6</c:v>
                  </c:pt>
                  <c:pt idx="8">
                    <c:v>4,4</c:v>
                  </c:pt>
                  <c:pt idx="9">
                    <c:v>4,1</c:v>
                  </c:pt>
                  <c:pt idx="10">
                    <c:v>20,0</c:v>
                  </c:pt>
                </c15:dlblRangeCache>
              </c15:datalabelsRange>
            </c:ext>
            <c:ext xmlns:c16="http://schemas.microsoft.com/office/drawing/2014/chart" uri="{C3380CC4-5D6E-409C-BE32-E72D297353CC}">
              <c16:uniqueId val="{0000000E-FB3B-47F9-953D-379860D2F6D3}"/>
            </c:ext>
          </c:extLst>
        </c:ser>
        <c:dLbls>
          <c:showLegendKey val="0"/>
          <c:showVal val="0"/>
          <c:showCatName val="0"/>
          <c:showSerName val="0"/>
          <c:showPercent val="0"/>
          <c:showBubbleSize val="0"/>
        </c:dLbls>
        <c:gapWidth val="150"/>
        <c:overlap val="100"/>
        <c:axId val="399893263"/>
        <c:axId val="399890767"/>
      </c:barChart>
      <c:catAx>
        <c:axId val="39989326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ysClr val="windowText" lastClr="000000"/>
                </a:solidFill>
                <a:latin typeface="+mn-lt"/>
                <a:ea typeface="+mn-ea"/>
                <a:cs typeface="+mn-cs"/>
              </a:defRPr>
            </a:pPr>
            <a:endParaRPr lang="en-US"/>
          </a:p>
        </c:txPr>
        <c:crossAx val="399890767"/>
        <c:crosses val="autoZero"/>
        <c:auto val="1"/>
        <c:lblAlgn val="ctr"/>
        <c:lblOffset val="100"/>
        <c:noMultiLvlLbl val="0"/>
      </c:catAx>
      <c:valAx>
        <c:axId val="399890767"/>
        <c:scaling>
          <c:orientation val="minMax"/>
        </c:scaling>
        <c:delete val="0"/>
        <c:axPos val="t"/>
        <c:numFmt formatCode="General" sourceLinked="0"/>
        <c:majorTickMark val="none"/>
        <c:minorTickMark val="none"/>
        <c:tickLblPos val="high"/>
        <c:spPr>
          <a:noFill/>
          <a:ln>
            <a:noFill/>
          </a:ln>
          <a:effectLst/>
        </c:spPr>
        <c:txPr>
          <a:bodyPr rot="-60000000" spcFirstLastPara="1" vertOverflow="ellipsis" vert="horz" wrap="square" anchor="ctr" anchorCtr="1"/>
          <a:lstStyle/>
          <a:p>
            <a:pPr>
              <a:defRPr sz="1800" b="1" i="0" u="none" strike="noStrike" kern="1200" baseline="0">
                <a:solidFill>
                  <a:sysClr val="windowText" lastClr="000000"/>
                </a:solidFill>
                <a:latin typeface="+mn-lt"/>
                <a:ea typeface="+mn-ea"/>
                <a:cs typeface="+mn-cs"/>
              </a:defRPr>
            </a:pPr>
            <a:endParaRPr lang="en-US"/>
          </a:p>
        </c:txPr>
        <c:crossAx val="399893263"/>
        <c:crosses val="autoZero"/>
        <c:crossBetween val="between"/>
      </c:valAx>
      <c:spPr>
        <a:noFill/>
        <a:ln>
          <a:noFill/>
        </a:ln>
        <a:effectLst/>
      </c:spPr>
    </c:plotArea>
    <c:legend>
      <c:legendPos val="t"/>
      <c:legendEntry>
        <c:idx val="3"/>
        <c:delete val="1"/>
      </c:legendEntry>
      <c:layout>
        <c:manualLayout>
          <c:xMode val="edge"/>
          <c:yMode val="edge"/>
          <c:x val="0"/>
          <c:y val="1.1184295018805614E-2"/>
          <c:w val="1"/>
          <c:h val="5.1681717273644623E-2"/>
        </c:manualLayout>
      </c:layout>
      <c:overlay val="0"/>
      <c:spPr>
        <a:noFill/>
        <a:ln>
          <a:noFill/>
        </a:ln>
        <a:effectLst/>
      </c:spPr>
      <c:txPr>
        <a:bodyPr rot="0" spcFirstLastPara="1" vertOverflow="ellipsis" vert="horz" wrap="square" anchor="ctr" anchorCtr="1"/>
        <a:lstStyle/>
        <a:p>
          <a:pPr>
            <a:defRPr sz="18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800" b="1">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oneCellAnchor>
    <xdr:from>
      <xdr:col>0</xdr:col>
      <xdr:colOff>599542</xdr:colOff>
      <xdr:row>4</xdr:row>
      <xdr:rowOff>9283</xdr:rowOff>
    </xdr:from>
    <xdr:ext cx="3221816" cy="221901"/>
    <xdr:sp macro="" textlink="">
      <xdr:nvSpPr>
        <xdr:cNvPr id="2" name="TextBox 1">
          <a:extLst>
            <a:ext uri="{FF2B5EF4-FFF2-40B4-BE49-F238E27FC236}">
              <a16:creationId xmlns:a16="http://schemas.microsoft.com/office/drawing/2014/main" id="{C83F6201-0E36-4176-96DD-20B4231381EA}"/>
            </a:ext>
          </a:extLst>
        </xdr:cNvPr>
        <xdr:cNvSpPr txBox="1"/>
      </xdr:nvSpPr>
      <xdr:spPr>
        <a:xfrm>
          <a:off x="599542" y="1009408"/>
          <a:ext cx="3221816" cy="221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uk-UA" sz="1100"/>
        </a:p>
      </xdr:txBody>
    </xdr:sp>
    <xdr:clientData/>
  </xdr:oneCellAnchor>
  <xdr:twoCellAnchor>
    <xdr:from>
      <xdr:col>0</xdr:col>
      <xdr:colOff>66674</xdr:colOff>
      <xdr:row>2</xdr:row>
      <xdr:rowOff>47625</xdr:rowOff>
    </xdr:from>
    <xdr:to>
      <xdr:col>4</xdr:col>
      <xdr:colOff>555485</xdr:colOff>
      <xdr:row>12</xdr:row>
      <xdr:rowOff>101625</xdr:rowOff>
    </xdr:to>
    <xdr:graphicFrame macro="">
      <xdr:nvGraphicFramePr>
        <xdr:cNvPr id="3" name="Діаграма 2">
          <a:extLst>
            <a:ext uri="{FF2B5EF4-FFF2-40B4-BE49-F238E27FC236}">
              <a16:creationId xmlns:a16="http://schemas.microsoft.com/office/drawing/2014/main" id="{DC2AB04C-449E-4363-983B-4B3B16AE6A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10026</xdr:colOff>
      <xdr:row>16</xdr:row>
      <xdr:rowOff>20052</xdr:rowOff>
    </xdr:from>
    <xdr:to>
      <xdr:col>4</xdr:col>
      <xdr:colOff>498837</xdr:colOff>
      <xdr:row>26</xdr:row>
      <xdr:rowOff>75599</xdr:rowOff>
    </xdr:to>
    <xdr:graphicFrame macro="">
      <xdr:nvGraphicFramePr>
        <xdr:cNvPr id="4" name="Діаграма 3">
          <a:extLst>
            <a:ext uri="{FF2B5EF4-FFF2-40B4-BE49-F238E27FC236}">
              <a16:creationId xmlns:a16="http://schemas.microsoft.com/office/drawing/2014/main" id="{9A97EBC0-EFF5-46BE-85CF-DA4A7DB796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593912</xdr:colOff>
      <xdr:row>12</xdr:row>
      <xdr:rowOff>168090</xdr:rowOff>
    </xdr:from>
    <xdr:to>
      <xdr:col>20</xdr:col>
      <xdr:colOff>238080</xdr:colOff>
      <xdr:row>23</xdr:row>
      <xdr:rowOff>1</xdr:rowOff>
    </xdr:to>
    <xdr:graphicFrame macro="">
      <xdr:nvGraphicFramePr>
        <xdr:cNvPr id="2" name="Діаграма 1">
          <a:extLst>
            <a:ext uri="{FF2B5EF4-FFF2-40B4-BE49-F238E27FC236}">
              <a16:creationId xmlns:a16="http://schemas.microsoft.com/office/drawing/2014/main" id="{178D581A-8702-4869-8457-97A3CC90E3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381000</xdr:colOff>
      <xdr:row>47</xdr:row>
      <xdr:rowOff>145678</xdr:rowOff>
    </xdr:from>
    <xdr:to>
      <xdr:col>20</xdr:col>
      <xdr:colOff>69991</xdr:colOff>
      <xdr:row>58</xdr:row>
      <xdr:rowOff>188617</xdr:rowOff>
    </xdr:to>
    <xdr:graphicFrame macro="">
      <xdr:nvGraphicFramePr>
        <xdr:cNvPr id="3" name="Діаграма 2">
          <a:extLst>
            <a:ext uri="{FF2B5EF4-FFF2-40B4-BE49-F238E27FC236}">
              <a16:creationId xmlns:a16="http://schemas.microsoft.com/office/drawing/2014/main" id="{CC0E1DFD-1B0A-489A-B67B-FB78B139BB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380999</xdr:colOff>
      <xdr:row>22</xdr:row>
      <xdr:rowOff>114299</xdr:rowOff>
    </xdr:from>
    <xdr:to>
      <xdr:col>9</xdr:col>
      <xdr:colOff>523875</xdr:colOff>
      <xdr:row>57</xdr:row>
      <xdr:rowOff>38099</xdr:rowOff>
    </xdr:to>
    <xdr:graphicFrame macro="">
      <xdr:nvGraphicFramePr>
        <xdr:cNvPr id="2" name="Діаграма 1">
          <a:extLst>
            <a:ext uri="{FF2B5EF4-FFF2-40B4-BE49-F238E27FC236}">
              <a16:creationId xmlns:a16="http://schemas.microsoft.com/office/drawing/2014/main" id="{79D4ECB0-4382-4A46-BB75-8105545A09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2650498</xdr:colOff>
      <xdr:row>22</xdr:row>
      <xdr:rowOff>33669</xdr:rowOff>
    </xdr:from>
    <xdr:to>
      <xdr:col>7</xdr:col>
      <xdr:colOff>2124026</xdr:colOff>
      <xdr:row>55</xdr:row>
      <xdr:rowOff>190500</xdr:rowOff>
    </xdr:to>
    <xdr:graphicFrame macro="">
      <xdr:nvGraphicFramePr>
        <xdr:cNvPr id="2" name="Діаграма 1">
          <a:extLst>
            <a:ext uri="{FF2B5EF4-FFF2-40B4-BE49-F238E27FC236}">
              <a16:creationId xmlns:a16="http://schemas.microsoft.com/office/drawing/2014/main" id="{F7616DE0-A2E5-47A1-A1D9-A8D5801984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wnloads%20new%2011.10/7bc65fc1-dc6d-4278-b8b7-993fa058b228-Ukraine_Support_Tracker_Release_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Updates and Corrections"/>
      <sheetName val="Bilateral Assistance, MAIN DATA"/>
      <sheetName val="Country Summary ($)"/>
      <sheetName val="Country Summary (€)"/>
      <sheetName val="Aggregates by Country Group"/>
      <sheetName val="Fig 1. Transparency Index"/>
      <sheetName val="Fig 2. Refugee Number"/>
      <sheetName val="Fig 3. Country Groups"/>
      <sheetName val="Fig 4. Ranking (€)"/>
      <sheetName val="Fig 5. Ranking, multi-year (%)"/>
      <sheetName val="Fig 6. Ranking (€ bn.+ EU)"/>
      <sheetName val="Fig 7. With Refugee Support, €"/>
      <sheetName val="Fig 8. With Refugee Support, %"/>
      <sheetName val="Fig 9. Financial Aid"/>
      <sheetName val="Fig 10. Budget Support"/>
      <sheetName val="Fig 11. Aid over time mult year"/>
      <sheetName val="Fig 12. Budget supp. over time"/>
      <sheetName val="Fig 13. Military Aid"/>
      <sheetName val="Fig 14. Heavy Weapon Ranking"/>
      <sheetName val="Fig 15. Weapon Stocks UKR RU"/>
      <sheetName val="Fig 16. NATO Stocks"/>
      <sheetName val="Fig 17. Share of stocks pledged"/>
      <sheetName val="Fig 18. Comparison WW2 (weap.)"/>
      <sheetName val="Fig 19. Comparison WW2 % GDP"/>
      <sheetName val="Fig 20. Comp. with US wars"/>
      <sheetName val="Fig 21. Comparison Gulf War"/>
      <sheetName val="Fig 22. Comp. European Crises"/>
      <sheetName val="Fig 23. Domestic Priorities"/>
      <sheetName val="Fig 24. Priorities Germany"/>
      <sheetName val="Fig A1. Transparency Index"/>
      <sheetName val="Fig A2.  Ranking % GDP + EU"/>
      <sheetName val="Fig A3. In-kind over Time"/>
      <sheetName val="Fig A4. Units over Time"/>
      <sheetName val="Fig A5. Weapon Delivery"/>
      <sheetName val="Fig A6. Tank Unit Ranking"/>
      <sheetName val="Fig A7. Quaterly aid comp"/>
      <sheetName val="Fig A8. East vs West Deliver"/>
      <sheetName val="Fig A9. Delivery Transparency"/>
      <sheetName val="Fig A10. Aid over Time"/>
      <sheetName val="Fig A11. Cumu Heavy per Month"/>
      <sheetName val="Aid over time by type and month"/>
      <sheetName val="Commercial Assistance"/>
      <sheetName val="Commitments per Month"/>
      <sheetName val="Comm per Month (Mil in-kind)"/>
      <sheetName val="Comm. per Month (Heavy Weapons)"/>
      <sheetName val="deflator"/>
      <sheetName val="Delivery Transparency Index"/>
      <sheetName val="Data Transparency Index"/>
      <sheetName val="Designated Websites, total sums"/>
      <sheetName val="EIB Aid Shares"/>
      <sheetName val="EPF Aid Shares"/>
      <sheetName val="EU Aid Shares"/>
      <sheetName val="Exchange Rates"/>
      <sheetName val="Price List, Weapons &amp; Items"/>
      <sheetName val="Financial disb per Month (€)"/>
      <sheetName val="Heavy Weapon Stocks"/>
      <sheetName val="Multi-year programs"/>
      <sheetName val="Historical comparison (data) "/>
      <sheetName val="In-kind Military per Country"/>
      <sheetName val="Multilateral Assistance"/>
      <sheetName val="Refugees Recorded"/>
      <sheetName val="Refugee Cost Calculations"/>
      <sheetName val="Share, Heavy Weapons to Ukraine"/>
      <sheetName val="Summary of US acts"/>
      <sheetName val="Table Aid vs Energy"/>
      <sheetName val="Table European Crisis"/>
      <sheetName val="Table Gulf War"/>
      <sheetName val="International Initiatives"/>
    </sheetNames>
    <sheetDataSet>
      <sheetData sheetId="0"/>
      <sheetData sheetId="1"/>
      <sheetData sheetId="2">
        <row r="1">
          <cell r="B1" t="str">
            <v>Countries</v>
          </cell>
          <cell r="D1" t="str">
            <v>Type of Aid General</v>
          </cell>
          <cell r="S1" t="str">
            <v>Converted Value in EUR</v>
          </cell>
          <cell r="AN1" t="str">
            <v>Short term</v>
          </cell>
          <cell r="AY1" t="str">
            <v>in-kind dummy</v>
          </cell>
        </row>
        <row r="2">
          <cell r="B2" t="str">
            <v>Australia</v>
          </cell>
          <cell r="D2" t="str">
            <v>Humanitarian</v>
          </cell>
          <cell r="S2">
            <v>21037446.655045982</v>
          </cell>
          <cell r="AN2">
            <v>1</v>
          </cell>
          <cell r="AY2">
            <v>0</v>
          </cell>
        </row>
        <row r="3">
          <cell r="B3" t="str">
            <v>Australia</v>
          </cell>
          <cell r="D3" t="str">
            <v>Humanitarian</v>
          </cell>
          <cell r="S3">
            <v>19594878.884414259</v>
          </cell>
          <cell r="AN3">
            <v>1</v>
          </cell>
          <cell r="AY3">
            <v>0</v>
          </cell>
        </row>
        <row r="4">
          <cell r="B4" t="str">
            <v>Australia</v>
          </cell>
          <cell r="D4" t="str">
            <v>Humanitarian</v>
          </cell>
          <cell r="S4">
            <v>7212838.853158623</v>
          </cell>
          <cell r="AN4">
            <v>1</v>
          </cell>
          <cell r="AY4">
            <v>0</v>
          </cell>
        </row>
        <row r="5">
          <cell r="B5" t="str">
            <v>Australia</v>
          </cell>
          <cell r="D5" t="str">
            <v>Humanitarian</v>
          </cell>
          <cell r="S5">
            <v>6010699.0442988519</v>
          </cell>
          <cell r="AN5">
            <v>1</v>
          </cell>
          <cell r="AY5">
            <v>0</v>
          </cell>
        </row>
        <row r="6">
          <cell r="B6" t="str">
            <v>Australia</v>
          </cell>
          <cell r="D6" t="str">
            <v>Humanitarian</v>
          </cell>
          <cell r="S6">
            <v>4808559.2354390817</v>
          </cell>
          <cell r="AN6">
            <v>1</v>
          </cell>
          <cell r="AY6">
            <v>0</v>
          </cell>
        </row>
        <row r="7">
          <cell r="B7" t="str">
            <v>Australia</v>
          </cell>
          <cell r="D7" t="str">
            <v>Humanitarian</v>
          </cell>
          <cell r="S7">
            <v>16228887.4196069</v>
          </cell>
          <cell r="AN7">
            <v>1</v>
          </cell>
          <cell r="AY7">
            <v>0</v>
          </cell>
        </row>
        <row r="8">
          <cell r="B8" t="str">
            <v>Australia</v>
          </cell>
          <cell r="D8" t="str">
            <v>Humanitarian</v>
          </cell>
          <cell r="S8">
            <v>6010699.0442988519</v>
          </cell>
          <cell r="AN8">
            <v>1</v>
          </cell>
          <cell r="AY8">
            <v>0</v>
          </cell>
        </row>
        <row r="9">
          <cell r="B9" t="str">
            <v>Australia</v>
          </cell>
          <cell r="D9" t="str">
            <v>Military</v>
          </cell>
          <cell r="S9">
            <v>2840102.2436807724</v>
          </cell>
          <cell r="AN9">
            <v>1</v>
          </cell>
          <cell r="AY9">
            <v>0</v>
          </cell>
        </row>
        <row r="10">
          <cell r="B10" t="str">
            <v>Australia</v>
          </cell>
          <cell r="D10" t="str">
            <v>Military</v>
          </cell>
          <cell r="S10">
            <v>42074893.310091965</v>
          </cell>
          <cell r="AN10">
            <v>1</v>
          </cell>
          <cell r="AY10">
            <v>1</v>
          </cell>
        </row>
        <row r="11">
          <cell r="B11" t="str">
            <v>Australia</v>
          </cell>
          <cell r="D11" t="str">
            <v>Military</v>
          </cell>
          <cell r="S11">
            <v>12622467.99302759</v>
          </cell>
          <cell r="AN11">
            <v>1</v>
          </cell>
          <cell r="AY11">
            <v>1</v>
          </cell>
        </row>
        <row r="12">
          <cell r="B12" t="str">
            <v>Australia</v>
          </cell>
          <cell r="D12" t="str">
            <v>Military</v>
          </cell>
          <cell r="S12">
            <v>15026747.610747131</v>
          </cell>
          <cell r="AN12">
            <v>1</v>
          </cell>
          <cell r="AY12">
            <v>1</v>
          </cell>
        </row>
        <row r="13">
          <cell r="B13" t="str">
            <v>Australia</v>
          </cell>
          <cell r="D13" t="str">
            <v>Military</v>
          </cell>
          <cell r="S13" t="str">
            <v/>
          </cell>
          <cell r="AN13">
            <v>1</v>
          </cell>
          <cell r="AY13">
            <v>1</v>
          </cell>
        </row>
        <row r="14">
          <cell r="B14" t="str">
            <v>Australia</v>
          </cell>
          <cell r="D14" t="str">
            <v>Military</v>
          </cell>
          <cell r="S14" t="str">
            <v/>
          </cell>
          <cell r="AN14">
            <v>1</v>
          </cell>
          <cell r="AY14">
            <v>1</v>
          </cell>
        </row>
        <row r="15">
          <cell r="B15" t="str">
            <v>Australia</v>
          </cell>
          <cell r="D15" t="str">
            <v>Military</v>
          </cell>
          <cell r="S15" t="str">
            <v/>
          </cell>
          <cell r="AN15">
            <v>1</v>
          </cell>
          <cell r="AY15">
            <v>1</v>
          </cell>
        </row>
        <row r="16">
          <cell r="B16" t="str">
            <v>Australia</v>
          </cell>
          <cell r="D16" t="str">
            <v>Military</v>
          </cell>
          <cell r="S16" t="str">
            <v/>
          </cell>
          <cell r="AN16">
            <v>1</v>
          </cell>
          <cell r="AY16">
            <v>1</v>
          </cell>
        </row>
        <row r="17">
          <cell r="B17" t="str">
            <v>Australia</v>
          </cell>
          <cell r="D17" t="str">
            <v>Military</v>
          </cell>
          <cell r="S17">
            <v>29452425.317064375</v>
          </cell>
          <cell r="AN17">
            <v>1</v>
          </cell>
          <cell r="AY17">
            <v>1</v>
          </cell>
        </row>
        <row r="18">
          <cell r="B18" t="str">
            <v>Australia</v>
          </cell>
          <cell r="D18" t="str">
            <v>Military</v>
          </cell>
          <cell r="S18">
            <v>15928352.467391958</v>
          </cell>
          <cell r="AN18">
            <v>1</v>
          </cell>
          <cell r="AY18">
            <v>1</v>
          </cell>
        </row>
        <row r="19">
          <cell r="B19" t="str">
            <v>Australia</v>
          </cell>
          <cell r="D19" t="str">
            <v>Military</v>
          </cell>
          <cell r="S19" t="str">
            <v/>
          </cell>
          <cell r="AN19">
            <v>1</v>
          </cell>
          <cell r="AY19">
            <v>1</v>
          </cell>
        </row>
        <row r="20">
          <cell r="B20" t="str">
            <v>Australia</v>
          </cell>
          <cell r="D20" t="str">
            <v>Military</v>
          </cell>
          <cell r="S20">
            <v>16048566.448277935</v>
          </cell>
          <cell r="AN20">
            <v>1</v>
          </cell>
          <cell r="AY20">
            <v>1</v>
          </cell>
        </row>
        <row r="21">
          <cell r="B21" t="str">
            <v>Australia</v>
          </cell>
          <cell r="D21" t="str">
            <v>Military</v>
          </cell>
          <cell r="S21" t="str">
            <v/>
          </cell>
          <cell r="AN21">
            <v>1</v>
          </cell>
          <cell r="AY21">
            <v>1</v>
          </cell>
        </row>
        <row r="22">
          <cell r="B22" t="str">
            <v>Australia</v>
          </cell>
          <cell r="D22" t="str">
            <v>Military</v>
          </cell>
          <cell r="S22">
            <v>36605157.179780006</v>
          </cell>
          <cell r="AN22">
            <v>1</v>
          </cell>
          <cell r="AY22">
            <v>1</v>
          </cell>
        </row>
        <row r="23">
          <cell r="B23" t="str">
            <v>Australia</v>
          </cell>
          <cell r="D23" t="str">
            <v>Military</v>
          </cell>
          <cell r="S23" t="str">
            <v/>
          </cell>
          <cell r="AN23">
            <v>1</v>
          </cell>
          <cell r="AY23">
            <v>1</v>
          </cell>
        </row>
        <row r="24">
          <cell r="B24" t="str">
            <v>Australia</v>
          </cell>
          <cell r="D24" t="str">
            <v>Military</v>
          </cell>
          <cell r="S24">
            <v>47785057.402175874</v>
          </cell>
          <cell r="AN24">
            <v>1</v>
          </cell>
          <cell r="AY24">
            <v>1</v>
          </cell>
        </row>
        <row r="25">
          <cell r="B25" t="str">
            <v>Australia</v>
          </cell>
          <cell r="D25" t="str">
            <v>Military</v>
          </cell>
          <cell r="S25" t="str">
            <v/>
          </cell>
          <cell r="AN25">
            <v>1</v>
          </cell>
          <cell r="AY25">
            <v>1</v>
          </cell>
        </row>
        <row r="26">
          <cell r="B26" t="str">
            <v>Australia</v>
          </cell>
          <cell r="D26" t="str">
            <v>Military</v>
          </cell>
          <cell r="S26" t="str">
            <v/>
          </cell>
          <cell r="AN26">
            <v>1</v>
          </cell>
          <cell r="AY26">
            <v>1</v>
          </cell>
        </row>
        <row r="27">
          <cell r="B27" t="str">
            <v>Australia</v>
          </cell>
          <cell r="D27" t="str">
            <v>Military</v>
          </cell>
          <cell r="S27" t="str">
            <v/>
          </cell>
          <cell r="AN27">
            <v>1</v>
          </cell>
          <cell r="AY27">
            <v>1</v>
          </cell>
        </row>
        <row r="28">
          <cell r="B28" t="str">
            <v>Australia</v>
          </cell>
          <cell r="D28" t="str">
            <v>Military</v>
          </cell>
          <cell r="S28">
            <v>5229308.1685400009</v>
          </cell>
          <cell r="AN28">
            <v>1</v>
          </cell>
          <cell r="AY28">
            <v>0</v>
          </cell>
        </row>
        <row r="29">
          <cell r="B29" t="str">
            <v>Australia</v>
          </cell>
          <cell r="D29" t="str">
            <v>Military</v>
          </cell>
          <cell r="S29">
            <v>12021398.088597704</v>
          </cell>
          <cell r="AN29">
            <v>1</v>
          </cell>
          <cell r="AY29">
            <v>0</v>
          </cell>
        </row>
        <row r="30">
          <cell r="B30" t="str">
            <v>Australia</v>
          </cell>
          <cell r="D30" t="str">
            <v>Military</v>
          </cell>
          <cell r="S30">
            <v>111799002.22395866</v>
          </cell>
          <cell r="AN30">
            <v>1</v>
          </cell>
          <cell r="AY30">
            <v>1</v>
          </cell>
        </row>
        <row r="31">
          <cell r="B31" t="str">
            <v>Australia</v>
          </cell>
          <cell r="D31" t="str">
            <v>Military</v>
          </cell>
          <cell r="S31" t="str">
            <v/>
          </cell>
          <cell r="AN31">
            <v>1</v>
          </cell>
          <cell r="AY31">
            <v>1</v>
          </cell>
        </row>
        <row r="32">
          <cell r="B32" t="str">
            <v>Australia</v>
          </cell>
          <cell r="D32" t="str">
            <v>Military</v>
          </cell>
          <cell r="S32">
            <v>19835306.846186213</v>
          </cell>
          <cell r="AN32">
            <v>1</v>
          </cell>
          <cell r="AY32">
            <v>1</v>
          </cell>
        </row>
        <row r="33">
          <cell r="B33" t="str">
            <v>Australia</v>
          </cell>
          <cell r="D33" t="str">
            <v>Military</v>
          </cell>
          <cell r="S33">
            <v>60106990.442988522</v>
          </cell>
          <cell r="AN33">
            <v>1</v>
          </cell>
          <cell r="AY33">
            <v>1</v>
          </cell>
        </row>
        <row r="34">
          <cell r="B34" t="str">
            <v>Australia</v>
          </cell>
          <cell r="D34" t="str">
            <v>Military</v>
          </cell>
          <cell r="S34" t="str">
            <v/>
          </cell>
          <cell r="AN34">
            <v>1</v>
          </cell>
          <cell r="AY34">
            <v>1</v>
          </cell>
        </row>
        <row r="35">
          <cell r="B35" t="str">
            <v>Australia</v>
          </cell>
          <cell r="D35" t="str">
            <v>Military</v>
          </cell>
          <cell r="S35" t="str">
            <v/>
          </cell>
          <cell r="AN35">
            <v>1</v>
          </cell>
          <cell r="AY35">
            <v>1</v>
          </cell>
        </row>
        <row r="36">
          <cell r="B36" t="str">
            <v>Australia</v>
          </cell>
          <cell r="D36" t="str">
            <v>Military</v>
          </cell>
          <cell r="S36" t="str">
            <v/>
          </cell>
          <cell r="AN36">
            <v>1</v>
          </cell>
          <cell r="AY36">
            <v>1</v>
          </cell>
        </row>
        <row r="37">
          <cell r="B37" t="str">
            <v>Australia</v>
          </cell>
          <cell r="D37" t="str">
            <v>Military</v>
          </cell>
          <cell r="S37" t="str">
            <v/>
          </cell>
          <cell r="AN37">
            <v>1</v>
          </cell>
          <cell r="AY37">
            <v>1</v>
          </cell>
        </row>
        <row r="38">
          <cell r="B38" t="str">
            <v>Australia</v>
          </cell>
          <cell r="D38" t="str">
            <v>Military</v>
          </cell>
          <cell r="S38">
            <v>12021398.088597704</v>
          </cell>
          <cell r="AN38">
            <v>1</v>
          </cell>
          <cell r="AY38">
            <v>1</v>
          </cell>
        </row>
        <row r="39">
          <cell r="B39" t="str">
            <v>Australia</v>
          </cell>
          <cell r="D39" t="str">
            <v>Military</v>
          </cell>
          <cell r="S39" t="str">
            <v/>
          </cell>
          <cell r="AN39">
            <v>1</v>
          </cell>
          <cell r="AY39">
            <v>1</v>
          </cell>
        </row>
        <row r="40">
          <cell r="B40" t="str">
            <v>Australia</v>
          </cell>
          <cell r="D40" t="str">
            <v>Military</v>
          </cell>
          <cell r="S40" t="str">
            <v/>
          </cell>
          <cell r="AN40">
            <v>1</v>
          </cell>
          <cell r="AY40">
            <v>1</v>
          </cell>
        </row>
        <row r="41">
          <cell r="B41" t="str">
            <v>Australia</v>
          </cell>
          <cell r="D41" t="str">
            <v>Military</v>
          </cell>
          <cell r="S41" t="str">
            <v/>
          </cell>
          <cell r="AN41">
            <v>1</v>
          </cell>
          <cell r="AY41">
            <v>1</v>
          </cell>
        </row>
        <row r="42">
          <cell r="B42" t="str">
            <v>Austria</v>
          </cell>
          <cell r="D42" t="str">
            <v>Humanitarian</v>
          </cell>
          <cell r="S42">
            <v>1118601.3383981823</v>
          </cell>
          <cell r="AN42">
            <v>1</v>
          </cell>
          <cell r="AY42">
            <v>0</v>
          </cell>
        </row>
        <row r="43">
          <cell r="B43" t="str">
            <v>Austria</v>
          </cell>
          <cell r="D43" t="str">
            <v>Humanitarian</v>
          </cell>
          <cell r="S43" t="str">
            <v/>
          </cell>
          <cell r="AN43">
            <v>1</v>
          </cell>
          <cell r="AY43">
            <v>0</v>
          </cell>
        </row>
        <row r="44">
          <cell r="B44" t="str">
            <v>Austria</v>
          </cell>
          <cell r="D44" t="str">
            <v>Humanitarian</v>
          </cell>
          <cell r="S44" t="str">
            <v/>
          </cell>
          <cell r="AN44">
            <v>1</v>
          </cell>
          <cell r="AY44">
            <v>0</v>
          </cell>
        </row>
        <row r="45">
          <cell r="B45" t="str">
            <v>Austria</v>
          </cell>
          <cell r="D45" t="str">
            <v>Humanitarian</v>
          </cell>
          <cell r="S45" t="str">
            <v/>
          </cell>
          <cell r="AN45">
            <v>1</v>
          </cell>
          <cell r="AY45">
            <v>0</v>
          </cell>
        </row>
        <row r="46">
          <cell r="B46" t="str">
            <v>Austria</v>
          </cell>
          <cell r="D46" t="str">
            <v>Humanitarian</v>
          </cell>
          <cell r="S46" t="str">
            <v/>
          </cell>
          <cell r="AN46">
            <v>1</v>
          </cell>
          <cell r="AY46">
            <v>0</v>
          </cell>
        </row>
        <row r="47">
          <cell r="B47" t="str">
            <v>Austria</v>
          </cell>
          <cell r="D47" t="str">
            <v>Humanitarian</v>
          </cell>
          <cell r="S47" t="str">
            <v/>
          </cell>
          <cell r="AN47">
            <v>1</v>
          </cell>
          <cell r="AY47">
            <v>0</v>
          </cell>
        </row>
        <row r="48">
          <cell r="B48" t="str">
            <v>Austria</v>
          </cell>
          <cell r="D48" t="str">
            <v>Humanitarian</v>
          </cell>
          <cell r="S48" t="str">
            <v/>
          </cell>
          <cell r="AN48">
            <v>1</v>
          </cell>
          <cell r="AY48">
            <v>0</v>
          </cell>
        </row>
        <row r="49">
          <cell r="B49" t="str">
            <v>Austria</v>
          </cell>
          <cell r="D49" t="str">
            <v>Humanitarian</v>
          </cell>
          <cell r="S49" t="str">
            <v/>
          </cell>
          <cell r="AN49">
            <v>1</v>
          </cell>
          <cell r="AY49">
            <v>0</v>
          </cell>
        </row>
        <row r="50">
          <cell r="B50" t="str">
            <v>Austria</v>
          </cell>
          <cell r="D50" t="str">
            <v>Humanitarian</v>
          </cell>
          <cell r="S50">
            <v>54400000</v>
          </cell>
          <cell r="AN50">
            <v>1</v>
          </cell>
          <cell r="AY50">
            <v>0</v>
          </cell>
        </row>
        <row r="51">
          <cell r="B51" t="str">
            <v>Austria</v>
          </cell>
          <cell r="D51" t="str">
            <v>Humanitarian</v>
          </cell>
          <cell r="S51" t="str">
            <v/>
          </cell>
          <cell r="AN51">
            <v>1</v>
          </cell>
          <cell r="AY51">
            <v>0</v>
          </cell>
        </row>
        <row r="52">
          <cell r="B52" t="str">
            <v>Austria</v>
          </cell>
          <cell r="D52" t="str">
            <v>Humanitarian</v>
          </cell>
          <cell r="S52">
            <v>1720628.6092966013</v>
          </cell>
          <cell r="AN52">
            <v>1</v>
          </cell>
          <cell r="AY52">
            <v>0</v>
          </cell>
        </row>
        <row r="53">
          <cell r="B53" t="str">
            <v>Austria</v>
          </cell>
          <cell r="D53" t="str">
            <v>Humanitarian</v>
          </cell>
          <cell r="S53" t="str">
            <v/>
          </cell>
          <cell r="AN53">
            <v>1</v>
          </cell>
          <cell r="AY53">
            <v>0</v>
          </cell>
        </row>
        <row r="54">
          <cell r="B54" t="str">
            <v>Austria</v>
          </cell>
          <cell r="D54" t="str">
            <v>Humanitarian</v>
          </cell>
          <cell r="S54" t="str">
            <v/>
          </cell>
          <cell r="AN54">
            <v>1</v>
          </cell>
          <cell r="AY54">
            <v>0</v>
          </cell>
        </row>
        <row r="55">
          <cell r="B55" t="str">
            <v>Austria</v>
          </cell>
          <cell r="D55" t="str">
            <v>Humanitarian</v>
          </cell>
          <cell r="S55">
            <v>5005199</v>
          </cell>
          <cell r="AN55">
            <v>1</v>
          </cell>
          <cell r="AY55">
            <v>0</v>
          </cell>
        </row>
        <row r="56">
          <cell r="B56" t="str">
            <v>Austria</v>
          </cell>
          <cell r="D56" t="str">
            <v>Humanitarian</v>
          </cell>
          <cell r="S56">
            <v>5000000</v>
          </cell>
          <cell r="AN56">
            <v>1</v>
          </cell>
          <cell r="AY56">
            <v>0</v>
          </cell>
        </row>
        <row r="57">
          <cell r="B57" t="str">
            <v>Austria</v>
          </cell>
          <cell r="D57" t="str">
            <v>Humanitarian</v>
          </cell>
          <cell r="S57">
            <v>5133484.8054529959</v>
          </cell>
          <cell r="AN57">
            <v>1</v>
          </cell>
          <cell r="AY57">
            <v>0</v>
          </cell>
        </row>
        <row r="58">
          <cell r="B58" t="str">
            <v>Austria</v>
          </cell>
          <cell r="D58" t="str">
            <v>Humanitarian</v>
          </cell>
          <cell r="S58" t="str">
            <v/>
          </cell>
          <cell r="AN58">
            <v>1</v>
          </cell>
          <cell r="AY58">
            <v>0</v>
          </cell>
        </row>
        <row r="59">
          <cell r="B59" t="str">
            <v>Austria</v>
          </cell>
          <cell r="D59" t="str">
            <v>Humanitarian</v>
          </cell>
          <cell r="S59">
            <v>0</v>
          </cell>
          <cell r="AN59">
            <v>1</v>
          </cell>
          <cell r="AY59">
            <v>0</v>
          </cell>
        </row>
        <row r="60">
          <cell r="B60" t="str">
            <v>Austria</v>
          </cell>
          <cell r="D60" t="str">
            <v>Humanitarian</v>
          </cell>
          <cell r="S60">
            <v>5000000</v>
          </cell>
          <cell r="AN60">
            <v>1</v>
          </cell>
          <cell r="AY60">
            <v>0</v>
          </cell>
        </row>
        <row r="61">
          <cell r="B61" t="str">
            <v>Austria</v>
          </cell>
          <cell r="D61" t="str">
            <v>Humanitarian</v>
          </cell>
          <cell r="S61">
            <v>5000000</v>
          </cell>
          <cell r="AN61">
            <v>1</v>
          </cell>
          <cell r="AY61">
            <v>0</v>
          </cell>
        </row>
        <row r="62">
          <cell r="B62" t="str">
            <v>Austria</v>
          </cell>
          <cell r="D62" t="str">
            <v>Humanitarian</v>
          </cell>
          <cell r="S62">
            <v>3147960</v>
          </cell>
          <cell r="AN62">
            <v>1</v>
          </cell>
          <cell r="AY62">
            <v>0</v>
          </cell>
        </row>
        <row r="63">
          <cell r="B63" t="str">
            <v>Austria</v>
          </cell>
          <cell r="D63" t="str">
            <v>Humanitarian</v>
          </cell>
          <cell r="S63">
            <v>18000000</v>
          </cell>
          <cell r="AN63">
            <v>1</v>
          </cell>
          <cell r="AY63">
            <v>0</v>
          </cell>
        </row>
        <row r="64">
          <cell r="B64" t="str">
            <v>Austria</v>
          </cell>
          <cell r="D64" t="str">
            <v>Humanitarian</v>
          </cell>
          <cell r="S64">
            <v>1202309.9498248603</v>
          </cell>
          <cell r="AN64">
            <v>1</v>
          </cell>
          <cell r="AY64">
            <v>0</v>
          </cell>
        </row>
        <row r="65">
          <cell r="B65" t="str">
            <v>Austria</v>
          </cell>
          <cell r="D65" t="str">
            <v>Humanitarian</v>
          </cell>
          <cell r="S65">
            <v>2000000</v>
          </cell>
          <cell r="AN65">
            <v>1</v>
          </cell>
          <cell r="AY65">
            <v>0</v>
          </cell>
        </row>
        <row r="66">
          <cell r="B66" t="str">
            <v>Austria</v>
          </cell>
          <cell r="D66" t="str">
            <v>Humanitarian</v>
          </cell>
          <cell r="S66">
            <v>1000000</v>
          </cell>
          <cell r="AN66">
            <v>1</v>
          </cell>
          <cell r="AY66">
            <v>0</v>
          </cell>
        </row>
        <row r="67">
          <cell r="B67" t="str">
            <v>Austria</v>
          </cell>
          <cell r="D67" t="str">
            <v>Humanitarian</v>
          </cell>
          <cell r="S67">
            <v>1000000</v>
          </cell>
          <cell r="AN67">
            <v>1</v>
          </cell>
          <cell r="AY67">
            <v>0</v>
          </cell>
        </row>
        <row r="68">
          <cell r="B68" t="str">
            <v>Austria</v>
          </cell>
          <cell r="D68" t="str">
            <v>Military</v>
          </cell>
          <cell r="S68">
            <v>3396169.6961090597</v>
          </cell>
          <cell r="AN68">
            <v>1</v>
          </cell>
          <cell r="AY68">
            <v>1</v>
          </cell>
        </row>
        <row r="69">
          <cell r="B69" t="str">
            <v>Austria</v>
          </cell>
          <cell r="D69" t="str">
            <v>Military</v>
          </cell>
          <cell r="S69" t="str">
            <v/>
          </cell>
          <cell r="AN69">
            <v>1</v>
          </cell>
          <cell r="AY69">
            <v>1</v>
          </cell>
        </row>
        <row r="70">
          <cell r="B70" t="str">
            <v>Austria</v>
          </cell>
          <cell r="D70" t="str">
            <v>Military</v>
          </cell>
          <cell r="S70" t="str">
            <v/>
          </cell>
          <cell r="AN70">
            <v>1</v>
          </cell>
          <cell r="AY70">
            <v>1</v>
          </cell>
        </row>
        <row r="71">
          <cell r="B71" t="str">
            <v>Austria</v>
          </cell>
          <cell r="D71" t="str">
            <v>Military</v>
          </cell>
          <cell r="S71" t="str">
            <v/>
          </cell>
          <cell r="AN71">
            <v>1</v>
          </cell>
          <cell r="AY71">
            <v>1</v>
          </cell>
        </row>
        <row r="72">
          <cell r="B72" t="str">
            <v>Austria</v>
          </cell>
          <cell r="D72" t="str">
            <v>Financial</v>
          </cell>
          <cell r="S72">
            <v>10000000</v>
          </cell>
          <cell r="AN72">
            <v>1</v>
          </cell>
          <cell r="AY72">
            <v>0</v>
          </cell>
        </row>
        <row r="73">
          <cell r="B73" t="str">
            <v>Austria</v>
          </cell>
          <cell r="D73" t="str">
            <v>Financial</v>
          </cell>
          <cell r="S73">
            <v>600000000</v>
          </cell>
          <cell r="AN73">
            <v>1</v>
          </cell>
          <cell r="AY73">
            <v>0</v>
          </cell>
        </row>
        <row r="74">
          <cell r="B74" t="str">
            <v>Austria</v>
          </cell>
          <cell r="D74" t="str">
            <v>Financial</v>
          </cell>
          <cell r="S74">
            <v>20000000</v>
          </cell>
          <cell r="AN74">
            <v>1</v>
          </cell>
          <cell r="AY74">
            <v>0</v>
          </cell>
        </row>
        <row r="75">
          <cell r="B75" t="str">
            <v>Austria</v>
          </cell>
          <cell r="D75" t="str">
            <v>Financial</v>
          </cell>
          <cell r="S75">
            <v>10000000</v>
          </cell>
          <cell r="AN75">
            <v>1</v>
          </cell>
          <cell r="AY75">
            <v>0</v>
          </cell>
        </row>
        <row r="76">
          <cell r="B76" t="str">
            <v>Belgium</v>
          </cell>
          <cell r="D76" t="str">
            <v>Humanitarian</v>
          </cell>
          <cell r="S76">
            <v>3400000</v>
          </cell>
          <cell r="AN76">
            <v>1</v>
          </cell>
          <cell r="AY76">
            <v>0</v>
          </cell>
        </row>
        <row r="77">
          <cell r="B77" t="str">
            <v>Belgium</v>
          </cell>
          <cell r="D77" t="str">
            <v>Humanitarian</v>
          </cell>
          <cell r="S77" t="str">
            <v/>
          </cell>
          <cell r="AN77">
            <v>1</v>
          </cell>
          <cell r="AY77">
            <v>0</v>
          </cell>
        </row>
        <row r="78">
          <cell r="B78" t="str">
            <v>Belgium</v>
          </cell>
          <cell r="D78" t="str">
            <v>Humanitarian</v>
          </cell>
          <cell r="S78" t="str">
            <v/>
          </cell>
          <cell r="AN78">
            <v>1</v>
          </cell>
          <cell r="AY78">
            <v>0</v>
          </cell>
        </row>
        <row r="79">
          <cell r="B79" t="str">
            <v>Belgium</v>
          </cell>
          <cell r="D79" t="str">
            <v>Humanitarian</v>
          </cell>
          <cell r="S79">
            <v>230000</v>
          </cell>
          <cell r="AN79">
            <v>1</v>
          </cell>
          <cell r="AY79">
            <v>0</v>
          </cell>
        </row>
        <row r="80">
          <cell r="B80" t="str">
            <v>Belgium</v>
          </cell>
          <cell r="D80" t="str">
            <v>Humanitarian</v>
          </cell>
          <cell r="S80">
            <v>60600000</v>
          </cell>
          <cell r="AN80">
            <v>1</v>
          </cell>
          <cell r="AY80">
            <v>0</v>
          </cell>
        </row>
        <row r="81">
          <cell r="B81" t="str">
            <v>Belgium</v>
          </cell>
          <cell r="D81" t="str">
            <v>Humanitarian</v>
          </cell>
          <cell r="S81">
            <v>800000</v>
          </cell>
          <cell r="AN81">
            <v>1</v>
          </cell>
          <cell r="AY81">
            <v>0</v>
          </cell>
        </row>
        <row r="82">
          <cell r="B82" t="str">
            <v>Belgium</v>
          </cell>
          <cell r="D82" t="str">
            <v>Humanitarian</v>
          </cell>
          <cell r="S82">
            <v>600000</v>
          </cell>
          <cell r="AN82">
            <v>1</v>
          </cell>
          <cell r="AY82">
            <v>0</v>
          </cell>
        </row>
        <row r="83">
          <cell r="B83" t="str">
            <v>Belgium</v>
          </cell>
          <cell r="D83" t="str">
            <v>Humanitarian</v>
          </cell>
          <cell r="S83">
            <v>14000000</v>
          </cell>
          <cell r="AN83">
            <v>1</v>
          </cell>
          <cell r="AY83">
            <v>0</v>
          </cell>
        </row>
        <row r="84">
          <cell r="B84" t="str">
            <v>Belgium</v>
          </cell>
          <cell r="D84" t="str">
            <v>Humanitarian</v>
          </cell>
          <cell r="S84">
            <v>7000000</v>
          </cell>
          <cell r="AN84">
            <v>1</v>
          </cell>
          <cell r="AY84">
            <v>0</v>
          </cell>
        </row>
        <row r="85">
          <cell r="B85" t="str">
            <v>Belgium</v>
          </cell>
          <cell r="D85" t="str">
            <v>Humanitarian</v>
          </cell>
          <cell r="S85">
            <v>3000000</v>
          </cell>
          <cell r="AN85">
            <v>1</v>
          </cell>
          <cell r="AY85">
            <v>0</v>
          </cell>
        </row>
        <row r="86">
          <cell r="B86" t="str">
            <v>Belgium</v>
          </cell>
          <cell r="D86" t="str">
            <v>Humanitarian</v>
          </cell>
          <cell r="S86">
            <v>1850000</v>
          </cell>
          <cell r="AN86">
            <v>1</v>
          </cell>
          <cell r="AY86">
            <v>0</v>
          </cell>
        </row>
        <row r="87">
          <cell r="B87" t="str">
            <v>Belgium</v>
          </cell>
          <cell r="D87" t="str">
            <v>Humanitarian</v>
          </cell>
          <cell r="S87">
            <v>1600000</v>
          </cell>
          <cell r="AN87">
            <v>1</v>
          </cell>
          <cell r="AY87">
            <v>0</v>
          </cell>
        </row>
        <row r="88">
          <cell r="B88" t="str">
            <v>Belgium</v>
          </cell>
          <cell r="D88" t="str">
            <v>Humanitarian</v>
          </cell>
          <cell r="S88">
            <v>600000</v>
          </cell>
          <cell r="AN88">
            <v>1</v>
          </cell>
          <cell r="AY88">
            <v>0</v>
          </cell>
        </row>
        <row r="89">
          <cell r="B89" t="str">
            <v>Belgium</v>
          </cell>
          <cell r="D89" t="str">
            <v>Humanitarian</v>
          </cell>
          <cell r="S89">
            <v>1000000</v>
          </cell>
          <cell r="AN89">
            <v>1</v>
          </cell>
          <cell r="AY89">
            <v>0</v>
          </cell>
        </row>
        <row r="90">
          <cell r="B90" t="str">
            <v>Belgium</v>
          </cell>
          <cell r="D90" t="str">
            <v>Humanitarian</v>
          </cell>
          <cell r="S90">
            <v>11260000</v>
          </cell>
          <cell r="AN90">
            <v>1</v>
          </cell>
          <cell r="AY90">
            <v>0</v>
          </cell>
        </row>
        <row r="91">
          <cell r="B91" t="str">
            <v>Belgium</v>
          </cell>
          <cell r="D91" t="str">
            <v>Military</v>
          </cell>
          <cell r="S91">
            <v>76000000</v>
          </cell>
          <cell r="AN91">
            <v>1</v>
          </cell>
          <cell r="AY91">
            <v>1</v>
          </cell>
        </row>
        <row r="92">
          <cell r="B92" t="str">
            <v>Belgium</v>
          </cell>
          <cell r="D92" t="str">
            <v>Military</v>
          </cell>
          <cell r="S92" t="str">
            <v/>
          </cell>
          <cell r="AN92">
            <v>1</v>
          </cell>
          <cell r="AY92">
            <v>1</v>
          </cell>
        </row>
        <row r="93">
          <cell r="B93" t="str">
            <v>Belgium</v>
          </cell>
          <cell r="D93" t="str">
            <v>Military</v>
          </cell>
          <cell r="S93" t="str">
            <v/>
          </cell>
          <cell r="AN93">
            <v>1</v>
          </cell>
          <cell r="AY93">
            <v>1</v>
          </cell>
        </row>
        <row r="94">
          <cell r="B94" t="str">
            <v>Belgium</v>
          </cell>
          <cell r="D94" t="str">
            <v>Military</v>
          </cell>
          <cell r="S94" t="str">
            <v/>
          </cell>
          <cell r="AN94">
            <v>1</v>
          </cell>
          <cell r="AY94">
            <v>1</v>
          </cell>
        </row>
        <row r="95">
          <cell r="B95" t="str">
            <v>Belgium</v>
          </cell>
          <cell r="D95" t="str">
            <v>Military</v>
          </cell>
          <cell r="S95" t="str">
            <v/>
          </cell>
          <cell r="AN95">
            <v>1</v>
          </cell>
          <cell r="AY95">
            <v>1</v>
          </cell>
        </row>
        <row r="96">
          <cell r="B96" t="str">
            <v>Belgium</v>
          </cell>
          <cell r="D96" t="str">
            <v>Military</v>
          </cell>
          <cell r="S96" t="str">
            <v/>
          </cell>
          <cell r="AN96">
            <v>1</v>
          </cell>
          <cell r="AY96">
            <v>1</v>
          </cell>
        </row>
        <row r="97">
          <cell r="B97" t="str">
            <v>Belgium</v>
          </cell>
          <cell r="D97" t="str">
            <v>Military</v>
          </cell>
          <cell r="S97" t="str">
            <v/>
          </cell>
          <cell r="AN97">
            <v>1</v>
          </cell>
          <cell r="AY97">
            <v>1</v>
          </cell>
        </row>
        <row r="98">
          <cell r="B98" t="str">
            <v>Belgium</v>
          </cell>
          <cell r="D98" t="str">
            <v>Military</v>
          </cell>
          <cell r="S98" t="str">
            <v/>
          </cell>
          <cell r="AN98">
            <v>1</v>
          </cell>
          <cell r="AY98">
            <v>1</v>
          </cell>
        </row>
        <row r="99">
          <cell r="B99" t="str">
            <v>Belgium</v>
          </cell>
          <cell r="D99" t="str">
            <v>Military</v>
          </cell>
          <cell r="S99">
            <v>11000000</v>
          </cell>
          <cell r="AN99">
            <v>1</v>
          </cell>
          <cell r="AY99">
            <v>1</v>
          </cell>
        </row>
        <row r="100">
          <cell r="B100" t="str">
            <v>Belgium</v>
          </cell>
          <cell r="D100" t="str">
            <v>Military</v>
          </cell>
          <cell r="S100" t="str">
            <v/>
          </cell>
          <cell r="AN100">
            <v>1</v>
          </cell>
          <cell r="AY100">
            <v>1</v>
          </cell>
        </row>
        <row r="101">
          <cell r="B101" t="str">
            <v>Belgium</v>
          </cell>
          <cell r="D101" t="str">
            <v>Military</v>
          </cell>
          <cell r="S101" t="str">
            <v/>
          </cell>
          <cell r="AN101">
            <v>1</v>
          </cell>
          <cell r="AY101">
            <v>1</v>
          </cell>
        </row>
        <row r="102">
          <cell r="B102" t="str">
            <v>Belgium</v>
          </cell>
          <cell r="D102" t="str">
            <v>Military</v>
          </cell>
          <cell r="S102" t="str">
            <v/>
          </cell>
          <cell r="AN102">
            <v>1</v>
          </cell>
          <cell r="AY102">
            <v>1</v>
          </cell>
        </row>
        <row r="103">
          <cell r="B103" t="str">
            <v>Belgium</v>
          </cell>
          <cell r="D103" t="str">
            <v>Military</v>
          </cell>
          <cell r="S103" t="str">
            <v/>
          </cell>
          <cell r="AN103">
            <v>1</v>
          </cell>
          <cell r="AY103">
            <v>1</v>
          </cell>
        </row>
        <row r="104">
          <cell r="B104" t="str">
            <v>Belgium</v>
          </cell>
          <cell r="D104" t="str">
            <v>Military</v>
          </cell>
          <cell r="S104" t="str">
            <v/>
          </cell>
          <cell r="AN104">
            <v>1</v>
          </cell>
          <cell r="AY104">
            <v>1</v>
          </cell>
        </row>
        <row r="105">
          <cell r="B105" t="str">
            <v>Belgium</v>
          </cell>
          <cell r="D105" t="str">
            <v>Military</v>
          </cell>
          <cell r="S105" t="str">
            <v/>
          </cell>
          <cell r="AN105">
            <v>1</v>
          </cell>
          <cell r="AY105">
            <v>1</v>
          </cell>
        </row>
        <row r="106">
          <cell r="B106" t="str">
            <v>Belgium</v>
          </cell>
          <cell r="D106" t="str">
            <v>Military</v>
          </cell>
          <cell r="S106">
            <v>2646400</v>
          </cell>
          <cell r="AN106">
            <v>1</v>
          </cell>
          <cell r="AY106">
            <v>1</v>
          </cell>
        </row>
        <row r="107">
          <cell r="B107" t="str">
            <v>Belgium</v>
          </cell>
          <cell r="D107" t="str">
            <v>Military</v>
          </cell>
          <cell r="S107" t="str">
            <v/>
          </cell>
          <cell r="AN107">
            <v>1</v>
          </cell>
          <cell r="AY107">
            <v>1</v>
          </cell>
        </row>
        <row r="108">
          <cell r="B108" t="str">
            <v>Belgium</v>
          </cell>
          <cell r="D108" t="str">
            <v>Military</v>
          </cell>
          <cell r="S108">
            <v>10639008</v>
          </cell>
          <cell r="AN108">
            <v>1</v>
          </cell>
          <cell r="AY108">
            <v>1</v>
          </cell>
        </row>
        <row r="109">
          <cell r="B109" t="str">
            <v>Belgium</v>
          </cell>
          <cell r="D109" t="str">
            <v>Military</v>
          </cell>
          <cell r="S109" t="str">
            <v/>
          </cell>
          <cell r="AN109">
            <v>1</v>
          </cell>
          <cell r="AY109">
            <v>1</v>
          </cell>
        </row>
        <row r="110">
          <cell r="B110" t="str">
            <v>Belgium</v>
          </cell>
          <cell r="D110" t="str">
            <v>Military</v>
          </cell>
          <cell r="S110">
            <v>8000000</v>
          </cell>
          <cell r="AN110">
            <v>1</v>
          </cell>
          <cell r="AY110">
            <v>1</v>
          </cell>
        </row>
        <row r="111">
          <cell r="B111" t="str">
            <v>Belgium</v>
          </cell>
          <cell r="D111" t="str">
            <v>Military</v>
          </cell>
          <cell r="S111" t="str">
            <v/>
          </cell>
          <cell r="AN111">
            <v>1</v>
          </cell>
          <cell r="AY111">
            <v>1</v>
          </cell>
        </row>
        <row r="112">
          <cell r="B112" t="str">
            <v>Belgium</v>
          </cell>
          <cell r="D112" t="str">
            <v>Military</v>
          </cell>
          <cell r="S112" t="str">
            <v/>
          </cell>
          <cell r="AN112">
            <v>1</v>
          </cell>
          <cell r="AY112">
            <v>1</v>
          </cell>
        </row>
        <row r="113">
          <cell r="B113" t="str">
            <v>Belgium</v>
          </cell>
          <cell r="D113" t="str">
            <v>Military</v>
          </cell>
          <cell r="S113" t="str">
            <v/>
          </cell>
          <cell r="AN113">
            <v>1</v>
          </cell>
          <cell r="AY113">
            <v>1</v>
          </cell>
        </row>
        <row r="114">
          <cell r="B114" t="str">
            <v>Belgium</v>
          </cell>
          <cell r="D114" t="str">
            <v>Military</v>
          </cell>
          <cell r="S114">
            <v>1757052.4</v>
          </cell>
          <cell r="AN114">
            <v>1</v>
          </cell>
          <cell r="AY114">
            <v>1</v>
          </cell>
        </row>
        <row r="115">
          <cell r="B115" t="str">
            <v>Belgium</v>
          </cell>
          <cell r="D115" t="str">
            <v>Military</v>
          </cell>
          <cell r="S115" t="str">
            <v/>
          </cell>
          <cell r="AN115">
            <v>1</v>
          </cell>
          <cell r="AY115">
            <v>1</v>
          </cell>
        </row>
        <row r="116">
          <cell r="B116" t="str">
            <v>Belgium</v>
          </cell>
          <cell r="D116" t="str">
            <v>Military</v>
          </cell>
          <cell r="S116" t="str">
            <v/>
          </cell>
          <cell r="AN116">
            <v>1</v>
          </cell>
          <cell r="AY116">
            <v>1</v>
          </cell>
        </row>
        <row r="117">
          <cell r="B117" t="str">
            <v>Belgium</v>
          </cell>
          <cell r="D117" t="str">
            <v>Military</v>
          </cell>
          <cell r="S117">
            <v>25004047</v>
          </cell>
          <cell r="AN117">
            <v>1</v>
          </cell>
          <cell r="AY117">
            <v>1</v>
          </cell>
        </row>
        <row r="118">
          <cell r="B118" t="str">
            <v>Belgium</v>
          </cell>
          <cell r="D118" t="str">
            <v>Military</v>
          </cell>
          <cell r="S118" t="str">
            <v/>
          </cell>
          <cell r="AN118">
            <v>1</v>
          </cell>
          <cell r="AY118">
            <v>1</v>
          </cell>
        </row>
        <row r="119">
          <cell r="B119" t="str">
            <v>Belgium</v>
          </cell>
          <cell r="D119" t="str">
            <v>Military</v>
          </cell>
          <cell r="S119" t="str">
            <v/>
          </cell>
          <cell r="AN119">
            <v>1</v>
          </cell>
          <cell r="AY119">
            <v>1</v>
          </cell>
        </row>
        <row r="120">
          <cell r="B120" t="str">
            <v>Belgium</v>
          </cell>
          <cell r="D120" t="str">
            <v>Military</v>
          </cell>
          <cell r="S120" t="str">
            <v/>
          </cell>
          <cell r="AN120">
            <v>1</v>
          </cell>
          <cell r="AY120">
            <v>1</v>
          </cell>
        </row>
        <row r="121">
          <cell r="B121" t="str">
            <v>Belgium</v>
          </cell>
          <cell r="D121" t="str">
            <v>Military</v>
          </cell>
          <cell r="S121" t="str">
            <v/>
          </cell>
          <cell r="AN121">
            <v>1</v>
          </cell>
          <cell r="AY121">
            <v>1</v>
          </cell>
        </row>
        <row r="122">
          <cell r="B122" t="str">
            <v>Belgium</v>
          </cell>
          <cell r="D122" t="str">
            <v>Military</v>
          </cell>
          <cell r="S122" t="str">
            <v/>
          </cell>
          <cell r="AN122">
            <v>1</v>
          </cell>
          <cell r="AY122">
            <v>1</v>
          </cell>
        </row>
        <row r="123">
          <cell r="B123" t="str">
            <v>Belgium</v>
          </cell>
          <cell r="D123" t="str">
            <v>Military</v>
          </cell>
          <cell r="S123" t="str">
            <v/>
          </cell>
          <cell r="AN123">
            <v>1</v>
          </cell>
          <cell r="AY123">
            <v>1</v>
          </cell>
        </row>
        <row r="124">
          <cell r="B124" t="str">
            <v>Belgium</v>
          </cell>
          <cell r="D124" t="str">
            <v>Military</v>
          </cell>
          <cell r="S124" t="str">
            <v/>
          </cell>
          <cell r="AN124">
            <v>1</v>
          </cell>
          <cell r="AY124">
            <v>1</v>
          </cell>
        </row>
        <row r="125">
          <cell r="B125" t="str">
            <v>Belgium</v>
          </cell>
          <cell r="D125" t="str">
            <v>Military</v>
          </cell>
          <cell r="S125" t="str">
            <v/>
          </cell>
          <cell r="AN125">
            <v>1</v>
          </cell>
          <cell r="AY125">
            <v>1</v>
          </cell>
        </row>
        <row r="126">
          <cell r="B126" t="str">
            <v>Belgium</v>
          </cell>
          <cell r="D126" t="str">
            <v>Military</v>
          </cell>
          <cell r="S126" t="str">
            <v/>
          </cell>
          <cell r="AN126">
            <v>1</v>
          </cell>
          <cell r="AY126">
            <v>1</v>
          </cell>
        </row>
        <row r="127">
          <cell r="B127" t="str">
            <v>Belgium</v>
          </cell>
          <cell r="D127" t="str">
            <v>Military</v>
          </cell>
          <cell r="S127">
            <v>3235699</v>
          </cell>
          <cell r="AN127">
            <v>1</v>
          </cell>
          <cell r="AY127">
            <v>1</v>
          </cell>
        </row>
        <row r="128">
          <cell r="B128" t="str">
            <v>Belgium</v>
          </cell>
          <cell r="D128" t="str">
            <v>Military</v>
          </cell>
          <cell r="S128">
            <v>7285280</v>
          </cell>
          <cell r="AN128">
            <v>1</v>
          </cell>
          <cell r="AY128">
            <v>1</v>
          </cell>
        </row>
        <row r="129">
          <cell r="B129" t="str">
            <v>Belgium</v>
          </cell>
          <cell r="D129" t="str">
            <v>Military</v>
          </cell>
          <cell r="S129" t="str">
            <v/>
          </cell>
          <cell r="AN129">
            <v>1</v>
          </cell>
          <cell r="AY129">
            <v>1</v>
          </cell>
        </row>
        <row r="130">
          <cell r="B130" t="str">
            <v>Belgium</v>
          </cell>
          <cell r="D130" t="str">
            <v>Military</v>
          </cell>
          <cell r="S130" t="str">
            <v/>
          </cell>
          <cell r="AN130">
            <v>1</v>
          </cell>
          <cell r="AY130">
            <v>1</v>
          </cell>
        </row>
        <row r="131">
          <cell r="B131" t="str">
            <v>Belgium</v>
          </cell>
          <cell r="D131" t="str">
            <v>Military</v>
          </cell>
          <cell r="S131" t="str">
            <v/>
          </cell>
          <cell r="AN131">
            <v>1</v>
          </cell>
          <cell r="AY131">
            <v>1</v>
          </cell>
        </row>
        <row r="132">
          <cell r="B132" t="str">
            <v>Belgium</v>
          </cell>
          <cell r="D132" t="str">
            <v>Military</v>
          </cell>
          <cell r="S132">
            <v>1444400</v>
          </cell>
          <cell r="AN132">
            <v>1</v>
          </cell>
          <cell r="AY132">
            <v>1</v>
          </cell>
        </row>
        <row r="133">
          <cell r="B133" t="str">
            <v>Belgium</v>
          </cell>
          <cell r="D133" t="str">
            <v>Military</v>
          </cell>
          <cell r="S133" t="str">
            <v/>
          </cell>
          <cell r="AN133">
            <v>1</v>
          </cell>
          <cell r="AY133">
            <v>1</v>
          </cell>
        </row>
        <row r="134">
          <cell r="B134" t="str">
            <v>Belgium</v>
          </cell>
          <cell r="D134" t="str">
            <v>Military</v>
          </cell>
          <cell r="S134">
            <v>94039642</v>
          </cell>
          <cell r="AN134">
            <v>1</v>
          </cell>
          <cell r="AY134">
            <v>1</v>
          </cell>
        </row>
        <row r="135">
          <cell r="B135" t="str">
            <v>Belgium</v>
          </cell>
          <cell r="D135" t="str">
            <v>Military</v>
          </cell>
          <cell r="S135" t="str">
            <v/>
          </cell>
          <cell r="AN135">
            <v>1</v>
          </cell>
          <cell r="AY135">
            <v>1</v>
          </cell>
        </row>
        <row r="136">
          <cell r="B136" t="str">
            <v>Belgium</v>
          </cell>
          <cell r="D136" t="str">
            <v>Military</v>
          </cell>
          <cell r="S136" t="str">
            <v/>
          </cell>
          <cell r="AN136">
            <v>1</v>
          </cell>
          <cell r="AY136">
            <v>1</v>
          </cell>
        </row>
        <row r="137">
          <cell r="B137" t="str">
            <v>Belgium</v>
          </cell>
          <cell r="D137" t="str">
            <v>Military</v>
          </cell>
          <cell r="S137" t="str">
            <v/>
          </cell>
          <cell r="AN137">
            <v>1</v>
          </cell>
          <cell r="AY137">
            <v>1</v>
          </cell>
        </row>
        <row r="138">
          <cell r="B138" t="str">
            <v>Belgium</v>
          </cell>
          <cell r="D138" t="str">
            <v>Military</v>
          </cell>
          <cell r="S138" t="str">
            <v/>
          </cell>
          <cell r="AN138">
            <v>1</v>
          </cell>
          <cell r="AY138">
            <v>1</v>
          </cell>
        </row>
        <row r="139">
          <cell r="B139" t="str">
            <v>Belgium</v>
          </cell>
          <cell r="D139" t="str">
            <v>Military</v>
          </cell>
          <cell r="S139" t="str">
            <v/>
          </cell>
          <cell r="AN139">
            <v>1</v>
          </cell>
          <cell r="AY139">
            <v>1</v>
          </cell>
        </row>
        <row r="140">
          <cell r="B140" t="str">
            <v>Belgium</v>
          </cell>
          <cell r="D140" t="str">
            <v>Military</v>
          </cell>
          <cell r="S140">
            <v>3448471.6000000238</v>
          </cell>
          <cell r="AN140">
            <v>1</v>
          </cell>
          <cell r="AY140">
            <v>1</v>
          </cell>
        </row>
        <row r="141">
          <cell r="B141" t="str">
            <v>Belgium</v>
          </cell>
          <cell r="D141" t="str">
            <v>Military</v>
          </cell>
          <cell r="S141">
            <v>60000000</v>
          </cell>
          <cell r="AN141">
            <v>1</v>
          </cell>
          <cell r="AY141">
            <v>1</v>
          </cell>
        </row>
        <row r="142">
          <cell r="B142" t="str">
            <v>Belgium</v>
          </cell>
          <cell r="D142" t="str">
            <v>Military</v>
          </cell>
          <cell r="S142" t="str">
            <v/>
          </cell>
          <cell r="AN142">
            <v>1</v>
          </cell>
          <cell r="AY142">
            <v>1</v>
          </cell>
        </row>
        <row r="143">
          <cell r="B143" t="str">
            <v>Belgium</v>
          </cell>
          <cell r="D143" t="str">
            <v>Military</v>
          </cell>
          <cell r="S143">
            <v>1500000</v>
          </cell>
          <cell r="AN143">
            <v>1</v>
          </cell>
          <cell r="AY143">
            <v>0</v>
          </cell>
        </row>
        <row r="144">
          <cell r="B144" t="str">
            <v>Belgium</v>
          </cell>
          <cell r="D144" t="str">
            <v>Financial</v>
          </cell>
          <cell r="S144">
            <v>3100000</v>
          </cell>
          <cell r="AN144">
            <v>1</v>
          </cell>
          <cell r="AY144">
            <v>0</v>
          </cell>
        </row>
        <row r="145">
          <cell r="B145" t="str">
            <v>Belgium</v>
          </cell>
          <cell r="D145" t="str">
            <v>Financial</v>
          </cell>
          <cell r="S145">
            <v>4960000</v>
          </cell>
          <cell r="AN145">
            <v>1</v>
          </cell>
          <cell r="AY145">
            <v>0</v>
          </cell>
        </row>
        <row r="146">
          <cell r="B146" t="str">
            <v>Belgium</v>
          </cell>
          <cell r="D146" t="str">
            <v>Financial</v>
          </cell>
          <cell r="S146">
            <v>6000000</v>
          </cell>
          <cell r="AN146">
            <v>1</v>
          </cell>
          <cell r="AY146">
            <v>0</v>
          </cell>
        </row>
        <row r="147">
          <cell r="B147" t="str">
            <v>Belgium</v>
          </cell>
          <cell r="D147" t="str">
            <v>Financial</v>
          </cell>
          <cell r="S147">
            <v>2000000</v>
          </cell>
          <cell r="AN147">
            <v>1</v>
          </cell>
          <cell r="AY147">
            <v>0</v>
          </cell>
        </row>
        <row r="148">
          <cell r="B148" t="str">
            <v>Belgium</v>
          </cell>
          <cell r="D148" t="str">
            <v>Financial</v>
          </cell>
          <cell r="S148">
            <v>1500000</v>
          </cell>
          <cell r="AN148">
            <v>1</v>
          </cell>
          <cell r="AY148">
            <v>0</v>
          </cell>
        </row>
        <row r="149">
          <cell r="B149" t="str">
            <v>Bulgaria</v>
          </cell>
          <cell r="D149" t="str">
            <v>Humanitarian</v>
          </cell>
          <cell r="S149" t="str">
            <v>.</v>
          </cell>
          <cell r="AN149">
            <v>1</v>
          </cell>
          <cell r="AY149">
            <v>0</v>
          </cell>
        </row>
        <row r="150">
          <cell r="B150" t="str">
            <v>Bulgaria</v>
          </cell>
          <cell r="D150" t="str">
            <v>Humanitarian</v>
          </cell>
          <cell r="S150">
            <v>706000</v>
          </cell>
          <cell r="AN150">
            <v>1</v>
          </cell>
          <cell r="AY150">
            <v>0</v>
          </cell>
        </row>
        <row r="151">
          <cell r="B151" t="str">
            <v>Bulgaria</v>
          </cell>
          <cell r="D151" t="str">
            <v>Humanitarian</v>
          </cell>
          <cell r="S151" t="str">
            <v>.</v>
          </cell>
          <cell r="AN151">
            <v>1</v>
          </cell>
          <cell r="AY151">
            <v>0</v>
          </cell>
        </row>
        <row r="152">
          <cell r="B152" t="str">
            <v>Bulgaria</v>
          </cell>
          <cell r="D152" t="str">
            <v>Humanitarian</v>
          </cell>
          <cell r="S152">
            <v>17895.490336435218</v>
          </cell>
          <cell r="AN152">
            <v>1</v>
          </cell>
          <cell r="AY152">
            <v>0</v>
          </cell>
        </row>
        <row r="153">
          <cell r="B153" t="str">
            <v>Bulgaria</v>
          </cell>
          <cell r="D153" t="str">
            <v>Humanitarian</v>
          </cell>
          <cell r="S153">
            <v>49931.837546151663</v>
          </cell>
          <cell r="AN153">
            <v>1</v>
          </cell>
          <cell r="AY153">
            <v>0</v>
          </cell>
        </row>
        <row r="154">
          <cell r="B154" t="str">
            <v>Bulgaria</v>
          </cell>
          <cell r="D154" t="str">
            <v>Humanitarian</v>
          </cell>
          <cell r="S154">
            <v>51846.066458392503</v>
          </cell>
          <cell r="AN154">
            <v>1</v>
          </cell>
          <cell r="AY154">
            <v>0</v>
          </cell>
        </row>
        <row r="155">
          <cell r="B155" t="str">
            <v>Bulgaria</v>
          </cell>
          <cell r="D155" t="str">
            <v>Humanitarian</v>
          </cell>
          <cell r="S155">
            <v>48324.650460664583</v>
          </cell>
          <cell r="AN155">
            <v>1</v>
          </cell>
          <cell r="AY155">
            <v>0</v>
          </cell>
        </row>
        <row r="156">
          <cell r="B156" t="str">
            <v>Bulgaria</v>
          </cell>
          <cell r="D156" t="str">
            <v>Military</v>
          </cell>
          <cell r="S156">
            <v>229062276.30637079</v>
          </cell>
          <cell r="AN156">
            <v>1</v>
          </cell>
          <cell r="AY156">
            <v>1</v>
          </cell>
        </row>
        <row r="157">
          <cell r="B157" t="str">
            <v>Bulgaria</v>
          </cell>
          <cell r="D157" t="str">
            <v>Military</v>
          </cell>
          <cell r="S157" t="str">
            <v/>
          </cell>
          <cell r="AN157">
            <v>1</v>
          </cell>
          <cell r="AY157">
            <v>1</v>
          </cell>
        </row>
        <row r="158">
          <cell r="B158" t="str">
            <v>Bulgaria</v>
          </cell>
          <cell r="D158" t="str">
            <v>Military</v>
          </cell>
          <cell r="S158" t="str">
            <v/>
          </cell>
          <cell r="AN158">
            <v>1</v>
          </cell>
          <cell r="AY158">
            <v>1</v>
          </cell>
        </row>
        <row r="159">
          <cell r="B159" t="str">
            <v>Bulgaria</v>
          </cell>
          <cell r="D159" t="str">
            <v>Military</v>
          </cell>
          <cell r="S159" t="str">
            <v/>
          </cell>
          <cell r="AN159">
            <v>1</v>
          </cell>
          <cell r="AY159">
            <v>1</v>
          </cell>
        </row>
        <row r="160">
          <cell r="B160" t="str">
            <v>Bulgaria</v>
          </cell>
          <cell r="D160" t="str">
            <v>Military</v>
          </cell>
          <cell r="S160" t="str">
            <v/>
          </cell>
          <cell r="AN160">
            <v>1</v>
          </cell>
          <cell r="AY160">
            <v>1</v>
          </cell>
        </row>
        <row r="161">
          <cell r="B161" t="str">
            <v>Bulgaria</v>
          </cell>
          <cell r="D161" t="str">
            <v>Military</v>
          </cell>
          <cell r="S161" t="str">
            <v>.</v>
          </cell>
          <cell r="AN161">
            <v>1</v>
          </cell>
          <cell r="AY161">
            <v>0</v>
          </cell>
        </row>
        <row r="162">
          <cell r="B162" t="str">
            <v>Bulgaria</v>
          </cell>
          <cell r="D162" t="str">
            <v>Military</v>
          </cell>
          <cell r="S162">
            <v>10225994.477962982</v>
          </cell>
          <cell r="AN162">
            <v>1</v>
          </cell>
          <cell r="AY162">
            <v>1</v>
          </cell>
        </row>
        <row r="163">
          <cell r="B163" t="str">
            <v>Bulgaria</v>
          </cell>
          <cell r="D163" t="str">
            <v>Military</v>
          </cell>
          <cell r="S163">
            <v>15971795.891318753</v>
          </cell>
          <cell r="AN163">
            <v>1</v>
          </cell>
          <cell r="AY163">
            <v>1</v>
          </cell>
        </row>
        <row r="164">
          <cell r="B164" t="str">
            <v>Canada</v>
          </cell>
          <cell r="D164" t="str">
            <v>Financial</v>
          </cell>
          <cell r="S164">
            <v>345447008.42890698</v>
          </cell>
          <cell r="AN164">
            <v>1</v>
          </cell>
          <cell r="AY164">
            <v>0</v>
          </cell>
        </row>
        <row r="165">
          <cell r="B165" t="str">
            <v>Canada</v>
          </cell>
          <cell r="D165" t="str">
            <v>Financial</v>
          </cell>
          <cell r="S165">
            <v>690894016.85781395</v>
          </cell>
          <cell r="AN165">
            <v>1</v>
          </cell>
          <cell r="AY165">
            <v>0</v>
          </cell>
        </row>
        <row r="166">
          <cell r="B166" t="str">
            <v>Canada</v>
          </cell>
          <cell r="D166" t="str">
            <v>Financial</v>
          </cell>
          <cell r="S166">
            <v>172723504.21445349</v>
          </cell>
          <cell r="AN166">
            <v>1</v>
          </cell>
          <cell r="AY166">
            <v>0</v>
          </cell>
        </row>
        <row r="167">
          <cell r="B167" t="str">
            <v>Canada</v>
          </cell>
          <cell r="D167" t="str">
            <v>Financial</v>
          </cell>
          <cell r="S167">
            <v>138178803.37156281</v>
          </cell>
          <cell r="AN167">
            <v>1</v>
          </cell>
          <cell r="AY167">
            <v>0</v>
          </cell>
        </row>
        <row r="168">
          <cell r="B168" t="str">
            <v>Canada</v>
          </cell>
          <cell r="D168" t="str">
            <v>Financial</v>
          </cell>
          <cell r="S168">
            <v>2659941.964902584</v>
          </cell>
          <cell r="AN168">
            <v>1</v>
          </cell>
          <cell r="AY168">
            <v>0</v>
          </cell>
        </row>
        <row r="169">
          <cell r="B169" t="str">
            <v>Canada</v>
          </cell>
          <cell r="D169" t="str">
            <v>Financial</v>
          </cell>
          <cell r="S169">
            <v>36500000</v>
          </cell>
          <cell r="AN169">
            <v>1</v>
          </cell>
          <cell r="AY169">
            <v>0</v>
          </cell>
        </row>
        <row r="170">
          <cell r="B170" t="str">
            <v>Canada</v>
          </cell>
          <cell r="D170" t="str">
            <v>Financial</v>
          </cell>
          <cell r="S170">
            <v>345447008.42890698</v>
          </cell>
          <cell r="AN170">
            <v>1</v>
          </cell>
          <cell r="AY170">
            <v>0</v>
          </cell>
        </row>
        <row r="171">
          <cell r="B171" t="str">
            <v>Canada</v>
          </cell>
          <cell r="D171" t="str">
            <v>Financial</v>
          </cell>
          <cell r="S171">
            <v>81416264.318848804</v>
          </cell>
          <cell r="AN171">
            <v>1</v>
          </cell>
          <cell r="AY171">
            <v>0</v>
          </cell>
        </row>
        <row r="172">
          <cell r="B172" t="str">
            <v>Canada</v>
          </cell>
          <cell r="D172" t="str">
            <v>Financial</v>
          </cell>
          <cell r="S172">
            <v>1658145640.4587536</v>
          </cell>
          <cell r="AN172">
            <v>1</v>
          </cell>
          <cell r="AY172">
            <v>0</v>
          </cell>
        </row>
        <row r="173">
          <cell r="B173" t="str">
            <v>Canada</v>
          </cell>
          <cell r="D173" t="str">
            <v>Humanitarian</v>
          </cell>
          <cell r="S173">
            <v>34544700.842890702</v>
          </cell>
          <cell r="AN173">
            <v>1</v>
          </cell>
          <cell r="AY173">
            <v>0</v>
          </cell>
        </row>
        <row r="174">
          <cell r="B174" t="str">
            <v>Canada</v>
          </cell>
          <cell r="D174" t="str">
            <v>Humanitarian</v>
          </cell>
          <cell r="S174">
            <v>34544700.842890702</v>
          </cell>
          <cell r="AN174">
            <v>1</v>
          </cell>
          <cell r="AY174">
            <v>0</v>
          </cell>
        </row>
        <row r="175">
          <cell r="B175" t="str">
            <v>Canada</v>
          </cell>
          <cell r="D175" t="str">
            <v>Humanitarian</v>
          </cell>
          <cell r="S175">
            <v>69089401.685781404</v>
          </cell>
          <cell r="AN175">
            <v>1</v>
          </cell>
          <cell r="AY175">
            <v>0</v>
          </cell>
        </row>
        <row r="176">
          <cell r="B176" t="str">
            <v>Canada</v>
          </cell>
          <cell r="D176" t="str">
            <v>Humanitarian</v>
          </cell>
          <cell r="S176">
            <v>1381788.0337156281</v>
          </cell>
          <cell r="AN176">
            <v>1</v>
          </cell>
          <cell r="AY176">
            <v>0</v>
          </cell>
        </row>
        <row r="177">
          <cell r="B177" t="str">
            <v>Canada</v>
          </cell>
          <cell r="D177" t="str">
            <v>Humanitarian</v>
          </cell>
          <cell r="S177">
            <v>6218046.1517203264</v>
          </cell>
          <cell r="AN177">
            <v>1</v>
          </cell>
          <cell r="AY177">
            <v>0</v>
          </cell>
        </row>
        <row r="178">
          <cell r="B178" t="str">
            <v>Canada</v>
          </cell>
          <cell r="D178" t="str">
            <v>Humanitarian</v>
          </cell>
          <cell r="S178">
            <v>51817051.26433605</v>
          </cell>
          <cell r="AN178">
            <v>1</v>
          </cell>
          <cell r="AY178">
            <v>0</v>
          </cell>
        </row>
        <row r="179">
          <cell r="B179" t="str">
            <v>Canada</v>
          </cell>
          <cell r="D179" t="str">
            <v>Humanitarian</v>
          </cell>
          <cell r="S179">
            <v>35926488.87660633</v>
          </cell>
          <cell r="AN179">
            <v>1</v>
          </cell>
          <cell r="AY179">
            <v>0</v>
          </cell>
        </row>
        <row r="180">
          <cell r="B180" t="str">
            <v>Canada</v>
          </cell>
          <cell r="D180" t="str">
            <v>Humanitarian</v>
          </cell>
          <cell r="S180">
            <v>6701671.963520796</v>
          </cell>
          <cell r="AN180">
            <v>1</v>
          </cell>
          <cell r="AY180">
            <v>0</v>
          </cell>
        </row>
        <row r="181">
          <cell r="B181" t="str">
            <v>Canada</v>
          </cell>
          <cell r="D181" t="str">
            <v>Humanitarian</v>
          </cell>
          <cell r="S181">
            <v>35926488.87660633</v>
          </cell>
          <cell r="AN181">
            <v>1</v>
          </cell>
          <cell r="AY181">
            <v>0</v>
          </cell>
        </row>
        <row r="182">
          <cell r="B182" t="str">
            <v>Canada</v>
          </cell>
          <cell r="D182" t="str">
            <v>Humanitarian</v>
          </cell>
          <cell r="S182">
            <v>6908940.1685781404</v>
          </cell>
          <cell r="AN182">
            <v>1</v>
          </cell>
          <cell r="AY182">
            <v>0</v>
          </cell>
        </row>
        <row r="183">
          <cell r="B183" t="str">
            <v>Canada</v>
          </cell>
          <cell r="D183" t="str">
            <v>Humanitarian</v>
          </cell>
          <cell r="S183">
            <v>79452811.938648611</v>
          </cell>
          <cell r="AN183">
            <v>1</v>
          </cell>
          <cell r="AY183">
            <v>0</v>
          </cell>
        </row>
        <row r="184">
          <cell r="B184" t="str">
            <v>Canada</v>
          </cell>
          <cell r="D184" t="str">
            <v>Humanitarian</v>
          </cell>
          <cell r="S184">
            <v>1865413.8455160977</v>
          </cell>
          <cell r="AN184">
            <v>1</v>
          </cell>
          <cell r="AY184">
            <v>0</v>
          </cell>
        </row>
        <row r="185">
          <cell r="B185" t="str">
            <v>Canada</v>
          </cell>
          <cell r="D185" t="str">
            <v>Humanitarian</v>
          </cell>
          <cell r="S185">
            <v>5734420.3399198558</v>
          </cell>
          <cell r="AN185">
            <v>1</v>
          </cell>
          <cell r="AY185">
            <v>0</v>
          </cell>
        </row>
        <row r="186">
          <cell r="B186" t="str">
            <v>Canada</v>
          </cell>
          <cell r="D186" t="str">
            <v>Military</v>
          </cell>
          <cell r="S186">
            <v>75768043.84874028</v>
          </cell>
          <cell r="AN186">
            <v>1</v>
          </cell>
          <cell r="AY186">
            <v>1</v>
          </cell>
        </row>
        <row r="187">
          <cell r="B187" t="str">
            <v>Canada</v>
          </cell>
          <cell r="D187" t="str">
            <v>Military</v>
          </cell>
          <cell r="S187">
            <v>75768043.84874028</v>
          </cell>
          <cell r="AN187">
            <v>1</v>
          </cell>
          <cell r="AY187">
            <v>1</v>
          </cell>
        </row>
        <row r="188">
          <cell r="B188" t="str">
            <v>Canada</v>
          </cell>
          <cell r="D188" t="str">
            <v>Military</v>
          </cell>
          <cell r="S188">
            <v>75768043.84874028</v>
          </cell>
          <cell r="AN188">
            <v>0</v>
          </cell>
          <cell r="AY188">
            <v>1</v>
          </cell>
        </row>
        <row r="189">
          <cell r="B189" t="str">
            <v>Canada</v>
          </cell>
          <cell r="D189" t="str">
            <v>Military</v>
          </cell>
          <cell r="S189" t="str">
            <v/>
          </cell>
          <cell r="AN189">
            <v>1</v>
          </cell>
          <cell r="AY189">
            <v>1</v>
          </cell>
        </row>
        <row r="190">
          <cell r="B190" t="str">
            <v>Canada</v>
          </cell>
          <cell r="D190" t="str">
            <v>Military</v>
          </cell>
          <cell r="S190" t="str">
            <v/>
          </cell>
          <cell r="AN190">
            <v>1</v>
          </cell>
          <cell r="AY190">
            <v>1</v>
          </cell>
        </row>
        <row r="191">
          <cell r="B191" t="str">
            <v>Canada</v>
          </cell>
          <cell r="D191" t="str">
            <v>Military</v>
          </cell>
          <cell r="S191" t="str">
            <v/>
          </cell>
          <cell r="AN191">
            <v>1</v>
          </cell>
          <cell r="AY191">
            <v>1</v>
          </cell>
        </row>
        <row r="192">
          <cell r="B192" t="str">
            <v>Canada</v>
          </cell>
          <cell r="D192" t="str">
            <v>Military</v>
          </cell>
          <cell r="S192" t="str">
            <v/>
          </cell>
          <cell r="AN192">
            <v>1</v>
          </cell>
          <cell r="AY192">
            <v>1</v>
          </cell>
        </row>
        <row r="193">
          <cell r="B193" t="str">
            <v>Canada</v>
          </cell>
          <cell r="D193" t="str">
            <v>Military</v>
          </cell>
          <cell r="S193" t="str">
            <v/>
          </cell>
          <cell r="AN193">
            <v>1</v>
          </cell>
          <cell r="AY193">
            <v>1</v>
          </cell>
        </row>
        <row r="194">
          <cell r="B194" t="str">
            <v>Canada</v>
          </cell>
          <cell r="D194" t="str">
            <v>Military</v>
          </cell>
          <cell r="S194" t="str">
            <v/>
          </cell>
          <cell r="AN194">
            <v>1</v>
          </cell>
          <cell r="AY194">
            <v>1</v>
          </cell>
        </row>
        <row r="195">
          <cell r="B195" t="str">
            <v>Canada</v>
          </cell>
          <cell r="D195" t="str">
            <v>Military</v>
          </cell>
          <cell r="S195">
            <v>6908940.1685781404</v>
          </cell>
          <cell r="AN195">
            <v>1</v>
          </cell>
          <cell r="AY195">
            <v>1</v>
          </cell>
        </row>
        <row r="196">
          <cell r="B196" t="str">
            <v>Canada</v>
          </cell>
          <cell r="D196" t="str">
            <v>Military</v>
          </cell>
          <cell r="S196" t="str">
            <v/>
          </cell>
          <cell r="AN196">
            <v>1</v>
          </cell>
          <cell r="AY196">
            <v>1</v>
          </cell>
        </row>
        <row r="197">
          <cell r="B197" t="str">
            <v>Canada</v>
          </cell>
          <cell r="D197" t="str">
            <v>Military</v>
          </cell>
          <cell r="S197" t="str">
            <v/>
          </cell>
          <cell r="AN197">
            <v>1</v>
          </cell>
          <cell r="AY197">
            <v>1</v>
          </cell>
        </row>
        <row r="198">
          <cell r="B198" t="str">
            <v>Canada</v>
          </cell>
          <cell r="D198" t="str">
            <v>Military</v>
          </cell>
          <cell r="S198" t="str">
            <v/>
          </cell>
          <cell r="AN198">
            <v>1</v>
          </cell>
          <cell r="AY198">
            <v>1</v>
          </cell>
        </row>
        <row r="199">
          <cell r="B199" t="str">
            <v>Canada</v>
          </cell>
          <cell r="D199" t="str">
            <v>Military</v>
          </cell>
          <cell r="S199" t="str">
            <v/>
          </cell>
          <cell r="AN199">
            <v>1</v>
          </cell>
          <cell r="AY199">
            <v>1</v>
          </cell>
        </row>
        <row r="200">
          <cell r="B200" t="str">
            <v>Canada</v>
          </cell>
          <cell r="D200" t="str">
            <v>Military</v>
          </cell>
          <cell r="S200" t="str">
            <v/>
          </cell>
          <cell r="AN200">
            <v>1</v>
          </cell>
          <cell r="AY200">
            <v>1</v>
          </cell>
        </row>
        <row r="201">
          <cell r="B201" t="str">
            <v>Canada</v>
          </cell>
          <cell r="D201" t="str">
            <v>Military</v>
          </cell>
          <cell r="S201" t="str">
            <v/>
          </cell>
          <cell r="AN201">
            <v>1</v>
          </cell>
          <cell r="AY201">
            <v>1</v>
          </cell>
        </row>
        <row r="202">
          <cell r="B202" t="str">
            <v>Canada</v>
          </cell>
          <cell r="D202" t="str">
            <v>Military</v>
          </cell>
          <cell r="S202" t="str">
            <v/>
          </cell>
          <cell r="AN202">
            <v>1</v>
          </cell>
          <cell r="AY202">
            <v>1</v>
          </cell>
        </row>
        <row r="203">
          <cell r="B203" t="str">
            <v>Canada</v>
          </cell>
          <cell r="D203" t="str">
            <v>Military</v>
          </cell>
          <cell r="S203" t="str">
            <v/>
          </cell>
          <cell r="AN203">
            <v>1</v>
          </cell>
          <cell r="AY203">
            <v>1</v>
          </cell>
        </row>
        <row r="204">
          <cell r="B204" t="str">
            <v>Canada</v>
          </cell>
          <cell r="D204" t="str">
            <v>Military</v>
          </cell>
          <cell r="S204" t="str">
            <v/>
          </cell>
          <cell r="AN204">
            <v>1</v>
          </cell>
          <cell r="AY204">
            <v>1</v>
          </cell>
        </row>
        <row r="205">
          <cell r="B205" t="str">
            <v>Canada</v>
          </cell>
          <cell r="D205" t="str">
            <v>Military</v>
          </cell>
          <cell r="S205" t="str">
            <v/>
          </cell>
          <cell r="AN205">
            <v>1</v>
          </cell>
          <cell r="AY205">
            <v>1</v>
          </cell>
        </row>
        <row r="206">
          <cell r="B206" t="str">
            <v>Canada</v>
          </cell>
          <cell r="D206" t="str">
            <v>Military</v>
          </cell>
          <cell r="S206" t="str">
            <v/>
          </cell>
          <cell r="AN206">
            <v>1</v>
          </cell>
          <cell r="AY206">
            <v>1</v>
          </cell>
        </row>
        <row r="207">
          <cell r="B207" t="str">
            <v>Canada</v>
          </cell>
          <cell r="D207" t="str">
            <v>Military</v>
          </cell>
          <cell r="S207">
            <v>8290728.2022937676</v>
          </cell>
          <cell r="AN207">
            <v>1</v>
          </cell>
          <cell r="AY207">
            <v>1</v>
          </cell>
        </row>
        <row r="208">
          <cell r="B208" t="str">
            <v>Canada</v>
          </cell>
          <cell r="D208" t="str">
            <v>Military</v>
          </cell>
          <cell r="S208" t="str">
            <v/>
          </cell>
          <cell r="AN208">
            <v>1</v>
          </cell>
          <cell r="AY208">
            <v>1</v>
          </cell>
        </row>
        <row r="209">
          <cell r="B209" t="str">
            <v>Canada</v>
          </cell>
          <cell r="D209" t="str">
            <v>Military</v>
          </cell>
          <cell r="S209" t="str">
            <v/>
          </cell>
          <cell r="AN209">
            <v>1</v>
          </cell>
          <cell r="AY209">
            <v>1</v>
          </cell>
        </row>
        <row r="210">
          <cell r="B210" t="str">
            <v>Canada</v>
          </cell>
          <cell r="D210" t="str">
            <v>Military</v>
          </cell>
          <cell r="S210">
            <v>8290728.2022937676</v>
          </cell>
          <cell r="AN210">
            <v>1</v>
          </cell>
          <cell r="AY210">
            <v>1</v>
          </cell>
        </row>
        <row r="211">
          <cell r="B211" t="str">
            <v>Canada</v>
          </cell>
          <cell r="D211" t="str">
            <v>Military</v>
          </cell>
          <cell r="S211" t="str">
            <v/>
          </cell>
          <cell r="AN211">
            <v>1</v>
          </cell>
          <cell r="AY211">
            <v>1</v>
          </cell>
        </row>
        <row r="212">
          <cell r="B212" t="str">
            <v>Canada</v>
          </cell>
          <cell r="D212" t="str">
            <v>Military</v>
          </cell>
          <cell r="S212">
            <v>6908940.1685781404</v>
          </cell>
          <cell r="AN212">
            <v>1</v>
          </cell>
          <cell r="AY212">
            <v>1</v>
          </cell>
        </row>
        <row r="213">
          <cell r="B213" t="str">
            <v>Canada</v>
          </cell>
          <cell r="D213" t="str">
            <v>Military</v>
          </cell>
          <cell r="S213">
            <v>4836258.1180046983</v>
          </cell>
          <cell r="AN213">
            <v>1</v>
          </cell>
          <cell r="AY213">
            <v>1</v>
          </cell>
        </row>
        <row r="214">
          <cell r="B214" t="str">
            <v>Canada</v>
          </cell>
          <cell r="D214" t="str">
            <v>Military</v>
          </cell>
          <cell r="S214" t="str">
            <v/>
          </cell>
          <cell r="AN214">
            <v>1</v>
          </cell>
          <cell r="AY214">
            <v>1</v>
          </cell>
        </row>
        <row r="215">
          <cell r="B215" t="str">
            <v>Canada</v>
          </cell>
          <cell r="D215" t="str">
            <v>Military</v>
          </cell>
          <cell r="S215">
            <v>690894.01685781404</v>
          </cell>
          <cell r="AN215">
            <v>1</v>
          </cell>
          <cell r="AY215">
            <v>1</v>
          </cell>
        </row>
        <row r="216">
          <cell r="B216" t="str">
            <v>Canada</v>
          </cell>
          <cell r="D216" t="str">
            <v>Military</v>
          </cell>
          <cell r="S216">
            <v>34544700.842890702</v>
          </cell>
          <cell r="AN216">
            <v>1</v>
          </cell>
          <cell r="AY216">
            <v>1</v>
          </cell>
        </row>
        <row r="217">
          <cell r="B217" t="str">
            <v>Canada</v>
          </cell>
          <cell r="D217" t="str">
            <v>Military</v>
          </cell>
          <cell r="S217">
            <v>345447008.42890698</v>
          </cell>
          <cell r="AN217">
            <v>1</v>
          </cell>
          <cell r="AY217">
            <v>1</v>
          </cell>
        </row>
        <row r="218">
          <cell r="B218" t="str">
            <v>Canada</v>
          </cell>
          <cell r="D218" t="str">
            <v>Military</v>
          </cell>
          <cell r="S218" t="str">
            <v/>
          </cell>
          <cell r="AN218">
            <v>1</v>
          </cell>
          <cell r="AY218">
            <v>1</v>
          </cell>
        </row>
        <row r="219">
          <cell r="B219" t="str">
            <v>Canada</v>
          </cell>
          <cell r="D219" t="str">
            <v>Military</v>
          </cell>
          <cell r="S219" t="str">
            <v/>
          </cell>
          <cell r="AN219">
            <v>1</v>
          </cell>
          <cell r="AY219">
            <v>1</v>
          </cell>
        </row>
        <row r="220">
          <cell r="B220" t="str">
            <v>Canada</v>
          </cell>
          <cell r="D220" t="str">
            <v>Military</v>
          </cell>
          <cell r="S220" t="str">
            <v/>
          </cell>
          <cell r="AN220">
            <v>1</v>
          </cell>
          <cell r="AY220">
            <v>1</v>
          </cell>
        </row>
        <row r="221">
          <cell r="B221" t="str">
            <v>Canada</v>
          </cell>
          <cell r="D221" t="str">
            <v>Military</v>
          </cell>
          <cell r="S221" t="str">
            <v/>
          </cell>
          <cell r="AN221">
            <v>1</v>
          </cell>
          <cell r="AY221">
            <v>1</v>
          </cell>
        </row>
        <row r="222">
          <cell r="B222" t="str">
            <v>Canada</v>
          </cell>
          <cell r="D222" t="str">
            <v>Military</v>
          </cell>
          <cell r="S222" t="str">
            <v/>
          </cell>
          <cell r="AN222">
            <v>1</v>
          </cell>
          <cell r="AY222">
            <v>1</v>
          </cell>
        </row>
        <row r="223">
          <cell r="B223" t="str">
            <v>Canada</v>
          </cell>
          <cell r="D223" t="str">
            <v>Military</v>
          </cell>
          <cell r="S223" t="str">
            <v/>
          </cell>
          <cell r="AN223">
            <v>1</v>
          </cell>
          <cell r="AY223">
            <v>1</v>
          </cell>
        </row>
        <row r="224">
          <cell r="B224" t="str">
            <v>Canada</v>
          </cell>
          <cell r="D224" t="str">
            <v>Military</v>
          </cell>
          <cell r="S224" t="str">
            <v/>
          </cell>
          <cell r="AN224">
            <v>1</v>
          </cell>
          <cell r="AY224">
            <v>1</v>
          </cell>
        </row>
        <row r="225">
          <cell r="B225" t="str">
            <v>Canada</v>
          </cell>
          <cell r="D225" t="str">
            <v>Military</v>
          </cell>
          <cell r="S225" t="str">
            <v/>
          </cell>
          <cell r="AN225">
            <v>1</v>
          </cell>
          <cell r="AY225">
            <v>1</v>
          </cell>
        </row>
        <row r="226">
          <cell r="B226" t="str">
            <v>Canada</v>
          </cell>
          <cell r="D226" t="str">
            <v>Military</v>
          </cell>
          <cell r="S226" t="str">
            <v/>
          </cell>
          <cell r="AN226">
            <v>1</v>
          </cell>
          <cell r="AY226">
            <v>1</v>
          </cell>
        </row>
        <row r="227">
          <cell r="B227" t="str">
            <v>Canada</v>
          </cell>
          <cell r="D227" t="str">
            <v>Military</v>
          </cell>
          <cell r="S227" t="str">
            <v/>
          </cell>
          <cell r="AN227">
            <v>1</v>
          </cell>
          <cell r="AY227">
            <v>1</v>
          </cell>
        </row>
        <row r="228">
          <cell r="B228" t="str">
            <v>Canada</v>
          </cell>
          <cell r="D228" t="str">
            <v>Military</v>
          </cell>
          <cell r="S228" t="str">
            <v/>
          </cell>
          <cell r="AN228">
            <v>1</v>
          </cell>
          <cell r="AY228">
            <v>1</v>
          </cell>
        </row>
        <row r="229">
          <cell r="B229" t="str">
            <v>Canada</v>
          </cell>
          <cell r="D229" t="str">
            <v>Military</v>
          </cell>
          <cell r="S229" t="str">
            <v/>
          </cell>
          <cell r="AN229">
            <v>1</v>
          </cell>
          <cell r="AY229">
            <v>1</v>
          </cell>
        </row>
        <row r="230">
          <cell r="B230" t="str">
            <v>Canada</v>
          </cell>
          <cell r="D230" t="str">
            <v>Military</v>
          </cell>
          <cell r="S230" t="str">
            <v/>
          </cell>
          <cell r="AN230">
            <v>1</v>
          </cell>
          <cell r="AY230">
            <v>1</v>
          </cell>
        </row>
        <row r="231">
          <cell r="B231" t="str">
            <v>Canada</v>
          </cell>
          <cell r="D231" t="str">
            <v>Military</v>
          </cell>
          <cell r="S231" t="str">
            <v/>
          </cell>
          <cell r="AN231">
            <v>1</v>
          </cell>
          <cell r="AY231">
            <v>1</v>
          </cell>
        </row>
        <row r="232">
          <cell r="B232" t="str">
            <v>Canada</v>
          </cell>
          <cell r="D232" t="str">
            <v>Military</v>
          </cell>
          <cell r="S232" t="str">
            <v/>
          </cell>
          <cell r="AN232">
            <v>1</v>
          </cell>
          <cell r="AY232">
            <v>1</v>
          </cell>
        </row>
        <row r="233">
          <cell r="B233" t="str">
            <v>Canada</v>
          </cell>
          <cell r="D233" t="str">
            <v>Military</v>
          </cell>
          <cell r="S233" t="str">
            <v/>
          </cell>
          <cell r="AN233">
            <v>1</v>
          </cell>
          <cell r="AY233">
            <v>1</v>
          </cell>
        </row>
        <row r="234">
          <cell r="B234" t="str">
            <v>Canada</v>
          </cell>
          <cell r="D234" t="str">
            <v>Military</v>
          </cell>
          <cell r="S234" t="str">
            <v/>
          </cell>
          <cell r="AN234">
            <v>1</v>
          </cell>
          <cell r="AY234">
            <v>1</v>
          </cell>
        </row>
        <row r="235">
          <cell r="B235" t="str">
            <v>Canada</v>
          </cell>
          <cell r="D235" t="str">
            <v>Military</v>
          </cell>
          <cell r="S235">
            <v>32472018.792317256</v>
          </cell>
          <cell r="AN235">
            <v>1</v>
          </cell>
          <cell r="AY235">
            <v>1</v>
          </cell>
        </row>
        <row r="236">
          <cell r="B236" t="str">
            <v>Canada</v>
          </cell>
          <cell r="D236" t="str">
            <v>Military</v>
          </cell>
          <cell r="S236" t="str">
            <v/>
          </cell>
          <cell r="AN236">
            <v>1</v>
          </cell>
          <cell r="AY236">
            <v>1</v>
          </cell>
        </row>
        <row r="237">
          <cell r="B237" t="str">
            <v>Canada</v>
          </cell>
          <cell r="D237" t="str">
            <v>Military</v>
          </cell>
          <cell r="S237" t="str">
            <v/>
          </cell>
          <cell r="AN237">
            <v>1</v>
          </cell>
          <cell r="AY237">
            <v>1</v>
          </cell>
        </row>
        <row r="238">
          <cell r="B238" t="str">
            <v>Canada</v>
          </cell>
          <cell r="D238" t="str">
            <v>Military</v>
          </cell>
          <cell r="S238">
            <v>345447008.42890698</v>
          </cell>
          <cell r="AN238">
            <v>1</v>
          </cell>
          <cell r="AY238">
            <v>1</v>
          </cell>
        </row>
        <row r="239">
          <cell r="B239" t="str">
            <v>Canada</v>
          </cell>
          <cell r="D239" t="str">
            <v>Military</v>
          </cell>
          <cell r="S239" t="str">
            <v/>
          </cell>
          <cell r="AN239">
            <v>1</v>
          </cell>
          <cell r="AY239">
            <v>1</v>
          </cell>
        </row>
        <row r="240">
          <cell r="B240" t="str">
            <v>Canada</v>
          </cell>
          <cell r="D240" t="str">
            <v>Military</v>
          </cell>
          <cell r="S240">
            <v>23490396.573165677</v>
          </cell>
          <cell r="AN240">
            <v>1</v>
          </cell>
          <cell r="AY240">
            <v>1</v>
          </cell>
        </row>
        <row r="241">
          <cell r="B241" t="str">
            <v>Canada</v>
          </cell>
          <cell r="D241" t="str">
            <v>Military</v>
          </cell>
          <cell r="S241">
            <v>63562249.550918885</v>
          </cell>
          <cell r="AN241">
            <v>1</v>
          </cell>
          <cell r="AY241">
            <v>1</v>
          </cell>
        </row>
        <row r="242">
          <cell r="B242" t="str">
            <v>Canada</v>
          </cell>
          <cell r="D242" t="str">
            <v>Military</v>
          </cell>
          <cell r="S242">
            <v>8096462.8667964144</v>
          </cell>
          <cell r="AN242">
            <v>1</v>
          </cell>
          <cell r="AY242">
            <v>1</v>
          </cell>
        </row>
        <row r="243">
          <cell r="B243" t="str">
            <v>Canada</v>
          </cell>
          <cell r="D243" t="str">
            <v>Military</v>
          </cell>
          <cell r="S243">
            <v>31148606.368228897</v>
          </cell>
          <cell r="AN243">
            <v>1</v>
          </cell>
          <cell r="AY243">
            <v>1</v>
          </cell>
        </row>
        <row r="244">
          <cell r="B244" t="str">
            <v>Canada</v>
          </cell>
          <cell r="D244" t="str">
            <v>Military</v>
          </cell>
          <cell r="S244" t="str">
            <v/>
          </cell>
          <cell r="AN244">
            <v>1</v>
          </cell>
          <cell r="AY244">
            <v>1</v>
          </cell>
        </row>
        <row r="245">
          <cell r="B245" t="str">
            <v>Canada</v>
          </cell>
          <cell r="D245" t="str">
            <v>Military</v>
          </cell>
          <cell r="S245" t="str">
            <v/>
          </cell>
          <cell r="AN245">
            <v>1</v>
          </cell>
          <cell r="AY245">
            <v>1</v>
          </cell>
        </row>
        <row r="246">
          <cell r="B246" t="str">
            <v>Canada</v>
          </cell>
          <cell r="D246" t="str">
            <v>Military</v>
          </cell>
          <cell r="S246">
            <v>22108608.539450049</v>
          </cell>
          <cell r="AN246">
            <v>1</v>
          </cell>
          <cell r="AY246">
            <v>1</v>
          </cell>
        </row>
        <row r="247">
          <cell r="B247" t="str">
            <v>Canada</v>
          </cell>
          <cell r="D247" t="str">
            <v>Military</v>
          </cell>
          <cell r="S247">
            <v>44597812.285400182</v>
          </cell>
          <cell r="AN247">
            <v>1</v>
          </cell>
          <cell r="AY247">
            <v>1</v>
          </cell>
        </row>
        <row r="248">
          <cell r="B248" t="str">
            <v>Canada</v>
          </cell>
          <cell r="D248" t="str">
            <v>Military</v>
          </cell>
          <cell r="S248" t="str">
            <v/>
          </cell>
          <cell r="AN248">
            <v>1</v>
          </cell>
          <cell r="AY248">
            <v>1</v>
          </cell>
        </row>
        <row r="249">
          <cell r="B249" t="str">
            <v>Canada</v>
          </cell>
          <cell r="D249" t="str">
            <v>Military</v>
          </cell>
          <cell r="S249" t="str">
            <v/>
          </cell>
          <cell r="AN249">
            <v>1</v>
          </cell>
          <cell r="AY249">
            <v>1</v>
          </cell>
        </row>
        <row r="250">
          <cell r="B250" t="str">
            <v>Canada</v>
          </cell>
          <cell r="D250" t="str">
            <v>Military</v>
          </cell>
          <cell r="S250">
            <v>40762746.994611025</v>
          </cell>
          <cell r="AN250">
            <v>1</v>
          </cell>
          <cell r="AY250">
            <v>1</v>
          </cell>
        </row>
        <row r="251">
          <cell r="B251" t="str">
            <v>Canada</v>
          </cell>
          <cell r="D251" t="str">
            <v>Military</v>
          </cell>
          <cell r="S251" t="str">
            <v/>
          </cell>
          <cell r="AN251">
            <v>1</v>
          </cell>
          <cell r="AY251">
            <v>1</v>
          </cell>
        </row>
        <row r="252">
          <cell r="B252" t="str">
            <v>Canada</v>
          </cell>
          <cell r="D252" t="str">
            <v>Military</v>
          </cell>
          <cell r="S252" t="str">
            <v/>
          </cell>
          <cell r="AN252">
            <v>1</v>
          </cell>
          <cell r="AY252">
            <v>1</v>
          </cell>
        </row>
        <row r="253">
          <cell r="B253" t="str">
            <v>Canada</v>
          </cell>
          <cell r="D253" t="str">
            <v>Military</v>
          </cell>
          <cell r="S253">
            <v>23904932.983280364</v>
          </cell>
          <cell r="AN253">
            <v>1</v>
          </cell>
          <cell r="AY253">
            <v>1</v>
          </cell>
        </row>
        <row r="254">
          <cell r="B254" t="str">
            <v>Canada</v>
          </cell>
          <cell r="D254" t="str">
            <v>Military</v>
          </cell>
          <cell r="S254">
            <v>3109023.0758601632</v>
          </cell>
          <cell r="AN254">
            <v>1</v>
          </cell>
          <cell r="AY254">
            <v>1</v>
          </cell>
        </row>
        <row r="255">
          <cell r="B255" t="str">
            <v>Canada</v>
          </cell>
          <cell r="D255" t="str">
            <v>Military</v>
          </cell>
          <cell r="S255" t="str">
            <v/>
          </cell>
          <cell r="AN255">
            <v>1</v>
          </cell>
          <cell r="AY255">
            <v>1</v>
          </cell>
        </row>
        <row r="256">
          <cell r="B256" t="str">
            <v>Canada</v>
          </cell>
          <cell r="D256" t="str">
            <v>Military</v>
          </cell>
          <cell r="S256">
            <v>18509566.770803746</v>
          </cell>
          <cell r="AN256">
            <v>1</v>
          </cell>
          <cell r="AY256">
            <v>1</v>
          </cell>
        </row>
        <row r="257">
          <cell r="B257" t="str">
            <v>Canada</v>
          </cell>
          <cell r="D257" t="str">
            <v>Military</v>
          </cell>
          <cell r="S257">
            <v>324720187.92317259</v>
          </cell>
          <cell r="AN257">
            <v>1</v>
          </cell>
          <cell r="AY257">
            <v>1</v>
          </cell>
        </row>
        <row r="258">
          <cell r="B258" t="str">
            <v>Canada</v>
          </cell>
          <cell r="D258" t="str">
            <v>Military</v>
          </cell>
          <cell r="S258" t="str">
            <v/>
          </cell>
          <cell r="AN258">
            <v>1</v>
          </cell>
          <cell r="AY258">
            <v>0</v>
          </cell>
        </row>
        <row r="259">
          <cell r="B259" t="str">
            <v>Canada</v>
          </cell>
          <cell r="D259" t="str">
            <v>Military</v>
          </cell>
          <cell r="S259" t="str">
            <v/>
          </cell>
          <cell r="AN259">
            <v>1</v>
          </cell>
          <cell r="AY259">
            <v>1</v>
          </cell>
        </row>
        <row r="260">
          <cell r="B260" t="str">
            <v>Canada</v>
          </cell>
          <cell r="D260" t="str">
            <v>Military</v>
          </cell>
          <cell r="S260" t="str">
            <v/>
          </cell>
          <cell r="AN260">
            <v>1</v>
          </cell>
          <cell r="AY260">
            <v>1</v>
          </cell>
        </row>
        <row r="261">
          <cell r="B261" t="str">
            <v>Canada</v>
          </cell>
          <cell r="D261" t="str">
            <v>Military</v>
          </cell>
          <cell r="S261" t="str">
            <v/>
          </cell>
          <cell r="AN261">
            <v>1</v>
          </cell>
          <cell r="AY261">
            <v>1</v>
          </cell>
        </row>
        <row r="262">
          <cell r="B262" t="str">
            <v>Canada</v>
          </cell>
          <cell r="D262" t="str">
            <v>Military</v>
          </cell>
          <cell r="S262" t="str">
            <v/>
          </cell>
          <cell r="AN262">
            <v>1</v>
          </cell>
          <cell r="AY262">
            <v>1</v>
          </cell>
        </row>
        <row r="263">
          <cell r="B263" t="str">
            <v>Canada</v>
          </cell>
          <cell r="D263" t="str">
            <v>Military</v>
          </cell>
          <cell r="S263" t="str">
            <v/>
          </cell>
          <cell r="AN263">
            <v>1</v>
          </cell>
          <cell r="AY263">
            <v>1</v>
          </cell>
        </row>
        <row r="264">
          <cell r="B264" t="str">
            <v>Canada</v>
          </cell>
          <cell r="D264" t="str">
            <v>Military</v>
          </cell>
          <cell r="S264" t="str">
            <v/>
          </cell>
          <cell r="AN264">
            <v>1</v>
          </cell>
          <cell r="AY264">
            <v>1</v>
          </cell>
        </row>
        <row r="265">
          <cell r="B265" t="str">
            <v>Canada</v>
          </cell>
          <cell r="D265" t="str">
            <v>Military</v>
          </cell>
          <cell r="S265" t="str">
            <v/>
          </cell>
          <cell r="AN265">
            <v>1</v>
          </cell>
          <cell r="AY265">
            <v>1</v>
          </cell>
        </row>
        <row r="266">
          <cell r="B266" t="str">
            <v>Canada</v>
          </cell>
          <cell r="D266" t="str">
            <v>Military</v>
          </cell>
          <cell r="S266" t="str">
            <v/>
          </cell>
          <cell r="AN266">
            <v>1</v>
          </cell>
          <cell r="AY266">
            <v>1</v>
          </cell>
        </row>
        <row r="267">
          <cell r="B267" t="str">
            <v>Canada</v>
          </cell>
          <cell r="D267" t="str">
            <v>Military</v>
          </cell>
          <cell r="S267">
            <v>33715628.022661321</v>
          </cell>
          <cell r="AN267">
            <v>1</v>
          </cell>
          <cell r="AY267">
            <v>1</v>
          </cell>
        </row>
        <row r="268">
          <cell r="B268" t="str">
            <v>Canada</v>
          </cell>
          <cell r="D268" t="str">
            <v>Military</v>
          </cell>
          <cell r="S268">
            <v>149693703.65252635</v>
          </cell>
          <cell r="AN268">
            <v>1</v>
          </cell>
          <cell r="AY268">
            <v>1</v>
          </cell>
        </row>
        <row r="269">
          <cell r="B269" t="str">
            <v>Canada</v>
          </cell>
          <cell r="D269" t="str">
            <v>Military</v>
          </cell>
          <cell r="S269">
            <v>149693703.65252635</v>
          </cell>
          <cell r="AN269">
            <v>0</v>
          </cell>
          <cell r="AY269">
            <v>1</v>
          </cell>
        </row>
        <row r="270">
          <cell r="B270" t="str">
            <v>Canada</v>
          </cell>
          <cell r="D270" t="str">
            <v>Military</v>
          </cell>
          <cell r="S270">
            <v>149693703.65252635</v>
          </cell>
          <cell r="AN270">
            <v>0</v>
          </cell>
          <cell r="AY270">
            <v>1</v>
          </cell>
        </row>
        <row r="271">
          <cell r="B271" t="str">
            <v>China</v>
          </cell>
          <cell r="D271" t="str">
            <v>Humanitarian</v>
          </cell>
          <cell r="S271">
            <v>647668.39378238341</v>
          </cell>
          <cell r="AN271">
            <v>1</v>
          </cell>
          <cell r="AY271">
            <v>0</v>
          </cell>
        </row>
        <row r="272">
          <cell r="B272" t="str">
            <v>China</v>
          </cell>
          <cell r="D272" t="str">
            <v>Humanitarian</v>
          </cell>
          <cell r="S272">
            <v>1295336.7875647668</v>
          </cell>
          <cell r="AN272">
            <v>1</v>
          </cell>
          <cell r="AY272">
            <v>0</v>
          </cell>
        </row>
        <row r="273">
          <cell r="B273" t="str">
            <v>China</v>
          </cell>
          <cell r="D273" t="str">
            <v>Humanitarian</v>
          </cell>
          <cell r="S273">
            <v>200000</v>
          </cell>
          <cell r="AN273">
            <v>1</v>
          </cell>
          <cell r="AY273">
            <v>0</v>
          </cell>
        </row>
        <row r="274">
          <cell r="B274" t="str">
            <v>Croatia</v>
          </cell>
          <cell r="D274" t="str">
            <v>Humanitarian</v>
          </cell>
          <cell r="S274">
            <v>1206896.551724138</v>
          </cell>
          <cell r="AN274">
            <v>1</v>
          </cell>
          <cell r="AY274">
            <v>0</v>
          </cell>
        </row>
        <row r="275">
          <cell r="B275" t="str">
            <v>Croatia</v>
          </cell>
          <cell r="D275" t="str">
            <v>Humanitarian</v>
          </cell>
          <cell r="S275">
            <v>201167.10875331564</v>
          </cell>
          <cell r="AN275">
            <v>1</v>
          </cell>
          <cell r="AY275">
            <v>0</v>
          </cell>
        </row>
        <row r="276">
          <cell r="B276" t="str">
            <v>Croatia</v>
          </cell>
          <cell r="D276" t="str">
            <v>Humanitarian</v>
          </cell>
          <cell r="S276">
            <v>5000000</v>
          </cell>
          <cell r="AN276">
            <v>1</v>
          </cell>
          <cell r="AY276">
            <v>0</v>
          </cell>
        </row>
        <row r="277">
          <cell r="B277" t="str">
            <v>Croatia</v>
          </cell>
          <cell r="D277" t="str">
            <v>Humanitarian</v>
          </cell>
          <cell r="S277">
            <v>33000</v>
          </cell>
          <cell r="AN277">
            <v>1</v>
          </cell>
          <cell r="AY277">
            <v>0</v>
          </cell>
        </row>
        <row r="278">
          <cell r="B278" t="str">
            <v>Croatia</v>
          </cell>
          <cell r="D278" t="str">
            <v>Humanitarian</v>
          </cell>
          <cell r="S278">
            <v>1000000</v>
          </cell>
          <cell r="AN278">
            <v>1</v>
          </cell>
          <cell r="AY278">
            <v>0</v>
          </cell>
        </row>
        <row r="279">
          <cell r="B279" t="str">
            <v>Croatia</v>
          </cell>
          <cell r="D279" t="str">
            <v>Humanitarian</v>
          </cell>
          <cell r="S279" t="str">
            <v/>
          </cell>
          <cell r="AN279">
            <v>1</v>
          </cell>
          <cell r="AY279">
            <v>0</v>
          </cell>
        </row>
        <row r="280">
          <cell r="B280" t="str">
            <v>Croatia</v>
          </cell>
          <cell r="D280" t="str">
            <v>Humanitarian</v>
          </cell>
          <cell r="S280" t="str">
            <v/>
          </cell>
          <cell r="AN280">
            <v>1</v>
          </cell>
          <cell r="AY280">
            <v>0</v>
          </cell>
        </row>
        <row r="281">
          <cell r="B281" t="str">
            <v>Croatia</v>
          </cell>
          <cell r="D281" t="str">
            <v>Humanitarian</v>
          </cell>
          <cell r="S281">
            <v>29771015</v>
          </cell>
          <cell r="AN281">
            <v>1</v>
          </cell>
          <cell r="AY281">
            <v>0</v>
          </cell>
        </row>
        <row r="282">
          <cell r="B282" t="str">
            <v>Croatia</v>
          </cell>
          <cell r="D282" t="str">
            <v>Humanitarian</v>
          </cell>
          <cell r="S282">
            <v>42787921.339522548</v>
          </cell>
          <cell r="AN282">
            <v>1</v>
          </cell>
          <cell r="AY282">
            <v>0</v>
          </cell>
        </row>
        <row r="283">
          <cell r="B283" t="str">
            <v>Croatia</v>
          </cell>
          <cell r="D283" t="str">
            <v>Humanitarian</v>
          </cell>
          <cell r="S283">
            <v>1000000</v>
          </cell>
          <cell r="AN283">
            <v>1</v>
          </cell>
          <cell r="AY283">
            <v>0</v>
          </cell>
        </row>
        <row r="284">
          <cell r="B284" t="str">
            <v>Croatia</v>
          </cell>
          <cell r="D284" t="str">
            <v>Humanitarian</v>
          </cell>
          <cell r="S284">
            <v>5000000</v>
          </cell>
          <cell r="AN284">
            <v>1</v>
          </cell>
          <cell r="AY284">
            <v>0</v>
          </cell>
        </row>
        <row r="285">
          <cell r="B285" t="str">
            <v>Croatia</v>
          </cell>
          <cell r="D285" t="str">
            <v>Military</v>
          </cell>
          <cell r="S285">
            <v>16445623.342175066</v>
          </cell>
          <cell r="AN285">
            <v>1</v>
          </cell>
          <cell r="AY285">
            <v>1</v>
          </cell>
        </row>
        <row r="286">
          <cell r="B286" t="str">
            <v>Croatia</v>
          </cell>
          <cell r="D286" t="str">
            <v>Military</v>
          </cell>
          <cell r="S286">
            <v>60197971.813904926</v>
          </cell>
          <cell r="AN286">
            <v>1</v>
          </cell>
          <cell r="AY286">
            <v>1</v>
          </cell>
        </row>
        <row r="287">
          <cell r="B287" t="str">
            <v>Croatia</v>
          </cell>
          <cell r="D287" t="str">
            <v>Military</v>
          </cell>
          <cell r="S287">
            <v>3000000</v>
          </cell>
          <cell r="AN287">
            <v>1</v>
          </cell>
          <cell r="AY287">
            <v>1</v>
          </cell>
        </row>
        <row r="288">
          <cell r="B288" t="str">
            <v>Croatia</v>
          </cell>
          <cell r="D288" t="str">
            <v>Military</v>
          </cell>
          <cell r="S288">
            <v>44562710</v>
          </cell>
          <cell r="AN288">
            <v>1</v>
          </cell>
          <cell r="AY288">
            <v>1</v>
          </cell>
        </row>
        <row r="289">
          <cell r="B289" t="str">
            <v>Croatia</v>
          </cell>
          <cell r="D289" t="str">
            <v>Military</v>
          </cell>
          <cell r="S289">
            <v>500000</v>
          </cell>
          <cell r="AN289">
            <v>1</v>
          </cell>
          <cell r="AY289">
            <v>0</v>
          </cell>
        </row>
        <row r="290">
          <cell r="B290" t="str">
            <v>Croatia</v>
          </cell>
          <cell r="D290" t="str">
            <v>Military</v>
          </cell>
          <cell r="S290">
            <v>29771015</v>
          </cell>
          <cell r="AN290">
            <v>1</v>
          </cell>
          <cell r="AY290">
            <v>0</v>
          </cell>
        </row>
        <row r="291">
          <cell r="B291" t="str">
            <v>Croatia</v>
          </cell>
          <cell r="D291" t="str">
            <v>Military</v>
          </cell>
          <cell r="S291">
            <v>5522679.8439199924</v>
          </cell>
          <cell r="AN291">
            <v>1</v>
          </cell>
          <cell r="AY291">
            <v>0</v>
          </cell>
        </row>
        <row r="292">
          <cell r="B292" t="str">
            <v>Croatia</v>
          </cell>
          <cell r="D292" t="str">
            <v>Military</v>
          </cell>
          <cell r="S292">
            <v>30000000</v>
          </cell>
          <cell r="AN292">
            <v>1</v>
          </cell>
          <cell r="AY292">
            <v>0</v>
          </cell>
        </row>
        <row r="293">
          <cell r="B293" t="str">
            <v>Croatia</v>
          </cell>
          <cell r="D293" t="str">
            <v>Financial</v>
          </cell>
          <cell r="S293" t="str">
            <v>.</v>
          </cell>
          <cell r="AN293">
            <v>1</v>
          </cell>
          <cell r="AY293">
            <v>0</v>
          </cell>
        </row>
        <row r="294">
          <cell r="B294" t="str">
            <v>Cyprus</v>
          </cell>
          <cell r="D294" t="str">
            <v>Humanitarian</v>
          </cell>
          <cell r="S294">
            <v>2000000</v>
          </cell>
          <cell r="AN294">
            <v>1</v>
          </cell>
          <cell r="AY294">
            <v>0</v>
          </cell>
        </row>
        <row r="295">
          <cell r="B295" t="str">
            <v>Cyprus</v>
          </cell>
          <cell r="D295" t="str">
            <v>Humanitarian</v>
          </cell>
          <cell r="S295" t="str">
            <v/>
          </cell>
          <cell r="AN295">
            <v>1</v>
          </cell>
          <cell r="AY295">
            <v>0</v>
          </cell>
        </row>
        <row r="296">
          <cell r="B296" t="str">
            <v>Cyprus</v>
          </cell>
          <cell r="D296" t="str">
            <v>Humanitarian</v>
          </cell>
          <cell r="S296" t="str">
            <v/>
          </cell>
          <cell r="AN296">
            <v>1</v>
          </cell>
          <cell r="AY296">
            <v>0</v>
          </cell>
        </row>
        <row r="297">
          <cell r="B297" t="str">
            <v>Cyprus</v>
          </cell>
          <cell r="D297" t="str">
            <v>Humanitarian</v>
          </cell>
          <cell r="S297" t="str">
            <v/>
          </cell>
          <cell r="AN297">
            <v>1</v>
          </cell>
          <cell r="AY297">
            <v>0</v>
          </cell>
        </row>
        <row r="298">
          <cell r="B298" t="str">
            <v>Cyprus</v>
          </cell>
          <cell r="D298" t="str">
            <v>Humanitarian</v>
          </cell>
          <cell r="S298" t="str">
            <v/>
          </cell>
          <cell r="AN298">
            <v>1</v>
          </cell>
          <cell r="AY298">
            <v>0</v>
          </cell>
        </row>
        <row r="299">
          <cell r="B299" t="str">
            <v>Cyprus</v>
          </cell>
          <cell r="D299" t="str">
            <v>Humanitarian</v>
          </cell>
          <cell r="S299">
            <v>500000</v>
          </cell>
          <cell r="AN299">
            <v>1</v>
          </cell>
          <cell r="AY299">
            <v>0</v>
          </cell>
        </row>
        <row r="300">
          <cell r="B300" t="str">
            <v>Cyprus</v>
          </cell>
          <cell r="D300" t="str">
            <v>Humanitarian</v>
          </cell>
          <cell r="S300">
            <v>300000</v>
          </cell>
          <cell r="AN300">
            <v>1</v>
          </cell>
          <cell r="AY300">
            <v>0</v>
          </cell>
        </row>
        <row r="301">
          <cell r="B301" t="str">
            <v>Cyprus</v>
          </cell>
          <cell r="D301" t="str">
            <v>Humanitarian</v>
          </cell>
          <cell r="S301">
            <v>200000</v>
          </cell>
          <cell r="AN301">
            <v>1</v>
          </cell>
          <cell r="AY301">
            <v>0</v>
          </cell>
        </row>
        <row r="302">
          <cell r="B302" t="str">
            <v>Cyprus</v>
          </cell>
          <cell r="D302" t="str">
            <v>Humanitarian</v>
          </cell>
          <cell r="S302" t="str">
            <v>.</v>
          </cell>
          <cell r="AN302">
            <v>1</v>
          </cell>
          <cell r="AY302">
            <v>0</v>
          </cell>
        </row>
        <row r="303">
          <cell r="B303" t="str">
            <v>Cyprus</v>
          </cell>
          <cell r="D303" t="str">
            <v>Military</v>
          </cell>
          <cell r="S303" t="str">
            <v>.</v>
          </cell>
          <cell r="AN303">
            <v>1</v>
          </cell>
          <cell r="AY303">
            <v>0</v>
          </cell>
        </row>
        <row r="304">
          <cell r="B304" t="str">
            <v>Cyprus</v>
          </cell>
          <cell r="D304" t="str">
            <v>Financial</v>
          </cell>
          <cell r="S304" t="str">
            <v>.</v>
          </cell>
          <cell r="AN304">
            <v>1</v>
          </cell>
          <cell r="AY304">
            <v>0</v>
          </cell>
        </row>
        <row r="305">
          <cell r="B305" t="str">
            <v>Czech Republic</v>
          </cell>
          <cell r="D305" t="str">
            <v>Military</v>
          </cell>
          <cell r="S305">
            <v>1488773.1858119103</v>
          </cell>
          <cell r="AN305">
            <v>1</v>
          </cell>
          <cell r="AY305">
            <v>1</v>
          </cell>
        </row>
        <row r="306">
          <cell r="B306" t="str">
            <v>Czech Republic</v>
          </cell>
          <cell r="D306" t="str">
            <v>Military</v>
          </cell>
          <cell r="S306">
            <v>7651584.3638138631</v>
          </cell>
          <cell r="AN306">
            <v>1</v>
          </cell>
          <cell r="AY306">
            <v>1</v>
          </cell>
        </row>
        <row r="307">
          <cell r="B307" t="str">
            <v>Czech Republic</v>
          </cell>
          <cell r="D307" t="str">
            <v>Military</v>
          </cell>
          <cell r="S307" t="str">
            <v/>
          </cell>
          <cell r="AN307">
            <v>1</v>
          </cell>
          <cell r="AY307">
            <v>1</v>
          </cell>
        </row>
        <row r="308">
          <cell r="B308" t="str">
            <v>Czech Republic</v>
          </cell>
          <cell r="D308" t="str">
            <v>Military</v>
          </cell>
          <cell r="S308" t="str">
            <v/>
          </cell>
          <cell r="AN308">
            <v>1</v>
          </cell>
          <cell r="AY308">
            <v>1</v>
          </cell>
        </row>
        <row r="309">
          <cell r="B309" t="str">
            <v>Czech Republic</v>
          </cell>
          <cell r="D309" t="str">
            <v>Military</v>
          </cell>
          <cell r="S309" t="str">
            <v/>
          </cell>
          <cell r="AN309">
            <v>1</v>
          </cell>
          <cell r="AY309">
            <v>1</v>
          </cell>
        </row>
        <row r="310">
          <cell r="B310" t="str">
            <v>Czech Republic</v>
          </cell>
          <cell r="D310" t="str">
            <v>Military</v>
          </cell>
          <cell r="S310" t="str">
            <v/>
          </cell>
          <cell r="AN310">
            <v>1</v>
          </cell>
          <cell r="AY310">
            <v>1</v>
          </cell>
        </row>
        <row r="311">
          <cell r="B311" t="str">
            <v>Czech Republic</v>
          </cell>
          <cell r="D311" t="str">
            <v>Military</v>
          </cell>
          <cell r="S311" t="str">
            <v/>
          </cell>
          <cell r="AN311">
            <v>1</v>
          </cell>
          <cell r="AY311">
            <v>1</v>
          </cell>
        </row>
        <row r="312">
          <cell r="B312" t="str">
            <v>Czech Republic</v>
          </cell>
          <cell r="D312" t="str">
            <v>Military</v>
          </cell>
          <cell r="S312" t="str">
            <v/>
          </cell>
          <cell r="AN312">
            <v>1</v>
          </cell>
          <cell r="AY312">
            <v>1</v>
          </cell>
        </row>
        <row r="313">
          <cell r="B313" t="str">
            <v>Czech Republic</v>
          </cell>
          <cell r="D313" t="str">
            <v>Military</v>
          </cell>
          <cell r="S313" t="str">
            <v/>
          </cell>
          <cell r="AN313">
            <v>1</v>
          </cell>
          <cell r="AY313">
            <v>1</v>
          </cell>
        </row>
        <row r="314">
          <cell r="B314" t="str">
            <v>Czech Republic</v>
          </cell>
          <cell r="D314" t="str">
            <v>Military</v>
          </cell>
          <cell r="S314" t="str">
            <v/>
          </cell>
          <cell r="AN314">
            <v>1</v>
          </cell>
          <cell r="AY314">
            <v>1</v>
          </cell>
        </row>
        <row r="315">
          <cell r="B315" t="str">
            <v>Czech Republic</v>
          </cell>
          <cell r="D315" t="str">
            <v>Military</v>
          </cell>
          <cell r="S315" t="str">
            <v/>
          </cell>
          <cell r="AN315">
            <v>1</v>
          </cell>
          <cell r="AY315">
            <v>1</v>
          </cell>
        </row>
        <row r="316">
          <cell r="B316" t="str">
            <v>Czech Republic</v>
          </cell>
          <cell r="D316" t="str">
            <v>Military</v>
          </cell>
          <cell r="S316" t="str">
            <v/>
          </cell>
          <cell r="AN316">
            <v>1</v>
          </cell>
          <cell r="AY316">
            <v>1</v>
          </cell>
        </row>
        <row r="317">
          <cell r="B317" t="str">
            <v>Czech Republic</v>
          </cell>
          <cell r="D317" t="str">
            <v>Military</v>
          </cell>
          <cell r="S317" t="str">
            <v/>
          </cell>
          <cell r="AN317">
            <v>1</v>
          </cell>
          <cell r="AY317">
            <v>1</v>
          </cell>
        </row>
        <row r="318">
          <cell r="B318" t="str">
            <v>Czech Republic</v>
          </cell>
          <cell r="D318" t="str">
            <v>Military</v>
          </cell>
          <cell r="S318">
            <v>16270745.200130166</v>
          </cell>
          <cell r="AN318">
            <v>1</v>
          </cell>
          <cell r="AY318">
            <v>1</v>
          </cell>
        </row>
        <row r="319">
          <cell r="B319" t="str">
            <v>Czech Republic</v>
          </cell>
          <cell r="D319" t="str">
            <v>Military</v>
          </cell>
          <cell r="S319" t="str">
            <v/>
          </cell>
          <cell r="AN319">
            <v>1</v>
          </cell>
          <cell r="AY319">
            <v>1</v>
          </cell>
        </row>
        <row r="320">
          <cell r="B320" t="str">
            <v>Czech Republic</v>
          </cell>
          <cell r="D320" t="str">
            <v>Military</v>
          </cell>
          <cell r="S320" t="str">
            <v/>
          </cell>
          <cell r="AN320">
            <v>1</v>
          </cell>
          <cell r="AY320">
            <v>1</v>
          </cell>
        </row>
        <row r="321">
          <cell r="B321" t="str">
            <v>Czech Republic</v>
          </cell>
          <cell r="D321" t="str">
            <v>Military</v>
          </cell>
          <cell r="S321" t="str">
            <v/>
          </cell>
          <cell r="AN321">
            <v>1</v>
          </cell>
          <cell r="AY321">
            <v>1</v>
          </cell>
        </row>
        <row r="322">
          <cell r="B322" t="str">
            <v>Czech Republic</v>
          </cell>
          <cell r="D322" t="str">
            <v>Military</v>
          </cell>
          <cell r="S322" t="str">
            <v/>
          </cell>
          <cell r="AN322">
            <v>1</v>
          </cell>
          <cell r="AY322">
            <v>1</v>
          </cell>
        </row>
        <row r="323">
          <cell r="B323" t="str">
            <v>Czech Republic</v>
          </cell>
          <cell r="D323" t="str">
            <v>Military</v>
          </cell>
          <cell r="S323" t="str">
            <v/>
          </cell>
          <cell r="AN323">
            <v>1</v>
          </cell>
          <cell r="AY323">
            <v>1</v>
          </cell>
        </row>
        <row r="324">
          <cell r="B324" t="str">
            <v>Czech Republic</v>
          </cell>
          <cell r="D324" t="str">
            <v>Military</v>
          </cell>
          <cell r="S324">
            <v>691506.67100553203</v>
          </cell>
          <cell r="AN324">
            <v>1</v>
          </cell>
          <cell r="AY324">
            <v>1</v>
          </cell>
        </row>
        <row r="325">
          <cell r="B325" t="str">
            <v>Czech Republic</v>
          </cell>
          <cell r="D325" t="str">
            <v>Military</v>
          </cell>
          <cell r="S325">
            <v>29821073.558648109</v>
          </cell>
          <cell r="AN325">
            <v>1</v>
          </cell>
          <cell r="AY325">
            <v>1</v>
          </cell>
        </row>
        <row r="326">
          <cell r="B326" t="str">
            <v>Czech Republic</v>
          </cell>
          <cell r="D326" t="str">
            <v>Military</v>
          </cell>
          <cell r="S326">
            <v>976244.71200781001</v>
          </cell>
          <cell r="AN326">
            <v>1</v>
          </cell>
          <cell r="AY326">
            <v>1</v>
          </cell>
        </row>
        <row r="327">
          <cell r="B327" t="str">
            <v>Czech Republic</v>
          </cell>
          <cell r="D327" t="str">
            <v>Military</v>
          </cell>
          <cell r="S327">
            <v>10413.7082268295</v>
          </cell>
          <cell r="AN327">
            <v>1</v>
          </cell>
          <cell r="AY327">
            <v>1</v>
          </cell>
        </row>
        <row r="328">
          <cell r="B328" t="str">
            <v>Czech Republic</v>
          </cell>
          <cell r="D328" t="str">
            <v>Military</v>
          </cell>
          <cell r="S328">
            <v>2166449.7233973318</v>
          </cell>
          <cell r="AN328">
            <v>1</v>
          </cell>
          <cell r="AY328">
            <v>1</v>
          </cell>
        </row>
        <row r="329">
          <cell r="B329" t="str">
            <v>Czech Republic</v>
          </cell>
          <cell r="D329" t="str">
            <v>Military</v>
          </cell>
          <cell r="S329">
            <v>1220305.8900097625</v>
          </cell>
          <cell r="AN329">
            <v>1</v>
          </cell>
          <cell r="AY329">
            <v>1</v>
          </cell>
        </row>
        <row r="330">
          <cell r="B330" t="str">
            <v>Czech Republic</v>
          </cell>
          <cell r="D330" t="str">
            <v>Military</v>
          </cell>
          <cell r="S330">
            <v>34860.07159127888</v>
          </cell>
          <cell r="AN330">
            <v>1</v>
          </cell>
          <cell r="AY330">
            <v>1</v>
          </cell>
        </row>
        <row r="331">
          <cell r="B331" t="str">
            <v>Czech Republic</v>
          </cell>
          <cell r="D331" t="str">
            <v>Military</v>
          </cell>
          <cell r="S331">
            <v>100975436.06396274</v>
          </cell>
          <cell r="AN331">
            <v>1</v>
          </cell>
          <cell r="AY331">
            <v>1</v>
          </cell>
        </row>
        <row r="332">
          <cell r="B332" t="str">
            <v>Czech Republic</v>
          </cell>
          <cell r="D332" t="str">
            <v>Military</v>
          </cell>
          <cell r="S332" t="str">
            <v/>
          </cell>
          <cell r="AN332">
            <v>1</v>
          </cell>
          <cell r="AY332">
            <v>1</v>
          </cell>
        </row>
        <row r="333">
          <cell r="B333" t="str">
            <v>Czech Republic</v>
          </cell>
          <cell r="D333" t="str">
            <v>Military</v>
          </cell>
          <cell r="S333">
            <v>5410022.7790432805</v>
          </cell>
          <cell r="AN333">
            <v>1</v>
          </cell>
          <cell r="AY333">
            <v>1</v>
          </cell>
        </row>
        <row r="334">
          <cell r="B334" t="str">
            <v>Czech Republic</v>
          </cell>
          <cell r="D334" t="str">
            <v>Military</v>
          </cell>
          <cell r="S334">
            <v>163733615.22593552</v>
          </cell>
          <cell r="AN334">
            <v>1</v>
          </cell>
          <cell r="AY334">
            <v>1</v>
          </cell>
        </row>
        <row r="335">
          <cell r="B335" t="str">
            <v>Czech Republic</v>
          </cell>
          <cell r="D335" t="str">
            <v>Military</v>
          </cell>
          <cell r="S335" t="str">
            <v/>
          </cell>
          <cell r="AN335">
            <v>1</v>
          </cell>
          <cell r="AY335">
            <v>1</v>
          </cell>
        </row>
        <row r="336">
          <cell r="B336" t="str">
            <v>Czech Republic</v>
          </cell>
          <cell r="D336" t="str">
            <v>Military</v>
          </cell>
          <cell r="S336" t="str">
            <v/>
          </cell>
          <cell r="AN336">
            <v>1</v>
          </cell>
          <cell r="AY336">
            <v>1</v>
          </cell>
        </row>
        <row r="337">
          <cell r="B337" t="str">
            <v>Czech Republic</v>
          </cell>
          <cell r="D337" t="str">
            <v>Military</v>
          </cell>
          <cell r="S337">
            <v>45441635.898892358</v>
          </cell>
          <cell r="AN337">
            <v>1</v>
          </cell>
          <cell r="AY337">
            <v>1</v>
          </cell>
        </row>
        <row r="338">
          <cell r="B338" t="str">
            <v>Czech Republic</v>
          </cell>
          <cell r="D338" t="str">
            <v>Military</v>
          </cell>
          <cell r="S338">
            <v>28401022.436807726</v>
          </cell>
          <cell r="AN338">
            <v>1</v>
          </cell>
          <cell r="AY338">
            <v>1</v>
          </cell>
        </row>
        <row r="339">
          <cell r="B339" t="str">
            <v>Czech Republic</v>
          </cell>
          <cell r="D339" t="str">
            <v>Military</v>
          </cell>
          <cell r="S339">
            <v>16270745.200130166</v>
          </cell>
          <cell r="AN339">
            <v>1</v>
          </cell>
          <cell r="AY339">
            <v>1</v>
          </cell>
        </row>
        <row r="340">
          <cell r="B340" t="str">
            <v>Czech Republic</v>
          </cell>
          <cell r="D340" t="str">
            <v>Military</v>
          </cell>
          <cell r="S340" t="str">
            <v/>
          </cell>
          <cell r="AN340">
            <v>1</v>
          </cell>
          <cell r="AY340">
            <v>1</v>
          </cell>
        </row>
        <row r="341">
          <cell r="B341" t="str">
            <v>Czech Republic</v>
          </cell>
          <cell r="D341" t="str">
            <v>Military</v>
          </cell>
          <cell r="S341" t="str">
            <v/>
          </cell>
          <cell r="AN341">
            <v>1</v>
          </cell>
          <cell r="AY341">
            <v>1</v>
          </cell>
        </row>
        <row r="342">
          <cell r="B342" t="str">
            <v>Czech Republic</v>
          </cell>
          <cell r="D342" t="str">
            <v>Military</v>
          </cell>
          <cell r="S342" t="str">
            <v/>
          </cell>
          <cell r="AN342">
            <v>1</v>
          </cell>
          <cell r="AY342">
            <v>1</v>
          </cell>
        </row>
        <row r="343">
          <cell r="B343" t="str">
            <v>Czech Republic</v>
          </cell>
          <cell r="D343" t="str">
            <v>Military</v>
          </cell>
          <cell r="S343" t="str">
            <v/>
          </cell>
          <cell r="AN343">
            <v>1</v>
          </cell>
          <cell r="AY343">
            <v>1</v>
          </cell>
        </row>
        <row r="344">
          <cell r="B344" t="str">
            <v>Czech Republic</v>
          </cell>
          <cell r="D344" t="str">
            <v>Military</v>
          </cell>
          <cell r="S344" t="str">
            <v/>
          </cell>
          <cell r="AN344">
            <v>1</v>
          </cell>
          <cell r="AY344">
            <v>1</v>
          </cell>
        </row>
        <row r="345">
          <cell r="B345" t="str">
            <v>Czech Republic</v>
          </cell>
          <cell r="D345" t="str">
            <v>Military</v>
          </cell>
          <cell r="S345">
            <v>894890.98600715911</v>
          </cell>
          <cell r="AN345">
            <v>1</v>
          </cell>
          <cell r="AY345">
            <v>1</v>
          </cell>
        </row>
        <row r="346">
          <cell r="B346" t="str">
            <v>Czech Republic</v>
          </cell>
          <cell r="D346" t="str">
            <v>Military</v>
          </cell>
          <cell r="S346" t="str">
            <v>.</v>
          </cell>
          <cell r="AN346">
            <v>1</v>
          </cell>
          <cell r="AY346">
            <v>1</v>
          </cell>
        </row>
        <row r="347">
          <cell r="B347" t="str">
            <v>Czech Republic</v>
          </cell>
          <cell r="D347" t="str">
            <v>Military</v>
          </cell>
          <cell r="S347">
            <v>39659941.42531728</v>
          </cell>
          <cell r="AN347">
            <v>1</v>
          </cell>
          <cell r="AY347">
            <v>0</v>
          </cell>
        </row>
        <row r="348">
          <cell r="B348" t="str">
            <v>Czech Republic</v>
          </cell>
          <cell r="D348" t="str">
            <v>Military</v>
          </cell>
          <cell r="S348">
            <v>9625000</v>
          </cell>
          <cell r="AN348">
            <v>1</v>
          </cell>
          <cell r="AY348">
            <v>1</v>
          </cell>
        </row>
        <row r="349">
          <cell r="B349" t="str">
            <v>Czech Republic</v>
          </cell>
          <cell r="D349" t="str">
            <v>Military</v>
          </cell>
          <cell r="S349">
            <v>35188409.537441567</v>
          </cell>
          <cell r="AN349">
            <v>1</v>
          </cell>
          <cell r="AY349">
            <v>1</v>
          </cell>
        </row>
        <row r="350">
          <cell r="B350" t="str">
            <v>Czech Republic</v>
          </cell>
          <cell r="D350" t="str">
            <v>Military</v>
          </cell>
          <cell r="S350">
            <v>17987314.209978227</v>
          </cell>
          <cell r="AN350">
            <v>1</v>
          </cell>
          <cell r="AY350">
            <v>1</v>
          </cell>
        </row>
        <row r="351">
          <cell r="B351" t="str">
            <v>Czech Republic</v>
          </cell>
          <cell r="D351" t="str">
            <v>Military</v>
          </cell>
          <cell r="S351">
            <v>0</v>
          </cell>
          <cell r="AN351">
            <v>0</v>
          </cell>
          <cell r="AY351">
            <v>1</v>
          </cell>
        </row>
        <row r="352">
          <cell r="B352" t="str">
            <v>Czech Republic</v>
          </cell>
          <cell r="D352" t="str">
            <v>Military</v>
          </cell>
          <cell r="S352">
            <v>28473804.100227792</v>
          </cell>
          <cell r="AN352">
            <v>1</v>
          </cell>
          <cell r="AY352">
            <v>1</v>
          </cell>
        </row>
        <row r="353">
          <cell r="B353" t="str">
            <v>Czech Republic</v>
          </cell>
          <cell r="D353" t="str">
            <v>Military</v>
          </cell>
          <cell r="S353">
            <v>47335037.394679539</v>
          </cell>
          <cell r="AN353">
            <v>1</v>
          </cell>
          <cell r="AY353">
            <v>1</v>
          </cell>
        </row>
        <row r="354">
          <cell r="B354" t="str">
            <v>Czech Republic</v>
          </cell>
          <cell r="D354" t="str">
            <v>Military</v>
          </cell>
          <cell r="S354">
            <v>1529930.849453981</v>
          </cell>
          <cell r="AN354">
            <v>1</v>
          </cell>
          <cell r="AY354">
            <v>1</v>
          </cell>
        </row>
        <row r="355">
          <cell r="B355" t="str">
            <v>Czech Republic</v>
          </cell>
          <cell r="D355" t="str">
            <v>Military</v>
          </cell>
          <cell r="S355">
            <v>331345261.76275676</v>
          </cell>
          <cell r="AN355">
            <v>1</v>
          </cell>
          <cell r="AY355">
            <v>1</v>
          </cell>
        </row>
        <row r="356">
          <cell r="B356" t="str">
            <v>Czech Republic</v>
          </cell>
          <cell r="D356" t="str">
            <v>Military</v>
          </cell>
          <cell r="S356">
            <v>47628514.626526557</v>
          </cell>
          <cell r="AN356">
            <v>1</v>
          </cell>
          <cell r="AY356">
            <v>1</v>
          </cell>
        </row>
        <row r="357">
          <cell r="B357" t="str">
            <v>Czech Republic</v>
          </cell>
          <cell r="D357" t="str">
            <v>Military</v>
          </cell>
          <cell r="S357">
            <v>108571428.57142857</v>
          </cell>
          <cell r="AN357">
            <v>1</v>
          </cell>
          <cell r="AY357">
            <v>1</v>
          </cell>
        </row>
        <row r="358">
          <cell r="B358" t="str">
            <v>Czech Republic</v>
          </cell>
          <cell r="D358" t="str">
            <v>Military</v>
          </cell>
          <cell r="S358">
            <v>16222664.015904572</v>
          </cell>
          <cell r="AN358">
            <v>1</v>
          </cell>
          <cell r="AY358">
            <v>1</v>
          </cell>
        </row>
        <row r="359">
          <cell r="B359" t="str">
            <v>Czech Republic</v>
          </cell>
          <cell r="D359" t="str">
            <v>Military</v>
          </cell>
          <cell r="S359" t="str">
            <v>.</v>
          </cell>
          <cell r="AN359">
            <v>1</v>
          </cell>
          <cell r="AY359">
            <v>1</v>
          </cell>
        </row>
        <row r="360">
          <cell r="B360" t="str">
            <v>Czech Republic</v>
          </cell>
          <cell r="D360" t="str">
            <v>Military</v>
          </cell>
          <cell r="S360" t="str">
            <v>.</v>
          </cell>
          <cell r="AN360">
            <v>1</v>
          </cell>
          <cell r="AY360">
            <v>1</v>
          </cell>
        </row>
        <row r="361">
          <cell r="B361" t="str">
            <v>Czech Republic</v>
          </cell>
          <cell r="D361" t="str">
            <v>Military</v>
          </cell>
          <cell r="S361" t="str">
            <v>.</v>
          </cell>
          <cell r="AN361">
            <v>1</v>
          </cell>
          <cell r="AY361">
            <v>1</v>
          </cell>
        </row>
        <row r="362">
          <cell r="B362" t="str">
            <v>Czech Republic</v>
          </cell>
          <cell r="D362" t="str">
            <v>Humanitarian</v>
          </cell>
          <cell r="S362">
            <v>12203058.900097625</v>
          </cell>
          <cell r="AN362">
            <v>1</v>
          </cell>
          <cell r="AY362">
            <v>0</v>
          </cell>
        </row>
        <row r="363">
          <cell r="B363" t="str">
            <v>Czech Republic</v>
          </cell>
          <cell r="D363" t="str">
            <v>Humanitarian</v>
          </cell>
          <cell r="S363">
            <v>4393101.2040351452</v>
          </cell>
          <cell r="AN363">
            <v>1</v>
          </cell>
          <cell r="AY363">
            <v>0</v>
          </cell>
        </row>
        <row r="364">
          <cell r="B364" t="str">
            <v>Czech Republic</v>
          </cell>
          <cell r="D364" t="str">
            <v>Humanitarian</v>
          </cell>
          <cell r="S364">
            <v>406768.63000325416</v>
          </cell>
          <cell r="AN364">
            <v>1</v>
          </cell>
          <cell r="AY364">
            <v>0</v>
          </cell>
        </row>
        <row r="365">
          <cell r="B365" t="str">
            <v>Czech Republic</v>
          </cell>
          <cell r="D365" t="str">
            <v>Humanitarian</v>
          </cell>
          <cell r="S365">
            <v>1016921.5750081354</v>
          </cell>
          <cell r="AN365">
            <v>1</v>
          </cell>
          <cell r="AY365">
            <v>0</v>
          </cell>
        </row>
        <row r="366">
          <cell r="B366" t="str">
            <v>Czech Republic</v>
          </cell>
          <cell r="D366" t="str">
            <v>Humanitarian</v>
          </cell>
          <cell r="S366">
            <v>183045.88350146436</v>
          </cell>
          <cell r="AN366">
            <v>1</v>
          </cell>
          <cell r="AY366">
            <v>0</v>
          </cell>
        </row>
        <row r="367">
          <cell r="B367" t="str">
            <v>Czech Republic</v>
          </cell>
          <cell r="D367" t="str">
            <v>Humanitarian</v>
          </cell>
          <cell r="S367">
            <v>569476.08200455585</v>
          </cell>
          <cell r="AN367">
            <v>1</v>
          </cell>
          <cell r="AY367">
            <v>0</v>
          </cell>
        </row>
        <row r="368">
          <cell r="B368" t="str">
            <v>Czech Republic</v>
          </cell>
          <cell r="D368" t="str">
            <v>Humanitarian</v>
          </cell>
          <cell r="S368">
            <v>17613081.679140903</v>
          </cell>
          <cell r="AN368">
            <v>1</v>
          </cell>
          <cell r="AY368">
            <v>0</v>
          </cell>
        </row>
        <row r="369">
          <cell r="B369" t="str">
            <v>Czech Republic</v>
          </cell>
          <cell r="D369" t="str">
            <v>Humanitarian</v>
          </cell>
          <cell r="S369">
            <v>64299914.79693269</v>
          </cell>
          <cell r="AN369">
            <v>1</v>
          </cell>
          <cell r="AY369">
            <v>0</v>
          </cell>
        </row>
        <row r="370">
          <cell r="B370" t="str">
            <v>Czech Republic</v>
          </cell>
          <cell r="D370" t="str">
            <v>Humanitarian</v>
          </cell>
          <cell r="S370">
            <v>4067686.3000325416</v>
          </cell>
          <cell r="AN370">
            <v>1</v>
          </cell>
          <cell r="AY370">
            <v>0</v>
          </cell>
        </row>
        <row r="371">
          <cell r="B371" t="str">
            <v>Czech Republic</v>
          </cell>
          <cell r="D371" t="str">
            <v>Humanitarian</v>
          </cell>
          <cell r="S371" t="str">
            <v/>
          </cell>
          <cell r="AN371">
            <v>1</v>
          </cell>
          <cell r="AY371">
            <v>0</v>
          </cell>
        </row>
        <row r="372">
          <cell r="B372" t="str">
            <v>Czech Republic</v>
          </cell>
          <cell r="D372" t="str">
            <v>Humanitarian</v>
          </cell>
          <cell r="S372">
            <v>8500000</v>
          </cell>
          <cell r="AN372">
            <v>1</v>
          </cell>
          <cell r="AY372">
            <v>0</v>
          </cell>
        </row>
        <row r="373">
          <cell r="B373" t="str">
            <v>Czech Republic</v>
          </cell>
          <cell r="D373" t="str">
            <v>Humanitarian</v>
          </cell>
          <cell r="S373">
            <v>257199659.18773076</v>
          </cell>
          <cell r="AN373">
            <v>1</v>
          </cell>
          <cell r="AY373">
            <v>0</v>
          </cell>
        </row>
        <row r="374">
          <cell r="B374" t="str">
            <v>Czech Republic</v>
          </cell>
          <cell r="D374" t="str">
            <v>Humanitarian</v>
          </cell>
          <cell r="S374" t="str">
            <v/>
          </cell>
          <cell r="AN374">
            <v>1</v>
          </cell>
          <cell r="AY374">
            <v>0</v>
          </cell>
        </row>
        <row r="375">
          <cell r="B375" t="str">
            <v>Czech Republic</v>
          </cell>
          <cell r="D375" t="str">
            <v>Humanitarian</v>
          </cell>
          <cell r="S375">
            <v>5613407.094044907</v>
          </cell>
          <cell r="AN375">
            <v>1</v>
          </cell>
          <cell r="AY375">
            <v>0</v>
          </cell>
        </row>
        <row r="376">
          <cell r="B376" t="str">
            <v>Czech Republic</v>
          </cell>
          <cell r="D376" t="str">
            <v>Humanitarian</v>
          </cell>
          <cell r="S376">
            <v>132199.80475105761</v>
          </cell>
          <cell r="AN376">
            <v>1</v>
          </cell>
          <cell r="AY376">
            <v>0</v>
          </cell>
        </row>
        <row r="377">
          <cell r="B377" t="str">
            <v>Czech Republic</v>
          </cell>
          <cell r="D377" t="str">
            <v>Humanitarian</v>
          </cell>
          <cell r="S377">
            <v>1000000</v>
          </cell>
          <cell r="AN377">
            <v>1</v>
          </cell>
          <cell r="AY377">
            <v>0</v>
          </cell>
        </row>
        <row r="378">
          <cell r="B378" t="str">
            <v>Czech Republic</v>
          </cell>
          <cell r="D378" t="str">
            <v>Humanitarian</v>
          </cell>
          <cell r="S378">
            <v>272030.34493979823</v>
          </cell>
          <cell r="AN378">
            <v>1</v>
          </cell>
          <cell r="AY378">
            <v>0</v>
          </cell>
        </row>
        <row r="379">
          <cell r="B379" t="str">
            <v>Czech Republic</v>
          </cell>
          <cell r="D379" t="str">
            <v>Humanitarian</v>
          </cell>
          <cell r="S379">
            <v>406768.63000325416</v>
          </cell>
          <cell r="AN379">
            <v>1</v>
          </cell>
          <cell r="AY379">
            <v>0</v>
          </cell>
        </row>
        <row r="380">
          <cell r="B380" t="str">
            <v>Czech Republic</v>
          </cell>
          <cell r="D380" t="str">
            <v>Humanitarian</v>
          </cell>
          <cell r="S380">
            <v>1830458.8350146436</v>
          </cell>
          <cell r="AN380">
            <v>1</v>
          </cell>
          <cell r="AY380">
            <v>0</v>
          </cell>
        </row>
        <row r="381">
          <cell r="B381" t="str">
            <v>Czech Republic</v>
          </cell>
          <cell r="D381" t="str">
            <v>Humanitarian</v>
          </cell>
          <cell r="S381">
            <v>386430.19850309147</v>
          </cell>
          <cell r="AN381">
            <v>1</v>
          </cell>
          <cell r="AY381">
            <v>0</v>
          </cell>
        </row>
        <row r="382">
          <cell r="B382" t="str">
            <v>Czech Republic</v>
          </cell>
          <cell r="D382" t="str">
            <v>Humanitarian</v>
          </cell>
          <cell r="S382">
            <v>633338.75691506674</v>
          </cell>
          <cell r="AN382">
            <v>1</v>
          </cell>
          <cell r="AY382">
            <v>0</v>
          </cell>
        </row>
        <row r="383">
          <cell r="B383" t="str">
            <v>Denmark</v>
          </cell>
          <cell r="D383" t="str">
            <v>Humanitarian</v>
          </cell>
          <cell r="S383">
            <v>13404107.018390436</v>
          </cell>
          <cell r="AN383">
            <v>1</v>
          </cell>
          <cell r="AY383">
            <v>0</v>
          </cell>
        </row>
        <row r="384">
          <cell r="B384" t="str">
            <v>Denmark</v>
          </cell>
          <cell r="D384" t="str">
            <v>Humanitarian</v>
          </cell>
          <cell r="S384">
            <v>4021232.1055171303</v>
          </cell>
          <cell r="AN384">
            <v>1</v>
          </cell>
          <cell r="AY384">
            <v>0</v>
          </cell>
        </row>
        <row r="385">
          <cell r="B385" t="str">
            <v>Denmark</v>
          </cell>
          <cell r="D385" t="str">
            <v>Humanitarian</v>
          </cell>
          <cell r="S385">
            <v>3351026.7545976089</v>
          </cell>
          <cell r="AN385">
            <v>1</v>
          </cell>
          <cell r="AY385">
            <v>0</v>
          </cell>
        </row>
        <row r="386">
          <cell r="B386" t="str">
            <v>Denmark</v>
          </cell>
          <cell r="D386" t="str">
            <v>Humanitarian</v>
          </cell>
          <cell r="S386">
            <v>3351026.7545976089</v>
          </cell>
          <cell r="AN386">
            <v>1</v>
          </cell>
          <cell r="AY386">
            <v>0</v>
          </cell>
        </row>
        <row r="387">
          <cell r="B387" t="str">
            <v>Denmark</v>
          </cell>
          <cell r="D387" t="str">
            <v>Humanitarian</v>
          </cell>
          <cell r="S387">
            <v>1072328.5614712348</v>
          </cell>
          <cell r="AN387">
            <v>1</v>
          </cell>
          <cell r="AY387">
            <v>0</v>
          </cell>
        </row>
        <row r="388">
          <cell r="B388" t="str">
            <v>Denmark</v>
          </cell>
          <cell r="D388" t="str">
            <v>Humanitarian</v>
          </cell>
          <cell r="S388">
            <v>2680821.4036780871</v>
          </cell>
          <cell r="AN388">
            <v>1</v>
          </cell>
          <cell r="AY388">
            <v>0</v>
          </cell>
        </row>
        <row r="389">
          <cell r="B389" t="str">
            <v>Denmark</v>
          </cell>
          <cell r="D389" t="str">
            <v>Humanitarian</v>
          </cell>
          <cell r="S389">
            <v>1340410.7018390435</v>
          </cell>
          <cell r="AN389">
            <v>1</v>
          </cell>
          <cell r="AY389">
            <v>0</v>
          </cell>
        </row>
        <row r="390">
          <cell r="B390" t="str">
            <v>Denmark</v>
          </cell>
          <cell r="D390" t="str">
            <v>Humanitarian</v>
          </cell>
          <cell r="S390">
            <v>6702053.5091952179</v>
          </cell>
          <cell r="AN390">
            <v>1</v>
          </cell>
          <cell r="AY390">
            <v>0</v>
          </cell>
        </row>
        <row r="391">
          <cell r="B391" t="str">
            <v>Denmark</v>
          </cell>
          <cell r="D391" t="str">
            <v>Humanitarian</v>
          </cell>
          <cell r="S391">
            <v>6702053.5091952179</v>
          </cell>
          <cell r="AN391">
            <v>1</v>
          </cell>
          <cell r="AY391">
            <v>0</v>
          </cell>
        </row>
        <row r="392">
          <cell r="B392" t="str">
            <v>Denmark</v>
          </cell>
          <cell r="D392" t="str">
            <v>Humanitarian</v>
          </cell>
          <cell r="S392">
            <v>535494</v>
          </cell>
          <cell r="AN392">
            <v>1</v>
          </cell>
          <cell r="AY392">
            <v>0</v>
          </cell>
        </row>
        <row r="393">
          <cell r="B393" t="str">
            <v>Denmark</v>
          </cell>
          <cell r="D393" t="str">
            <v>Humanitarian</v>
          </cell>
          <cell r="S393">
            <v>20776365.878505174</v>
          </cell>
          <cell r="AN393">
            <v>1</v>
          </cell>
          <cell r="AY393">
            <v>0</v>
          </cell>
        </row>
        <row r="394">
          <cell r="B394" t="str">
            <v>Denmark</v>
          </cell>
          <cell r="D394" t="str">
            <v>Humanitarian</v>
          </cell>
          <cell r="S394">
            <v>16000000</v>
          </cell>
          <cell r="AN394">
            <v>1</v>
          </cell>
          <cell r="AY394">
            <v>0</v>
          </cell>
        </row>
        <row r="395">
          <cell r="B395" t="str">
            <v>Denmark</v>
          </cell>
          <cell r="D395" t="str">
            <v>Humanitarian</v>
          </cell>
          <cell r="S395">
            <v>18200000</v>
          </cell>
          <cell r="AN395">
            <v>1</v>
          </cell>
          <cell r="AY395">
            <v>0</v>
          </cell>
        </row>
        <row r="396">
          <cell r="B396" t="str">
            <v>Denmark</v>
          </cell>
          <cell r="D396" t="str">
            <v>Humanitarian</v>
          </cell>
          <cell r="S396">
            <v>25600000</v>
          </cell>
          <cell r="AN396">
            <v>1</v>
          </cell>
          <cell r="AY396">
            <v>0</v>
          </cell>
        </row>
        <row r="397">
          <cell r="B397" t="str">
            <v>Denmark</v>
          </cell>
          <cell r="D397" t="str">
            <v>Humanitarian</v>
          </cell>
          <cell r="S397" t="str">
            <v>.</v>
          </cell>
          <cell r="AN397">
            <v>1</v>
          </cell>
          <cell r="AY397">
            <v>0</v>
          </cell>
        </row>
        <row r="398">
          <cell r="B398" t="str">
            <v>Denmark</v>
          </cell>
          <cell r="D398" t="str">
            <v>Humanitarian</v>
          </cell>
          <cell r="S398">
            <v>160849284.22068521</v>
          </cell>
          <cell r="AN398">
            <v>1</v>
          </cell>
          <cell r="AY398">
            <v>0</v>
          </cell>
        </row>
        <row r="399">
          <cell r="B399" t="str">
            <v>Denmark</v>
          </cell>
          <cell r="D399" t="str">
            <v>Military</v>
          </cell>
          <cell r="S399">
            <v>134041070.18390435</v>
          </cell>
          <cell r="AN399">
            <v>1</v>
          </cell>
          <cell r="AY399">
            <v>1</v>
          </cell>
        </row>
        <row r="400">
          <cell r="B400" t="str">
            <v>Denmark</v>
          </cell>
          <cell r="D400" t="str">
            <v>Military</v>
          </cell>
          <cell r="S400" t="str">
            <v/>
          </cell>
          <cell r="AN400">
            <v>1</v>
          </cell>
          <cell r="AY400">
            <v>1</v>
          </cell>
        </row>
        <row r="401">
          <cell r="B401" t="str">
            <v>Denmark</v>
          </cell>
          <cell r="D401" t="str">
            <v>Military</v>
          </cell>
          <cell r="S401" t="str">
            <v/>
          </cell>
          <cell r="AN401">
            <v>1</v>
          </cell>
          <cell r="AY401">
            <v>1</v>
          </cell>
        </row>
        <row r="402">
          <cell r="B402" t="str">
            <v>Denmark</v>
          </cell>
          <cell r="D402" t="str">
            <v>Military</v>
          </cell>
          <cell r="S402" t="str">
            <v/>
          </cell>
          <cell r="AN402">
            <v>1</v>
          </cell>
          <cell r="AY402">
            <v>1</v>
          </cell>
        </row>
        <row r="403">
          <cell r="B403" t="str">
            <v>Denmark</v>
          </cell>
          <cell r="D403" t="str">
            <v>Military</v>
          </cell>
          <cell r="S403" t="str">
            <v/>
          </cell>
          <cell r="AN403">
            <v>1</v>
          </cell>
          <cell r="AY403">
            <v>1</v>
          </cell>
        </row>
        <row r="404">
          <cell r="B404" t="str">
            <v>Denmark</v>
          </cell>
          <cell r="D404" t="str">
            <v>Military</v>
          </cell>
          <cell r="S404" t="str">
            <v/>
          </cell>
          <cell r="AN404">
            <v>1</v>
          </cell>
          <cell r="AY404">
            <v>1</v>
          </cell>
        </row>
        <row r="405">
          <cell r="B405" t="str">
            <v>Denmark</v>
          </cell>
          <cell r="D405" t="str">
            <v>Military</v>
          </cell>
          <cell r="S405" t="str">
            <v/>
          </cell>
          <cell r="AN405">
            <v>1</v>
          </cell>
          <cell r="AY405">
            <v>1</v>
          </cell>
        </row>
        <row r="406">
          <cell r="B406" t="str">
            <v>Denmark</v>
          </cell>
          <cell r="D406" t="str">
            <v>Military</v>
          </cell>
          <cell r="S406" t="str">
            <v/>
          </cell>
          <cell r="AN406">
            <v>1</v>
          </cell>
          <cell r="AY406">
            <v>1</v>
          </cell>
        </row>
        <row r="407">
          <cell r="B407" t="str">
            <v>Denmark</v>
          </cell>
          <cell r="D407" t="str">
            <v>Military</v>
          </cell>
          <cell r="S407" t="str">
            <v/>
          </cell>
          <cell r="AN407">
            <v>1</v>
          </cell>
          <cell r="AY407">
            <v>1</v>
          </cell>
        </row>
        <row r="408">
          <cell r="B408" t="str">
            <v>Denmark</v>
          </cell>
          <cell r="D408" t="str">
            <v>Military</v>
          </cell>
          <cell r="S408">
            <v>134041070.18390435</v>
          </cell>
          <cell r="AN408">
            <v>1</v>
          </cell>
          <cell r="AY408">
            <v>1</v>
          </cell>
        </row>
        <row r="409">
          <cell r="B409" t="str">
            <v>Denmark</v>
          </cell>
          <cell r="D409" t="str">
            <v>Military</v>
          </cell>
          <cell r="S409" t="str">
            <v/>
          </cell>
          <cell r="AN409">
            <v>1</v>
          </cell>
          <cell r="AY409">
            <v>1</v>
          </cell>
        </row>
        <row r="410">
          <cell r="B410" t="str">
            <v>Denmark</v>
          </cell>
          <cell r="D410" t="str">
            <v>Military</v>
          </cell>
          <cell r="S410" t="str">
            <v/>
          </cell>
          <cell r="AN410">
            <v>1</v>
          </cell>
          <cell r="AY410">
            <v>1</v>
          </cell>
        </row>
        <row r="411">
          <cell r="B411" t="str">
            <v>Denmark</v>
          </cell>
          <cell r="D411" t="str">
            <v>Military</v>
          </cell>
          <cell r="S411">
            <v>109913677.55080156</v>
          </cell>
          <cell r="AN411">
            <v>1</v>
          </cell>
          <cell r="AY411">
            <v>1</v>
          </cell>
        </row>
        <row r="412">
          <cell r="B412" t="str">
            <v>Denmark</v>
          </cell>
          <cell r="D412" t="str">
            <v>Military</v>
          </cell>
          <cell r="S412">
            <v>130556002.35912284</v>
          </cell>
          <cell r="AN412">
            <v>1</v>
          </cell>
          <cell r="AY412">
            <v>1</v>
          </cell>
        </row>
        <row r="413">
          <cell r="B413" t="str">
            <v>Denmark</v>
          </cell>
          <cell r="D413" t="str">
            <v>Military</v>
          </cell>
          <cell r="S413">
            <v>49595195.968044609</v>
          </cell>
          <cell r="AN413">
            <v>1</v>
          </cell>
          <cell r="AY413">
            <v>1</v>
          </cell>
        </row>
        <row r="414">
          <cell r="B414" t="str">
            <v>Denmark</v>
          </cell>
          <cell r="D414" t="str">
            <v>Military</v>
          </cell>
          <cell r="S414">
            <v>10000000</v>
          </cell>
          <cell r="AN414">
            <v>1</v>
          </cell>
          <cell r="AY414">
            <v>1</v>
          </cell>
        </row>
        <row r="415">
          <cell r="B415" t="str">
            <v>Denmark</v>
          </cell>
          <cell r="D415" t="str">
            <v>Military</v>
          </cell>
          <cell r="S415">
            <v>1005308026.3792826</v>
          </cell>
          <cell r="AN415">
            <v>1</v>
          </cell>
          <cell r="AY415">
            <v>1</v>
          </cell>
        </row>
        <row r="416">
          <cell r="B416" t="str">
            <v>Denmark</v>
          </cell>
          <cell r="D416" t="str">
            <v>Military</v>
          </cell>
          <cell r="S416" t="str">
            <v/>
          </cell>
          <cell r="AN416">
            <v>1</v>
          </cell>
          <cell r="AY416">
            <v>1</v>
          </cell>
        </row>
        <row r="417">
          <cell r="B417" t="str">
            <v>Denmark</v>
          </cell>
          <cell r="D417" t="str">
            <v>Military</v>
          </cell>
          <cell r="S417" t="str">
            <v/>
          </cell>
          <cell r="AN417">
            <v>1</v>
          </cell>
          <cell r="AY417">
            <v>1</v>
          </cell>
        </row>
        <row r="418">
          <cell r="B418" t="str">
            <v>Denmark</v>
          </cell>
          <cell r="D418" t="str">
            <v>Military</v>
          </cell>
          <cell r="S418" t="str">
            <v/>
          </cell>
          <cell r="AN418">
            <v>1</v>
          </cell>
          <cell r="AY418">
            <v>1</v>
          </cell>
        </row>
        <row r="419">
          <cell r="B419" t="str">
            <v>Denmark</v>
          </cell>
          <cell r="D419" t="str">
            <v>Military</v>
          </cell>
          <cell r="S419" t="str">
            <v/>
          </cell>
          <cell r="AN419">
            <v>1</v>
          </cell>
          <cell r="AY419">
            <v>1</v>
          </cell>
        </row>
        <row r="420">
          <cell r="B420" t="str">
            <v>Denmark</v>
          </cell>
          <cell r="D420" t="str">
            <v>Military</v>
          </cell>
          <cell r="S420" t="str">
            <v/>
          </cell>
          <cell r="AN420">
            <v>1</v>
          </cell>
          <cell r="AY420">
            <v>1</v>
          </cell>
        </row>
        <row r="421">
          <cell r="B421" t="str">
            <v>Denmark</v>
          </cell>
          <cell r="D421" t="str">
            <v>Military</v>
          </cell>
          <cell r="S421" t="str">
            <v/>
          </cell>
          <cell r="AN421">
            <v>1</v>
          </cell>
          <cell r="AY421">
            <v>1</v>
          </cell>
        </row>
        <row r="422">
          <cell r="B422" t="str">
            <v>Denmark</v>
          </cell>
          <cell r="D422" t="str">
            <v>Military</v>
          </cell>
          <cell r="S422" t="str">
            <v/>
          </cell>
          <cell r="AN422">
            <v>1</v>
          </cell>
          <cell r="AY422">
            <v>1</v>
          </cell>
        </row>
        <row r="423">
          <cell r="B423" t="str">
            <v>Denmark</v>
          </cell>
          <cell r="D423" t="str">
            <v>Military</v>
          </cell>
          <cell r="S423" t="str">
            <v/>
          </cell>
          <cell r="AN423">
            <v>1</v>
          </cell>
          <cell r="AY423">
            <v>1</v>
          </cell>
        </row>
        <row r="424">
          <cell r="B424" t="str">
            <v>Denmark</v>
          </cell>
          <cell r="D424" t="str">
            <v>Military</v>
          </cell>
          <cell r="S424" t="str">
            <v/>
          </cell>
          <cell r="AN424">
            <v>1</v>
          </cell>
          <cell r="AY424">
            <v>1</v>
          </cell>
        </row>
        <row r="425">
          <cell r="B425" t="str">
            <v>Denmark</v>
          </cell>
          <cell r="D425" t="str">
            <v>Military</v>
          </cell>
          <cell r="S425" t="str">
            <v/>
          </cell>
          <cell r="AN425">
            <v>1</v>
          </cell>
          <cell r="AY425">
            <v>1</v>
          </cell>
        </row>
        <row r="426">
          <cell r="B426" t="str">
            <v>Denmark</v>
          </cell>
          <cell r="D426" t="str">
            <v>Military</v>
          </cell>
          <cell r="S426" t="str">
            <v/>
          </cell>
          <cell r="AN426">
            <v>1</v>
          </cell>
          <cell r="AY426">
            <v>1</v>
          </cell>
        </row>
        <row r="427">
          <cell r="B427" t="str">
            <v>Denmark</v>
          </cell>
          <cell r="D427" t="str">
            <v>Military</v>
          </cell>
          <cell r="S427" t="str">
            <v/>
          </cell>
          <cell r="AN427">
            <v>1</v>
          </cell>
          <cell r="AY427">
            <v>1</v>
          </cell>
        </row>
        <row r="428">
          <cell r="B428" t="str">
            <v>Denmark</v>
          </cell>
          <cell r="D428" t="str">
            <v>Military</v>
          </cell>
          <cell r="S428" t="str">
            <v/>
          </cell>
          <cell r="AN428">
            <v>1</v>
          </cell>
          <cell r="AY428">
            <v>1</v>
          </cell>
        </row>
        <row r="429">
          <cell r="B429" t="str">
            <v>Denmark</v>
          </cell>
          <cell r="D429" t="str">
            <v>Military</v>
          </cell>
          <cell r="S429" t="str">
            <v/>
          </cell>
          <cell r="AN429">
            <v>1</v>
          </cell>
          <cell r="AY429">
            <v>1</v>
          </cell>
        </row>
        <row r="430">
          <cell r="B430" t="str">
            <v>Denmark</v>
          </cell>
          <cell r="D430" t="str">
            <v>Military</v>
          </cell>
          <cell r="S430" t="str">
            <v/>
          </cell>
          <cell r="AN430">
            <v>1</v>
          </cell>
          <cell r="AY430">
            <v>1</v>
          </cell>
        </row>
        <row r="431">
          <cell r="B431" t="str">
            <v>Denmark</v>
          </cell>
          <cell r="D431" t="str">
            <v>Military</v>
          </cell>
          <cell r="S431" t="str">
            <v/>
          </cell>
          <cell r="AN431">
            <v>1</v>
          </cell>
          <cell r="AY431">
            <v>1</v>
          </cell>
        </row>
        <row r="432">
          <cell r="B432" t="str">
            <v>Denmark</v>
          </cell>
          <cell r="D432" t="str">
            <v>Military</v>
          </cell>
          <cell r="S432" t="str">
            <v/>
          </cell>
          <cell r="AN432">
            <v>1</v>
          </cell>
          <cell r="AY432">
            <v>1</v>
          </cell>
        </row>
        <row r="433">
          <cell r="B433" t="str">
            <v>Denmark</v>
          </cell>
          <cell r="D433" t="str">
            <v>Military</v>
          </cell>
          <cell r="S433" t="str">
            <v/>
          </cell>
          <cell r="AN433">
            <v>1</v>
          </cell>
          <cell r="AY433">
            <v>1</v>
          </cell>
        </row>
        <row r="434">
          <cell r="B434" t="str">
            <v>Denmark</v>
          </cell>
          <cell r="D434" t="str">
            <v>Military</v>
          </cell>
          <cell r="S434" t="str">
            <v/>
          </cell>
          <cell r="AN434">
            <v>1</v>
          </cell>
          <cell r="AY434">
            <v>1</v>
          </cell>
        </row>
        <row r="435">
          <cell r="B435" t="str">
            <v>Denmark</v>
          </cell>
          <cell r="D435" t="str">
            <v>Military</v>
          </cell>
          <cell r="S435" t="str">
            <v/>
          </cell>
          <cell r="AN435">
            <v>1</v>
          </cell>
          <cell r="AY435">
            <v>1</v>
          </cell>
        </row>
        <row r="436">
          <cell r="B436" t="str">
            <v>Denmark</v>
          </cell>
          <cell r="D436" t="str">
            <v>Military</v>
          </cell>
          <cell r="S436" t="str">
            <v/>
          </cell>
          <cell r="AN436">
            <v>1</v>
          </cell>
          <cell r="AY436">
            <v>1</v>
          </cell>
        </row>
        <row r="437">
          <cell r="B437" t="str">
            <v>Denmark</v>
          </cell>
          <cell r="D437" t="str">
            <v>Military</v>
          </cell>
          <cell r="S437" t="str">
            <v/>
          </cell>
          <cell r="AN437">
            <v>1</v>
          </cell>
          <cell r="AY437">
            <v>1</v>
          </cell>
        </row>
        <row r="438">
          <cell r="B438" t="str">
            <v>Denmark</v>
          </cell>
          <cell r="D438" t="str">
            <v>Military</v>
          </cell>
          <cell r="S438">
            <v>1394027129.9126053</v>
          </cell>
          <cell r="AN438">
            <v>0</v>
          </cell>
          <cell r="AY438">
            <v>1</v>
          </cell>
        </row>
        <row r="439">
          <cell r="B439" t="str">
            <v>Denmark</v>
          </cell>
          <cell r="D439" t="str">
            <v>Military</v>
          </cell>
          <cell r="S439">
            <v>134041070.18390435</v>
          </cell>
          <cell r="AN439">
            <v>0</v>
          </cell>
          <cell r="AY439">
            <v>1</v>
          </cell>
        </row>
        <row r="440">
          <cell r="B440" t="str">
            <v>Denmark</v>
          </cell>
          <cell r="D440" t="str">
            <v>Military</v>
          </cell>
          <cell r="S440">
            <v>134041070.18390435</v>
          </cell>
          <cell r="AN440">
            <v>0</v>
          </cell>
          <cell r="AY440">
            <v>1</v>
          </cell>
        </row>
        <row r="441">
          <cell r="B441" t="str">
            <v>Denmark</v>
          </cell>
          <cell r="D441" t="str">
            <v>Military</v>
          </cell>
          <cell r="S441">
            <v>134041070.18390435</v>
          </cell>
          <cell r="AN441">
            <v>0</v>
          </cell>
          <cell r="AY441">
            <v>1</v>
          </cell>
        </row>
        <row r="442">
          <cell r="B442" t="str">
            <v>Denmark</v>
          </cell>
          <cell r="D442" t="str">
            <v>Military</v>
          </cell>
          <cell r="S442">
            <v>134041070.18390435</v>
          </cell>
          <cell r="AN442">
            <v>0</v>
          </cell>
          <cell r="AY442">
            <v>1</v>
          </cell>
        </row>
        <row r="443">
          <cell r="B443" t="str">
            <v>Denmark</v>
          </cell>
          <cell r="D443" t="str">
            <v>Financial</v>
          </cell>
          <cell r="S443">
            <v>20000000</v>
          </cell>
          <cell r="AN443">
            <v>1</v>
          </cell>
          <cell r="AY443">
            <v>0</v>
          </cell>
        </row>
        <row r="444">
          <cell r="B444" t="str">
            <v>Denmark</v>
          </cell>
          <cell r="D444" t="str">
            <v>Financial</v>
          </cell>
          <cell r="S444">
            <v>37500000</v>
          </cell>
          <cell r="AN444">
            <v>1</v>
          </cell>
          <cell r="AY444">
            <v>0</v>
          </cell>
        </row>
        <row r="445">
          <cell r="B445" t="str">
            <v>Denmark</v>
          </cell>
          <cell r="D445" t="str">
            <v>Financial</v>
          </cell>
          <cell r="S445" t="str">
            <v>.</v>
          </cell>
          <cell r="AN445">
            <v>1</v>
          </cell>
          <cell r="AY445">
            <v>0</v>
          </cell>
        </row>
        <row r="446">
          <cell r="B446" t="str">
            <v>Estonia</v>
          </cell>
          <cell r="D446" t="str">
            <v>Military</v>
          </cell>
          <cell r="S446">
            <v>240000000</v>
          </cell>
          <cell r="AN446">
            <v>1</v>
          </cell>
          <cell r="AY446">
            <v>1</v>
          </cell>
        </row>
        <row r="447">
          <cell r="B447" t="str">
            <v>Estonia</v>
          </cell>
          <cell r="D447" t="str">
            <v>Military</v>
          </cell>
          <cell r="S447" t="str">
            <v/>
          </cell>
          <cell r="AN447">
            <v>1</v>
          </cell>
          <cell r="AY447">
            <v>1</v>
          </cell>
        </row>
        <row r="448">
          <cell r="B448" t="str">
            <v>Estonia</v>
          </cell>
          <cell r="D448" t="str">
            <v>Military</v>
          </cell>
          <cell r="S448" t="str">
            <v/>
          </cell>
          <cell r="AN448">
            <v>1</v>
          </cell>
          <cell r="AY448">
            <v>1</v>
          </cell>
        </row>
        <row r="449">
          <cell r="B449" t="str">
            <v>Estonia</v>
          </cell>
          <cell r="D449" t="str">
            <v>Military</v>
          </cell>
          <cell r="S449" t="str">
            <v/>
          </cell>
          <cell r="AN449">
            <v>1</v>
          </cell>
          <cell r="AY449">
            <v>1</v>
          </cell>
        </row>
        <row r="450">
          <cell r="B450" t="str">
            <v>Estonia</v>
          </cell>
          <cell r="D450" t="str">
            <v>Military</v>
          </cell>
          <cell r="S450" t="str">
            <v/>
          </cell>
          <cell r="AN450">
            <v>1</v>
          </cell>
          <cell r="AY450">
            <v>1</v>
          </cell>
        </row>
        <row r="451">
          <cell r="B451" t="str">
            <v>Estonia</v>
          </cell>
          <cell r="D451" t="str">
            <v>Military</v>
          </cell>
          <cell r="S451" t="str">
            <v/>
          </cell>
          <cell r="AN451">
            <v>1</v>
          </cell>
          <cell r="AY451">
            <v>1</v>
          </cell>
        </row>
        <row r="452">
          <cell r="B452" t="str">
            <v>Estonia</v>
          </cell>
          <cell r="D452" t="str">
            <v>Military</v>
          </cell>
          <cell r="S452" t="str">
            <v/>
          </cell>
          <cell r="AN452">
            <v>1</v>
          </cell>
          <cell r="AY452">
            <v>1</v>
          </cell>
        </row>
        <row r="453">
          <cell r="B453" t="str">
            <v>Estonia</v>
          </cell>
          <cell r="D453" t="str">
            <v>Military</v>
          </cell>
          <cell r="S453" t="str">
            <v/>
          </cell>
          <cell r="AN453">
            <v>1</v>
          </cell>
          <cell r="AY453">
            <v>1</v>
          </cell>
        </row>
        <row r="454">
          <cell r="B454" t="str">
            <v>Estonia</v>
          </cell>
          <cell r="D454" t="str">
            <v>Military</v>
          </cell>
          <cell r="S454" t="str">
            <v/>
          </cell>
          <cell r="AN454">
            <v>1</v>
          </cell>
          <cell r="AY454">
            <v>1</v>
          </cell>
        </row>
        <row r="455">
          <cell r="B455" t="str">
            <v>Estonia</v>
          </cell>
          <cell r="D455" t="str">
            <v>Military</v>
          </cell>
          <cell r="S455" t="str">
            <v/>
          </cell>
          <cell r="AN455">
            <v>1</v>
          </cell>
          <cell r="AY455">
            <v>1</v>
          </cell>
        </row>
        <row r="456">
          <cell r="B456" t="str">
            <v>Estonia</v>
          </cell>
          <cell r="D456" t="str">
            <v>Military</v>
          </cell>
          <cell r="S456" t="str">
            <v/>
          </cell>
          <cell r="AN456">
            <v>1</v>
          </cell>
          <cell r="AY456">
            <v>1</v>
          </cell>
        </row>
        <row r="457">
          <cell r="B457" t="str">
            <v>Estonia</v>
          </cell>
          <cell r="D457" t="str">
            <v>Military</v>
          </cell>
          <cell r="S457" t="str">
            <v/>
          </cell>
          <cell r="AN457">
            <v>1</v>
          </cell>
          <cell r="AY457">
            <v>1</v>
          </cell>
        </row>
        <row r="458">
          <cell r="B458" t="str">
            <v>Estonia</v>
          </cell>
          <cell r="D458" t="str">
            <v>Military</v>
          </cell>
          <cell r="S458" t="str">
            <v/>
          </cell>
          <cell r="AN458">
            <v>1</v>
          </cell>
          <cell r="AY458">
            <v>1</v>
          </cell>
        </row>
        <row r="459">
          <cell r="B459" t="str">
            <v>Estonia</v>
          </cell>
          <cell r="D459" t="str">
            <v>Military</v>
          </cell>
          <cell r="S459" t="str">
            <v/>
          </cell>
          <cell r="AN459">
            <v>1</v>
          </cell>
          <cell r="AY459">
            <v>1</v>
          </cell>
        </row>
        <row r="460">
          <cell r="B460" t="str">
            <v>Estonia</v>
          </cell>
          <cell r="D460" t="str">
            <v>Military</v>
          </cell>
          <cell r="S460" t="str">
            <v/>
          </cell>
          <cell r="AN460">
            <v>1</v>
          </cell>
          <cell r="AY460">
            <v>1</v>
          </cell>
        </row>
        <row r="461">
          <cell r="B461" t="str">
            <v>Estonia</v>
          </cell>
          <cell r="D461" t="str">
            <v>Military</v>
          </cell>
          <cell r="S461" t="str">
            <v/>
          </cell>
          <cell r="AN461">
            <v>1</v>
          </cell>
          <cell r="AY461">
            <v>1</v>
          </cell>
        </row>
        <row r="462">
          <cell r="B462" t="str">
            <v>Estonia</v>
          </cell>
          <cell r="D462" t="str">
            <v>Military</v>
          </cell>
          <cell r="S462" t="str">
            <v/>
          </cell>
          <cell r="AN462">
            <v>1</v>
          </cell>
          <cell r="AY462">
            <v>1</v>
          </cell>
        </row>
        <row r="463">
          <cell r="B463" t="str">
            <v>Estonia</v>
          </cell>
          <cell r="D463" t="str">
            <v>Military</v>
          </cell>
          <cell r="S463" t="str">
            <v/>
          </cell>
          <cell r="AN463">
            <v>1</v>
          </cell>
          <cell r="AY463">
            <v>1</v>
          </cell>
        </row>
        <row r="464">
          <cell r="B464" t="str">
            <v>Estonia</v>
          </cell>
          <cell r="D464" t="str">
            <v>Military</v>
          </cell>
          <cell r="S464" t="str">
            <v/>
          </cell>
          <cell r="AN464">
            <v>1</v>
          </cell>
          <cell r="AY464">
            <v>1</v>
          </cell>
        </row>
        <row r="465">
          <cell r="B465" t="str">
            <v>Estonia</v>
          </cell>
          <cell r="D465" t="str">
            <v>Military</v>
          </cell>
          <cell r="S465" t="str">
            <v/>
          </cell>
          <cell r="AN465">
            <v>1</v>
          </cell>
          <cell r="AY465">
            <v>1</v>
          </cell>
        </row>
        <row r="466">
          <cell r="B466" t="str">
            <v>Estonia</v>
          </cell>
          <cell r="D466" t="str">
            <v>Military</v>
          </cell>
          <cell r="S466">
            <v>5300000</v>
          </cell>
          <cell r="AN466">
            <v>1</v>
          </cell>
          <cell r="AY466">
            <v>1</v>
          </cell>
        </row>
        <row r="467">
          <cell r="B467" t="str">
            <v>Estonia</v>
          </cell>
          <cell r="D467" t="str">
            <v>Military</v>
          </cell>
          <cell r="S467">
            <v>5000000</v>
          </cell>
          <cell r="AN467">
            <v>1</v>
          </cell>
          <cell r="AY467">
            <v>1</v>
          </cell>
        </row>
        <row r="468">
          <cell r="B468" t="str">
            <v>Estonia</v>
          </cell>
          <cell r="D468" t="str">
            <v>Military</v>
          </cell>
          <cell r="S468">
            <v>7820000</v>
          </cell>
          <cell r="AN468">
            <v>1</v>
          </cell>
          <cell r="AY468">
            <v>1</v>
          </cell>
        </row>
        <row r="469">
          <cell r="B469" t="str">
            <v>Estonia</v>
          </cell>
          <cell r="D469" t="str">
            <v>Military</v>
          </cell>
          <cell r="S469" t="str">
            <v/>
          </cell>
          <cell r="AN469">
            <v>1</v>
          </cell>
          <cell r="AY469">
            <v>1</v>
          </cell>
        </row>
        <row r="470">
          <cell r="B470" t="str">
            <v>Estonia</v>
          </cell>
          <cell r="D470" t="str">
            <v>Military</v>
          </cell>
          <cell r="S470">
            <v>10000000</v>
          </cell>
          <cell r="AN470">
            <v>1</v>
          </cell>
          <cell r="AY470">
            <v>1</v>
          </cell>
        </row>
        <row r="471">
          <cell r="B471" t="str">
            <v>Estonia</v>
          </cell>
          <cell r="D471" t="str">
            <v>Military</v>
          </cell>
          <cell r="S471" t="str">
            <v/>
          </cell>
          <cell r="AN471">
            <v>1</v>
          </cell>
          <cell r="AY471">
            <v>1</v>
          </cell>
        </row>
        <row r="472">
          <cell r="B472" t="str">
            <v>Estonia</v>
          </cell>
          <cell r="D472" t="str">
            <v>Military</v>
          </cell>
          <cell r="S472">
            <v>31880000</v>
          </cell>
          <cell r="AN472">
            <v>1</v>
          </cell>
          <cell r="AY472">
            <v>1</v>
          </cell>
        </row>
        <row r="473">
          <cell r="B473" t="str">
            <v>Estonia</v>
          </cell>
          <cell r="D473" t="str">
            <v>Military</v>
          </cell>
          <cell r="S473" t="str">
            <v/>
          </cell>
          <cell r="AN473">
            <v>1</v>
          </cell>
          <cell r="AY473">
            <v>1</v>
          </cell>
        </row>
        <row r="474">
          <cell r="B474" t="str">
            <v>Estonia</v>
          </cell>
          <cell r="D474" t="str">
            <v>Military</v>
          </cell>
          <cell r="S474" t="str">
            <v/>
          </cell>
          <cell r="AN474">
            <v>1</v>
          </cell>
          <cell r="AY474">
            <v>1</v>
          </cell>
        </row>
        <row r="475">
          <cell r="B475" t="str">
            <v>Estonia</v>
          </cell>
          <cell r="D475" t="str">
            <v>Military</v>
          </cell>
          <cell r="S475" t="str">
            <v/>
          </cell>
          <cell r="AN475">
            <v>1</v>
          </cell>
          <cell r="AY475">
            <v>1</v>
          </cell>
        </row>
        <row r="476">
          <cell r="B476" t="str">
            <v>Estonia</v>
          </cell>
          <cell r="D476" t="str">
            <v>Military</v>
          </cell>
          <cell r="S476">
            <v>7800000</v>
          </cell>
          <cell r="AN476">
            <v>1</v>
          </cell>
          <cell r="AY476">
            <v>1</v>
          </cell>
        </row>
        <row r="477">
          <cell r="B477" t="str">
            <v>Estonia</v>
          </cell>
          <cell r="D477" t="str">
            <v>Military</v>
          </cell>
          <cell r="S477" t="str">
            <v>.</v>
          </cell>
          <cell r="AN477">
            <v>1</v>
          </cell>
          <cell r="AY477">
            <v>1</v>
          </cell>
        </row>
        <row r="478">
          <cell r="B478" t="str">
            <v>Estonia</v>
          </cell>
          <cell r="D478" t="str">
            <v>Military</v>
          </cell>
          <cell r="S478" t="str">
            <v/>
          </cell>
          <cell r="AN478">
            <v>1</v>
          </cell>
          <cell r="AY478">
            <v>1</v>
          </cell>
        </row>
        <row r="479">
          <cell r="B479" t="str">
            <v>Estonia</v>
          </cell>
          <cell r="D479" t="str">
            <v>Military</v>
          </cell>
          <cell r="S479" t="str">
            <v/>
          </cell>
          <cell r="AN479">
            <v>1</v>
          </cell>
          <cell r="AY479">
            <v>1</v>
          </cell>
        </row>
        <row r="480">
          <cell r="B480" t="str">
            <v>Estonia</v>
          </cell>
          <cell r="D480" t="str">
            <v>Military</v>
          </cell>
          <cell r="S480" t="str">
            <v/>
          </cell>
          <cell r="AN480">
            <v>1</v>
          </cell>
          <cell r="AY480">
            <v>1</v>
          </cell>
        </row>
        <row r="481">
          <cell r="B481" t="str">
            <v>Estonia</v>
          </cell>
          <cell r="D481" t="str">
            <v>Military</v>
          </cell>
          <cell r="S481" t="str">
            <v/>
          </cell>
          <cell r="AN481">
            <v>1</v>
          </cell>
          <cell r="AY481">
            <v>1</v>
          </cell>
        </row>
        <row r="482">
          <cell r="B482" t="str">
            <v>Estonia</v>
          </cell>
          <cell r="D482" t="str">
            <v>Military</v>
          </cell>
          <cell r="S482">
            <v>113000000</v>
          </cell>
          <cell r="AN482">
            <v>1</v>
          </cell>
          <cell r="AY482">
            <v>1</v>
          </cell>
        </row>
        <row r="483">
          <cell r="B483" t="str">
            <v>Estonia</v>
          </cell>
          <cell r="D483" t="str">
            <v>Military</v>
          </cell>
          <cell r="S483" t="str">
            <v/>
          </cell>
          <cell r="AN483">
            <v>1</v>
          </cell>
          <cell r="AY483">
            <v>1</v>
          </cell>
        </row>
        <row r="484">
          <cell r="B484" t="str">
            <v>Estonia</v>
          </cell>
          <cell r="D484" t="str">
            <v>Military</v>
          </cell>
          <cell r="S484" t="str">
            <v/>
          </cell>
          <cell r="AN484">
            <v>1</v>
          </cell>
          <cell r="AY484">
            <v>1</v>
          </cell>
        </row>
        <row r="485">
          <cell r="B485" t="str">
            <v>Estonia</v>
          </cell>
          <cell r="D485" t="str">
            <v>Military</v>
          </cell>
          <cell r="S485" t="str">
            <v/>
          </cell>
          <cell r="AN485">
            <v>1</v>
          </cell>
          <cell r="AY485">
            <v>1</v>
          </cell>
        </row>
        <row r="486">
          <cell r="B486" t="str">
            <v>Estonia</v>
          </cell>
          <cell r="D486" t="str">
            <v>Military</v>
          </cell>
          <cell r="S486" t="str">
            <v/>
          </cell>
          <cell r="AN486">
            <v>1</v>
          </cell>
          <cell r="AY486">
            <v>1</v>
          </cell>
        </row>
        <row r="487">
          <cell r="B487" t="str">
            <v>Estonia</v>
          </cell>
          <cell r="D487" t="str">
            <v>Military</v>
          </cell>
          <cell r="S487" t="str">
            <v>.</v>
          </cell>
          <cell r="AN487">
            <v>1</v>
          </cell>
          <cell r="AY487">
            <v>1</v>
          </cell>
        </row>
        <row r="488">
          <cell r="B488" t="str">
            <v>Estonia</v>
          </cell>
          <cell r="D488" t="str">
            <v>Military</v>
          </cell>
          <cell r="S488" t="str">
            <v/>
          </cell>
          <cell r="AN488">
            <v>1</v>
          </cell>
          <cell r="AY488">
            <v>1</v>
          </cell>
        </row>
        <row r="489">
          <cell r="B489" t="str">
            <v>Estonia</v>
          </cell>
          <cell r="D489" t="str">
            <v>Military</v>
          </cell>
          <cell r="S489" t="str">
            <v/>
          </cell>
          <cell r="AN489">
            <v>1</v>
          </cell>
          <cell r="AY489">
            <v>1</v>
          </cell>
        </row>
        <row r="490">
          <cell r="B490" t="str">
            <v>Estonia</v>
          </cell>
          <cell r="D490" t="str">
            <v>Military</v>
          </cell>
          <cell r="S490" t="str">
            <v/>
          </cell>
          <cell r="AN490">
            <v>1</v>
          </cell>
          <cell r="AY490">
            <v>1</v>
          </cell>
        </row>
        <row r="491">
          <cell r="B491" t="str">
            <v>Estonia</v>
          </cell>
          <cell r="D491" t="str">
            <v>Military</v>
          </cell>
          <cell r="S491" t="str">
            <v/>
          </cell>
          <cell r="AN491">
            <v>1</v>
          </cell>
          <cell r="AY491">
            <v>1</v>
          </cell>
        </row>
        <row r="492">
          <cell r="B492" t="str">
            <v>Estonia</v>
          </cell>
          <cell r="D492" t="str">
            <v>Military</v>
          </cell>
          <cell r="S492" t="str">
            <v/>
          </cell>
          <cell r="AN492">
            <v>1</v>
          </cell>
          <cell r="AY492">
            <v>1</v>
          </cell>
        </row>
        <row r="493">
          <cell r="B493" t="str">
            <v>Estonia</v>
          </cell>
          <cell r="D493" t="str">
            <v>Military</v>
          </cell>
          <cell r="S493">
            <v>494300</v>
          </cell>
          <cell r="AN493">
            <v>1</v>
          </cell>
          <cell r="AY493">
            <v>1</v>
          </cell>
        </row>
        <row r="494">
          <cell r="B494" t="str">
            <v>Estonia</v>
          </cell>
          <cell r="D494" t="str">
            <v>Military</v>
          </cell>
          <cell r="S494" t="str">
            <v/>
          </cell>
          <cell r="AN494">
            <v>1</v>
          </cell>
          <cell r="AY494">
            <v>1</v>
          </cell>
        </row>
        <row r="495">
          <cell r="B495" t="str">
            <v>Estonia</v>
          </cell>
          <cell r="D495" t="str">
            <v>Military</v>
          </cell>
          <cell r="S495" t="str">
            <v/>
          </cell>
          <cell r="AN495">
            <v>1</v>
          </cell>
          <cell r="AY495">
            <v>1</v>
          </cell>
        </row>
        <row r="496">
          <cell r="B496" t="str">
            <v>Estonia</v>
          </cell>
          <cell r="D496" t="str">
            <v>Military</v>
          </cell>
          <cell r="S496" t="str">
            <v/>
          </cell>
          <cell r="AN496">
            <v>1</v>
          </cell>
          <cell r="AY496">
            <v>1</v>
          </cell>
        </row>
        <row r="497">
          <cell r="B497" t="str">
            <v>Estonia</v>
          </cell>
          <cell r="D497" t="str">
            <v>Military</v>
          </cell>
          <cell r="S497" t="str">
            <v/>
          </cell>
          <cell r="AN497">
            <v>1</v>
          </cell>
          <cell r="AY497">
            <v>1</v>
          </cell>
        </row>
        <row r="498">
          <cell r="B498" t="str">
            <v>Estonia</v>
          </cell>
          <cell r="D498" t="str">
            <v>Military</v>
          </cell>
          <cell r="S498" t="str">
            <v/>
          </cell>
          <cell r="AN498">
            <v>1</v>
          </cell>
          <cell r="AY498">
            <v>1</v>
          </cell>
        </row>
        <row r="499">
          <cell r="B499" t="str">
            <v>Estonia</v>
          </cell>
          <cell r="D499" t="str">
            <v>Military</v>
          </cell>
          <cell r="S499" t="str">
            <v/>
          </cell>
          <cell r="AN499">
            <v>1</v>
          </cell>
          <cell r="AY499">
            <v>1</v>
          </cell>
        </row>
        <row r="500">
          <cell r="B500" t="str">
            <v>Estonia</v>
          </cell>
          <cell r="D500" t="str">
            <v>Military</v>
          </cell>
          <cell r="S500" t="str">
            <v/>
          </cell>
          <cell r="AN500">
            <v>1</v>
          </cell>
          <cell r="AY500">
            <v>1</v>
          </cell>
        </row>
        <row r="501">
          <cell r="B501" t="str">
            <v>Estonia</v>
          </cell>
          <cell r="D501" t="str">
            <v>Military</v>
          </cell>
          <cell r="S501">
            <v>8774969.2322256938</v>
          </cell>
          <cell r="AN501">
            <v>1</v>
          </cell>
          <cell r="AY501">
            <v>1</v>
          </cell>
        </row>
        <row r="502">
          <cell r="B502" t="str">
            <v>Estonia</v>
          </cell>
          <cell r="D502" t="str">
            <v>Military</v>
          </cell>
          <cell r="S502" t="str">
            <v/>
          </cell>
          <cell r="AN502">
            <v>1</v>
          </cell>
          <cell r="AY502">
            <v>1</v>
          </cell>
        </row>
        <row r="503">
          <cell r="B503" t="str">
            <v>Estonia</v>
          </cell>
          <cell r="D503" t="str">
            <v>Military</v>
          </cell>
          <cell r="S503" t="str">
            <v/>
          </cell>
          <cell r="AN503">
            <v>1</v>
          </cell>
          <cell r="AY503">
            <v>1</v>
          </cell>
        </row>
        <row r="504">
          <cell r="B504" t="str">
            <v>Estonia</v>
          </cell>
          <cell r="D504" t="str">
            <v>Military</v>
          </cell>
          <cell r="S504">
            <v>0</v>
          </cell>
          <cell r="AN504">
            <v>1</v>
          </cell>
          <cell r="AY504">
            <v>1</v>
          </cell>
        </row>
        <row r="505">
          <cell r="B505" t="str">
            <v>Estonia</v>
          </cell>
          <cell r="D505" t="str">
            <v>Military</v>
          </cell>
          <cell r="S505" t="str">
            <v/>
          </cell>
          <cell r="AN505">
            <v>1</v>
          </cell>
          <cell r="AY505">
            <v>1</v>
          </cell>
        </row>
        <row r="506">
          <cell r="B506" t="str">
            <v>Estonia</v>
          </cell>
          <cell r="D506" t="str">
            <v>Military</v>
          </cell>
          <cell r="S506" t="str">
            <v/>
          </cell>
          <cell r="AN506">
            <v>1</v>
          </cell>
          <cell r="AY506">
            <v>1</v>
          </cell>
        </row>
        <row r="507">
          <cell r="B507" t="str">
            <v>Estonia</v>
          </cell>
          <cell r="D507" t="str">
            <v>Military</v>
          </cell>
          <cell r="S507" t="str">
            <v/>
          </cell>
          <cell r="AN507">
            <v>1</v>
          </cell>
          <cell r="AY507">
            <v>1</v>
          </cell>
        </row>
        <row r="508">
          <cell r="B508" t="str">
            <v>Estonia</v>
          </cell>
          <cell r="D508" t="str">
            <v>Humanitarian</v>
          </cell>
          <cell r="S508">
            <v>4100000</v>
          </cell>
          <cell r="AN508">
            <v>1</v>
          </cell>
          <cell r="AY508">
            <v>0</v>
          </cell>
        </row>
        <row r="509">
          <cell r="B509" t="str">
            <v>Estonia</v>
          </cell>
          <cell r="D509" t="str">
            <v>Humanitarian</v>
          </cell>
          <cell r="S509">
            <v>2900000</v>
          </cell>
          <cell r="AN509">
            <v>1</v>
          </cell>
          <cell r="AY509">
            <v>0</v>
          </cell>
        </row>
        <row r="510">
          <cell r="B510" t="str">
            <v>Estonia</v>
          </cell>
          <cell r="D510" t="str">
            <v>Humanitarian</v>
          </cell>
          <cell r="S510" t="str">
            <v/>
          </cell>
          <cell r="AN510">
            <v>1</v>
          </cell>
          <cell r="AY510">
            <v>0</v>
          </cell>
        </row>
        <row r="511">
          <cell r="B511" t="str">
            <v>Estonia</v>
          </cell>
          <cell r="D511" t="str">
            <v>Humanitarian</v>
          </cell>
          <cell r="S511" t="str">
            <v/>
          </cell>
          <cell r="AN511">
            <v>1</v>
          </cell>
          <cell r="AY511">
            <v>0</v>
          </cell>
        </row>
        <row r="512">
          <cell r="B512" t="str">
            <v>Estonia</v>
          </cell>
          <cell r="D512" t="str">
            <v>Humanitarian</v>
          </cell>
          <cell r="S512" t="str">
            <v/>
          </cell>
          <cell r="AN512">
            <v>1</v>
          </cell>
          <cell r="AY512">
            <v>0</v>
          </cell>
        </row>
        <row r="513">
          <cell r="B513" t="str">
            <v>Estonia</v>
          </cell>
          <cell r="D513" t="str">
            <v>Humanitarian</v>
          </cell>
          <cell r="S513" t="str">
            <v/>
          </cell>
          <cell r="AN513">
            <v>1</v>
          </cell>
          <cell r="AY513">
            <v>0</v>
          </cell>
        </row>
        <row r="514">
          <cell r="B514" t="str">
            <v>Estonia</v>
          </cell>
          <cell r="D514" t="str">
            <v>Humanitarian</v>
          </cell>
          <cell r="S514">
            <v>19000000</v>
          </cell>
          <cell r="AN514">
            <v>1</v>
          </cell>
          <cell r="AY514">
            <v>0</v>
          </cell>
        </row>
        <row r="515">
          <cell r="B515" t="str">
            <v>Estonia</v>
          </cell>
          <cell r="D515" t="str">
            <v>Humanitarian</v>
          </cell>
          <cell r="S515">
            <v>3100000</v>
          </cell>
          <cell r="AN515">
            <v>1</v>
          </cell>
          <cell r="AY515">
            <v>0</v>
          </cell>
        </row>
        <row r="516">
          <cell r="B516" t="str">
            <v>Estonia</v>
          </cell>
          <cell r="D516" t="str">
            <v>Humanitarian</v>
          </cell>
          <cell r="S516">
            <v>457000</v>
          </cell>
          <cell r="AN516">
            <v>1</v>
          </cell>
          <cell r="AY516">
            <v>0</v>
          </cell>
        </row>
        <row r="517">
          <cell r="B517" t="str">
            <v>Estonia</v>
          </cell>
          <cell r="D517" t="str">
            <v>Humanitarian</v>
          </cell>
          <cell r="S517">
            <v>1043000</v>
          </cell>
          <cell r="AN517">
            <v>1</v>
          </cell>
          <cell r="AY517">
            <v>0</v>
          </cell>
        </row>
        <row r="518">
          <cell r="B518" t="str">
            <v>Estonia</v>
          </cell>
          <cell r="D518" t="str">
            <v>Humanitarian</v>
          </cell>
          <cell r="S518">
            <v>200000</v>
          </cell>
          <cell r="AN518">
            <v>1</v>
          </cell>
          <cell r="AY518">
            <v>0</v>
          </cell>
        </row>
        <row r="519">
          <cell r="B519" t="str">
            <v>Estonia</v>
          </cell>
          <cell r="D519" t="str">
            <v>Financial</v>
          </cell>
          <cell r="S519" t="str">
            <v>.</v>
          </cell>
          <cell r="AN519">
            <v>1</v>
          </cell>
          <cell r="AY519">
            <v>0</v>
          </cell>
        </row>
        <row r="520">
          <cell r="B520" t="str">
            <v>Finland</v>
          </cell>
          <cell r="D520" t="str">
            <v>Humanitarian</v>
          </cell>
          <cell r="S520">
            <v>2000000</v>
          </cell>
          <cell r="AN520">
            <v>1</v>
          </cell>
          <cell r="AY520">
            <v>0</v>
          </cell>
        </row>
        <row r="521">
          <cell r="B521" t="str">
            <v>Finland</v>
          </cell>
          <cell r="D521" t="str">
            <v>Humanitarian</v>
          </cell>
          <cell r="S521">
            <v>8000000</v>
          </cell>
          <cell r="AN521">
            <v>1</v>
          </cell>
          <cell r="AY521">
            <v>0</v>
          </cell>
        </row>
        <row r="522">
          <cell r="B522" t="str">
            <v>Finland</v>
          </cell>
          <cell r="D522" t="str">
            <v>Humanitarian</v>
          </cell>
          <cell r="S522" t="str">
            <v/>
          </cell>
          <cell r="AN522">
            <v>1</v>
          </cell>
          <cell r="AY522">
            <v>0</v>
          </cell>
        </row>
        <row r="523">
          <cell r="B523" t="str">
            <v>Finland</v>
          </cell>
          <cell r="D523" t="str">
            <v>Humanitarian</v>
          </cell>
          <cell r="S523" t="str">
            <v/>
          </cell>
          <cell r="AN523">
            <v>1</v>
          </cell>
          <cell r="AY523">
            <v>0</v>
          </cell>
        </row>
        <row r="524">
          <cell r="B524" t="str">
            <v>Finland</v>
          </cell>
          <cell r="D524" t="str">
            <v>Humanitarian</v>
          </cell>
          <cell r="S524" t="str">
            <v/>
          </cell>
          <cell r="AN524">
            <v>1</v>
          </cell>
          <cell r="AY524">
            <v>0</v>
          </cell>
        </row>
        <row r="525">
          <cell r="B525" t="str">
            <v>Finland</v>
          </cell>
          <cell r="D525" t="str">
            <v>Humanitarian</v>
          </cell>
          <cell r="S525" t="str">
            <v/>
          </cell>
          <cell r="AN525">
            <v>1</v>
          </cell>
          <cell r="AY525">
            <v>0</v>
          </cell>
        </row>
        <row r="526">
          <cell r="B526" t="str">
            <v>Finland</v>
          </cell>
          <cell r="D526" t="str">
            <v>Humanitarian</v>
          </cell>
          <cell r="S526" t="str">
            <v/>
          </cell>
          <cell r="AN526">
            <v>1</v>
          </cell>
          <cell r="AY526">
            <v>0</v>
          </cell>
        </row>
        <row r="527">
          <cell r="B527" t="str">
            <v>Finland</v>
          </cell>
          <cell r="D527" t="str">
            <v>Humanitarian</v>
          </cell>
          <cell r="S527" t="str">
            <v/>
          </cell>
          <cell r="AN527">
            <v>1</v>
          </cell>
          <cell r="AY527">
            <v>0</v>
          </cell>
        </row>
        <row r="528">
          <cell r="B528" t="str">
            <v>Finland</v>
          </cell>
          <cell r="D528" t="str">
            <v>Humanitarian</v>
          </cell>
          <cell r="S528" t="str">
            <v/>
          </cell>
          <cell r="AN528">
            <v>1</v>
          </cell>
          <cell r="AY528">
            <v>0</v>
          </cell>
        </row>
        <row r="529">
          <cell r="B529" t="str">
            <v>Finland</v>
          </cell>
          <cell r="D529" t="str">
            <v>Humanitarian</v>
          </cell>
          <cell r="S529" t="str">
            <v/>
          </cell>
          <cell r="AN529">
            <v>1</v>
          </cell>
          <cell r="AY529">
            <v>0</v>
          </cell>
        </row>
        <row r="530">
          <cell r="B530" t="str">
            <v>Finland</v>
          </cell>
          <cell r="D530" t="str">
            <v>Humanitarian</v>
          </cell>
          <cell r="S530" t="str">
            <v/>
          </cell>
          <cell r="AN530">
            <v>1</v>
          </cell>
          <cell r="AY530">
            <v>0</v>
          </cell>
        </row>
        <row r="531">
          <cell r="B531" t="str">
            <v>Finland</v>
          </cell>
          <cell r="D531" t="str">
            <v>Humanitarian</v>
          </cell>
          <cell r="S531" t="str">
            <v/>
          </cell>
          <cell r="AN531">
            <v>1</v>
          </cell>
          <cell r="AY531">
            <v>0</v>
          </cell>
        </row>
        <row r="532">
          <cell r="B532" t="str">
            <v>Finland</v>
          </cell>
          <cell r="D532" t="str">
            <v>Humanitarian</v>
          </cell>
          <cell r="S532" t="str">
            <v/>
          </cell>
          <cell r="AN532">
            <v>1</v>
          </cell>
          <cell r="AY532">
            <v>0</v>
          </cell>
        </row>
        <row r="533">
          <cell r="B533" t="str">
            <v>Finland</v>
          </cell>
          <cell r="D533" t="str">
            <v>Humanitarian</v>
          </cell>
          <cell r="S533" t="str">
            <v/>
          </cell>
          <cell r="AN533">
            <v>1</v>
          </cell>
          <cell r="AY533">
            <v>0</v>
          </cell>
        </row>
        <row r="534">
          <cell r="B534" t="str">
            <v>Finland</v>
          </cell>
          <cell r="D534" t="str">
            <v>Humanitarian</v>
          </cell>
          <cell r="S534">
            <v>9200000</v>
          </cell>
          <cell r="AN534">
            <v>1</v>
          </cell>
          <cell r="AY534">
            <v>0</v>
          </cell>
        </row>
        <row r="535">
          <cell r="B535" t="str">
            <v>Finland</v>
          </cell>
          <cell r="D535" t="str">
            <v>Humanitarian</v>
          </cell>
          <cell r="S535">
            <v>8000000</v>
          </cell>
          <cell r="AN535">
            <v>1</v>
          </cell>
          <cell r="AY535">
            <v>0</v>
          </cell>
        </row>
        <row r="536">
          <cell r="B536" t="str">
            <v>Finland</v>
          </cell>
          <cell r="D536" t="str">
            <v>Humanitarian</v>
          </cell>
          <cell r="S536">
            <v>5000000</v>
          </cell>
          <cell r="AN536">
            <v>1</v>
          </cell>
          <cell r="AY536">
            <v>0</v>
          </cell>
        </row>
        <row r="537">
          <cell r="B537" t="str">
            <v>Finland</v>
          </cell>
          <cell r="D537" t="str">
            <v>Humanitarian</v>
          </cell>
          <cell r="S537">
            <v>37000000</v>
          </cell>
          <cell r="AN537">
            <v>1</v>
          </cell>
          <cell r="AY537">
            <v>0</v>
          </cell>
        </row>
        <row r="538">
          <cell r="B538" t="str">
            <v>Finland</v>
          </cell>
          <cell r="D538" t="str">
            <v>Humanitarian</v>
          </cell>
          <cell r="S538">
            <v>5000000</v>
          </cell>
          <cell r="AN538">
            <v>1</v>
          </cell>
          <cell r="AY538">
            <v>0</v>
          </cell>
        </row>
        <row r="539">
          <cell r="B539" t="str">
            <v>Finland</v>
          </cell>
          <cell r="D539" t="str">
            <v>Humanitarian</v>
          </cell>
          <cell r="S539">
            <v>15000000</v>
          </cell>
          <cell r="AN539">
            <v>1</v>
          </cell>
          <cell r="AY539">
            <v>0</v>
          </cell>
        </row>
        <row r="540">
          <cell r="B540" t="str">
            <v>Finland</v>
          </cell>
          <cell r="D540" t="str">
            <v>Humanitarian</v>
          </cell>
          <cell r="S540">
            <v>3408122.6924169268</v>
          </cell>
          <cell r="AN540">
            <v>1</v>
          </cell>
          <cell r="AY540">
            <v>0</v>
          </cell>
        </row>
        <row r="541">
          <cell r="B541" t="str">
            <v>Finland</v>
          </cell>
          <cell r="D541" t="str">
            <v>Military</v>
          </cell>
          <cell r="S541">
            <v>29300000</v>
          </cell>
          <cell r="AN541">
            <v>1</v>
          </cell>
          <cell r="AY541">
            <v>1</v>
          </cell>
        </row>
        <row r="542">
          <cell r="B542" t="str">
            <v>Finland</v>
          </cell>
          <cell r="D542" t="str">
            <v>Military</v>
          </cell>
          <cell r="S542" t="str">
            <v/>
          </cell>
          <cell r="AN542">
            <v>1</v>
          </cell>
          <cell r="AY542">
            <v>1</v>
          </cell>
        </row>
        <row r="543">
          <cell r="B543" t="str">
            <v>Finland</v>
          </cell>
          <cell r="D543" t="str">
            <v>Military</v>
          </cell>
          <cell r="S543" t="str">
            <v/>
          </cell>
          <cell r="AN543">
            <v>1</v>
          </cell>
          <cell r="AY543">
            <v>1</v>
          </cell>
        </row>
        <row r="544">
          <cell r="B544" t="str">
            <v>Finland</v>
          </cell>
          <cell r="D544" t="str">
            <v>Military</v>
          </cell>
          <cell r="S544" t="str">
            <v/>
          </cell>
          <cell r="AN544">
            <v>1</v>
          </cell>
          <cell r="AY544">
            <v>1</v>
          </cell>
        </row>
        <row r="545">
          <cell r="B545" t="str">
            <v>Finland</v>
          </cell>
          <cell r="D545" t="str">
            <v>Military</v>
          </cell>
          <cell r="S545" t="str">
            <v/>
          </cell>
          <cell r="AN545">
            <v>1</v>
          </cell>
          <cell r="AY545">
            <v>1</v>
          </cell>
        </row>
        <row r="546">
          <cell r="B546" t="str">
            <v>Finland</v>
          </cell>
          <cell r="D546" t="str">
            <v>Military</v>
          </cell>
          <cell r="S546" t="str">
            <v/>
          </cell>
          <cell r="AN546">
            <v>1</v>
          </cell>
          <cell r="AY546">
            <v>1</v>
          </cell>
        </row>
        <row r="547">
          <cell r="B547" t="str">
            <v>Finland</v>
          </cell>
          <cell r="D547" t="str">
            <v>Military</v>
          </cell>
          <cell r="S547" t="str">
            <v/>
          </cell>
          <cell r="AN547">
            <v>1</v>
          </cell>
          <cell r="AY547">
            <v>1</v>
          </cell>
        </row>
        <row r="548">
          <cell r="B548" t="str">
            <v>Finland</v>
          </cell>
          <cell r="D548" t="str">
            <v>Military</v>
          </cell>
          <cell r="S548" t="str">
            <v>.</v>
          </cell>
          <cell r="AN548">
            <v>1</v>
          </cell>
          <cell r="AY548">
            <v>1</v>
          </cell>
        </row>
        <row r="549">
          <cell r="B549" t="str">
            <v>Finland</v>
          </cell>
          <cell r="D549" t="str">
            <v>Military</v>
          </cell>
          <cell r="S549">
            <v>54750000</v>
          </cell>
          <cell r="AN549">
            <v>1</v>
          </cell>
          <cell r="AY549">
            <v>1</v>
          </cell>
        </row>
        <row r="550">
          <cell r="B550" t="str">
            <v>Finland</v>
          </cell>
          <cell r="D550" t="str">
            <v>Military</v>
          </cell>
          <cell r="S550">
            <v>8250000</v>
          </cell>
          <cell r="AN550">
            <v>1</v>
          </cell>
          <cell r="AY550">
            <v>1</v>
          </cell>
        </row>
        <row r="551">
          <cell r="B551" t="str">
            <v>Finland</v>
          </cell>
          <cell r="D551" t="str">
            <v>Military</v>
          </cell>
          <cell r="S551">
            <v>30000000</v>
          </cell>
          <cell r="AN551">
            <v>1</v>
          </cell>
          <cell r="AY551">
            <v>0</v>
          </cell>
        </row>
        <row r="552">
          <cell r="B552" t="str">
            <v>Finland</v>
          </cell>
          <cell r="D552" t="str">
            <v>Military</v>
          </cell>
          <cell r="S552">
            <v>55600000</v>
          </cell>
          <cell r="AN552">
            <v>1</v>
          </cell>
          <cell r="AY552">
            <v>1</v>
          </cell>
        </row>
        <row r="553">
          <cell r="B553" t="str">
            <v>Finland</v>
          </cell>
          <cell r="D553" t="str">
            <v>Military</v>
          </cell>
          <cell r="S553">
            <v>28800000</v>
          </cell>
          <cell r="AN553">
            <v>1</v>
          </cell>
          <cell r="AY553">
            <v>1</v>
          </cell>
        </row>
        <row r="554">
          <cell r="B554" t="str">
            <v>Finland</v>
          </cell>
          <cell r="D554" t="str">
            <v>Military</v>
          </cell>
          <cell r="S554">
            <v>400000000</v>
          </cell>
          <cell r="AN554">
            <v>1</v>
          </cell>
          <cell r="AY554">
            <v>1</v>
          </cell>
        </row>
        <row r="555">
          <cell r="B555" t="str">
            <v>Finland</v>
          </cell>
          <cell r="D555" t="str">
            <v>Military</v>
          </cell>
          <cell r="S555">
            <v>160000000</v>
          </cell>
          <cell r="AN555">
            <v>1</v>
          </cell>
          <cell r="AY555">
            <v>1</v>
          </cell>
        </row>
        <row r="556">
          <cell r="B556" t="str">
            <v>Finland</v>
          </cell>
          <cell r="D556" t="str">
            <v>Military</v>
          </cell>
          <cell r="S556">
            <v>161000000</v>
          </cell>
          <cell r="AN556">
            <v>1</v>
          </cell>
          <cell r="AY556">
            <v>1</v>
          </cell>
        </row>
        <row r="557">
          <cell r="B557" t="str">
            <v>Finland</v>
          </cell>
          <cell r="D557" t="str">
            <v>Military</v>
          </cell>
          <cell r="S557">
            <v>78000000</v>
          </cell>
          <cell r="AN557">
            <v>1</v>
          </cell>
          <cell r="AY557">
            <v>1</v>
          </cell>
        </row>
        <row r="558">
          <cell r="B558" t="str">
            <v>Finland</v>
          </cell>
          <cell r="D558" t="str">
            <v>Military</v>
          </cell>
          <cell r="S558">
            <v>109000000</v>
          </cell>
          <cell r="AN558">
            <v>1</v>
          </cell>
          <cell r="AY558">
            <v>1</v>
          </cell>
        </row>
        <row r="559">
          <cell r="B559" t="str">
            <v>Finland</v>
          </cell>
          <cell r="D559" t="str">
            <v>Military</v>
          </cell>
          <cell r="S559">
            <v>105000000</v>
          </cell>
          <cell r="AN559">
            <v>1</v>
          </cell>
          <cell r="AY559">
            <v>1</v>
          </cell>
        </row>
        <row r="560">
          <cell r="B560" t="str">
            <v>Finland</v>
          </cell>
          <cell r="D560" t="str">
            <v>Military</v>
          </cell>
          <cell r="S560">
            <v>94000000</v>
          </cell>
          <cell r="AN560">
            <v>1</v>
          </cell>
          <cell r="AY560">
            <v>1</v>
          </cell>
        </row>
        <row r="561">
          <cell r="B561" t="str">
            <v>Finland</v>
          </cell>
          <cell r="D561" t="str">
            <v>Military</v>
          </cell>
          <cell r="S561">
            <v>95000000</v>
          </cell>
          <cell r="AN561">
            <v>1</v>
          </cell>
          <cell r="AY561">
            <v>1</v>
          </cell>
        </row>
        <row r="562">
          <cell r="B562" t="str">
            <v>Finland</v>
          </cell>
          <cell r="D562" t="str">
            <v>Financial</v>
          </cell>
          <cell r="S562">
            <v>5800000</v>
          </cell>
          <cell r="AN562">
            <v>1</v>
          </cell>
          <cell r="AY562">
            <v>0</v>
          </cell>
        </row>
        <row r="563">
          <cell r="B563" t="str">
            <v>Finland</v>
          </cell>
          <cell r="D563" t="str">
            <v>Financial</v>
          </cell>
          <cell r="S563">
            <v>46500000</v>
          </cell>
          <cell r="AN563">
            <v>1</v>
          </cell>
          <cell r="AY563">
            <v>0</v>
          </cell>
        </row>
        <row r="564">
          <cell r="B564" t="str">
            <v>Finland</v>
          </cell>
          <cell r="D564" t="str">
            <v>Financial</v>
          </cell>
          <cell r="S564">
            <v>6000000</v>
          </cell>
          <cell r="AN564">
            <v>1</v>
          </cell>
          <cell r="AY564">
            <v>0</v>
          </cell>
        </row>
        <row r="565">
          <cell r="B565" t="str">
            <v>Finland</v>
          </cell>
          <cell r="D565" t="str">
            <v>Financial</v>
          </cell>
          <cell r="S565">
            <v>15000000</v>
          </cell>
          <cell r="AN565">
            <v>1</v>
          </cell>
          <cell r="AY565">
            <v>0</v>
          </cell>
        </row>
        <row r="566">
          <cell r="B566" t="str">
            <v>Finland</v>
          </cell>
          <cell r="D566" t="str">
            <v>Financial</v>
          </cell>
          <cell r="S566">
            <v>5500000</v>
          </cell>
          <cell r="AN566">
            <v>1</v>
          </cell>
          <cell r="AY566">
            <v>0</v>
          </cell>
        </row>
        <row r="567">
          <cell r="B567" t="str">
            <v>Finland</v>
          </cell>
          <cell r="D567" t="str">
            <v>Financial</v>
          </cell>
          <cell r="S567">
            <v>14000000</v>
          </cell>
          <cell r="AN567">
            <v>1</v>
          </cell>
          <cell r="AY567">
            <v>0</v>
          </cell>
        </row>
        <row r="568">
          <cell r="B568" t="str">
            <v>Finland</v>
          </cell>
          <cell r="D568" t="str">
            <v>Humanitarian</v>
          </cell>
          <cell r="S568">
            <v>12000000</v>
          </cell>
          <cell r="AN568">
            <v>1</v>
          </cell>
          <cell r="AY568">
            <v>0</v>
          </cell>
        </row>
        <row r="569">
          <cell r="B569" t="str">
            <v>Finland</v>
          </cell>
          <cell r="D569" t="str">
            <v>Humanitarian</v>
          </cell>
          <cell r="S569">
            <v>50000000</v>
          </cell>
          <cell r="AN569">
            <v>1</v>
          </cell>
          <cell r="AY569">
            <v>0</v>
          </cell>
        </row>
        <row r="570">
          <cell r="B570" t="str">
            <v>France</v>
          </cell>
          <cell r="D570" t="str">
            <v>Humanitarian</v>
          </cell>
          <cell r="S570">
            <v>100000000</v>
          </cell>
          <cell r="AN570">
            <v>1</v>
          </cell>
          <cell r="AY570">
            <v>0</v>
          </cell>
        </row>
        <row r="571">
          <cell r="B571" t="str">
            <v>France</v>
          </cell>
          <cell r="D571" t="str">
            <v>Humanitarian</v>
          </cell>
          <cell r="S571" t="str">
            <v/>
          </cell>
          <cell r="AN571">
            <v>1</v>
          </cell>
          <cell r="AY571">
            <v>0</v>
          </cell>
        </row>
        <row r="572">
          <cell r="B572" t="str">
            <v>France</v>
          </cell>
          <cell r="D572" t="str">
            <v>Humanitarian</v>
          </cell>
          <cell r="S572" t="str">
            <v/>
          </cell>
          <cell r="AN572">
            <v>1</v>
          </cell>
          <cell r="AY572">
            <v>0</v>
          </cell>
        </row>
        <row r="573">
          <cell r="B573" t="str">
            <v>France</v>
          </cell>
          <cell r="D573" t="str">
            <v>Humanitarian</v>
          </cell>
          <cell r="S573" t="str">
            <v/>
          </cell>
          <cell r="AN573">
            <v>1</v>
          </cell>
          <cell r="AY573">
            <v>0</v>
          </cell>
        </row>
        <row r="574">
          <cell r="B574" t="str">
            <v>France</v>
          </cell>
          <cell r="D574" t="str">
            <v>Humanitarian</v>
          </cell>
          <cell r="S574" t="str">
            <v/>
          </cell>
          <cell r="AN574">
            <v>1</v>
          </cell>
          <cell r="AY574">
            <v>0</v>
          </cell>
        </row>
        <row r="575">
          <cell r="B575" t="str">
            <v>France</v>
          </cell>
          <cell r="D575" t="str">
            <v>Humanitarian</v>
          </cell>
          <cell r="S575" t="str">
            <v/>
          </cell>
          <cell r="AN575">
            <v>1</v>
          </cell>
          <cell r="AY575">
            <v>0</v>
          </cell>
        </row>
        <row r="576">
          <cell r="B576" t="str">
            <v>France</v>
          </cell>
          <cell r="D576" t="str">
            <v>Humanitarian</v>
          </cell>
          <cell r="S576">
            <v>1600000</v>
          </cell>
          <cell r="AN576">
            <v>1</v>
          </cell>
          <cell r="AY576">
            <v>0</v>
          </cell>
        </row>
        <row r="577">
          <cell r="B577" t="str">
            <v>France</v>
          </cell>
          <cell r="D577" t="str">
            <v>Humanitarian</v>
          </cell>
          <cell r="S577">
            <v>20266496.260532044</v>
          </cell>
          <cell r="AN577">
            <v>1</v>
          </cell>
          <cell r="AY577">
            <v>0</v>
          </cell>
        </row>
        <row r="578">
          <cell r="B578" t="str">
            <v>France</v>
          </cell>
          <cell r="D578" t="str">
            <v>Humanitarian</v>
          </cell>
          <cell r="S578" t="str">
            <v/>
          </cell>
          <cell r="AN578">
            <v>1</v>
          </cell>
          <cell r="AY578">
            <v>0</v>
          </cell>
        </row>
        <row r="579">
          <cell r="B579" t="str">
            <v>France</v>
          </cell>
          <cell r="D579" t="str">
            <v>Humanitarian</v>
          </cell>
          <cell r="S579" t="str">
            <v/>
          </cell>
          <cell r="AN579">
            <v>1</v>
          </cell>
          <cell r="AY579">
            <v>0</v>
          </cell>
        </row>
        <row r="580">
          <cell r="B580" t="str">
            <v>France</v>
          </cell>
          <cell r="D580" t="str">
            <v>Humanitarian</v>
          </cell>
          <cell r="S580" t="str">
            <v/>
          </cell>
          <cell r="AN580">
            <v>1</v>
          </cell>
          <cell r="AY580">
            <v>0</v>
          </cell>
        </row>
        <row r="581">
          <cell r="B581" t="str">
            <v>France</v>
          </cell>
          <cell r="D581" t="str">
            <v>Humanitarian</v>
          </cell>
          <cell r="S581" t="str">
            <v/>
          </cell>
          <cell r="AN581">
            <v>1</v>
          </cell>
          <cell r="AY581">
            <v>0</v>
          </cell>
        </row>
        <row r="582">
          <cell r="B582" t="str">
            <v>France</v>
          </cell>
          <cell r="D582" t="str">
            <v>Humanitarian</v>
          </cell>
          <cell r="S582">
            <v>10413708.226829499</v>
          </cell>
          <cell r="AN582">
            <v>1</v>
          </cell>
          <cell r="AY582">
            <v>0</v>
          </cell>
        </row>
        <row r="583">
          <cell r="B583" t="str">
            <v>France</v>
          </cell>
          <cell r="D583" t="str">
            <v>Humanitarian</v>
          </cell>
          <cell r="S583" t="str">
            <v/>
          </cell>
          <cell r="AN583">
            <v>1</v>
          </cell>
          <cell r="AY583">
            <v>0</v>
          </cell>
        </row>
        <row r="584">
          <cell r="B584" t="str">
            <v>France</v>
          </cell>
          <cell r="D584" t="str">
            <v>Humanitarian</v>
          </cell>
          <cell r="S584" t="str">
            <v/>
          </cell>
          <cell r="AN584">
            <v>1</v>
          </cell>
          <cell r="AY584">
            <v>0</v>
          </cell>
        </row>
        <row r="585">
          <cell r="B585" t="str">
            <v>France</v>
          </cell>
          <cell r="D585" t="str">
            <v>Humanitarian</v>
          </cell>
          <cell r="S585" t="str">
            <v/>
          </cell>
          <cell r="AN585">
            <v>1</v>
          </cell>
          <cell r="AY585">
            <v>0</v>
          </cell>
        </row>
        <row r="586">
          <cell r="B586" t="str">
            <v>France</v>
          </cell>
          <cell r="D586" t="str">
            <v>Humanitarian</v>
          </cell>
          <cell r="S586" t="str">
            <v/>
          </cell>
          <cell r="AN586">
            <v>1</v>
          </cell>
          <cell r="AY586">
            <v>0</v>
          </cell>
        </row>
        <row r="587">
          <cell r="B587" t="str">
            <v>France</v>
          </cell>
          <cell r="D587" t="str">
            <v>Humanitarian</v>
          </cell>
          <cell r="S587">
            <v>265076.20941020543</v>
          </cell>
          <cell r="AN587">
            <v>1</v>
          </cell>
          <cell r="AY587">
            <v>0</v>
          </cell>
        </row>
        <row r="588">
          <cell r="B588" t="str">
            <v>France</v>
          </cell>
          <cell r="D588" t="str">
            <v>Humanitarian</v>
          </cell>
          <cell r="S588">
            <v>6466656.1582883652</v>
          </cell>
          <cell r="AN588">
            <v>1</v>
          </cell>
          <cell r="AY588">
            <v>0</v>
          </cell>
        </row>
        <row r="589">
          <cell r="B589" t="str">
            <v>France</v>
          </cell>
          <cell r="D589" t="str">
            <v>Humanitarian</v>
          </cell>
          <cell r="S589" t="str">
            <v/>
          </cell>
          <cell r="AN589">
            <v>1</v>
          </cell>
          <cell r="AY589">
            <v>0</v>
          </cell>
        </row>
        <row r="590">
          <cell r="B590" t="str">
            <v>France</v>
          </cell>
          <cell r="D590" t="str">
            <v>Humanitarian</v>
          </cell>
          <cell r="S590" t="str">
            <v/>
          </cell>
          <cell r="AN590">
            <v>1</v>
          </cell>
          <cell r="AY590">
            <v>0</v>
          </cell>
        </row>
        <row r="591">
          <cell r="B591" t="str">
            <v>France</v>
          </cell>
          <cell r="D591" t="str">
            <v>Humanitarian</v>
          </cell>
          <cell r="S591" t="str">
            <v/>
          </cell>
          <cell r="AN591">
            <v>1</v>
          </cell>
          <cell r="AY591">
            <v>0</v>
          </cell>
        </row>
        <row r="592">
          <cell r="B592" t="str">
            <v>France</v>
          </cell>
          <cell r="D592" t="str">
            <v>Humanitarian</v>
          </cell>
          <cell r="S592" t="str">
            <v/>
          </cell>
          <cell r="AN592">
            <v>1</v>
          </cell>
          <cell r="AY592">
            <v>0</v>
          </cell>
        </row>
        <row r="593">
          <cell r="B593" t="str">
            <v>France</v>
          </cell>
          <cell r="D593" t="str">
            <v>Humanitarian</v>
          </cell>
          <cell r="S593" t="str">
            <v/>
          </cell>
          <cell r="AN593">
            <v>1</v>
          </cell>
          <cell r="AY593">
            <v>0</v>
          </cell>
        </row>
        <row r="594">
          <cell r="B594" t="str">
            <v>France</v>
          </cell>
          <cell r="D594" t="str">
            <v>Humanitarian</v>
          </cell>
          <cell r="S594" t="str">
            <v/>
          </cell>
          <cell r="AN594">
            <v>1</v>
          </cell>
          <cell r="AY594">
            <v>0</v>
          </cell>
        </row>
        <row r="595">
          <cell r="B595" t="str">
            <v>France</v>
          </cell>
          <cell r="D595" t="str">
            <v>Humanitarian</v>
          </cell>
          <cell r="S595" t="str">
            <v>.</v>
          </cell>
          <cell r="AN595">
            <v>1</v>
          </cell>
          <cell r="AY595">
            <v>0</v>
          </cell>
        </row>
        <row r="596">
          <cell r="B596" t="str">
            <v>France</v>
          </cell>
          <cell r="D596" t="str">
            <v>Humanitarian</v>
          </cell>
          <cell r="S596">
            <v>3606929.849474581</v>
          </cell>
          <cell r="AN596">
            <v>1</v>
          </cell>
          <cell r="AY596">
            <v>0</v>
          </cell>
        </row>
        <row r="597">
          <cell r="B597" t="str">
            <v>France</v>
          </cell>
          <cell r="D597" t="str">
            <v>Humanitarian</v>
          </cell>
          <cell r="S597">
            <v>1103746.2690523528</v>
          </cell>
          <cell r="AN597">
            <v>1</v>
          </cell>
          <cell r="AY597">
            <v>0</v>
          </cell>
        </row>
        <row r="598">
          <cell r="B598" t="str">
            <v>France</v>
          </cell>
          <cell r="D598" t="str">
            <v>Humanitarian</v>
          </cell>
          <cell r="S598" t="str">
            <v>.</v>
          </cell>
          <cell r="AN598">
            <v>1</v>
          </cell>
          <cell r="AY598">
            <v>0</v>
          </cell>
        </row>
        <row r="599">
          <cell r="B599" t="str">
            <v>France</v>
          </cell>
          <cell r="D599" t="str">
            <v>Humanitarian</v>
          </cell>
          <cell r="S599" t="str">
            <v>.</v>
          </cell>
          <cell r="AN599">
            <v>1</v>
          </cell>
          <cell r="AY599">
            <v>0</v>
          </cell>
        </row>
        <row r="600">
          <cell r="B600" t="str">
            <v>France</v>
          </cell>
          <cell r="D600" t="str">
            <v>Humanitarian</v>
          </cell>
          <cell r="S600" t="str">
            <v>.</v>
          </cell>
          <cell r="AN600">
            <v>1</v>
          </cell>
          <cell r="AY600">
            <v>0</v>
          </cell>
        </row>
        <row r="601">
          <cell r="B601" t="str">
            <v>France</v>
          </cell>
          <cell r="D601" t="str">
            <v>Humanitarian</v>
          </cell>
          <cell r="S601">
            <v>9000000</v>
          </cell>
          <cell r="AN601">
            <v>1</v>
          </cell>
          <cell r="AY601">
            <v>0</v>
          </cell>
        </row>
        <row r="602">
          <cell r="B602" t="str">
            <v>France</v>
          </cell>
          <cell r="D602" t="str">
            <v>Humanitarian</v>
          </cell>
          <cell r="S602" t="str">
            <v/>
          </cell>
          <cell r="AN602">
            <v>1</v>
          </cell>
          <cell r="AY602">
            <v>0</v>
          </cell>
        </row>
        <row r="603">
          <cell r="B603" t="str">
            <v>France</v>
          </cell>
          <cell r="D603" t="str">
            <v>Humanitarian</v>
          </cell>
          <cell r="S603" t="str">
            <v/>
          </cell>
          <cell r="AN603">
            <v>1</v>
          </cell>
          <cell r="AY603">
            <v>0</v>
          </cell>
        </row>
        <row r="604">
          <cell r="B604" t="str">
            <v>France</v>
          </cell>
          <cell r="D604" t="str">
            <v>Humanitarian</v>
          </cell>
          <cell r="S604" t="str">
            <v/>
          </cell>
          <cell r="AN604">
            <v>1</v>
          </cell>
          <cell r="AY604">
            <v>0</v>
          </cell>
        </row>
        <row r="605">
          <cell r="B605" t="str">
            <v>France</v>
          </cell>
          <cell r="D605" t="str">
            <v>Humanitarian</v>
          </cell>
          <cell r="S605" t="str">
            <v/>
          </cell>
          <cell r="AN605">
            <v>1</v>
          </cell>
          <cell r="AY605">
            <v>0</v>
          </cell>
        </row>
        <row r="606">
          <cell r="B606" t="str">
            <v>France</v>
          </cell>
          <cell r="D606" t="str">
            <v>Humanitarian</v>
          </cell>
          <cell r="S606" t="str">
            <v/>
          </cell>
          <cell r="AN606">
            <v>1</v>
          </cell>
          <cell r="AY606">
            <v>0</v>
          </cell>
        </row>
        <row r="607">
          <cell r="B607" t="str">
            <v>France</v>
          </cell>
          <cell r="D607" t="str">
            <v>Humanitarian</v>
          </cell>
          <cell r="S607" t="str">
            <v/>
          </cell>
          <cell r="AN607">
            <v>1</v>
          </cell>
          <cell r="AY607">
            <v>0</v>
          </cell>
        </row>
        <row r="608">
          <cell r="B608" t="str">
            <v>France</v>
          </cell>
          <cell r="D608" t="str">
            <v>Humanitarian</v>
          </cell>
          <cell r="S608" t="str">
            <v/>
          </cell>
          <cell r="AN608">
            <v>1</v>
          </cell>
          <cell r="AY608">
            <v>0</v>
          </cell>
        </row>
        <row r="609">
          <cell r="B609" t="str">
            <v>France</v>
          </cell>
          <cell r="D609" t="str">
            <v>Humanitarian</v>
          </cell>
          <cell r="S609" t="str">
            <v/>
          </cell>
          <cell r="AN609">
            <v>1</v>
          </cell>
          <cell r="AY609">
            <v>0</v>
          </cell>
        </row>
        <row r="610">
          <cell r="B610" t="str">
            <v>France</v>
          </cell>
          <cell r="D610" t="str">
            <v>Humanitarian</v>
          </cell>
          <cell r="S610" t="str">
            <v/>
          </cell>
          <cell r="AN610">
            <v>1</v>
          </cell>
          <cell r="AY610">
            <v>0</v>
          </cell>
        </row>
        <row r="611">
          <cell r="B611" t="str">
            <v>France</v>
          </cell>
          <cell r="D611" t="str">
            <v>Humanitarian</v>
          </cell>
          <cell r="S611" t="str">
            <v/>
          </cell>
          <cell r="AN611">
            <v>1</v>
          </cell>
          <cell r="AY611">
            <v>0</v>
          </cell>
        </row>
        <row r="612">
          <cell r="B612" t="str">
            <v>France</v>
          </cell>
          <cell r="D612" t="str">
            <v>Humanitarian</v>
          </cell>
          <cell r="S612" t="str">
            <v/>
          </cell>
          <cell r="AN612">
            <v>1</v>
          </cell>
          <cell r="AY612">
            <v>0</v>
          </cell>
        </row>
        <row r="613">
          <cell r="B613" t="str">
            <v>France</v>
          </cell>
          <cell r="D613" t="str">
            <v>Humanitarian</v>
          </cell>
          <cell r="S613">
            <v>1901516.4962605319</v>
          </cell>
          <cell r="AN613">
            <v>1</v>
          </cell>
          <cell r="AY613">
            <v>0</v>
          </cell>
        </row>
        <row r="614">
          <cell r="B614" t="str">
            <v>France</v>
          </cell>
          <cell r="D614" t="str">
            <v>Humanitarian</v>
          </cell>
          <cell r="S614" t="str">
            <v/>
          </cell>
          <cell r="AN614">
            <v>1</v>
          </cell>
          <cell r="AY614">
            <v>0</v>
          </cell>
        </row>
        <row r="615">
          <cell r="B615" t="str">
            <v>France</v>
          </cell>
          <cell r="D615" t="str">
            <v>Humanitarian</v>
          </cell>
          <cell r="S615">
            <v>48500000</v>
          </cell>
          <cell r="AN615">
            <v>1</v>
          </cell>
          <cell r="AY615">
            <v>0</v>
          </cell>
        </row>
        <row r="616">
          <cell r="B616" t="str">
            <v>France</v>
          </cell>
          <cell r="D616" t="str">
            <v>Humanitarian</v>
          </cell>
          <cell r="S616" t="str">
            <v/>
          </cell>
          <cell r="AN616">
            <v>1</v>
          </cell>
          <cell r="AY616">
            <v>0</v>
          </cell>
        </row>
        <row r="617">
          <cell r="B617" t="str">
            <v>France</v>
          </cell>
          <cell r="D617" t="str">
            <v>Humanitarian</v>
          </cell>
          <cell r="S617">
            <v>76500000</v>
          </cell>
          <cell r="AN617">
            <v>1</v>
          </cell>
          <cell r="AY617">
            <v>0</v>
          </cell>
        </row>
        <row r="618">
          <cell r="B618" t="str">
            <v>France</v>
          </cell>
          <cell r="D618" t="str">
            <v>Humanitarian</v>
          </cell>
          <cell r="S618">
            <v>40900000</v>
          </cell>
          <cell r="AN618">
            <v>1</v>
          </cell>
          <cell r="AY618">
            <v>0</v>
          </cell>
        </row>
        <row r="619">
          <cell r="B619" t="str">
            <v>France</v>
          </cell>
          <cell r="D619" t="str">
            <v>Humanitarian</v>
          </cell>
          <cell r="S619">
            <v>2000000</v>
          </cell>
          <cell r="AN619">
            <v>1</v>
          </cell>
          <cell r="AY619">
            <v>0</v>
          </cell>
        </row>
        <row r="620">
          <cell r="B620" t="str">
            <v>France</v>
          </cell>
          <cell r="D620" t="str">
            <v>Humanitarian</v>
          </cell>
          <cell r="S620">
            <v>40000000</v>
          </cell>
          <cell r="AN620">
            <v>1</v>
          </cell>
          <cell r="AY620">
            <v>0</v>
          </cell>
        </row>
        <row r="621">
          <cell r="B621" t="str">
            <v>France</v>
          </cell>
          <cell r="D621" t="str">
            <v>Financial</v>
          </cell>
          <cell r="S621">
            <v>200000000</v>
          </cell>
          <cell r="AN621">
            <v>1</v>
          </cell>
          <cell r="AY621">
            <v>0</v>
          </cell>
        </row>
        <row r="622">
          <cell r="B622" t="str">
            <v>France</v>
          </cell>
          <cell r="D622" t="str">
            <v>Financial</v>
          </cell>
          <cell r="S622">
            <v>300000000</v>
          </cell>
          <cell r="AN622">
            <v>1</v>
          </cell>
          <cell r="AY622">
            <v>0</v>
          </cell>
        </row>
        <row r="623">
          <cell r="B623" t="str">
            <v>France</v>
          </cell>
          <cell r="D623" t="str">
            <v>Financial</v>
          </cell>
          <cell r="S623">
            <v>100000000</v>
          </cell>
          <cell r="AN623">
            <v>1</v>
          </cell>
          <cell r="AY623">
            <v>0</v>
          </cell>
        </row>
        <row r="624">
          <cell r="B624" t="str">
            <v>France</v>
          </cell>
          <cell r="D624" t="str">
            <v>Financial</v>
          </cell>
          <cell r="S624">
            <v>49400000</v>
          </cell>
          <cell r="AN624">
            <v>1</v>
          </cell>
          <cell r="AY624">
            <v>0</v>
          </cell>
        </row>
        <row r="625">
          <cell r="B625" t="str">
            <v>France</v>
          </cell>
          <cell r="D625" t="str">
            <v>Financial</v>
          </cell>
          <cell r="S625">
            <v>50000000</v>
          </cell>
          <cell r="AN625">
            <v>1</v>
          </cell>
          <cell r="AY625">
            <v>0</v>
          </cell>
        </row>
        <row r="626">
          <cell r="B626" t="str">
            <v>France</v>
          </cell>
          <cell r="D626" t="str">
            <v>Financial</v>
          </cell>
          <cell r="S626">
            <v>100000000</v>
          </cell>
          <cell r="AN626">
            <v>1</v>
          </cell>
          <cell r="AY626">
            <v>0</v>
          </cell>
        </row>
        <row r="627">
          <cell r="B627" t="str">
            <v>France</v>
          </cell>
          <cell r="D627" t="str">
            <v>Military</v>
          </cell>
          <cell r="S627">
            <v>100000000</v>
          </cell>
          <cell r="AN627">
            <v>1</v>
          </cell>
          <cell r="AY627">
            <v>1</v>
          </cell>
        </row>
        <row r="628">
          <cell r="B628" t="str">
            <v>France</v>
          </cell>
          <cell r="D628" t="str">
            <v>Military</v>
          </cell>
          <cell r="S628" t="str">
            <v/>
          </cell>
          <cell r="AN628">
            <v>1</v>
          </cell>
          <cell r="AY628">
            <v>1</v>
          </cell>
        </row>
        <row r="629">
          <cell r="B629" t="str">
            <v>France</v>
          </cell>
          <cell r="D629" t="str">
            <v>Military</v>
          </cell>
          <cell r="S629">
            <v>104595340.09042984</v>
          </cell>
          <cell r="AN629">
            <v>1</v>
          </cell>
          <cell r="AY629">
            <v>1</v>
          </cell>
        </row>
        <row r="630">
          <cell r="B630" t="str">
            <v>France</v>
          </cell>
          <cell r="D630" t="str">
            <v>Military</v>
          </cell>
          <cell r="S630" t="str">
            <v/>
          </cell>
          <cell r="AN630">
            <v>1</v>
          </cell>
          <cell r="AY630">
            <v>1</v>
          </cell>
        </row>
        <row r="631">
          <cell r="B631" t="str">
            <v>France</v>
          </cell>
          <cell r="D631" t="str">
            <v>Military</v>
          </cell>
          <cell r="S631" t="str">
            <v/>
          </cell>
          <cell r="AN631">
            <v>1</v>
          </cell>
          <cell r="AY631">
            <v>1</v>
          </cell>
        </row>
        <row r="632">
          <cell r="B632" t="str">
            <v>France</v>
          </cell>
          <cell r="D632" t="str">
            <v>Military</v>
          </cell>
          <cell r="S632">
            <v>200000000</v>
          </cell>
          <cell r="AN632">
            <v>1</v>
          </cell>
          <cell r="AY632">
            <v>1</v>
          </cell>
        </row>
        <row r="633">
          <cell r="B633" t="str">
            <v>France</v>
          </cell>
          <cell r="D633" t="str">
            <v>Military</v>
          </cell>
          <cell r="S633" t="str">
            <v/>
          </cell>
          <cell r="AN633">
            <v>1</v>
          </cell>
          <cell r="AY633">
            <v>1</v>
          </cell>
        </row>
        <row r="634">
          <cell r="B634" t="str">
            <v>France</v>
          </cell>
          <cell r="D634" t="str">
            <v>Military</v>
          </cell>
          <cell r="S634" t="str">
            <v/>
          </cell>
          <cell r="AN634">
            <v>1</v>
          </cell>
          <cell r="AY634">
            <v>1</v>
          </cell>
        </row>
        <row r="635">
          <cell r="B635" t="str">
            <v>France</v>
          </cell>
          <cell r="D635" t="str">
            <v>Military</v>
          </cell>
          <cell r="S635">
            <v>45349430.462711893</v>
          </cell>
          <cell r="AN635">
            <v>1</v>
          </cell>
          <cell r="AY635">
            <v>1</v>
          </cell>
        </row>
        <row r="636">
          <cell r="B636" t="str">
            <v>France</v>
          </cell>
          <cell r="D636" t="str">
            <v>Military</v>
          </cell>
          <cell r="S636" t="str">
            <v/>
          </cell>
          <cell r="AN636">
            <v>1</v>
          </cell>
          <cell r="AY636">
            <v>1</v>
          </cell>
        </row>
        <row r="637">
          <cell r="B637" t="str">
            <v>France</v>
          </cell>
          <cell r="D637" t="str">
            <v>Military</v>
          </cell>
          <cell r="S637">
            <v>29366657.199659187</v>
          </cell>
          <cell r="AN637">
            <v>1</v>
          </cell>
          <cell r="AY637">
            <v>1</v>
          </cell>
        </row>
        <row r="638">
          <cell r="B638" t="str">
            <v>France</v>
          </cell>
          <cell r="D638" t="str">
            <v>Military</v>
          </cell>
          <cell r="S638" t="str">
            <v>.</v>
          </cell>
          <cell r="AN638">
            <v>1</v>
          </cell>
          <cell r="AY638">
            <v>1</v>
          </cell>
        </row>
        <row r="639">
          <cell r="B639" t="str">
            <v>France</v>
          </cell>
          <cell r="D639" t="str">
            <v>Military</v>
          </cell>
          <cell r="S639" t="str">
            <v>.</v>
          </cell>
          <cell r="AN639">
            <v>1</v>
          </cell>
          <cell r="AY639">
            <v>1</v>
          </cell>
        </row>
        <row r="640">
          <cell r="B640" t="str">
            <v>France</v>
          </cell>
          <cell r="D640" t="str">
            <v>Military</v>
          </cell>
          <cell r="S640" t="str">
            <v>.</v>
          </cell>
          <cell r="AN640">
            <v>1</v>
          </cell>
          <cell r="AY640">
            <v>1</v>
          </cell>
        </row>
        <row r="641">
          <cell r="B641" t="str">
            <v>France</v>
          </cell>
          <cell r="D641" t="str">
            <v>Military</v>
          </cell>
          <cell r="S641">
            <v>64754331.155921616</v>
          </cell>
          <cell r="AN641">
            <v>1</v>
          </cell>
          <cell r="AY641">
            <v>1</v>
          </cell>
        </row>
        <row r="642">
          <cell r="B642" t="str">
            <v>France</v>
          </cell>
          <cell r="D642" t="str">
            <v>Military</v>
          </cell>
          <cell r="S642" t="str">
            <v>.</v>
          </cell>
          <cell r="AN642">
            <v>1</v>
          </cell>
          <cell r="AY642">
            <v>1</v>
          </cell>
        </row>
        <row r="643">
          <cell r="B643" t="str">
            <v>France</v>
          </cell>
          <cell r="D643" t="str">
            <v>Military</v>
          </cell>
          <cell r="S643" t="str">
            <v>.</v>
          </cell>
          <cell r="AN643">
            <v>1</v>
          </cell>
          <cell r="AY643">
            <v>1</v>
          </cell>
        </row>
        <row r="644">
          <cell r="B644" t="str">
            <v>Germany</v>
          </cell>
          <cell r="D644" t="str">
            <v>Humanitarian</v>
          </cell>
          <cell r="S644">
            <v>185000000</v>
          </cell>
          <cell r="AN644">
            <v>1</v>
          </cell>
          <cell r="AY644">
            <v>0</v>
          </cell>
        </row>
        <row r="645">
          <cell r="B645" t="str">
            <v>Germany</v>
          </cell>
          <cell r="D645" t="str">
            <v>Humanitarian</v>
          </cell>
          <cell r="S645">
            <v>127046050</v>
          </cell>
          <cell r="AN645">
            <v>1</v>
          </cell>
          <cell r="AY645">
            <v>0</v>
          </cell>
        </row>
        <row r="646">
          <cell r="B646" t="str">
            <v>Germany</v>
          </cell>
          <cell r="D646" t="str">
            <v>Humanitarian</v>
          </cell>
          <cell r="S646">
            <v>370000000</v>
          </cell>
          <cell r="AN646">
            <v>1</v>
          </cell>
          <cell r="AY646">
            <v>0</v>
          </cell>
        </row>
        <row r="647">
          <cell r="B647" t="str">
            <v>Germany</v>
          </cell>
          <cell r="D647" t="str">
            <v>Humanitarian</v>
          </cell>
          <cell r="S647">
            <v>125000000</v>
          </cell>
          <cell r="AN647">
            <v>1</v>
          </cell>
          <cell r="AY647">
            <v>0</v>
          </cell>
        </row>
        <row r="648">
          <cell r="B648" t="str">
            <v>Germany</v>
          </cell>
          <cell r="D648" t="str">
            <v>Humanitarian</v>
          </cell>
          <cell r="S648">
            <v>70000000</v>
          </cell>
          <cell r="AN648">
            <v>1</v>
          </cell>
          <cell r="AY648">
            <v>0</v>
          </cell>
        </row>
        <row r="649">
          <cell r="B649" t="str">
            <v>Germany</v>
          </cell>
          <cell r="D649" t="str">
            <v>Humanitarian</v>
          </cell>
          <cell r="S649">
            <v>6000000</v>
          </cell>
          <cell r="AN649">
            <v>1</v>
          </cell>
          <cell r="AY649">
            <v>0</v>
          </cell>
        </row>
        <row r="650">
          <cell r="B650" t="str">
            <v>Germany</v>
          </cell>
          <cell r="D650" t="str">
            <v>Humanitarian</v>
          </cell>
          <cell r="S650">
            <v>121500000</v>
          </cell>
          <cell r="AN650">
            <v>1</v>
          </cell>
          <cell r="AY650">
            <v>0</v>
          </cell>
        </row>
        <row r="651">
          <cell r="B651" t="str">
            <v>Germany</v>
          </cell>
          <cell r="D651" t="str">
            <v>Humanitarian</v>
          </cell>
          <cell r="S651">
            <v>233000000</v>
          </cell>
          <cell r="AN651">
            <v>1</v>
          </cell>
          <cell r="AY651">
            <v>0</v>
          </cell>
        </row>
        <row r="652">
          <cell r="B652" t="str">
            <v>Germany</v>
          </cell>
          <cell r="D652" t="str">
            <v>Humanitarian</v>
          </cell>
          <cell r="S652">
            <v>51500000</v>
          </cell>
          <cell r="AN652">
            <v>1</v>
          </cell>
          <cell r="AY652">
            <v>0</v>
          </cell>
        </row>
        <row r="653">
          <cell r="B653" t="str">
            <v>Germany</v>
          </cell>
          <cell r="D653" t="str">
            <v>Humanitarian</v>
          </cell>
          <cell r="S653">
            <v>2300000</v>
          </cell>
          <cell r="AN653">
            <v>1</v>
          </cell>
          <cell r="AY653">
            <v>0</v>
          </cell>
        </row>
        <row r="654">
          <cell r="B654" t="str">
            <v>Germany</v>
          </cell>
          <cell r="D654" t="str">
            <v>Humanitarian</v>
          </cell>
          <cell r="S654">
            <v>2700000</v>
          </cell>
          <cell r="AN654">
            <v>1</v>
          </cell>
          <cell r="AY654">
            <v>0</v>
          </cell>
        </row>
        <row r="655">
          <cell r="B655" t="str">
            <v>Germany</v>
          </cell>
          <cell r="D655" t="str">
            <v>Humanitarian</v>
          </cell>
          <cell r="S655">
            <v>12000000</v>
          </cell>
          <cell r="AN655">
            <v>1</v>
          </cell>
          <cell r="AY655">
            <v>0</v>
          </cell>
        </row>
        <row r="656">
          <cell r="B656" t="str">
            <v>Germany</v>
          </cell>
          <cell r="D656" t="str">
            <v>Humanitarian</v>
          </cell>
          <cell r="S656">
            <v>800000</v>
          </cell>
          <cell r="AN656">
            <v>1</v>
          </cell>
          <cell r="AY656">
            <v>0</v>
          </cell>
        </row>
        <row r="657">
          <cell r="B657" t="str">
            <v>Germany</v>
          </cell>
          <cell r="D657" t="str">
            <v>Humanitarian</v>
          </cell>
          <cell r="S657">
            <v>1148000</v>
          </cell>
          <cell r="AN657">
            <v>1</v>
          </cell>
          <cell r="AY657">
            <v>0</v>
          </cell>
        </row>
        <row r="658">
          <cell r="B658" t="str">
            <v>Germany</v>
          </cell>
          <cell r="D658" t="str">
            <v>Humanitarian</v>
          </cell>
          <cell r="S658">
            <v>40000000</v>
          </cell>
          <cell r="AN658">
            <v>1</v>
          </cell>
          <cell r="AY658">
            <v>0</v>
          </cell>
        </row>
        <row r="659">
          <cell r="B659" t="str">
            <v>Germany</v>
          </cell>
          <cell r="D659" t="str">
            <v>Humanitarian</v>
          </cell>
          <cell r="S659">
            <v>600000</v>
          </cell>
          <cell r="AN659">
            <v>1</v>
          </cell>
          <cell r="AY659">
            <v>0</v>
          </cell>
        </row>
        <row r="660">
          <cell r="B660" t="str">
            <v>Germany</v>
          </cell>
          <cell r="D660" t="str">
            <v>Humanitarian</v>
          </cell>
          <cell r="S660">
            <v>5000000</v>
          </cell>
          <cell r="AN660">
            <v>1</v>
          </cell>
          <cell r="AY660">
            <v>0</v>
          </cell>
        </row>
        <row r="661">
          <cell r="B661" t="str">
            <v>Germany</v>
          </cell>
          <cell r="D661" t="str">
            <v>Humanitarian</v>
          </cell>
          <cell r="S661">
            <v>50000000</v>
          </cell>
          <cell r="AN661">
            <v>1</v>
          </cell>
          <cell r="AY661">
            <v>0</v>
          </cell>
        </row>
        <row r="662">
          <cell r="B662" t="str">
            <v>Germany</v>
          </cell>
          <cell r="D662" t="str">
            <v>Humanitarian</v>
          </cell>
          <cell r="S662">
            <v>130000000</v>
          </cell>
          <cell r="AN662">
            <v>1</v>
          </cell>
          <cell r="AY662">
            <v>0</v>
          </cell>
        </row>
        <row r="663">
          <cell r="B663" t="str">
            <v>Germany</v>
          </cell>
          <cell r="D663" t="str">
            <v>Humanitarian</v>
          </cell>
          <cell r="S663">
            <v>2130000</v>
          </cell>
          <cell r="AN663">
            <v>1</v>
          </cell>
          <cell r="AY663">
            <v>0</v>
          </cell>
        </row>
        <row r="664">
          <cell r="B664" t="str">
            <v>Germany</v>
          </cell>
          <cell r="D664" t="str">
            <v>Humanitarian</v>
          </cell>
          <cell r="S664">
            <v>52000000</v>
          </cell>
          <cell r="AN664">
            <v>1</v>
          </cell>
          <cell r="AY664">
            <v>0</v>
          </cell>
        </row>
        <row r="665">
          <cell r="B665" t="str">
            <v>Germany</v>
          </cell>
          <cell r="D665" t="str">
            <v>Humanitarian</v>
          </cell>
          <cell r="S665">
            <v>9000000</v>
          </cell>
          <cell r="AN665">
            <v>1</v>
          </cell>
          <cell r="AY665">
            <v>0</v>
          </cell>
        </row>
        <row r="666">
          <cell r="B666" t="str">
            <v>Germany</v>
          </cell>
          <cell r="D666" t="str">
            <v>Humanitarian</v>
          </cell>
          <cell r="S666">
            <v>55000000</v>
          </cell>
          <cell r="AN666">
            <v>1</v>
          </cell>
          <cell r="AY666">
            <v>0</v>
          </cell>
        </row>
        <row r="667">
          <cell r="B667" t="str">
            <v>Germany</v>
          </cell>
          <cell r="D667" t="str">
            <v>Humanitarian</v>
          </cell>
          <cell r="S667">
            <v>48000000</v>
          </cell>
          <cell r="AN667">
            <v>1</v>
          </cell>
          <cell r="AY667">
            <v>0</v>
          </cell>
        </row>
        <row r="668">
          <cell r="B668" t="str">
            <v>Germany</v>
          </cell>
          <cell r="D668" t="str">
            <v>Humanitarian</v>
          </cell>
          <cell r="S668" t="str">
            <v/>
          </cell>
          <cell r="AN668">
            <v>1</v>
          </cell>
          <cell r="AY668">
            <v>0</v>
          </cell>
        </row>
        <row r="669">
          <cell r="B669" t="str">
            <v>Germany</v>
          </cell>
          <cell r="D669" t="str">
            <v>Humanitarian</v>
          </cell>
          <cell r="S669">
            <v>25000000</v>
          </cell>
          <cell r="AN669">
            <v>1</v>
          </cell>
          <cell r="AY669">
            <v>0</v>
          </cell>
        </row>
        <row r="670">
          <cell r="B670" t="str">
            <v>Germany</v>
          </cell>
          <cell r="D670" t="str">
            <v>Humanitarian</v>
          </cell>
          <cell r="S670">
            <v>111000000</v>
          </cell>
          <cell r="AN670">
            <v>1</v>
          </cell>
          <cell r="AY670">
            <v>0</v>
          </cell>
        </row>
        <row r="671">
          <cell r="B671" t="str">
            <v>Germany</v>
          </cell>
          <cell r="D671" t="str">
            <v>Humanitarian</v>
          </cell>
          <cell r="S671">
            <v>19500000</v>
          </cell>
          <cell r="AN671">
            <v>1</v>
          </cell>
          <cell r="AY671">
            <v>0</v>
          </cell>
        </row>
        <row r="672">
          <cell r="B672" t="str">
            <v>Germany</v>
          </cell>
          <cell r="D672" t="str">
            <v>Humanitarian</v>
          </cell>
          <cell r="S672">
            <v>25740000</v>
          </cell>
          <cell r="AN672">
            <v>1</v>
          </cell>
          <cell r="AY672">
            <v>0</v>
          </cell>
        </row>
        <row r="673">
          <cell r="B673" t="str">
            <v>Germany</v>
          </cell>
          <cell r="D673" t="str">
            <v>Humanitarian</v>
          </cell>
          <cell r="S673">
            <v>5300000</v>
          </cell>
          <cell r="AN673">
            <v>1</v>
          </cell>
          <cell r="AY673">
            <v>0</v>
          </cell>
        </row>
        <row r="674">
          <cell r="B674" t="str">
            <v>Germany</v>
          </cell>
          <cell r="D674" t="str">
            <v>Humanitarian</v>
          </cell>
          <cell r="S674">
            <v>136000000</v>
          </cell>
          <cell r="AN674">
            <v>1</v>
          </cell>
          <cell r="AY674">
            <v>0</v>
          </cell>
        </row>
        <row r="675">
          <cell r="B675" t="str">
            <v>Germany</v>
          </cell>
          <cell r="D675" t="str">
            <v>Humanitarian</v>
          </cell>
          <cell r="S675">
            <v>3500000</v>
          </cell>
          <cell r="AN675">
            <v>1</v>
          </cell>
          <cell r="AY675">
            <v>0</v>
          </cell>
        </row>
        <row r="676">
          <cell r="B676" t="str">
            <v>Germany</v>
          </cell>
          <cell r="D676" t="str">
            <v>Humanitarian</v>
          </cell>
          <cell r="S676">
            <v>345946000</v>
          </cell>
          <cell r="AN676">
            <v>1</v>
          </cell>
          <cell r="AY676">
            <v>0</v>
          </cell>
        </row>
        <row r="677">
          <cell r="B677" t="str">
            <v>Germany</v>
          </cell>
          <cell r="D677" t="str">
            <v>Humanitarian</v>
          </cell>
          <cell r="S677">
            <v>5520000</v>
          </cell>
          <cell r="AN677">
            <v>1</v>
          </cell>
          <cell r="AY677">
            <v>0</v>
          </cell>
        </row>
        <row r="678">
          <cell r="B678" t="str">
            <v>Germany</v>
          </cell>
          <cell r="D678" t="str">
            <v>Humanitarian</v>
          </cell>
          <cell r="S678">
            <v>600000</v>
          </cell>
          <cell r="AN678">
            <v>1</v>
          </cell>
          <cell r="AY678">
            <v>0</v>
          </cell>
        </row>
        <row r="679">
          <cell r="B679" t="str">
            <v>Germany</v>
          </cell>
          <cell r="D679" t="str">
            <v>Humanitarian</v>
          </cell>
          <cell r="S679">
            <v>900000</v>
          </cell>
          <cell r="AN679">
            <v>1</v>
          </cell>
          <cell r="AY679">
            <v>0</v>
          </cell>
        </row>
        <row r="680">
          <cell r="B680" t="str">
            <v>Germany</v>
          </cell>
          <cell r="D680" t="str">
            <v>Humanitarian</v>
          </cell>
          <cell r="S680">
            <v>1000000</v>
          </cell>
          <cell r="AN680">
            <v>1</v>
          </cell>
          <cell r="AY680">
            <v>0</v>
          </cell>
        </row>
        <row r="681">
          <cell r="B681" t="str">
            <v>Germany</v>
          </cell>
          <cell r="D681" t="str">
            <v>Humanitarian</v>
          </cell>
          <cell r="S681">
            <v>21095000</v>
          </cell>
          <cell r="AN681">
            <v>1</v>
          </cell>
          <cell r="AY681">
            <v>0</v>
          </cell>
        </row>
        <row r="682">
          <cell r="B682" t="str">
            <v>Germany</v>
          </cell>
          <cell r="D682" t="str">
            <v>Humanitarian</v>
          </cell>
          <cell r="S682">
            <v>690000</v>
          </cell>
          <cell r="AN682">
            <v>1</v>
          </cell>
          <cell r="AY682">
            <v>0</v>
          </cell>
        </row>
        <row r="683">
          <cell r="B683" t="str">
            <v>Germany</v>
          </cell>
          <cell r="D683" t="str">
            <v>Humanitarian</v>
          </cell>
          <cell r="S683">
            <v>2045000</v>
          </cell>
          <cell r="AN683">
            <v>1</v>
          </cell>
          <cell r="AY683">
            <v>0</v>
          </cell>
        </row>
        <row r="684">
          <cell r="B684" t="str">
            <v>Germany</v>
          </cell>
          <cell r="D684" t="str">
            <v>Humanitarian</v>
          </cell>
          <cell r="S684">
            <v>20000000</v>
          </cell>
          <cell r="AN684">
            <v>1</v>
          </cell>
          <cell r="AY684">
            <v>0</v>
          </cell>
        </row>
        <row r="685">
          <cell r="B685" t="str">
            <v>Germany</v>
          </cell>
          <cell r="D685" t="str">
            <v>Military</v>
          </cell>
          <cell r="S685">
            <v>1630000000</v>
          </cell>
          <cell r="AN685">
            <v>1</v>
          </cell>
          <cell r="AY685">
            <v>1</v>
          </cell>
        </row>
        <row r="686">
          <cell r="B686" t="str">
            <v>Germany</v>
          </cell>
          <cell r="D686" t="str">
            <v>Military</v>
          </cell>
          <cell r="S686">
            <v>1880000000</v>
          </cell>
          <cell r="AN686">
            <v>1</v>
          </cell>
          <cell r="AY686">
            <v>1</v>
          </cell>
        </row>
        <row r="687">
          <cell r="B687" t="str">
            <v>Germany</v>
          </cell>
          <cell r="D687" t="str">
            <v>Military</v>
          </cell>
          <cell r="S687">
            <v>2320000000</v>
          </cell>
          <cell r="AN687">
            <v>1</v>
          </cell>
          <cell r="AY687">
            <v>1</v>
          </cell>
        </row>
        <row r="688">
          <cell r="B688" t="str">
            <v>Germany</v>
          </cell>
          <cell r="D688" t="str">
            <v>Military</v>
          </cell>
          <cell r="S688">
            <v>2625000000</v>
          </cell>
          <cell r="AN688">
            <v>0</v>
          </cell>
          <cell r="AY688">
            <v>1</v>
          </cell>
        </row>
        <row r="689">
          <cell r="B689" t="str">
            <v>Germany</v>
          </cell>
          <cell r="D689" t="str">
            <v>Military</v>
          </cell>
          <cell r="S689">
            <v>2625000000</v>
          </cell>
          <cell r="AN689">
            <v>0</v>
          </cell>
          <cell r="AY689">
            <v>1</v>
          </cell>
        </row>
        <row r="690">
          <cell r="B690" t="str">
            <v>Germany</v>
          </cell>
          <cell r="D690" t="str">
            <v>Military</v>
          </cell>
          <cell r="S690">
            <v>2625000000</v>
          </cell>
          <cell r="AN690">
            <v>0</v>
          </cell>
          <cell r="AY690">
            <v>1</v>
          </cell>
        </row>
        <row r="691">
          <cell r="B691" t="str">
            <v>Germany</v>
          </cell>
          <cell r="D691" t="str">
            <v>Military</v>
          </cell>
          <cell r="S691">
            <v>2625000000</v>
          </cell>
          <cell r="AN691">
            <v>0</v>
          </cell>
          <cell r="AY691">
            <v>1</v>
          </cell>
        </row>
        <row r="692">
          <cell r="B692" t="str">
            <v>Germany</v>
          </cell>
          <cell r="D692" t="str">
            <v>Military</v>
          </cell>
          <cell r="S692" t="str">
            <v/>
          </cell>
          <cell r="AN692">
            <v>1</v>
          </cell>
          <cell r="AY692">
            <v>1</v>
          </cell>
        </row>
        <row r="693">
          <cell r="B693" t="str">
            <v>Germany</v>
          </cell>
          <cell r="D693" t="str">
            <v>Military</v>
          </cell>
          <cell r="S693" t="str">
            <v/>
          </cell>
          <cell r="AN693">
            <v>1</v>
          </cell>
          <cell r="AY693">
            <v>1</v>
          </cell>
        </row>
        <row r="694">
          <cell r="B694" t="str">
            <v>Germany</v>
          </cell>
          <cell r="D694" t="str">
            <v>Military</v>
          </cell>
          <cell r="S694" t="str">
            <v/>
          </cell>
          <cell r="AN694">
            <v>1</v>
          </cell>
          <cell r="AY694">
            <v>1</v>
          </cell>
        </row>
        <row r="695">
          <cell r="B695" t="str">
            <v>Germany</v>
          </cell>
          <cell r="D695" t="str">
            <v>Military</v>
          </cell>
          <cell r="S695" t="str">
            <v/>
          </cell>
          <cell r="AN695">
            <v>1</v>
          </cell>
          <cell r="AY695">
            <v>1</v>
          </cell>
        </row>
        <row r="696">
          <cell r="B696" t="str">
            <v>Germany</v>
          </cell>
          <cell r="D696" t="str">
            <v>Military</v>
          </cell>
          <cell r="S696" t="str">
            <v/>
          </cell>
          <cell r="AN696">
            <v>1</v>
          </cell>
          <cell r="AY696">
            <v>1</v>
          </cell>
        </row>
        <row r="697">
          <cell r="B697" t="str">
            <v>Germany</v>
          </cell>
          <cell r="D697" t="str">
            <v>Military</v>
          </cell>
          <cell r="S697" t="str">
            <v/>
          </cell>
          <cell r="AN697">
            <v>1</v>
          </cell>
          <cell r="AY697">
            <v>1</v>
          </cell>
        </row>
        <row r="698">
          <cell r="B698" t="str">
            <v>Germany</v>
          </cell>
          <cell r="D698" t="str">
            <v>Military</v>
          </cell>
          <cell r="S698" t="str">
            <v/>
          </cell>
          <cell r="AN698">
            <v>1</v>
          </cell>
          <cell r="AY698">
            <v>1</v>
          </cell>
        </row>
        <row r="699">
          <cell r="B699" t="str">
            <v>Germany</v>
          </cell>
          <cell r="D699" t="str">
            <v>Military</v>
          </cell>
          <cell r="S699" t="str">
            <v/>
          </cell>
          <cell r="AN699">
            <v>1</v>
          </cell>
          <cell r="AY699">
            <v>1</v>
          </cell>
        </row>
        <row r="700">
          <cell r="B700" t="str">
            <v>Germany</v>
          </cell>
          <cell r="D700" t="str">
            <v>Military</v>
          </cell>
          <cell r="S700" t="str">
            <v/>
          </cell>
          <cell r="AN700">
            <v>1</v>
          </cell>
          <cell r="AY700">
            <v>1</v>
          </cell>
        </row>
        <row r="701">
          <cell r="B701" t="str">
            <v>Germany</v>
          </cell>
          <cell r="D701" t="str">
            <v>Military</v>
          </cell>
          <cell r="S701" t="str">
            <v/>
          </cell>
          <cell r="AN701">
            <v>1</v>
          </cell>
          <cell r="AY701">
            <v>1</v>
          </cell>
        </row>
        <row r="702">
          <cell r="B702" t="str">
            <v>Germany</v>
          </cell>
          <cell r="D702" t="str">
            <v>Military</v>
          </cell>
          <cell r="S702" t="str">
            <v/>
          </cell>
          <cell r="AN702">
            <v>1</v>
          </cell>
          <cell r="AY702">
            <v>1</v>
          </cell>
        </row>
        <row r="703">
          <cell r="B703" t="str">
            <v>Germany</v>
          </cell>
          <cell r="D703" t="str">
            <v>Military</v>
          </cell>
          <cell r="S703" t="str">
            <v/>
          </cell>
          <cell r="AN703">
            <v>1</v>
          </cell>
          <cell r="AY703">
            <v>1</v>
          </cell>
        </row>
        <row r="704">
          <cell r="B704" t="str">
            <v>Germany</v>
          </cell>
          <cell r="D704" t="str">
            <v>Military</v>
          </cell>
          <cell r="S704" t="str">
            <v/>
          </cell>
          <cell r="AN704">
            <v>1</v>
          </cell>
          <cell r="AY704">
            <v>1</v>
          </cell>
        </row>
        <row r="705">
          <cell r="B705" t="str">
            <v>Germany</v>
          </cell>
          <cell r="D705" t="str">
            <v>Military</v>
          </cell>
          <cell r="S705" t="str">
            <v/>
          </cell>
          <cell r="AN705">
            <v>1</v>
          </cell>
          <cell r="AY705">
            <v>1</v>
          </cell>
        </row>
        <row r="706">
          <cell r="B706" t="str">
            <v>Germany</v>
          </cell>
          <cell r="D706" t="str">
            <v>Military</v>
          </cell>
          <cell r="S706" t="str">
            <v/>
          </cell>
          <cell r="AN706">
            <v>1</v>
          </cell>
          <cell r="AY706">
            <v>1</v>
          </cell>
        </row>
        <row r="707">
          <cell r="B707" t="str">
            <v>Germany</v>
          </cell>
          <cell r="D707" t="str">
            <v>Military</v>
          </cell>
          <cell r="S707" t="str">
            <v/>
          </cell>
          <cell r="AN707">
            <v>1</v>
          </cell>
          <cell r="AY707">
            <v>1</v>
          </cell>
        </row>
        <row r="708">
          <cell r="B708" t="str">
            <v>Germany</v>
          </cell>
          <cell r="D708" t="str">
            <v>Military</v>
          </cell>
          <cell r="S708" t="str">
            <v/>
          </cell>
          <cell r="AN708">
            <v>1</v>
          </cell>
          <cell r="AY708">
            <v>1</v>
          </cell>
        </row>
        <row r="709">
          <cell r="B709" t="str">
            <v>Germany</v>
          </cell>
          <cell r="D709" t="str">
            <v>Military</v>
          </cell>
          <cell r="S709" t="str">
            <v/>
          </cell>
          <cell r="AN709">
            <v>1</v>
          </cell>
          <cell r="AY709">
            <v>1</v>
          </cell>
        </row>
        <row r="710">
          <cell r="B710" t="str">
            <v>Germany</v>
          </cell>
          <cell r="D710" t="str">
            <v>Military</v>
          </cell>
          <cell r="S710" t="str">
            <v/>
          </cell>
          <cell r="AN710">
            <v>1</v>
          </cell>
          <cell r="AY710">
            <v>1</v>
          </cell>
        </row>
        <row r="711">
          <cell r="B711" t="str">
            <v>Germany</v>
          </cell>
          <cell r="D711" t="str">
            <v>Military</v>
          </cell>
          <cell r="S711" t="str">
            <v/>
          </cell>
          <cell r="AN711">
            <v>1</v>
          </cell>
          <cell r="AY711">
            <v>1</v>
          </cell>
        </row>
        <row r="712">
          <cell r="B712" t="str">
            <v>Germany</v>
          </cell>
          <cell r="D712" t="str">
            <v>Military</v>
          </cell>
          <cell r="S712" t="str">
            <v/>
          </cell>
          <cell r="AN712">
            <v>1</v>
          </cell>
          <cell r="AY712">
            <v>1</v>
          </cell>
        </row>
        <row r="713">
          <cell r="B713" t="str">
            <v>Germany</v>
          </cell>
          <cell r="D713" t="str">
            <v>Military</v>
          </cell>
          <cell r="S713" t="str">
            <v/>
          </cell>
          <cell r="AN713">
            <v>1</v>
          </cell>
          <cell r="AY713">
            <v>1</v>
          </cell>
        </row>
        <row r="714">
          <cell r="B714" t="str">
            <v>Germany</v>
          </cell>
          <cell r="D714" t="str">
            <v>Military</v>
          </cell>
          <cell r="S714" t="str">
            <v/>
          </cell>
          <cell r="AN714">
            <v>1</v>
          </cell>
          <cell r="AY714">
            <v>1</v>
          </cell>
        </row>
        <row r="715">
          <cell r="B715" t="str">
            <v>Germany</v>
          </cell>
          <cell r="D715" t="str">
            <v>Military</v>
          </cell>
          <cell r="S715" t="str">
            <v/>
          </cell>
          <cell r="AN715">
            <v>1</v>
          </cell>
          <cell r="AY715">
            <v>1</v>
          </cell>
        </row>
        <row r="716">
          <cell r="B716" t="str">
            <v>Germany</v>
          </cell>
          <cell r="D716" t="str">
            <v>Military</v>
          </cell>
          <cell r="S716" t="str">
            <v/>
          </cell>
          <cell r="AN716">
            <v>1</v>
          </cell>
          <cell r="AY716">
            <v>1</v>
          </cell>
        </row>
        <row r="717">
          <cell r="B717" t="str">
            <v>Germany</v>
          </cell>
          <cell r="D717" t="str">
            <v>Military</v>
          </cell>
          <cell r="S717" t="str">
            <v/>
          </cell>
          <cell r="AN717">
            <v>1</v>
          </cell>
          <cell r="AY717">
            <v>1</v>
          </cell>
        </row>
        <row r="718">
          <cell r="B718" t="str">
            <v>Germany</v>
          </cell>
          <cell r="D718" t="str">
            <v>Military</v>
          </cell>
          <cell r="S718" t="str">
            <v/>
          </cell>
          <cell r="AN718">
            <v>1</v>
          </cell>
          <cell r="AY718">
            <v>1</v>
          </cell>
        </row>
        <row r="719">
          <cell r="B719" t="str">
            <v>Germany</v>
          </cell>
          <cell r="D719" t="str">
            <v>Military</v>
          </cell>
          <cell r="S719" t="str">
            <v/>
          </cell>
          <cell r="AN719">
            <v>1</v>
          </cell>
          <cell r="AY719">
            <v>1</v>
          </cell>
        </row>
        <row r="720">
          <cell r="B720" t="str">
            <v>Germany</v>
          </cell>
          <cell r="D720" t="str">
            <v>Military</v>
          </cell>
          <cell r="S720" t="str">
            <v/>
          </cell>
          <cell r="AN720">
            <v>1</v>
          </cell>
          <cell r="AY720">
            <v>1</v>
          </cell>
        </row>
        <row r="721">
          <cell r="B721" t="str">
            <v>Germany</v>
          </cell>
          <cell r="D721" t="str">
            <v>Military</v>
          </cell>
          <cell r="S721" t="str">
            <v/>
          </cell>
          <cell r="AN721">
            <v>1</v>
          </cell>
          <cell r="AY721">
            <v>1</v>
          </cell>
        </row>
        <row r="722">
          <cell r="B722" t="str">
            <v>Germany</v>
          </cell>
          <cell r="D722" t="str">
            <v>Military</v>
          </cell>
          <cell r="S722" t="str">
            <v/>
          </cell>
          <cell r="AN722">
            <v>1</v>
          </cell>
          <cell r="AY722">
            <v>1</v>
          </cell>
        </row>
        <row r="723">
          <cell r="B723" t="str">
            <v>Germany</v>
          </cell>
          <cell r="D723" t="str">
            <v>Military</v>
          </cell>
          <cell r="S723" t="str">
            <v/>
          </cell>
          <cell r="AN723">
            <v>1</v>
          </cell>
          <cell r="AY723">
            <v>1</v>
          </cell>
        </row>
        <row r="724">
          <cell r="B724" t="str">
            <v>Germany</v>
          </cell>
          <cell r="D724" t="str">
            <v>Military</v>
          </cell>
          <cell r="S724" t="str">
            <v/>
          </cell>
          <cell r="AN724">
            <v>1</v>
          </cell>
          <cell r="AY724">
            <v>1</v>
          </cell>
        </row>
        <row r="725">
          <cell r="B725" t="str">
            <v>Germany</v>
          </cell>
          <cell r="D725" t="str">
            <v>Military</v>
          </cell>
          <cell r="S725" t="str">
            <v/>
          </cell>
          <cell r="AN725">
            <v>1</v>
          </cell>
          <cell r="AY725">
            <v>1</v>
          </cell>
        </row>
        <row r="726">
          <cell r="B726" t="str">
            <v>Germany</v>
          </cell>
          <cell r="D726" t="str">
            <v>Military</v>
          </cell>
          <cell r="S726" t="str">
            <v/>
          </cell>
          <cell r="AN726">
            <v>1</v>
          </cell>
          <cell r="AY726">
            <v>1</v>
          </cell>
        </row>
        <row r="727">
          <cell r="B727" t="str">
            <v>Germany</v>
          </cell>
          <cell r="D727" t="str">
            <v>Military</v>
          </cell>
          <cell r="S727" t="str">
            <v/>
          </cell>
          <cell r="AN727">
            <v>1</v>
          </cell>
          <cell r="AY727">
            <v>1</v>
          </cell>
        </row>
        <row r="728">
          <cell r="B728" t="str">
            <v>Germany</v>
          </cell>
          <cell r="D728" t="str">
            <v>Military</v>
          </cell>
          <cell r="S728" t="str">
            <v/>
          </cell>
          <cell r="AN728">
            <v>1</v>
          </cell>
          <cell r="AY728">
            <v>1</v>
          </cell>
        </row>
        <row r="729">
          <cell r="B729" t="str">
            <v>Germany</v>
          </cell>
          <cell r="D729" t="str">
            <v>Military</v>
          </cell>
          <cell r="S729" t="str">
            <v/>
          </cell>
          <cell r="AN729">
            <v>1</v>
          </cell>
          <cell r="AY729">
            <v>1</v>
          </cell>
        </row>
        <row r="730">
          <cell r="B730" t="str">
            <v>Germany</v>
          </cell>
          <cell r="D730" t="str">
            <v>Military</v>
          </cell>
          <cell r="S730" t="str">
            <v/>
          </cell>
          <cell r="AN730">
            <v>1</v>
          </cell>
          <cell r="AY730">
            <v>1</v>
          </cell>
        </row>
        <row r="731">
          <cell r="B731" t="str">
            <v>Germany</v>
          </cell>
          <cell r="D731" t="str">
            <v>Military</v>
          </cell>
          <cell r="S731" t="str">
            <v/>
          </cell>
          <cell r="AN731">
            <v>1</v>
          </cell>
          <cell r="AY731">
            <v>1</v>
          </cell>
        </row>
        <row r="732">
          <cell r="B732" t="str">
            <v>Germany</v>
          </cell>
          <cell r="D732" t="str">
            <v>Military</v>
          </cell>
          <cell r="S732" t="str">
            <v/>
          </cell>
          <cell r="AN732">
            <v>1</v>
          </cell>
          <cell r="AY732">
            <v>1</v>
          </cell>
        </row>
        <row r="733">
          <cell r="B733" t="str">
            <v>Germany</v>
          </cell>
          <cell r="D733" t="str">
            <v>Military</v>
          </cell>
          <cell r="S733" t="str">
            <v/>
          </cell>
          <cell r="AN733">
            <v>1</v>
          </cell>
          <cell r="AY733">
            <v>1</v>
          </cell>
        </row>
        <row r="734">
          <cell r="B734" t="str">
            <v>Germany</v>
          </cell>
          <cell r="D734" t="str">
            <v>Military</v>
          </cell>
          <cell r="S734" t="str">
            <v/>
          </cell>
          <cell r="AN734">
            <v>1</v>
          </cell>
          <cell r="AY734">
            <v>1</v>
          </cell>
        </row>
        <row r="735">
          <cell r="B735" t="str">
            <v>Germany</v>
          </cell>
          <cell r="D735" t="str">
            <v>Military</v>
          </cell>
          <cell r="S735" t="str">
            <v/>
          </cell>
          <cell r="AN735">
            <v>1</v>
          </cell>
          <cell r="AY735">
            <v>1</v>
          </cell>
        </row>
        <row r="736">
          <cell r="B736" t="str">
            <v>Germany</v>
          </cell>
          <cell r="D736" t="str">
            <v>Military</v>
          </cell>
          <cell r="S736" t="str">
            <v/>
          </cell>
          <cell r="AN736">
            <v>1</v>
          </cell>
          <cell r="AY736">
            <v>1</v>
          </cell>
        </row>
        <row r="737">
          <cell r="B737" t="str">
            <v>Germany</v>
          </cell>
          <cell r="D737" t="str">
            <v>Military</v>
          </cell>
          <cell r="S737" t="str">
            <v/>
          </cell>
          <cell r="AN737">
            <v>1</v>
          </cell>
          <cell r="AY737">
            <v>1</v>
          </cell>
        </row>
        <row r="738">
          <cell r="B738" t="str">
            <v>Germany</v>
          </cell>
          <cell r="D738" t="str">
            <v>Military</v>
          </cell>
          <cell r="S738" t="str">
            <v/>
          </cell>
          <cell r="AN738">
            <v>1</v>
          </cell>
          <cell r="AY738">
            <v>1</v>
          </cell>
        </row>
        <row r="739">
          <cell r="B739" t="str">
            <v>Germany</v>
          </cell>
          <cell r="D739" t="str">
            <v>Military</v>
          </cell>
          <cell r="S739" t="str">
            <v/>
          </cell>
          <cell r="AN739">
            <v>1</v>
          </cell>
          <cell r="AY739">
            <v>1</v>
          </cell>
        </row>
        <row r="740">
          <cell r="B740" t="str">
            <v>Germany</v>
          </cell>
          <cell r="D740" t="str">
            <v>Military</v>
          </cell>
          <cell r="S740" t="str">
            <v/>
          </cell>
          <cell r="AN740">
            <v>1</v>
          </cell>
          <cell r="AY740">
            <v>1</v>
          </cell>
        </row>
        <row r="741">
          <cell r="B741" t="str">
            <v>Germany</v>
          </cell>
          <cell r="D741" t="str">
            <v>Military</v>
          </cell>
          <cell r="S741" t="str">
            <v/>
          </cell>
          <cell r="AN741">
            <v>1</v>
          </cell>
          <cell r="AY741">
            <v>1</v>
          </cell>
        </row>
        <row r="742">
          <cell r="B742" t="str">
            <v>Germany</v>
          </cell>
          <cell r="D742" t="str">
            <v>Military</v>
          </cell>
          <cell r="S742" t="str">
            <v/>
          </cell>
          <cell r="AN742">
            <v>1</v>
          </cell>
          <cell r="AY742">
            <v>1</v>
          </cell>
        </row>
        <row r="743">
          <cell r="B743" t="str">
            <v>Germany</v>
          </cell>
          <cell r="D743" t="str">
            <v>Military</v>
          </cell>
          <cell r="S743" t="str">
            <v/>
          </cell>
          <cell r="AN743">
            <v>1</v>
          </cell>
          <cell r="AY743">
            <v>1</v>
          </cell>
        </row>
        <row r="744">
          <cell r="B744" t="str">
            <v>Germany</v>
          </cell>
          <cell r="D744" t="str">
            <v>Military</v>
          </cell>
          <cell r="S744" t="str">
            <v/>
          </cell>
          <cell r="AN744">
            <v>1</v>
          </cell>
          <cell r="AY744">
            <v>1</v>
          </cell>
        </row>
        <row r="745">
          <cell r="B745" t="str">
            <v>Germany</v>
          </cell>
          <cell r="D745" t="str">
            <v>Military</v>
          </cell>
          <cell r="S745" t="str">
            <v/>
          </cell>
          <cell r="AN745">
            <v>1</v>
          </cell>
          <cell r="AY745">
            <v>1</v>
          </cell>
        </row>
        <row r="746">
          <cell r="B746" t="str">
            <v>Germany</v>
          </cell>
          <cell r="D746" t="str">
            <v>Military</v>
          </cell>
          <cell r="S746" t="str">
            <v/>
          </cell>
          <cell r="AN746">
            <v>1</v>
          </cell>
          <cell r="AY746">
            <v>1</v>
          </cell>
        </row>
        <row r="747">
          <cell r="B747" t="str">
            <v>Germany</v>
          </cell>
          <cell r="D747" t="str">
            <v>Military</v>
          </cell>
          <cell r="S747" t="str">
            <v/>
          </cell>
          <cell r="AN747">
            <v>1</v>
          </cell>
          <cell r="AY747">
            <v>1</v>
          </cell>
        </row>
        <row r="748">
          <cell r="B748" t="str">
            <v>Germany</v>
          </cell>
          <cell r="D748" t="str">
            <v>Military</v>
          </cell>
          <cell r="S748" t="str">
            <v/>
          </cell>
          <cell r="AN748">
            <v>1</v>
          </cell>
          <cell r="AY748">
            <v>1</v>
          </cell>
        </row>
        <row r="749">
          <cell r="B749" t="str">
            <v>Germany</v>
          </cell>
          <cell r="D749" t="str">
            <v>Military</v>
          </cell>
          <cell r="S749" t="str">
            <v/>
          </cell>
          <cell r="AN749">
            <v>1</v>
          </cell>
          <cell r="AY749">
            <v>1</v>
          </cell>
        </row>
        <row r="750">
          <cell r="B750" t="str">
            <v>Germany</v>
          </cell>
          <cell r="D750" t="str">
            <v>Military</v>
          </cell>
          <cell r="S750" t="str">
            <v/>
          </cell>
          <cell r="AN750">
            <v>1</v>
          </cell>
          <cell r="AY750">
            <v>1</v>
          </cell>
        </row>
        <row r="751">
          <cell r="B751" t="str">
            <v>Germany</v>
          </cell>
          <cell r="D751" t="str">
            <v>Military</v>
          </cell>
          <cell r="S751" t="str">
            <v/>
          </cell>
          <cell r="AN751">
            <v>1</v>
          </cell>
          <cell r="AY751">
            <v>1</v>
          </cell>
        </row>
        <row r="752">
          <cell r="B752" t="str">
            <v>Germany</v>
          </cell>
          <cell r="D752" t="str">
            <v>Military</v>
          </cell>
          <cell r="S752" t="str">
            <v/>
          </cell>
          <cell r="AN752">
            <v>1</v>
          </cell>
          <cell r="AY752">
            <v>1</v>
          </cell>
        </row>
        <row r="753">
          <cell r="B753" t="str">
            <v>Germany</v>
          </cell>
          <cell r="D753" t="str">
            <v>Military</v>
          </cell>
          <cell r="S753" t="str">
            <v/>
          </cell>
          <cell r="AN753">
            <v>1</v>
          </cell>
          <cell r="AY753">
            <v>1</v>
          </cell>
        </row>
        <row r="754">
          <cell r="B754" t="str">
            <v>Germany</v>
          </cell>
          <cell r="D754" t="str">
            <v>Military</v>
          </cell>
          <cell r="S754" t="str">
            <v/>
          </cell>
          <cell r="AN754">
            <v>1</v>
          </cell>
          <cell r="AY754">
            <v>1</v>
          </cell>
        </row>
        <row r="755">
          <cell r="B755" t="str">
            <v>Germany</v>
          </cell>
          <cell r="D755" t="str">
            <v>Military</v>
          </cell>
          <cell r="S755" t="str">
            <v/>
          </cell>
          <cell r="AN755">
            <v>1</v>
          </cell>
          <cell r="AY755">
            <v>1</v>
          </cell>
        </row>
        <row r="756">
          <cell r="B756" t="str">
            <v>Germany</v>
          </cell>
          <cell r="D756" t="str">
            <v>Military</v>
          </cell>
          <cell r="S756" t="str">
            <v/>
          </cell>
          <cell r="AN756">
            <v>1</v>
          </cell>
          <cell r="AY756">
            <v>1</v>
          </cell>
        </row>
        <row r="757">
          <cell r="B757" t="str">
            <v>Germany</v>
          </cell>
          <cell r="D757" t="str">
            <v>Military</v>
          </cell>
          <cell r="S757" t="str">
            <v/>
          </cell>
          <cell r="AN757">
            <v>1</v>
          </cell>
          <cell r="AY757">
            <v>1</v>
          </cell>
        </row>
        <row r="758">
          <cell r="B758" t="str">
            <v>Germany</v>
          </cell>
          <cell r="D758" t="str">
            <v>Military</v>
          </cell>
          <cell r="S758" t="str">
            <v/>
          </cell>
          <cell r="AN758">
            <v>1</v>
          </cell>
          <cell r="AY758">
            <v>1</v>
          </cell>
        </row>
        <row r="759">
          <cell r="B759" t="str">
            <v>Germany</v>
          </cell>
          <cell r="D759" t="str">
            <v>Military</v>
          </cell>
          <cell r="S759" t="str">
            <v/>
          </cell>
          <cell r="AN759">
            <v>1</v>
          </cell>
          <cell r="AY759">
            <v>1</v>
          </cell>
        </row>
        <row r="760">
          <cell r="B760" t="str">
            <v>Germany</v>
          </cell>
          <cell r="D760" t="str">
            <v>Military</v>
          </cell>
          <cell r="S760" t="str">
            <v/>
          </cell>
          <cell r="AN760">
            <v>1</v>
          </cell>
          <cell r="AY760">
            <v>1</v>
          </cell>
        </row>
        <row r="761">
          <cell r="B761" t="str">
            <v>Germany</v>
          </cell>
          <cell r="D761" t="str">
            <v>Military</v>
          </cell>
          <cell r="S761" t="str">
            <v/>
          </cell>
          <cell r="AN761">
            <v>1</v>
          </cell>
          <cell r="AY761">
            <v>1</v>
          </cell>
        </row>
        <row r="762">
          <cell r="B762" t="str">
            <v>Germany</v>
          </cell>
          <cell r="D762" t="str">
            <v>Military</v>
          </cell>
          <cell r="S762" t="str">
            <v/>
          </cell>
          <cell r="AN762">
            <v>1</v>
          </cell>
          <cell r="AY762">
            <v>1</v>
          </cell>
        </row>
        <row r="763">
          <cell r="B763" t="str">
            <v>Germany</v>
          </cell>
          <cell r="D763" t="str">
            <v>Military</v>
          </cell>
          <cell r="S763" t="str">
            <v/>
          </cell>
          <cell r="AN763">
            <v>1</v>
          </cell>
          <cell r="AY763">
            <v>1</v>
          </cell>
        </row>
        <row r="764">
          <cell r="B764" t="str">
            <v>Germany</v>
          </cell>
          <cell r="D764" t="str">
            <v>Military</v>
          </cell>
          <cell r="S764" t="str">
            <v/>
          </cell>
          <cell r="AN764">
            <v>1</v>
          </cell>
          <cell r="AY764">
            <v>1</v>
          </cell>
        </row>
        <row r="765">
          <cell r="B765" t="str">
            <v>Germany</v>
          </cell>
          <cell r="D765" t="str">
            <v>Military</v>
          </cell>
          <cell r="S765" t="str">
            <v/>
          </cell>
          <cell r="AN765">
            <v>1</v>
          </cell>
          <cell r="AY765">
            <v>1</v>
          </cell>
        </row>
        <row r="766">
          <cell r="B766" t="str">
            <v>Germany</v>
          </cell>
          <cell r="D766" t="str">
            <v>Military</v>
          </cell>
          <cell r="S766" t="str">
            <v/>
          </cell>
          <cell r="AN766">
            <v>1</v>
          </cell>
          <cell r="AY766">
            <v>1</v>
          </cell>
        </row>
        <row r="767">
          <cell r="B767" t="str">
            <v>Germany</v>
          </cell>
          <cell r="D767" t="str">
            <v>Military</v>
          </cell>
          <cell r="S767" t="str">
            <v/>
          </cell>
          <cell r="AN767">
            <v>1</v>
          </cell>
          <cell r="AY767">
            <v>1</v>
          </cell>
        </row>
        <row r="768">
          <cell r="B768" t="str">
            <v>Germany</v>
          </cell>
          <cell r="D768" t="str">
            <v>Military</v>
          </cell>
          <cell r="S768" t="str">
            <v/>
          </cell>
          <cell r="AN768">
            <v>1</v>
          </cell>
          <cell r="AY768">
            <v>1</v>
          </cell>
        </row>
        <row r="769">
          <cell r="B769" t="str">
            <v>Germany</v>
          </cell>
          <cell r="D769" t="str">
            <v>Military</v>
          </cell>
          <cell r="S769" t="str">
            <v/>
          </cell>
          <cell r="AN769">
            <v>1</v>
          </cell>
          <cell r="AY769">
            <v>1</v>
          </cell>
        </row>
        <row r="770">
          <cell r="B770" t="str">
            <v>Germany</v>
          </cell>
          <cell r="D770" t="str">
            <v>Military</v>
          </cell>
          <cell r="S770" t="str">
            <v/>
          </cell>
          <cell r="AN770">
            <v>1</v>
          </cell>
          <cell r="AY770">
            <v>1</v>
          </cell>
        </row>
        <row r="771">
          <cell r="B771" t="str">
            <v>Germany</v>
          </cell>
          <cell r="D771" t="str">
            <v>Military</v>
          </cell>
          <cell r="S771" t="str">
            <v/>
          </cell>
          <cell r="AN771">
            <v>1</v>
          </cell>
          <cell r="AY771">
            <v>1</v>
          </cell>
        </row>
        <row r="772">
          <cell r="B772" t="str">
            <v>Germany</v>
          </cell>
          <cell r="D772" t="str">
            <v>Military</v>
          </cell>
          <cell r="S772" t="str">
            <v/>
          </cell>
          <cell r="AN772">
            <v>1</v>
          </cell>
          <cell r="AY772">
            <v>1</v>
          </cell>
        </row>
        <row r="773">
          <cell r="B773" t="str">
            <v>Germany</v>
          </cell>
          <cell r="D773" t="str">
            <v>Military</v>
          </cell>
          <cell r="S773" t="str">
            <v/>
          </cell>
          <cell r="AN773">
            <v>1</v>
          </cell>
          <cell r="AY773">
            <v>1</v>
          </cell>
        </row>
        <row r="774">
          <cell r="B774" t="str">
            <v>Germany</v>
          </cell>
          <cell r="D774" t="str">
            <v>Military</v>
          </cell>
          <cell r="S774" t="str">
            <v/>
          </cell>
          <cell r="AN774">
            <v>1</v>
          </cell>
          <cell r="AY774">
            <v>1</v>
          </cell>
        </row>
        <row r="775">
          <cell r="B775" t="str">
            <v>Germany</v>
          </cell>
          <cell r="D775" t="str">
            <v>Military</v>
          </cell>
          <cell r="S775" t="str">
            <v/>
          </cell>
          <cell r="AN775">
            <v>1</v>
          </cell>
          <cell r="AY775">
            <v>1</v>
          </cell>
        </row>
        <row r="776">
          <cell r="B776" t="str">
            <v>Germany</v>
          </cell>
          <cell r="D776" t="str">
            <v>Military</v>
          </cell>
          <cell r="S776" t="str">
            <v/>
          </cell>
          <cell r="AN776">
            <v>1</v>
          </cell>
          <cell r="AY776">
            <v>1</v>
          </cell>
        </row>
        <row r="777">
          <cell r="B777" t="str">
            <v>Germany</v>
          </cell>
          <cell r="D777" t="str">
            <v>Military</v>
          </cell>
          <cell r="S777" t="str">
            <v/>
          </cell>
          <cell r="AN777">
            <v>1</v>
          </cell>
          <cell r="AY777">
            <v>1</v>
          </cell>
        </row>
        <row r="778">
          <cell r="B778" t="str">
            <v>Germany</v>
          </cell>
          <cell r="D778" t="str">
            <v>Military</v>
          </cell>
          <cell r="S778" t="str">
            <v/>
          </cell>
          <cell r="AN778">
            <v>1</v>
          </cell>
          <cell r="AY778">
            <v>1</v>
          </cell>
        </row>
        <row r="779">
          <cell r="B779" t="str">
            <v>Germany</v>
          </cell>
          <cell r="D779" t="str">
            <v>Military</v>
          </cell>
          <cell r="S779" t="str">
            <v/>
          </cell>
          <cell r="AN779">
            <v>1</v>
          </cell>
          <cell r="AY779">
            <v>1</v>
          </cell>
        </row>
        <row r="780">
          <cell r="B780" t="str">
            <v>Germany</v>
          </cell>
          <cell r="D780" t="str">
            <v>Military</v>
          </cell>
          <cell r="S780" t="str">
            <v/>
          </cell>
          <cell r="AN780">
            <v>1</v>
          </cell>
          <cell r="AY780">
            <v>1</v>
          </cell>
        </row>
        <row r="781">
          <cell r="B781" t="str">
            <v>Germany</v>
          </cell>
          <cell r="D781" t="str">
            <v>Military</v>
          </cell>
          <cell r="S781" t="str">
            <v/>
          </cell>
          <cell r="AN781">
            <v>1</v>
          </cell>
          <cell r="AY781">
            <v>1</v>
          </cell>
        </row>
        <row r="782">
          <cell r="B782" t="str">
            <v>Germany</v>
          </cell>
          <cell r="D782" t="str">
            <v>Military</v>
          </cell>
          <cell r="S782" t="str">
            <v/>
          </cell>
          <cell r="AN782">
            <v>1</v>
          </cell>
          <cell r="AY782">
            <v>1</v>
          </cell>
        </row>
        <row r="783">
          <cell r="B783" t="str">
            <v>Germany</v>
          </cell>
          <cell r="D783" t="str">
            <v>Military</v>
          </cell>
          <cell r="S783" t="str">
            <v/>
          </cell>
          <cell r="AN783">
            <v>1</v>
          </cell>
          <cell r="AY783">
            <v>1</v>
          </cell>
        </row>
        <row r="784">
          <cell r="B784" t="str">
            <v>Germany</v>
          </cell>
          <cell r="D784" t="str">
            <v>Military</v>
          </cell>
          <cell r="S784" t="str">
            <v/>
          </cell>
          <cell r="AN784">
            <v>1</v>
          </cell>
          <cell r="AY784">
            <v>1</v>
          </cell>
        </row>
        <row r="785">
          <cell r="B785" t="str">
            <v>Germany</v>
          </cell>
          <cell r="D785" t="str">
            <v>Military</v>
          </cell>
          <cell r="S785" t="str">
            <v/>
          </cell>
          <cell r="AN785">
            <v>1</v>
          </cell>
          <cell r="AY785">
            <v>1</v>
          </cell>
        </row>
        <row r="786">
          <cell r="B786" t="str">
            <v>Germany</v>
          </cell>
          <cell r="D786" t="str">
            <v>Military</v>
          </cell>
          <cell r="S786" t="str">
            <v/>
          </cell>
          <cell r="AN786">
            <v>1</v>
          </cell>
          <cell r="AY786">
            <v>1</v>
          </cell>
        </row>
        <row r="787">
          <cell r="B787" t="str">
            <v>Germany</v>
          </cell>
          <cell r="D787" t="str">
            <v>Military</v>
          </cell>
          <cell r="S787" t="str">
            <v/>
          </cell>
          <cell r="AN787">
            <v>1</v>
          </cell>
          <cell r="AY787">
            <v>1</v>
          </cell>
        </row>
        <row r="788">
          <cell r="B788" t="str">
            <v>Germany</v>
          </cell>
          <cell r="D788" t="str">
            <v>Military</v>
          </cell>
          <cell r="S788" t="str">
            <v/>
          </cell>
          <cell r="AN788">
            <v>1</v>
          </cell>
          <cell r="AY788">
            <v>1</v>
          </cell>
        </row>
        <row r="789">
          <cell r="B789" t="str">
            <v>Germany</v>
          </cell>
          <cell r="D789" t="str">
            <v>Military</v>
          </cell>
          <cell r="S789" t="str">
            <v/>
          </cell>
          <cell r="AN789">
            <v>1</v>
          </cell>
          <cell r="AY789">
            <v>1</v>
          </cell>
        </row>
        <row r="790">
          <cell r="B790" t="str">
            <v>Germany</v>
          </cell>
          <cell r="D790" t="str">
            <v>Military</v>
          </cell>
          <cell r="S790" t="str">
            <v/>
          </cell>
          <cell r="AN790">
            <v>1</v>
          </cell>
          <cell r="AY790">
            <v>1</v>
          </cell>
        </row>
        <row r="791">
          <cell r="B791" t="str">
            <v>Germany</v>
          </cell>
          <cell r="D791" t="str">
            <v>Military</v>
          </cell>
          <cell r="S791" t="str">
            <v/>
          </cell>
          <cell r="AN791">
            <v>1</v>
          </cell>
          <cell r="AY791">
            <v>1</v>
          </cell>
        </row>
        <row r="792">
          <cell r="B792" t="str">
            <v>Germany</v>
          </cell>
          <cell r="D792" t="str">
            <v>Military</v>
          </cell>
          <cell r="S792" t="str">
            <v/>
          </cell>
          <cell r="AN792">
            <v>1</v>
          </cell>
          <cell r="AY792">
            <v>1</v>
          </cell>
        </row>
        <row r="793">
          <cell r="B793" t="str">
            <v>Germany</v>
          </cell>
          <cell r="D793" t="str">
            <v>Military</v>
          </cell>
          <cell r="S793" t="str">
            <v/>
          </cell>
          <cell r="AN793">
            <v>1</v>
          </cell>
          <cell r="AY793">
            <v>1</v>
          </cell>
        </row>
        <row r="794">
          <cell r="B794" t="str">
            <v>Germany</v>
          </cell>
          <cell r="D794" t="str">
            <v>Military</v>
          </cell>
          <cell r="S794" t="str">
            <v/>
          </cell>
          <cell r="AN794">
            <v>1</v>
          </cell>
          <cell r="AY794">
            <v>1</v>
          </cell>
        </row>
        <row r="795">
          <cell r="B795" t="str">
            <v>Germany</v>
          </cell>
          <cell r="D795" t="str">
            <v>Military</v>
          </cell>
          <cell r="S795" t="str">
            <v/>
          </cell>
          <cell r="AN795">
            <v>1</v>
          </cell>
          <cell r="AY795">
            <v>1</v>
          </cell>
        </row>
        <row r="796">
          <cell r="B796" t="str">
            <v>Germany</v>
          </cell>
          <cell r="D796" t="str">
            <v>Military</v>
          </cell>
          <cell r="S796" t="str">
            <v/>
          </cell>
          <cell r="AN796">
            <v>1</v>
          </cell>
          <cell r="AY796">
            <v>1</v>
          </cell>
        </row>
        <row r="797">
          <cell r="B797" t="str">
            <v>Germany</v>
          </cell>
          <cell r="D797" t="str">
            <v>Military</v>
          </cell>
          <cell r="S797" t="str">
            <v/>
          </cell>
          <cell r="AN797">
            <v>1</v>
          </cell>
          <cell r="AY797">
            <v>1</v>
          </cell>
        </row>
        <row r="798">
          <cell r="B798" t="str">
            <v>Germany</v>
          </cell>
          <cell r="D798" t="str">
            <v>Military</v>
          </cell>
          <cell r="S798" t="str">
            <v/>
          </cell>
          <cell r="AN798">
            <v>1</v>
          </cell>
          <cell r="AY798">
            <v>1</v>
          </cell>
        </row>
        <row r="799">
          <cell r="B799" t="str">
            <v>Germany</v>
          </cell>
          <cell r="D799" t="str">
            <v>Military</v>
          </cell>
          <cell r="S799" t="str">
            <v/>
          </cell>
          <cell r="AN799">
            <v>1</v>
          </cell>
          <cell r="AY799">
            <v>1</v>
          </cell>
        </row>
        <row r="800">
          <cell r="B800" t="str">
            <v>Germany</v>
          </cell>
          <cell r="D800" t="str">
            <v>Military</v>
          </cell>
          <cell r="S800" t="str">
            <v/>
          </cell>
          <cell r="AN800">
            <v>1</v>
          </cell>
          <cell r="AY800">
            <v>1</v>
          </cell>
        </row>
        <row r="801">
          <cell r="B801" t="str">
            <v>Germany</v>
          </cell>
          <cell r="D801" t="str">
            <v>Military</v>
          </cell>
          <cell r="S801" t="str">
            <v/>
          </cell>
          <cell r="AN801">
            <v>1</v>
          </cell>
          <cell r="AY801">
            <v>1</v>
          </cell>
        </row>
        <row r="802">
          <cell r="B802" t="str">
            <v>Germany</v>
          </cell>
          <cell r="D802" t="str">
            <v>Military</v>
          </cell>
          <cell r="S802" t="str">
            <v/>
          </cell>
          <cell r="AN802">
            <v>1</v>
          </cell>
          <cell r="AY802">
            <v>1</v>
          </cell>
        </row>
        <row r="803">
          <cell r="B803" t="str">
            <v>Germany</v>
          </cell>
          <cell r="D803" t="str">
            <v>Military</v>
          </cell>
          <cell r="S803" t="str">
            <v/>
          </cell>
          <cell r="AN803">
            <v>1</v>
          </cell>
          <cell r="AY803">
            <v>1</v>
          </cell>
        </row>
        <row r="804">
          <cell r="B804" t="str">
            <v>Germany</v>
          </cell>
          <cell r="D804" t="str">
            <v>Military</v>
          </cell>
          <cell r="S804" t="str">
            <v/>
          </cell>
          <cell r="AN804">
            <v>1</v>
          </cell>
          <cell r="AY804">
            <v>1</v>
          </cell>
        </row>
        <row r="805">
          <cell r="B805" t="str">
            <v>Germany</v>
          </cell>
          <cell r="D805" t="str">
            <v>Military</v>
          </cell>
          <cell r="S805" t="str">
            <v/>
          </cell>
          <cell r="AN805">
            <v>1</v>
          </cell>
          <cell r="AY805">
            <v>1</v>
          </cell>
        </row>
        <row r="806">
          <cell r="B806" t="str">
            <v>Germany</v>
          </cell>
          <cell r="D806" t="str">
            <v>Military</v>
          </cell>
          <cell r="S806" t="str">
            <v/>
          </cell>
          <cell r="AN806">
            <v>1</v>
          </cell>
          <cell r="AY806">
            <v>1</v>
          </cell>
        </row>
        <row r="807">
          <cell r="B807" t="str">
            <v>Germany</v>
          </cell>
          <cell r="D807" t="str">
            <v>Military</v>
          </cell>
          <cell r="S807" t="str">
            <v/>
          </cell>
          <cell r="AN807">
            <v>1</v>
          </cell>
          <cell r="AY807">
            <v>1</v>
          </cell>
        </row>
        <row r="808">
          <cell r="B808" t="str">
            <v>Germany</v>
          </cell>
          <cell r="D808" t="str">
            <v>Military</v>
          </cell>
          <cell r="S808" t="str">
            <v/>
          </cell>
          <cell r="AN808">
            <v>1</v>
          </cell>
          <cell r="AY808">
            <v>1</v>
          </cell>
        </row>
        <row r="809">
          <cell r="B809" t="str">
            <v>Germany</v>
          </cell>
          <cell r="D809" t="str">
            <v>Military</v>
          </cell>
          <cell r="S809" t="str">
            <v/>
          </cell>
          <cell r="AN809">
            <v>1</v>
          </cell>
          <cell r="AY809">
            <v>1</v>
          </cell>
        </row>
        <row r="810">
          <cell r="B810" t="str">
            <v>Germany</v>
          </cell>
          <cell r="D810" t="str">
            <v>Military</v>
          </cell>
          <cell r="S810" t="str">
            <v/>
          </cell>
          <cell r="AN810">
            <v>1</v>
          </cell>
          <cell r="AY810">
            <v>1</v>
          </cell>
        </row>
        <row r="811">
          <cell r="B811" t="str">
            <v>Germany</v>
          </cell>
          <cell r="D811" t="str">
            <v>Military</v>
          </cell>
          <cell r="S811" t="str">
            <v/>
          </cell>
          <cell r="AN811">
            <v>1</v>
          </cell>
          <cell r="AY811">
            <v>1</v>
          </cell>
        </row>
        <row r="812">
          <cell r="B812" t="str">
            <v>Germany</v>
          </cell>
          <cell r="D812" t="str">
            <v>Military</v>
          </cell>
          <cell r="S812" t="str">
            <v/>
          </cell>
          <cell r="AN812">
            <v>1</v>
          </cell>
          <cell r="AY812">
            <v>1</v>
          </cell>
        </row>
        <row r="813">
          <cell r="B813" t="str">
            <v>Germany</v>
          </cell>
          <cell r="D813" t="str">
            <v>Military</v>
          </cell>
          <cell r="S813" t="str">
            <v/>
          </cell>
          <cell r="AN813">
            <v>1</v>
          </cell>
          <cell r="AY813">
            <v>1</v>
          </cell>
        </row>
        <row r="814">
          <cell r="B814" t="str">
            <v>Germany</v>
          </cell>
          <cell r="D814" t="str">
            <v>Military</v>
          </cell>
          <cell r="S814" t="str">
            <v/>
          </cell>
          <cell r="AN814">
            <v>1</v>
          </cell>
          <cell r="AY814">
            <v>1</v>
          </cell>
        </row>
        <row r="815">
          <cell r="B815" t="str">
            <v>Germany</v>
          </cell>
          <cell r="D815" t="str">
            <v>Military</v>
          </cell>
          <cell r="S815" t="str">
            <v/>
          </cell>
          <cell r="AN815">
            <v>1</v>
          </cell>
          <cell r="AY815">
            <v>1</v>
          </cell>
        </row>
        <row r="816">
          <cell r="B816" t="str">
            <v>Germany</v>
          </cell>
          <cell r="D816" t="str">
            <v>Military</v>
          </cell>
          <cell r="S816" t="str">
            <v/>
          </cell>
          <cell r="AN816">
            <v>1</v>
          </cell>
          <cell r="AY816">
            <v>1</v>
          </cell>
        </row>
        <row r="817">
          <cell r="B817" t="str">
            <v>Germany</v>
          </cell>
          <cell r="D817" t="str">
            <v>Military</v>
          </cell>
          <cell r="S817" t="str">
            <v/>
          </cell>
          <cell r="AN817">
            <v>1</v>
          </cell>
          <cell r="AY817">
            <v>1</v>
          </cell>
        </row>
        <row r="818">
          <cell r="B818" t="str">
            <v>Germany</v>
          </cell>
          <cell r="D818" t="str">
            <v>Military</v>
          </cell>
          <cell r="S818" t="str">
            <v/>
          </cell>
          <cell r="AN818">
            <v>1</v>
          </cell>
          <cell r="AY818">
            <v>1</v>
          </cell>
        </row>
        <row r="819">
          <cell r="B819" t="str">
            <v>Germany</v>
          </cell>
          <cell r="D819" t="str">
            <v>Military</v>
          </cell>
          <cell r="S819" t="str">
            <v/>
          </cell>
          <cell r="AN819">
            <v>1</v>
          </cell>
          <cell r="AY819">
            <v>1</v>
          </cell>
        </row>
        <row r="820">
          <cell r="B820" t="str">
            <v>Germany</v>
          </cell>
          <cell r="D820" t="str">
            <v>Military</v>
          </cell>
          <cell r="S820" t="str">
            <v/>
          </cell>
          <cell r="AN820">
            <v>1</v>
          </cell>
          <cell r="AY820">
            <v>1</v>
          </cell>
        </row>
        <row r="821">
          <cell r="B821" t="str">
            <v>Germany</v>
          </cell>
          <cell r="D821" t="str">
            <v>Military</v>
          </cell>
          <cell r="S821" t="str">
            <v/>
          </cell>
          <cell r="AN821">
            <v>1</v>
          </cell>
          <cell r="AY821">
            <v>1</v>
          </cell>
        </row>
        <row r="822">
          <cell r="B822" t="str">
            <v>Germany</v>
          </cell>
          <cell r="D822" t="str">
            <v>Military</v>
          </cell>
          <cell r="S822" t="str">
            <v/>
          </cell>
          <cell r="AN822">
            <v>1</v>
          </cell>
          <cell r="AY822">
            <v>1</v>
          </cell>
        </row>
        <row r="823">
          <cell r="B823" t="str">
            <v>Germany</v>
          </cell>
          <cell r="D823" t="str">
            <v>Military</v>
          </cell>
          <cell r="S823" t="str">
            <v/>
          </cell>
          <cell r="AN823">
            <v>1</v>
          </cell>
          <cell r="AY823">
            <v>1</v>
          </cell>
        </row>
        <row r="824">
          <cell r="B824" t="str">
            <v>Germany</v>
          </cell>
          <cell r="D824" t="str">
            <v>Military</v>
          </cell>
          <cell r="S824" t="str">
            <v/>
          </cell>
          <cell r="AN824">
            <v>1</v>
          </cell>
          <cell r="AY824">
            <v>1</v>
          </cell>
        </row>
        <row r="825">
          <cell r="B825" t="str">
            <v>Germany</v>
          </cell>
          <cell r="D825" t="str">
            <v>Military</v>
          </cell>
          <cell r="S825" t="str">
            <v/>
          </cell>
          <cell r="AN825">
            <v>1</v>
          </cell>
          <cell r="AY825">
            <v>1</v>
          </cell>
        </row>
        <row r="826">
          <cell r="B826" t="str">
            <v>Germany</v>
          </cell>
          <cell r="D826" t="str">
            <v>Military</v>
          </cell>
          <cell r="S826" t="str">
            <v/>
          </cell>
          <cell r="AN826">
            <v>1</v>
          </cell>
          <cell r="AY826">
            <v>1</v>
          </cell>
        </row>
        <row r="827">
          <cell r="B827" t="str">
            <v>Germany</v>
          </cell>
          <cell r="D827" t="str">
            <v>Military</v>
          </cell>
          <cell r="S827" t="str">
            <v/>
          </cell>
          <cell r="AN827">
            <v>1</v>
          </cell>
          <cell r="AY827">
            <v>1</v>
          </cell>
        </row>
        <row r="828">
          <cell r="B828" t="str">
            <v>Germany</v>
          </cell>
          <cell r="D828" t="str">
            <v>Military</v>
          </cell>
          <cell r="S828" t="str">
            <v/>
          </cell>
          <cell r="AN828">
            <v>1</v>
          </cell>
          <cell r="AY828">
            <v>1</v>
          </cell>
        </row>
        <row r="829">
          <cell r="B829" t="str">
            <v>Germany</v>
          </cell>
          <cell r="D829" t="str">
            <v>Military</v>
          </cell>
          <cell r="S829" t="str">
            <v/>
          </cell>
          <cell r="AN829">
            <v>1</v>
          </cell>
          <cell r="AY829">
            <v>1</v>
          </cell>
        </row>
        <row r="830">
          <cell r="B830" t="str">
            <v>Germany</v>
          </cell>
          <cell r="D830" t="str">
            <v>Military</v>
          </cell>
          <cell r="S830" t="str">
            <v/>
          </cell>
          <cell r="AN830">
            <v>1</v>
          </cell>
          <cell r="AY830">
            <v>1</v>
          </cell>
        </row>
        <row r="831">
          <cell r="B831" t="str">
            <v>Germany</v>
          </cell>
          <cell r="D831" t="str">
            <v>Military</v>
          </cell>
          <cell r="S831">
            <v>530000000</v>
          </cell>
          <cell r="AN831">
            <v>1</v>
          </cell>
          <cell r="AY831">
            <v>1</v>
          </cell>
        </row>
        <row r="832">
          <cell r="B832" t="str">
            <v>Germany</v>
          </cell>
          <cell r="D832" t="str">
            <v>Military</v>
          </cell>
          <cell r="S832">
            <v>70000000</v>
          </cell>
          <cell r="AN832">
            <v>1</v>
          </cell>
          <cell r="AY832">
            <v>1</v>
          </cell>
        </row>
        <row r="833">
          <cell r="B833" t="str">
            <v>Germany</v>
          </cell>
          <cell r="D833" t="str">
            <v>Military</v>
          </cell>
          <cell r="S833" t="str">
            <v/>
          </cell>
          <cell r="AN833">
            <v>1</v>
          </cell>
          <cell r="AY833">
            <v>1</v>
          </cell>
        </row>
        <row r="834">
          <cell r="B834" t="str">
            <v>Germany</v>
          </cell>
          <cell r="D834" t="str">
            <v>Military</v>
          </cell>
          <cell r="S834" t="str">
            <v/>
          </cell>
          <cell r="AN834">
            <v>1</v>
          </cell>
          <cell r="AY834">
            <v>1</v>
          </cell>
        </row>
        <row r="835">
          <cell r="B835" t="str">
            <v>Germany</v>
          </cell>
          <cell r="D835" t="str">
            <v>Military</v>
          </cell>
          <cell r="S835" t="str">
            <v/>
          </cell>
          <cell r="AN835">
            <v>1</v>
          </cell>
          <cell r="AY835">
            <v>1</v>
          </cell>
        </row>
        <row r="836">
          <cell r="B836" t="str">
            <v>Germany</v>
          </cell>
          <cell r="D836" t="str">
            <v>Military</v>
          </cell>
          <cell r="S836" t="str">
            <v/>
          </cell>
          <cell r="AN836">
            <v>1</v>
          </cell>
          <cell r="AY836">
            <v>1</v>
          </cell>
        </row>
        <row r="837">
          <cell r="B837" t="str">
            <v>Germany</v>
          </cell>
          <cell r="D837" t="str">
            <v>Military</v>
          </cell>
          <cell r="S837" t="str">
            <v/>
          </cell>
          <cell r="AN837">
            <v>1</v>
          </cell>
          <cell r="AY837">
            <v>1</v>
          </cell>
        </row>
        <row r="838">
          <cell r="B838" t="str">
            <v>Germany</v>
          </cell>
          <cell r="D838" t="str">
            <v>Military</v>
          </cell>
          <cell r="S838" t="str">
            <v/>
          </cell>
          <cell r="AN838">
            <v>1</v>
          </cell>
          <cell r="AY838">
            <v>1</v>
          </cell>
        </row>
        <row r="839">
          <cell r="B839" t="str">
            <v>Germany</v>
          </cell>
          <cell r="D839" t="str">
            <v>Military</v>
          </cell>
          <cell r="S839" t="str">
            <v/>
          </cell>
          <cell r="AN839">
            <v>1</v>
          </cell>
          <cell r="AY839">
            <v>1</v>
          </cell>
        </row>
        <row r="840">
          <cell r="B840" t="str">
            <v>Germany</v>
          </cell>
          <cell r="D840" t="str">
            <v>Military</v>
          </cell>
          <cell r="S840" t="str">
            <v/>
          </cell>
          <cell r="AN840">
            <v>1</v>
          </cell>
          <cell r="AY840">
            <v>1</v>
          </cell>
        </row>
        <row r="841">
          <cell r="B841" t="str">
            <v>Germany</v>
          </cell>
          <cell r="D841" t="str">
            <v>Military</v>
          </cell>
          <cell r="S841" t="str">
            <v/>
          </cell>
          <cell r="AN841">
            <v>1</v>
          </cell>
          <cell r="AY841">
            <v>1</v>
          </cell>
        </row>
        <row r="842">
          <cell r="B842" t="str">
            <v>Germany</v>
          </cell>
          <cell r="D842" t="str">
            <v>Military</v>
          </cell>
          <cell r="S842" t="str">
            <v/>
          </cell>
          <cell r="AN842">
            <v>1</v>
          </cell>
          <cell r="AY842">
            <v>1</v>
          </cell>
        </row>
        <row r="843">
          <cell r="B843" t="str">
            <v>Germany</v>
          </cell>
          <cell r="D843" t="str">
            <v>Military</v>
          </cell>
          <cell r="S843" t="str">
            <v/>
          </cell>
          <cell r="AN843">
            <v>1</v>
          </cell>
          <cell r="AY843">
            <v>1</v>
          </cell>
        </row>
        <row r="844">
          <cell r="B844" t="str">
            <v>Germany</v>
          </cell>
          <cell r="D844" t="str">
            <v>Military</v>
          </cell>
          <cell r="S844" t="str">
            <v/>
          </cell>
          <cell r="AN844">
            <v>1</v>
          </cell>
          <cell r="AY844">
            <v>1</v>
          </cell>
        </row>
        <row r="845">
          <cell r="B845" t="str">
            <v>Germany</v>
          </cell>
          <cell r="D845" t="str">
            <v>Military</v>
          </cell>
          <cell r="S845" t="str">
            <v/>
          </cell>
          <cell r="AN845">
            <v>1</v>
          </cell>
          <cell r="AY845">
            <v>1</v>
          </cell>
        </row>
        <row r="846">
          <cell r="B846" t="str">
            <v>Germany</v>
          </cell>
          <cell r="D846" t="str">
            <v>Military</v>
          </cell>
          <cell r="S846" t="str">
            <v/>
          </cell>
          <cell r="AN846">
            <v>1</v>
          </cell>
          <cell r="AY846">
            <v>1</v>
          </cell>
        </row>
        <row r="847">
          <cell r="B847" t="str">
            <v>Germany</v>
          </cell>
          <cell r="D847" t="str">
            <v>Military</v>
          </cell>
          <cell r="S847" t="str">
            <v/>
          </cell>
          <cell r="AN847">
            <v>1</v>
          </cell>
          <cell r="AY847">
            <v>1</v>
          </cell>
        </row>
        <row r="848">
          <cell r="B848" t="str">
            <v>Germany</v>
          </cell>
          <cell r="D848" t="str">
            <v>Military</v>
          </cell>
          <cell r="S848" t="str">
            <v/>
          </cell>
          <cell r="AN848">
            <v>1</v>
          </cell>
          <cell r="AY848">
            <v>1</v>
          </cell>
        </row>
        <row r="849">
          <cell r="B849" t="str">
            <v>Germany</v>
          </cell>
          <cell r="D849" t="str">
            <v>Military</v>
          </cell>
          <cell r="S849" t="str">
            <v/>
          </cell>
          <cell r="AN849">
            <v>1</v>
          </cell>
          <cell r="AY849">
            <v>1</v>
          </cell>
        </row>
        <row r="850">
          <cell r="B850" t="str">
            <v>Germany</v>
          </cell>
          <cell r="D850" t="str">
            <v>Military</v>
          </cell>
          <cell r="S850" t="str">
            <v/>
          </cell>
          <cell r="AN850">
            <v>1</v>
          </cell>
          <cell r="AY850">
            <v>1</v>
          </cell>
        </row>
        <row r="851">
          <cell r="B851" t="str">
            <v>Germany</v>
          </cell>
          <cell r="D851" t="str">
            <v>Military</v>
          </cell>
          <cell r="S851" t="str">
            <v/>
          </cell>
          <cell r="AN851">
            <v>1</v>
          </cell>
          <cell r="AY851">
            <v>1</v>
          </cell>
        </row>
        <row r="852">
          <cell r="B852" t="str">
            <v>Germany</v>
          </cell>
          <cell r="D852" t="str">
            <v>Military</v>
          </cell>
          <cell r="S852" t="str">
            <v/>
          </cell>
          <cell r="AN852">
            <v>1</v>
          </cell>
          <cell r="AY852">
            <v>1</v>
          </cell>
        </row>
        <row r="853">
          <cell r="B853" t="str">
            <v>Germany</v>
          </cell>
          <cell r="D853" t="str">
            <v>Military</v>
          </cell>
          <cell r="S853" t="str">
            <v/>
          </cell>
          <cell r="AN853">
            <v>1</v>
          </cell>
          <cell r="AY853">
            <v>1</v>
          </cell>
        </row>
        <row r="854">
          <cell r="B854" t="str">
            <v>Germany</v>
          </cell>
          <cell r="D854" t="str">
            <v>Military</v>
          </cell>
          <cell r="S854" t="str">
            <v/>
          </cell>
          <cell r="AN854">
            <v>1</v>
          </cell>
          <cell r="AY854">
            <v>1</v>
          </cell>
        </row>
        <row r="855">
          <cell r="B855" t="str">
            <v>Germany</v>
          </cell>
          <cell r="D855" t="str">
            <v>Military</v>
          </cell>
          <cell r="S855" t="str">
            <v/>
          </cell>
          <cell r="AN855">
            <v>1</v>
          </cell>
          <cell r="AY855">
            <v>1</v>
          </cell>
        </row>
        <row r="856">
          <cell r="B856" t="str">
            <v>Germany</v>
          </cell>
          <cell r="D856" t="str">
            <v>Military</v>
          </cell>
          <cell r="S856" t="str">
            <v/>
          </cell>
          <cell r="AN856">
            <v>1</v>
          </cell>
          <cell r="AY856">
            <v>1</v>
          </cell>
        </row>
        <row r="857">
          <cell r="B857" t="str">
            <v>Germany</v>
          </cell>
          <cell r="D857" t="str">
            <v>Military</v>
          </cell>
          <cell r="S857" t="str">
            <v/>
          </cell>
          <cell r="AN857">
            <v>1</v>
          </cell>
          <cell r="AY857">
            <v>1</v>
          </cell>
        </row>
        <row r="858">
          <cell r="B858" t="str">
            <v>Germany</v>
          </cell>
          <cell r="D858" t="str">
            <v>Military</v>
          </cell>
          <cell r="S858" t="str">
            <v/>
          </cell>
          <cell r="AN858">
            <v>1</v>
          </cell>
          <cell r="AY858">
            <v>1</v>
          </cell>
        </row>
        <row r="859">
          <cell r="B859" t="str">
            <v>Germany</v>
          </cell>
          <cell r="D859" t="str">
            <v>Military</v>
          </cell>
          <cell r="S859" t="str">
            <v/>
          </cell>
          <cell r="AN859">
            <v>1</v>
          </cell>
          <cell r="AY859">
            <v>1</v>
          </cell>
        </row>
        <row r="860">
          <cell r="B860" t="str">
            <v>Germany</v>
          </cell>
          <cell r="D860" t="str">
            <v>Military</v>
          </cell>
          <cell r="S860" t="str">
            <v/>
          </cell>
          <cell r="AN860">
            <v>1</v>
          </cell>
          <cell r="AY860">
            <v>1</v>
          </cell>
        </row>
        <row r="861">
          <cell r="B861" t="str">
            <v>Germany</v>
          </cell>
          <cell r="D861" t="str">
            <v>Military</v>
          </cell>
          <cell r="S861" t="str">
            <v/>
          </cell>
          <cell r="AN861">
            <v>1</v>
          </cell>
          <cell r="AY861">
            <v>1</v>
          </cell>
        </row>
        <row r="862">
          <cell r="B862" t="str">
            <v>Germany</v>
          </cell>
          <cell r="D862" t="str">
            <v>Military</v>
          </cell>
          <cell r="S862" t="str">
            <v/>
          </cell>
          <cell r="AN862">
            <v>1</v>
          </cell>
          <cell r="AY862">
            <v>1</v>
          </cell>
        </row>
        <row r="863">
          <cell r="B863" t="str">
            <v>Germany</v>
          </cell>
          <cell r="D863" t="str">
            <v>Military</v>
          </cell>
          <cell r="S863" t="str">
            <v/>
          </cell>
          <cell r="AN863">
            <v>1</v>
          </cell>
          <cell r="AY863">
            <v>1</v>
          </cell>
        </row>
        <row r="864">
          <cell r="B864" t="str">
            <v>Germany</v>
          </cell>
          <cell r="D864" t="str">
            <v>Military</v>
          </cell>
          <cell r="S864" t="str">
            <v/>
          </cell>
          <cell r="AN864">
            <v>1</v>
          </cell>
          <cell r="AY864">
            <v>1</v>
          </cell>
        </row>
        <row r="865">
          <cell r="B865" t="str">
            <v>Germany</v>
          </cell>
          <cell r="D865" t="str">
            <v>Military</v>
          </cell>
          <cell r="S865" t="str">
            <v/>
          </cell>
          <cell r="AN865">
            <v>1</v>
          </cell>
          <cell r="AY865">
            <v>1</v>
          </cell>
        </row>
        <row r="866">
          <cell r="B866" t="str">
            <v>Germany</v>
          </cell>
          <cell r="D866" t="str">
            <v>Military</v>
          </cell>
          <cell r="S866" t="str">
            <v/>
          </cell>
          <cell r="AN866">
            <v>1</v>
          </cell>
          <cell r="AY866">
            <v>1</v>
          </cell>
        </row>
        <row r="867">
          <cell r="B867" t="str">
            <v>Germany</v>
          </cell>
          <cell r="D867" t="str">
            <v>Military</v>
          </cell>
          <cell r="S867" t="str">
            <v/>
          </cell>
          <cell r="AN867">
            <v>1</v>
          </cell>
          <cell r="AY867">
            <v>1</v>
          </cell>
        </row>
        <row r="868">
          <cell r="B868" t="str">
            <v>Germany</v>
          </cell>
          <cell r="D868" t="str">
            <v>Military</v>
          </cell>
          <cell r="S868" t="str">
            <v/>
          </cell>
          <cell r="AN868">
            <v>1</v>
          </cell>
          <cell r="AY868">
            <v>1</v>
          </cell>
        </row>
        <row r="869">
          <cell r="B869" t="str">
            <v>Germany</v>
          </cell>
          <cell r="D869" t="str">
            <v>Military</v>
          </cell>
          <cell r="S869" t="str">
            <v/>
          </cell>
          <cell r="AN869">
            <v>1</v>
          </cell>
          <cell r="AY869">
            <v>1</v>
          </cell>
        </row>
        <row r="870">
          <cell r="B870" t="str">
            <v>Germany</v>
          </cell>
          <cell r="D870" t="str">
            <v>Military</v>
          </cell>
          <cell r="S870" t="str">
            <v/>
          </cell>
          <cell r="AN870">
            <v>1</v>
          </cell>
          <cell r="AY870">
            <v>1</v>
          </cell>
        </row>
        <row r="871">
          <cell r="B871" t="str">
            <v>Germany</v>
          </cell>
          <cell r="D871" t="str">
            <v>Military</v>
          </cell>
          <cell r="S871" t="str">
            <v/>
          </cell>
          <cell r="AN871">
            <v>1</v>
          </cell>
          <cell r="AY871">
            <v>1</v>
          </cell>
        </row>
        <row r="872">
          <cell r="B872" t="str">
            <v>Germany</v>
          </cell>
          <cell r="D872" t="str">
            <v>Military</v>
          </cell>
          <cell r="S872" t="str">
            <v/>
          </cell>
          <cell r="AN872">
            <v>1</v>
          </cell>
          <cell r="AY872">
            <v>1</v>
          </cell>
        </row>
        <row r="873">
          <cell r="B873" t="str">
            <v>Germany</v>
          </cell>
          <cell r="D873" t="str">
            <v>Military</v>
          </cell>
          <cell r="S873" t="str">
            <v/>
          </cell>
          <cell r="AN873">
            <v>1</v>
          </cell>
          <cell r="AY873">
            <v>1</v>
          </cell>
        </row>
        <row r="874">
          <cell r="B874" t="str">
            <v>Germany</v>
          </cell>
          <cell r="D874" t="str">
            <v>Military</v>
          </cell>
          <cell r="S874" t="str">
            <v/>
          </cell>
          <cell r="AN874">
            <v>1</v>
          </cell>
          <cell r="AY874">
            <v>1</v>
          </cell>
        </row>
        <row r="875">
          <cell r="B875" t="str">
            <v>Germany</v>
          </cell>
          <cell r="D875" t="str">
            <v>Military</v>
          </cell>
          <cell r="S875" t="str">
            <v/>
          </cell>
          <cell r="AN875">
            <v>1</v>
          </cell>
          <cell r="AY875">
            <v>1</v>
          </cell>
        </row>
        <row r="876">
          <cell r="B876" t="str">
            <v>Germany</v>
          </cell>
          <cell r="D876" t="str">
            <v>Military</v>
          </cell>
          <cell r="S876" t="str">
            <v/>
          </cell>
          <cell r="AN876">
            <v>1</v>
          </cell>
          <cell r="AY876">
            <v>1</v>
          </cell>
        </row>
        <row r="877">
          <cell r="B877" t="str">
            <v>Germany</v>
          </cell>
          <cell r="D877" t="str">
            <v>Military</v>
          </cell>
          <cell r="S877" t="str">
            <v/>
          </cell>
          <cell r="AN877">
            <v>1</v>
          </cell>
          <cell r="AY877">
            <v>1</v>
          </cell>
        </row>
        <row r="878">
          <cell r="B878" t="str">
            <v>Germany</v>
          </cell>
          <cell r="D878" t="str">
            <v>Military</v>
          </cell>
          <cell r="S878" t="str">
            <v/>
          </cell>
          <cell r="AN878">
            <v>1</v>
          </cell>
          <cell r="AY878">
            <v>1</v>
          </cell>
        </row>
        <row r="879">
          <cell r="B879" t="str">
            <v>Germany</v>
          </cell>
          <cell r="D879" t="str">
            <v>Military</v>
          </cell>
          <cell r="S879" t="str">
            <v/>
          </cell>
          <cell r="AN879">
            <v>1</v>
          </cell>
          <cell r="AY879">
            <v>1</v>
          </cell>
        </row>
        <row r="880">
          <cell r="B880" t="str">
            <v>Germany</v>
          </cell>
          <cell r="D880" t="str">
            <v>Military</v>
          </cell>
          <cell r="S880" t="str">
            <v/>
          </cell>
          <cell r="AN880">
            <v>1</v>
          </cell>
          <cell r="AY880">
            <v>1</v>
          </cell>
        </row>
        <row r="881">
          <cell r="B881" t="str">
            <v>Germany</v>
          </cell>
          <cell r="D881" t="str">
            <v>Military</v>
          </cell>
          <cell r="S881" t="str">
            <v/>
          </cell>
          <cell r="AN881">
            <v>1</v>
          </cell>
          <cell r="AY881">
            <v>1</v>
          </cell>
        </row>
        <row r="882">
          <cell r="B882" t="str">
            <v>Germany</v>
          </cell>
          <cell r="D882" t="str">
            <v>Military</v>
          </cell>
          <cell r="S882" t="str">
            <v/>
          </cell>
          <cell r="AN882">
            <v>1</v>
          </cell>
          <cell r="AY882">
            <v>1</v>
          </cell>
        </row>
        <row r="883">
          <cell r="B883" t="str">
            <v>Germany</v>
          </cell>
          <cell r="D883" t="str">
            <v>Military</v>
          </cell>
          <cell r="S883" t="str">
            <v/>
          </cell>
          <cell r="AN883">
            <v>1</v>
          </cell>
          <cell r="AY883">
            <v>1</v>
          </cell>
        </row>
        <row r="884">
          <cell r="B884" t="str">
            <v>Germany</v>
          </cell>
          <cell r="D884" t="str">
            <v>Military</v>
          </cell>
          <cell r="S884" t="str">
            <v/>
          </cell>
          <cell r="AN884">
            <v>1</v>
          </cell>
          <cell r="AY884">
            <v>1</v>
          </cell>
        </row>
        <row r="885">
          <cell r="B885" t="str">
            <v>Germany</v>
          </cell>
          <cell r="D885" t="str">
            <v>Military</v>
          </cell>
          <cell r="S885" t="str">
            <v/>
          </cell>
          <cell r="AN885">
            <v>1</v>
          </cell>
          <cell r="AY885">
            <v>1</v>
          </cell>
        </row>
        <row r="886">
          <cell r="B886" t="str">
            <v>Germany</v>
          </cell>
          <cell r="D886" t="str">
            <v>Military</v>
          </cell>
          <cell r="S886" t="str">
            <v/>
          </cell>
          <cell r="AN886">
            <v>1</v>
          </cell>
          <cell r="AY886">
            <v>1</v>
          </cell>
        </row>
        <row r="887">
          <cell r="B887" t="str">
            <v>Germany</v>
          </cell>
          <cell r="D887" t="str">
            <v>Military</v>
          </cell>
          <cell r="S887" t="str">
            <v/>
          </cell>
          <cell r="AN887">
            <v>1</v>
          </cell>
          <cell r="AY887">
            <v>1</v>
          </cell>
        </row>
        <row r="888">
          <cell r="B888" t="str">
            <v>Germany</v>
          </cell>
          <cell r="D888" t="str">
            <v>Military</v>
          </cell>
          <cell r="S888" t="str">
            <v/>
          </cell>
          <cell r="AN888">
            <v>1</v>
          </cell>
          <cell r="AY888">
            <v>1</v>
          </cell>
        </row>
        <row r="889">
          <cell r="B889" t="str">
            <v>Germany</v>
          </cell>
          <cell r="D889" t="str">
            <v>Military</v>
          </cell>
          <cell r="S889" t="str">
            <v/>
          </cell>
          <cell r="AN889">
            <v>1</v>
          </cell>
          <cell r="AY889">
            <v>1</v>
          </cell>
        </row>
        <row r="890">
          <cell r="B890" t="str">
            <v>Germany</v>
          </cell>
          <cell r="D890" t="str">
            <v>Military</v>
          </cell>
          <cell r="S890" t="str">
            <v/>
          </cell>
          <cell r="AN890">
            <v>1</v>
          </cell>
          <cell r="AY890">
            <v>1</v>
          </cell>
        </row>
        <row r="891">
          <cell r="B891" t="str">
            <v>Germany</v>
          </cell>
          <cell r="D891" t="str">
            <v>Military</v>
          </cell>
          <cell r="S891" t="str">
            <v/>
          </cell>
          <cell r="AN891">
            <v>1</v>
          </cell>
          <cell r="AY891">
            <v>1</v>
          </cell>
        </row>
        <row r="892">
          <cell r="B892" t="str">
            <v>Germany</v>
          </cell>
          <cell r="D892" t="str">
            <v>Military</v>
          </cell>
          <cell r="S892" t="str">
            <v/>
          </cell>
          <cell r="AN892">
            <v>1</v>
          </cell>
          <cell r="AY892">
            <v>1</v>
          </cell>
        </row>
        <row r="893">
          <cell r="B893" t="str">
            <v>Germany</v>
          </cell>
          <cell r="D893" t="str">
            <v>Military</v>
          </cell>
          <cell r="S893" t="str">
            <v/>
          </cell>
          <cell r="AN893">
            <v>1</v>
          </cell>
          <cell r="AY893">
            <v>1</v>
          </cell>
        </row>
        <row r="894">
          <cell r="B894" t="str">
            <v>Germany</v>
          </cell>
          <cell r="D894" t="str">
            <v>Military</v>
          </cell>
          <cell r="S894" t="str">
            <v/>
          </cell>
          <cell r="AN894">
            <v>1</v>
          </cell>
          <cell r="AY894">
            <v>1</v>
          </cell>
        </row>
        <row r="895">
          <cell r="B895" t="str">
            <v>Germany</v>
          </cell>
          <cell r="D895" t="str">
            <v>Military</v>
          </cell>
          <cell r="S895" t="str">
            <v/>
          </cell>
          <cell r="AN895">
            <v>1</v>
          </cell>
          <cell r="AY895">
            <v>1</v>
          </cell>
        </row>
        <row r="896">
          <cell r="B896" t="str">
            <v>Germany</v>
          </cell>
          <cell r="D896" t="str">
            <v>Military</v>
          </cell>
          <cell r="S896" t="str">
            <v/>
          </cell>
          <cell r="AN896">
            <v>1</v>
          </cell>
          <cell r="AY896">
            <v>1</v>
          </cell>
        </row>
        <row r="897">
          <cell r="B897" t="str">
            <v>Germany</v>
          </cell>
          <cell r="D897" t="str">
            <v>Military</v>
          </cell>
          <cell r="S897" t="str">
            <v/>
          </cell>
          <cell r="AN897">
            <v>1</v>
          </cell>
          <cell r="AY897">
            <v>1</v>
          </cell>
        </row>
        <row r="898">
          <cell r="B898" t="str">
            <v>Germany</v>
          </cell>
          <cell r="D898" t="str">
            <v>Military</v>
          </cell>
          <cell r="S898" t="str">
            <v/>
          </cell>
          <cell r="AN898">
            <v>1</v>
          </cell>
          <cell r="AY898">
            <v>1</v>
          </cell>
        </row>
        <row r="899">
          <cell r="B899" t="str">
            <v>Germany</v>
          </cell>
          <cell r="D899" t="str">
            <v>Military</v>
          </cell>
          <cell r="S899" t="str">
            <v/>
          </cell>
          <cell r="AN899">
            <v>1</v>
          </cell>
          <cell r="AY899">
            <v>1</v>
          </cell>
        </row>
        <row r="900">
          <cell r="B900" t="str">
            <v>Germany</v>
          </cell>
          <cell r="D900" t="str">
            <v>Military</v>
          </cell>
          <cell r="S900" t="str">
            <v/>
          </cell>
          <cell r="AN900">
            <v>1</v>
          </cell>
          <cell r="AY900">
            <v>1</v>
          </cell>
        </row>
        <row r="901">
          <cell r="B901" t="str">
            <v>Germany</v>
          </cell>
          <cell r="D901" t="str">
            <v>Military</v>
          </cell>
          <cell r="S901" t="str">
            <v/>
          </cell>
          <cell r="AN901">
            <v>1</v>
          </cell>
          <cell r="AY901">
            <v>1</v>
          </cell>
        </row>
        <row r="902">
          <cell r="B902" t="str">
            <v>Germany</v>
          </cell>
          <cell r="D902" t="str">
            <v>Military</v>
          </cell>
          <cell r="S902" t="str">
            <v/>
          </cell>
          <cell r="AN902">
            <v>1</v>
          </cell>
          <cell r="AY902">
            <v>1</v>
          </cell>
        </row>
        <row r="903">
          <cell r="B903" t="str">
            <v>Germany</v>
          </cell>
          <cell r="D903" t="str">
            <v>Military</v>
          </cell>
          <cell r="S903" t="str">
            <v/>
          </cell>
          <cell r="AN903">
            <v>1</v>
          </cell>
          <cell r="AY903">
            <v>1</v>
          </cell>
        </row>
        <row r="904">
          <cell r="B904" t="str">
            <v>Germany</v>
          </cell>
          <cell r="D904" t="str">
            <v>Military</v>
          </cell>
          <cell r="S904" t="str">
            <v/>
          </cell>
          <cell r="AN904">
            <v>1</v>
          </cell>
          <cell r="AY904">
            <v>1</v>
          </cell>
        </row>
        <row r="905">
          <cell r="B905" t="str">
            <v>Germany</v>
          </cell>
          <cell r="D905" t="str">
            <v>Military</v>
          </cell>
          <cell r="S905" t="str">
            <v/>
          </cell>
          <cell r="AN905">
            <v>1</v>
          </cell>
          <cell r="AY905">
            <v>1</v>
          </cell>
        </row>
        <row r="906">
          <cell r="B906" t="str">
            <v>Germany</v>
          </cell>
          <cell r="D906" t="str">
            <v>Military</v>
          </cell>
          <cell r="S906" t="str">
            <v/>
          </cell>
          <cell r="AN906">
            <v>1</v>
          </cell>
          <cell r="AY906">
            <v>1</v>
          </cell>
        </row>
        <row r="907">
          <cell r="B907" t="str">
            <v>Germany</v>
          </cell>
          <cell r="D907" t="str">
            <v>Military</v>
          </cell>
          <cell r="S907" t="str">
            <v/>
          </cell>
          <cell r="AN907">
            <v>1</v>
          </cell>
          <cell r="AY907">
            <v>1</v>
          </cell>
        </row>
        <row r="908">
          <cell r="B908" t="str">
            <v>Germany</v>
          </cell>
          <cell r="D908" t="str">
            <v>Military</v>
          </cell>
          <cell r="S908" t="str">
            <v/>
          </cell>
          <cell r="AN908">
            <v>1</v>
          </cell>
          <cell r="AY908">
            <v>1</v>
          </cell>
        </row>
        <row r="909">
          <cell r="B909" t="str">
            <v>Germany</v>
          </cell>
          <cell r="D909" t="str">
            <v>Military</v>
          </cell>
          <cell r="S909" t="str">
            <v/>
          </cell>
          <cell r="AN909">
            <v>1</v>
          </cell>
          <cell r="AY909">
            <v>1</v>
          </cell>
        </row>
        <row r="910">
          <cell r="B910" t="str">
            <v>Germany</v>
          </cell>
          <cell r="D910" t="str">
            <v>Military</v>
          </cell>
          <cell r="S910" t="str">
            <v/>
          </cell>
          <cell r="AN910">
            <v>1</v>
          </cell>
          <cell r="AY910">
            <v>1</v>
          </cell>
        </row>
        <row r="911">
          <cell r="B911" t="str">
            <v>Germany</v>
          </cell>
          <cell r="D911" t="str">
            <v>Military</v>
          </cell>
          <cell r="S911" t="str">
            <v/>
          </cell>
          <cell r="AN911">
            <v>1</v>
          </cell>
          <cell r="AY911">
            <v>1</v>
          </cell>
        </row>
        <row r="912">
          <cell r="B912" t="str">
            <v>Germany</v>
          </cell>
          <cell r="D912" t="str">
            <v>Military</v>
          </cell>
          <cell r="S912" t="str">
            <v/>
          </cell>
          <cell r="AN912">
            <v>1</v>
          </cell>
          <cell r="AY912">
            <v>1</v>
          </cell>
        </row>
        <row r="913">
          <cell r="B913" t="str">
            <v>Germany</v>
          </cell>
          <cell r="D913" t="str">
            <v>Military</v>
          </cell>
          <cell r="S913" t="str">
            <v/>
          </cell>
          <cell r="AN913">
            <v>1</v>
          </cell>
          <cell r="AY913">
            <v>1</v>
          </cell>
        </row>
        <row r="914">
          <cell r="B914" t="str">
            <v>Germany</v>
          </cell>
          <cell r="D914" t="str">
            <v>Military</v>
          </cell>
          <cell r="S914" t="str">
            <v/>
          </cell>
          <cell r="AN914">
            <v>1</v>
          </cell>
          <cell r="AY914">
            <v>1</v>
          </cell>
        </row>
        <row r="915">
          <cell r="B915" t="str">
            <v>Germany</v>
          </cell>
          <cell r="D915" t="str">
            <v>Military</v>
          </cell>
          <cell r="S915" t="str">
            <v/>
          </cell>
          <cell r="AN915">
            <v>1</v>
          </cell>
          <cell r="AY915">
            <v>1</v>
          </cell>
        </row>
        <row r="916">
          <cell r="B916" t="str">
            <v>Germany</v>
          </cell>
          <cell r="D916" t="str">
            <v>Military</v>
          </cell>
          <cell r="S916" t="str">
            <v/>
          </cell>
          <cell r="AN916">
            <v>1</v>
          </cell>
          <cell r="AY916">
            <v>1</v>
          </cell>
        </row>
        <row r="917">
          <cell r="B917" t="str">
            <v>Germany</v>
          </cell>
          <cell r="D917" t="str">
            <v>Military</v>
          </cell>
          <cell r="S917" t="str">
            <v/>
          </cell>
          <cell r="AN917">
            <v>1</v>
          </cell>
          <cell r="AY917">
            <v>1</v>
          </cell>
        </row>
        <row r="918">
          <cell r="B918" t="str">
            <v>Germany</v>
          </cell>
          <cell r="D918" t="str">
            <v>Military</v>
          </cell>
          <cell r="S918" t="str">
            <v/>
          </cell>
          <cell r="AN918">
            <v>1</v>
          </cell>
          <cell r="AY918">
            <v>1</v>
          </cell>
        </row>
        <row r="919">
          <cell r="B919" t="str">
            <v>Germany</v>
          </cell>
          <cell r="D919" t="str">
            <v>Military</v>
          </cell>
          <cell r="S919" t="str">
            <v/>
          </cell>
          <cell r="AN919">
            <v>1</v>
          </cell>
          <cell r="AY919">
            <v>1</v>
          </cell>
        </row>
        <row r="920">
          <cell r="B920" t="str">
            <v>Germany</v>
          </cell>
          <cell r="D920" t="str">
            <v>Military</v>
          </cell>
          <cell r="S920" t="str">
            <v/>
          </cell>
          <cell r="AN920">
            <v>1</v>
          </cell>
          <cell r="AY920">
            <v>1</v>
          </cell>
        </row>
        <row r="921">
          <cell r="B921" t="str">
            <v>Germany</v>
          </cell>
          <cell r="D921" t="str">
            <v>Military</v>
          </cell>
          <cell r="S921" t="str">
            <v>.</v>
          </cell>
          <cell r="AN921">
            <v>1</v>
          </cell>
          <cell r="AY921">
            <v>1</v>
          </cell>
        </row>
        <row r="922">
          <cell r="B922" t="str">
            <v>Germany</v>
          </cell>
          <cell r="D922" t="str">
            <v>Military</v>
          </cell>
          <cell r="S922">
            <v>50000000</v>
          </cell>
          <cell r="AN922">
            <v>1</v>
          </cell>
          <cell r="AY922">
            <v>0</v>
          </cell>
        </row>
        <row r="923">
          <cell r="B923" t="str">
            <v>Germany</v>
          </cell>
          <cell r="D923" t="str">
            <v>Military</v>
          </cell>
          <cell r="S923">
            <v>36000000</v>
          </cell>
          <cell r="AN923">
            <v>1</v>
          </cell>
          <cell r="AY923">
            <v>1</v>
          </cell>
        </row>
        <row r="924">
          <cell r="B924" t="str">
            <v>Germany</v>
          </cell>
          <cell r="D924" t="str">
            <v>Military</v>
          </cell>
          <cell r="S924">
            <v>26300000</v>
          </cell>
          <cell r="AN924">
            <v>1</v>
          </cell>
          <cell r="AY924">
            <v>0</v>
          </cell>
        </row>
        <row r="925">
          <cell r="B925" t="str">
            <v>Germany</v>
          </cell>
          <cell r="D925" t="str">
            <v>Military</v>
          </cell>
          <cell r="S925">
            <v>40000000</v>
          </cell>
          <cell r="AN925">
            <v>1</v>
          </cell>
          <cell r="AY925">
            <v>1</v>
          </cell>
        </row>
        <row r="926">
          <cell r="B926" t="str">
            <v>Germany</v>
          </cell>
          <cell r="D926" t="str">
            <v>Military</v>
          </cell>
          <cell r="S926">
            <v>5000000</v>
          </cell>
          <cell r="AN926">
            <v>1</v>
          </cell>
          <cell r="AY926">
            <v>0</v>
          </cell>
        </row>
        <row r="927">
          <cell r="B927" t="str">
            <v>Germany</v>
          </cell>
          <cell r="D927" t="str">
            <v>Military</v>
          </cell>
          <cell r="S927">
            <v>43700000</v>
          </cell>
          <cell r="AN927">
            <v>1</v>
          </cell>
          <cell r="AY927">
            <v>0</v>
          </cell>
        </row>
        <row r="928">
          <cell r="B928" t="str">
            <v>Germany</v>
          </cell>
          <cell r="D928" t="str">
            <v>Military</v>
          </cell>
          <cell r="S928">
            <v>600000</v>
          </cell>
          <cell r="AN928">
            <v>1</v>
          </cell>
          <cell r="AY928">
            <v>0</v>
          </cell>
        </row>
        <row r="929">
          <cell r="B929" t="str">
            <v>Germany</v>
          </cell>
          <cell r="D929" t="str">
            <v>Military</v>
          </cell>
          <cell r="S929">
            <v>500000</v>
          </cell>
          <cell r="AN929">
            <v>1</v>
          </cell>
          <cell r="AY929">
            <v>0</v>
          </cell>
        </row>
        <row r="930">
          <cell r="B930" t="str">
            <v>Germany</v>
          </cell>
          <cell r="D930" t="str">
            <v>Financial</v>
          </cell>
          <cell r="S930">
            <v>150000000</v>
          </cell>
          <cell r="AN930">
            <v>1</v>
          </cell>
          <cell r="AY930">
            <v>0</v>
          </cell>
        </row>
        <row r="931">
          <cell r="B931" t="str">
            <v>Germany</v>
          </cell>
          <cell r="D931" t="str">
            <v>Financial</v>
          </cell>
          <cell r="S931">
            <v>150000000</v>
          </cell>
          <cell r="AN931">
            <v>1</v>
          </cell>
          <cell r="AY931">
            <v>0</v>
          </cell>
        </row>
        <row r="932">
          <cell r="B932" t="str">
            <v>Germany</v>
          </cell>
          <cell r="D932" t="str">
            <v>Financial</v>
          </cell>
          <cell r="S932">
            <v>1000000000</v>
          </cell>
          <cell r="AN932">
            <v>1</v>
          </cell>
          <cell r="AY932">
            <v>0</v>
          </cell>
        </row>
        <row r="933">
          <cell r="B933" t="str">
            <v>Germany</v>
          </cell>
          <cell r="D933" t="str">
            <v>Financial</v>
          </cell>
          <cell r="S933">
            <v>107000000</v>
          </cell>
          <cell r="AN933">
            <v>1</v>
          </cell>
          <cell r="AY933">
            <v>0</v>
          </cell>
        </row>
        <row r="934">
          <cell r="B934" t="str">
            <v>Greece</v>
          </cell>
          <cell r="D934" t="str">
            <v>Humanitarian</v>
          </cell>
          <cell r="S934" t="str">
            <v>.</v>
          </cell>
          <cell r="AN934">
            <v>1</v>
          </cell>
          <cell r="AY934">
            <v>0</v>
          </cell>
        </row>
        <row r="935">
          <cell r="B935" t="str">
            <v>Greece</v>
          </cell>
          <cell r="D935" t="str">
            <v>Humanitarian</v>
          </cell>
          <cell r="S935" t="str">
            <v>.</v>
          </cell>
          <cell r="AN935">
            <v>1</v>
          </cell>
          <cell r="AY935">
            <v>0</v>
          </cell>
        </row>
        <row r="936">
          <cell r="B936" t="str">
            <v>Greece</v>
          </cell>
          <cell r="D936" t="str">
            <v>Humanitarian</v>
          </cell>
          <cell r="S936" t="str">
            <v>.</v>
          </cell>
          <cell r="AN936">
            <v>1</v>
          </cell>
          <cell r="AY936">
            <v>0</v>
          </cell>
        </row>
        <row r="937">
          <cell r="B937" t="str">
            <v>Greece</v>
          </cell>
          <cell r="D937" t="str">
            <v>Humanitarian</v>
          </cell>
          <cell r="S937" t="str">
            <v>.</v>
          </cell>
          <cell r="AN937">
            <v>1</v>
          </cell>
          <cell r="AY937">
            <v>0</v>
          </cell>
        </row>
        <row r="938">
          <cell r="B938" t="str">
            <v>Greece</v>
          </cell>
          <cell r="D938" t="str">
            <v>Military</v>
          </cell>
          <cell r="S938">
            <v>16369648.016661933</v>
          </cell>
          <cell r="AN938">
            <v>1</v>
          </cell>
          <cell r="AY938">
            <v>1</v>
          </cell>
        </row>
        <row r="939">
          <cell r="B939" t="str">
            <v>Greece</v>
          </cell>
          <cell r="D939" t="str">
            <v>Military</v>
          </cell>
          <cell r="S939" t="str">
            <v/>
          </cell>
          <cell r="AN939">
            <v>1</v>
          </cell>
          <cell r="AY939">
            <v>1</v>
          </cell>
        </row>
        <row r="940">
          <cell r="B940" t="str">
            <v>Greece</v>
          </cell>
          <cell r="D940" t="str">
            <v>Military</v>
          </cell>
          <cell r="S940" t="str">
            <v/>
          </cell>
          <cell r="AN940">
            <v>1</v>
          </cell>
          <cell r="AY940">
            <v>1</v>
          </cell>
        </row>
        <row r="941">
          <cell r="B941" t="str">
            <v>Greece</v>
          </cell>
          <cell r="D941" t="str">
            <v>Military</v>
          </cell>
          <cell r="S941">
            <v>143978460.66458392</v>
          </cell>
          <cell r="AN941">
            <v>1</v>
          </cell>
          <cell r="AY941">
            <v>1</v>
          </cell>
        </row>
        <row r="942">
          <cell r="B942" t="str">
            <v>Greece</v>
          </cell>
          <cell r="D942" t="str">
            <v>Military</v>
          </cell>
          <cell r="S942" t="str">
            <v/>
          </cell>
          <cell r="AN942">
            <v>1</v>
          </cell>
          <cell r="AY942">
            <v>1</v>
          </cell>
        </row>
        <row r="943">
          <cell r="B943" t="str">
            <v>Greece</v>
          </cell>
          <cell r="D943" t="str">
            <v>Military</v>
          </cell>
          <cell r="S943" t="str">
            <v/>
          </cell>
          <cell r="AN943">
            <v>1</v>
          </cell>
          <cell r="AY943">
            <v>1</v>
          </cell>
        </row>
        <row r="944">
          <cell r="B944" t="str">
            <v>Greece</v>
          </cell>
          <cell r="D944" t="str">
            <v>Military</v>
          </cell>
          <cell r="S944" t="str">
            <v/>
          </cell>
          <cell r="AN944">
            <v>1</v>
          </cell>
          <cell r="AY944">
            <v>1</v>
          </cell>
        </row>
        <row r="945">
          <cell r="B945" t="str">
            <v>Greece</v>
          </cell>
          <cell r="D945" t="str">
            <v>Military</v>
          </cell>
          <cell r="S945" t="str">
            <v/>
          </cell>
          <cell r="AN945">
            <v>1</v>
          </cell>
          <cell r="AY945">
            <v>1</v>
          </cell>
        </row>
        <row r="946">
          <cell r="B946" t="str">
            <v>Greece</v>
          </cell>
          <cell r="D946" t="str">
            <v>Military</v>
          </cell>
          <cell r="S946" t="str">
            <v/>
          </cell>
          <cell r="AN946">
            <v>1</v>
          </cell>
          <cell r="AY946">
            <v>1</v>
          </cell>
        </row>
        <row r="947">
          <cell r="B947" t="str">
            <v>Greece</v>
          </cell>
          <cell r="D947" t="str">
            <v>Military</v>
          </cell>
          <cell r="S947" t="str">
            <v/>
          </cell>
          <cell r="AN947">
            <v>1</v>
          </cell>
          <cell r="AY947">
            <v>1</v>
          </cell>
        </row>
        <row r="948">
          <cell r="B948" t="str">
            <v>Greece</v>
          </cell>
          <cell r="D948" t="str">
            <v>Military</v>
          </cell>
          <cell r="S948">
            <v>21264509.325002369</v>
          </cell>
          <cell r="AN948">
            <v>1</v>
          </cell>
          <cell r="AY948">
            <v>1</v>
          </cell>
        </row>
        <row r="949">
          <cell r="B949" t="str">
            <v>Greece</v>
          </cell>
          <cell r="D949" t="str">
            <v>Military</v>
          </cell>
          <cell r="S949">
            <v>10632254.662501184</v>
          </cell>
          <cell r="AN949">
            <v>1</v>
          </cell>
          <cell r="AY949">
            <v>1</v>
          </cell>
        </row>
        <row r="950">
          <cell r="B950" t="str">
            <v>Greece</v>
          </cell>
          <cell r="D950" t="str">
            <v>Military</v>
          </cell>
          <cell r="S950" t="str">
            <v/>
          </cell>
          <cell r="AN950">
            <v>1</v>
          </cell>
          <cell r="AY950">
            <v>1</v>
          </cell>
        </row>
        <row r="951">
          <cell r="B951" t="str">
            <v>Greece</v>
          </cell>
          <cell r="D951" t="str">
            <v>Military</v>
          </cell>
          <cell r="S951" t="str">
            <v>.</v>
          </cell>
          <cell r="AN951">
            <v>1</v>
          </cell>
          <cell r="AY951">
            <v>1</v>
          </cell>
        </row>
        <row r="952">
          <cell r="B952" t="str">
            <v>Greece</v>
          </cell>
          <cell r="D952" t="str">
            <v>Military</v>
          </cell>
          <cell r="S952" t="str">
            <v/>
          </cell>
          <cell r="AN952">
            <v>1</v>
          </cell>
          <cell r="AY952">
            <v>1</v>
          </cell>
        </row>
        <row r="953">
          <cell r="B953" t="str">
            <v>Greece</v>
          </cell>
          <cell r="D953" t="str">
            <v>Military</v>
          </cell>
          <cell r="S953" t="str">
            <v/>
          </cell>
          <cell r="AN953">
            <v>1</v>
          </cell>
          <cell r="AY953">
            <v>1</v>
          </cell>
        </row>
        <row r="954">
          <cell r="B954" t="str">
            <v>Greece</v>
          </cell>
          <cell r="D954" t="str">
            <v>Military</v>
          </cell>
          <cell r="S954" t="str">
            <v/>
          </cell>
          <cell r="AN954">
            <v>1</v>
          </cell>
          <cell r="AY954">
            <v>0</v>
          </cell>
        </row>
        <row r="955">
          <cell r="B955" t="str">
            <v>Greece</v>
          </cell>
          <cell r="D955" t="str">
            <v>Financial</v>
          </cell>
          <cell r="S955" t="str">
            <v>.</v>
          </cell>
          <cell r="AN955">
            <v>1</v>
          </cell>
          <cell r="AY955">
            <v>0</v>
          </cell>
        </row>
        <row r="956">
          <cell r="B956" t="str">
            <v>Hungary</v>
          </cell>
          <cell r="D956" t="str">
            <v>Humanitarian</v>
          </cell>
          <cell r="S956">
            <v>188355.58080090882</v>
          </cell>
          <cell r="AN956">
            <v>1</v>
          </cell>
          <cell r="AY956">
            <v>0</v>
          </cell>
        </row>
        <row r="957">
          <cell r="B957" t="str">
            <v>Hungary</v>
          </cell>
          <cell r="D957" t="str">
            <v>Humanitarian</v>
          </cell>
          <cell r="S957" t="str">
            <v/>
          </cell>
          <cell r="AN957">
            <v>1</v>
          </cell>
          <cell r="AY957">
            <v>0</v>
          </cell>
        </row>
        <row r="958">
          <cell r="B958" t="str">
            <v>Hungary</v>
          </cell>
          <cell r="D958" t="str">
            <v>Humanitarian</v>
          </cell>
          <cell r="S958" t="str">
            <v/>
          </cell>
          <cell r="AN958">
            <v>1</v>
          </cell>
          <cell r="AY958">
            <v>0</v>
          </cell>
        </row>
        <row r="959">
          <cell r="B959" t="str">
            <v>Hungary</v>
          </cell>
          <cell r="D959" t="str">
            <v>Humanitarian</v>
          </cell>
          <cell r="S959">
            <v>6318507.9996213196</v>
          </cell>
          <cell r="AN959">
            <v>1</v>
          </cell>
          <cell r="AY959">
            <v>0</v>
          </cell>
        </row>
        <row r="960">
          <cell r="B960" t="str">
            <v>Hungary</v>
          </cell>
          <cell r="D960" t="str">
            <v>Humanitarian</v>
          </cell>
          <cell r="S960" t="str">
            <v/>
          </cell>
          <cell r="AN960">
            <v>1</v>
          </cell>
          <cell r="AY960">
            <v>0</v>
          </cell>
        </row>
        <row r="961">
          <cell r="B961" t="str">
            <v>Hungary</v>
          </cell>
          <cell r="D961" t="str">
            <v>Humanitarian</v>
          </cell>
          <cell r="S961" t="str">
            <v/>
          </cell>
          <cell r="AN961">
            <v>1</v>
          </cell>
          <cell r="AY961">
            <v>0</v>
          </cell>
        </row>
        <row r="962">
          <cell r="B962" t="str">
            <v>Hungary</v>
          </cell>
          <cell r="D962" t="str">
            <v>Humanitarian</v>
          </cell>
          <cell r="S962" t="str">
            <v/>
          </cell>
          <cell r="AN962">
            <v>1</v>
          </cell>
          <cell r="AY962">
            <v>0</v>
          </cell>
        </row>
        <row r="963">
          <cell r="B963" t="str">
            <v>Hungary</v>
          </cell>
          <cell r="D963" t="str">
            <v>Humanitarian</v>
          </cell>
          <cell r="S963" t="str">
            <v>.</v>
          </cell>
          <cell r="AN963">
            <v>1</v>
          </cell>
          <cell r="AY963">
            <v>0</v>
          </cell>
        </row>
        <row r="964">
          <cell r="B964" t="str">
            <v>Hungary</v>
          </cell>
          <cell r="D964" t="str">
            <v>Humanitarian</v>
          </cell>
          <cell r="S964">
            <v>171281.75849272055</v>
          </cell>
          <cell r="AN964">
            <v>1</v>
          </cell>
          <cell r="AY964">
            <v>0</v>
          </cell>
        </row>
        <row r="965">
          <cell r="B965" t="str">
            <v>Hungary</v>
          </cell>
          <cell r="D965" t="str">
            <v>Humanitarian</v>
          </cell>
          <cell r="S965">
            <v>2051184.9537694466</v>
          </cell>
          <cell r="AN965">
            <v>1</v>
          </cell>
          <cell r="AY965">
            <v>0</v>
          </cell>
        </row>
        <row r="966">
          <cell r="B966" t="str">
            <v>Hungary</v>
          </cell>
          <cell r="D966" t="str">
            <v>Humanitarian</v>
          </cell>
          <cell r="S966">
            <v>679936.67765292095</v>
          </cell>
          <cell r="AN966">
            <v>1</v>
          </cell>
          <cell r="AY966">
            <v>0</v>
          </cell>
        </row>
        <row r="967">
          <cell r="B967" t="str">
            <v>Hungary</v>
          </cell>
          <cell r="D967" t="str">
            <v>Humanitarian</v>
          </cell>
          <cell r="S967">
            <v>37000000</v>
          </cell>
          <cell r="AN967">
            <v>1</v>
          </cell>
          <cell r="AY967">
            <v>0</v>
          </cell>
        </row>
        <row r="968">
          <cell r="B968" t="str">
            <v>Hungary</v>
          </cell>
          <cell r="D968" t="str">
            <v>Humanitarian</v>
          </cell>
          <cell r="S968" t="str">
            <v/>
          </cell>
          <cell r="AN968">
            <v>1</v>
          </cell>
          <cell r="AY968">
            <v>0</v>
          </cell>
        </row>
        <row r="969">
          <cell r="B969" t="str">
            <v>Hungary</v>
          </cell>
          <cell r="D969" t="str">
            <v>Humanitarian</v>
          </cell>
          <cell r="S969" t="str">
            <v/>
          </cell>
          <cell r="AN969">
            <v>1</v>
          </cell>
          <cell r="AY969">
            <v>0</v>
          </cell>
        </row>
        <row r="970">
          <cell r="B970" t="str">
            <v>Hungary</v>
          </cell>
          <cell r="D970" t="str">
            <v>Humanitarian</v>
          </cell>
          <cell r="S970">
            <v>991358.0567305946</v>
          </cell>
          <cell r="AN970">
            <v>1</v>
          </cell>
          <cell r="AY970">
            <v>0</v>
          </cell>
        </row>
        <row r="971">
          <cell r="B971" t="str">
            <v>Hungary</v>
          </cell>
          <cell r="D971" t="str">
            <v>Humanitarian</v>
          </cell>
          <cell r="S971" t="str">
            <v>.</v>
          </cell>
          <cell r="AN971">
            <v>1</v>
          </cell>
          <cell r="AY971">
            <v>0</v>
          </cell>
        </row>
        <row r="972">
          <cell r="B972" t="str">
            <v>Hungary</v>
          </cell>
          <cell r="D972" t="str">
            <v>Humanitarian</v>
          </cell>
          <cell r="S972">
            <v>2500000</v>
          </cell>
          <cell r="AN972">
            <v>1</v>
          </cell>
          <cell r="AY972">
            <v>0</v>
          </cell>
        </row>
        <row r="973">
          <cell r="B973" t="str">
            <v>Hungary</v>
          </cell>
          <cell r="D973" t="str">
            <v>Humanitarian</v>
          </cell>
          <cell r="S973">
            <v>4283999.9999999991</v>
          </cell>
          <cell r="AN973">
            <v>1</v>
          </cell>
          <cell r="AY973">
            <v>0</v>
          </cell>
        </row>
        <row r="974">
          <cell r="B974" t="str">
            <v>India</v>
          </cell>
          <cell r="D974" t="str">
            <v>Humanitarian</v>
          </cell>
          <cell r="S974">
            <v>1770330.3985610148</v>
          </cell>
          <cell r="AN974">
            <v>1</v>
          </cell>
          <cell r="AY974">
            <v>0</v>
          </cell>
        </row>
        <row r="975">
          <cell r="B975" t="str">
            <v>India</v>
          </cell>
          <cell r="D975" t="str">
            <v>Humanitarian</v>
          </cell>
          <cell r="S975">
            <v>73132.632774779893</v>
          </cell>
          <cell r="AN975">
            <v>1</v>
          </cell>
          <cell r="AY975">
            <v>0</v>
          </cell>
        </row>
        <row r="976">
          <cell r="B976" t="str">
            <v>India</v>
          </cell>
          <cell r="D976" t="str">
            <v>Humanitarian</v>
          </cell>
          <cell r="S976" t="str">
            <v>.</v>
          </cell>
          <cell r="AN976">
            <v>1</v>
          </cell>
          <cell r="AY976">
            <v>0</v>
          </cell>
        </row>
        <row r="977">
          <cell r="B977" t="str">
            <v>India</v>
          </cell>
          <cell r="D977" t="str">
            <v>Humanitarian</v>
          </cell>
          <cell r="S977" t="str">
            <v>.</v>
          </cell>
          <cell r="AN977">
            <v>1</v>
          </cell>
          <cell r="AY977">
            <v>0</v>
          </cell>
        </row>
        <row r="978">
          <cell r="B978" t="str">
            <v>India</v>
          </cell>
          <cell r="D978" t="str">
            <v>Humanitarian</v>
          </cell>
          <cell r="S978" t="str">
            <v/>
          </cell>
          <cell r="AN978">
            <v>1</v>
          </cell>
          <cell r="AY978">
            <v>0</v>
          </cell>
        </row>
        <row r="979">
          <cell r="B979" t="str">
            <v>India</v>
          </cell>
          <cell r="D979" t="str">
            <v>Humanitarian</v>
          </cell>
          <cell r="S979" t="str">
            <v/>
          </cell>
          <cell r="AN979">
            <v>1</v>
          </cell>
          <cell r="AY979">
            <v>0</v>
          </cell>
        </row>
        <row r="980">
          <cell r="B980" t="str">
            <v>Ireland</v>
          </cell>
          <cell r="D980" t="str">
            <v>Humanitarian</v>
          </cell>
          <cell r="S980">
            <v>19000000</v>
          </cell>
          <cell r="AN980">
            <v>1</v>
          </cell>
          <cell r="AY980">
            <v>0</v>
          </cell>
        </row>
        <row r="981">
          <cell r="B981" t="str">
            <v>Ireland</v>
          </cell>
          <cell r="D981" t="str">
            <v>Humanitarian</v>
          </cell>
          <cell r="S981" t="str">
            <v>.</v>
          </cell>
          <cell r="AN981">
            <v>1</v>
          </cell>
          <cell r="AY981">
            <v>0</v>
          </cell>
        </row>
        <row r="982">
          <cell r="B982" t="str">
            <v>Ireland</v>
          </cell>
          <cell r="D982" t="str">
            <v>Humanitarian</v>
          </cell>
          <cell r="S982">
            <v>135374.42014579193</v>
          </cell>
          <cell r="AN982">
            <v>1</v>
          </cell>
          <cell r="AY982">
            <v>0</v>
          </cell>
        </row>
        <row r="983">
          <cell r="B983" t="str">
            <v>Ireland</v>
          </cell>
          <cell r="D983" t="str">
            <v>Humanitarian</v>
          </cell>
          <cell r="S983" t="str">
            <v/>
          </cell>
          <cell r="AN983">
            <v>1</v>
          </cell>
          <cell r="AY983">
            <v>0</v>
          </cell>
        </row>
        <row r="984">
          <cell r="B984" t="str">
            <v>Ireland</v>
          </cell>
          <cell r="D984" t="str">
            <v>Humanitarian</v>
          </cell>
          <cell r="S984" t="str">
            <v/>
          </cell>
          <cell r="AN984">
            <v>1</v>
          </cell>
          <cell r="AY984">
            <v>0</v>
          </cell>
        </row>
        <row r="985">
          <cell r="B985" t="str">
            <v>Ireland</v>
          </cell>
          <cell r="D985" t="str">
            <v>Humanitarian</v>
          </cell>
          <cell r="S985">
            <v>2705197.3871059357</v>
          </cell>
          <cell r="AN985">
            <v>1</v>
          </cell>
          <cell r="AY985">
            <v>0</v>
          </cell>
        </row>
        <row r="986">
          <cell r="B986" t="str">
            <v>Ireland</v>
          </cell>
          <cell r="D986" t="str">
            <v>Humanitarian</v>
          </cell>
          <cell r="S986" t="str">
            <v>.</v>
          </cell>
          <cell r="AN986">
            <v>1</v>
          </cell>
          <cell r="AY986">
            <v>0</v>
          </cell>
        </row>
        <row r="987">
          <cell r="B987" t="str">
            <v>Ireland</v>
          </cell>
          <cell r="D987" t="str">
            <v>Humanitarian</v>
          </cell>
          <cell r="S987" t="str">
            <v>.</v>
          </cell>
          <cell r="AN987">
            <v>1</v>
          </cell>
          <cell r="AY987">
            <v>0</v>
          </cell>
        </row>
        <row r="988">
          <cell r="B988" t="str">
            <v>Ireland</v>
          </cell>
          <cell r="D988" t="str">
            <v>Humanitarian</v>
          </cell>
          <cell r="S988">
            <v>500000</v>
          </cell>
          <cell r="AN988">
            <v>1</v>
          </cell>
          <cell r="AY988">
            <v>0</v>
          </cell>
        </row>
        <row r="989">
          <cell r="B989" t="str">
            <v>Ireland</v>
          </cell>
          <cell r="D989" t="str">
            <v>Humanitarian</v>
          </cell>
          <cell r="S989">
            <v>2197000</v>
          </cell>
          <cell r="AN989">
            <v>1</v>
          </cell>
          <cell r="AY989">
            <v>0</v>
          </cell>
        </row>
        <row r="990">
          <cell r="B990" t="str">
            <v>Ireland</v>
          </cell>
          <cell r="D990" t="str">
            <v>Humanitarian</v>
          </cell>
          <cell r="S990">
            <v>32000000</v>
          </cell>
          <cell r="AN990">
            <v>1</v>
          </cell>
          <cell r="AY990">
            <v>0</v>
          </cell>
        </row>
        <row r="991">
          <cell r="B991" t="str">
            <v>Ireland</v>
          </cell>
          <cell r="D991" t="str">
            <v>Humanitarian</v>
          </cell>
          <cell r="S991" t="str">
            <v/>
          </cell>
          <cell r="AN991">
            <v>1</v>
          </cell>
          <cell r="AY991">
            <v>0</v>
          </cell>
        </row>
        <row r="992">
          <cell r="B992" t="str">
            <v>Ireland</v>
          </cell>
          <cell r="D992" t="str">
            <v>Humanitarian</v>
          </cell>
          <cell r="S992" t="str">
            <v/>
          </cell>
          <cell r="AN992">
            <v>1</v>
          </cell>
          <cell r="AY992">
            <v>0</v>
          </cell>
        </row>
        <row r="993">
          <cell r="B993" t="str">
            <v>Ireland</v>
          </cell>
          <cell r="D993" t="str">
            <v>Humanitarian</v>
          </cell>
          <cell r="S993">
            <v>5100000</v>
          </cell>
          <cell r="AN993">
            <v>1</v>
          </cell>
          <cell r="AY993">
            <v>0</v>
          </cell>
        </row>
        <row r="994">
          <cell r="B994" t="str">
            <v>Ireland</v>
          </cell>
          <cell r="D994" t="str">
            <v>Humanitarian</v>
          </cell>
          <cell r="S994">
            <v>2100000</v>
          </cell>
          <cell r="AN994">
            <v>1</v>
          </cell>
          <cell r="AY994">
            <v>0</v>
          </cell>
        </row>
        <row r="995">
          <cell r="B995" t="str">
            <v>Ireland</v>
          </cell>
          <cell r="D995" t="str">
            <v>Humanitarian</v>
          </cell>
          <cell r="S995">
            <v>12000000</v>
          </cell>
          <cell r="AN995">
            <v>1</v>
          </cell>
          <cell r="AY995">
            <v>0</v>
          </cell>
        </row>
        <row r="996">
          <cell r="B996" t="str">
            <v>Ireland</v>
          </cell>
          <cell r="D996" t="str">
            <v>Humanitarian</v>
          </cell>
          <cell r="S996">
            <v>50000</v>
          </cell>
          <cell r="AN996">
            <v>1</v>
          </cell>
          <cell r="AY996">
            <v>0</v>
          </cell>
        </row>
        <row r="997">
          <cell r="B997" t="str">
            <v>Ireland</v>
          </cell>
          <cell r="D997" t="str">
            <v>Military</v>
          </cell>
          <cell r="S997">
            <v>3850000</v>
          </cell>
          <cell r="AN997">
            <v>1</v>
          </cell>
          <cell r="AY997">
            <v>0</v>
          </cell>
        </row>
        <row r="998">
          <cell r="B998" t="str">
            <v>Ireland</v>
          </cell>
          <cell r="D998" t="str">
            <v>Financial</v>
          </cell>
          <cell r="S998">
            <v>20000000</v>
          </cell>
          <cell r="AN998">
            <v>1</v>
          </cell>
          <cell r="AY998">
            <v>0</v>
          </cell>
        </row>
        <row r="999">
          <cell r="B999" t="str">
            <v>Ireland</v>
          </cell>
          <cell r="D999" t="str">
            <v>Financial</v>
          </cell>
          <cell r="S999">
            <v>4000000</v>
          </cell>
          <cell r="AN999">
            <v>1</v>
          </cell>
          <cell r="AY999">
            <v>0</v>
          </cell>
        </row>
        <row r="1000">
          <cell r="B1000" t="str">
            <v>Ireland</v>
          </cell>
          <cell r="D1000" t="str">
            <v>Financial</v>
          </cell>
          <cell r="S1000">
            <v>1000000</v>
          </cell>
          <cell r="AN1000">
            <v>1</v>
          </cell>
          <cell r="AY1000">
            <v>0</v>
          </cell>
        </row>
        <row r="1001">
          <cell r="B1001" t="str">
            <v>Ireland</v>
          </cell>
          <cell r="D1001" t="str">
            <v>Financial</v>
          </cell>
          <cell r="S1001">
            <v>7000000</v>
          </cell>
          <cell r="AN1001">
            <v>1</v>
          </cell>
          <cell r="AY1001">
            <v>0</v>
          </cell>
        </row>
        <row r="1002">
          <cell r="B1002" t="str">
            <v>Ireland</v>
          </cell>
          <cell r="D1002" t="str">
            <v>Financial</v>
          </cell>
          <cell r="S1002">
            <v>8000000</v>
          </cell>
          <cell r="AN1002">
            <v>1</v>
          </cell>
          <cell r="AY1002">
            <v>0</v>
          </cell>
        </row>
        <row r="1003">
          <cell r="B1003" t="str">
            <v>Iceland</v>
          </cell>
          <cell r="D1003" t="str">
            <v>Humanitarian</v>
          </cell>
          <cell r="S1003">
            <v>989761.09215017071</v>
          </cell>
          <cell r="AN1003">
            <v>1</v>
          </cell>
          <cell r="AY1003">
            <v>0</v>
          </cell>
        </row>
        <row r="1004">
          <cell r="B1004" t="str">
            <v>Iceland</v>
          </cell>
          <cell r="D1004" t="str">
            <v>Humanitarian</v>
          </cell>
          <cell r="S1004">
            <v>341296.92832764506</v>
          </cell>
          <cell r="AN1004">
            <v>1</v>
          </cell>
          <cell r="AY1004">
            <v>0</v>
          </cell>
        </row>
        <row r="1005">
          <cell r="B1005" t="str">
            <v>Iceland</v>
          </cell>
          <cell r="D1005" t="str">
            <v>Humanitarian</v>
          </cell>
          <cell r="S1005">
            <v>341296.92832764506</v>
          </cell>
          <cell r="AN1005">
            <v>1</v>
          </cell>
          <cell r="AY1005">
            <v>0</v>
          </cell>
        </row>
        <row r="1006">
          <cell r="B1006" t="str">
            <v>Iceland</v>
          </cell>
          <cell r="D1006" t="str">
            <v>Humanitarian</v>
          </cell>
          <cell r="S1006">
            <v>682593.85665529012</v>
          </cell>
          <cell r="AN1006">
            <v>1</v>
          </cell>
          <cell r="AY1006">
            <v>0</v>
          </cell>
        </row>
        <row r="1007">
          <cell r="B1007" t="str">
            <v>Iceland</v>
          </cell>
          <cell r="D1007" t="str">
            <v>Humanitarian</v>
          </cell>
          <cell r="S1007">
            <v>2013651.8771331059</v>
          </cell>
          <cell r="AN1007">
            <v>1</v>
          </cell>
          <cell r="AY1007">
            <v>0</v>
          </cell>
        </row>
        <row r="1008">
          <cell r="B1008" t="str">
            <v>Iceland</v>
          </cell>
          <cell r="D1008" t="str">
            <v>Humanitarian</v>
          </cell>
          <cell r="S1008">
            <v>1467576.7918088736</v>
          </cell>
          <cell r="AN1008">
            <v>1</v>
          </cell>
          <cell r="AY1008">
            <v>0</v>
          </cell>
        </row>
        <row r="1009">
          <cell r="B1009" t="str">
            <v>Iceland</v>
          </cell>
          <cell r="D1009" t="str">
            <v>Humanitarian</v>
          </cell>
          <cell r="S1009">
            <v>409556.31399317406</v>
          </cell>
          <cell r="AN1009">
            <v>1</v>
          </cell>
          <cell r="AY1009">
            <v>0</v>
          </cell>
        </row>
        <row r="1010">
          <cell r="B1010" t="str">
            <v>Iceland</v>
          </cell>
          <cell r="D1010" t="str">
            <v>Humanitarian</v>
          </cell>
          <cell r="S1010">
            <v>4402730.3754266212</v>
          </cell>
          <cell r="AN1010">
            <v>1</v>
          </cell>
          <cell r="AY1010">
            <v>0</v>
          </cell>
        </row>
        <row r="1011">
          <cell r="B1011" t="str">
            <v>Iceland</v>
          </cell>
          <cell r="D1011" t="str">
            <v>Humanitarian</v>
          </cell>
          <cell r="S1011">
            <v>682593.85665529012</v>
          </cell>
          <cell r="AN1011">
            <v>1</v>
          </cell>
          <cell r="AY1011">
            <v>0</v>
          </cell>
        </row>
        <row r="1012">
          <cell r="B1012" t="str">
            <v>Iceland</v>
          </cell>
          <cell r="D1012" t="str">
            <v>Military</v>
          </cell>
          <cell r="S1012">
            <v>200000</v>
          </cell>
          <cell r="AN1012">
            <v>1</v>
          </cell>
          <cell r="AY1012">
            <v>0</v>
          </cell>
        </row>
        <row r="1013">
          <cell r="B1013" t="str">
            <v>Iceland</v>
          </cell>
          <cell r="D1013" t="str">
            <v>Military</v>
          </cell>
          <cell r="S1013" t="str">
            <v>.</v>
          </cell>
          <cell r="AN1013">
            <v>1</v>
          </cell>
          <cell r="AY1013">
            <v>0</v>
          </cell>
        </row>
        <row r="1014">
          <cell r="B1014" t="str">
            <v>Iceland</v>
          </cell>
          <cell r="D1014" t="str">
            <v>Military</v>
          </cell>
          <cell r="S1014">
            <v>672933.82561772224</v>
          </cell>
          <cell r="AN1014">
            <v>1</v>
          </cell>
          <cell r="AY1014">
            <v>1</v>
          </cell>
        </row>
        <row r="1015">
          <cell r="B1015" t="str">
            <v>Iceland</v>
          </cell>
          <cell r="D1015" t="str">
            <v>Military</v>
          </cell>
          <cell r="S1015">
            <v>3562457.3378839591</v>
          </cell>
          <cell r="AN1015">
            <v>1</v>
          </cell>
          <cell r="AY1015">
            <v>1</v>
          </cell>
        </row>
        <row r="1016">
          <cell r="B1016" t="str">
            <v>Iceland</v>
          </cell>
          <cell r="D1016" t="str">
            <v>Military</v>
          </cell>
          <cell r="S1016">
            <v>3603412.9692832762</v>
          </cell>
          <cell r="AN1016">
            <v>1</v>
          </cell>
          <cell r="AY1016">
            <v>1</v>
          </cell>
        </row>
        <row r="1017">
          <cell r="B1017" t="str">
            <v>Iceland</v>
          </cell>
          <cell r="D1017" t="str">
            <v>Military</v>
          </cell>
          <cell r="S1017">
            <v>8191126.2798634814</v>
          </cell>
          <cell r="AN1017">
            <v>1</v>
          </cell>
          <cell r="AY1017">
            <v>1</v>
          </cell>
        </row>
        <row r="1018">
          <cell r="B1018" t="str">
            <v>Iceland</v>
          </cell>
          <cell r="D1018" t="str">
            <v>Military</v>
          </cell>
          <cell r="S1018">
            <v>409556.31399317406</v>
          </cell>
          <cell r="AN1018">
            <v>1</v>
          </cell>
          <cell r="AY1018">
            <v>1</v>
          </cell>
        </row>
        <row r="1019">
          <cell r="B1019" t="str">
            <v>Iceland</v>
          </cell>
          <cell r="D1019" t="str">
            <v>Military</v>
          </cell>
          <cell r="S1019" t="str">
            <v>.</v>
          </cell>
          <cell r="AN1019">
            <v>1</v>
          </cell>
          <cell r="AY1019">
            <v>0</v>
          </cell>
        </row>
        <row r="1020">
          <cell r="B1020" t="str">
            <v>Iceland</v>
          </cell>
          <cell r="D1020" t="str">
            <v>Military</v>
          </cell>
          <cell r="S1020">
            <v>7800000</v>
          </cell>
          <cell r="AN1020">
            <v>1</v>
          </cell>
          <cell r="AY1020">
            <v>1</v>
          </cell>
        </row>
        <row r="1021">
          <cell r="B1021" t="str">
            <v>Iceland</v>
          </cell>
          <cell r="D1021" t="str">
            <v>Financial</v>
          </cell>
          <cell r="S1021">
            <v>887372.01365187718</v>
          </cell>
          <cell r="AN1021">
            <v>1</v>
          </cell>
          <cell r="AY1021">
            <v>0</v>
          </cell>
        </row>
        <row r="1022">
          <cell r="B1022" t="str">
            <v>Iceland</v>
          </cell>
          <cell r="D1022" t="str">
            <v>Financial</v>
          </cell>
          <cell r="S1022">
            <v>887372.01365187718</v>
          </cell>
          <cell r="AN1022">
            <v>1</v>
          </cell>
          <cell r="AY1022">
            <v>0</v>
          </cell>
        </row>
        <row r="1023">
          <cell r="B1023" t="str">
            <v>Iceland</v>
          </cell>
          <cell r="D1023" t="str">
            <v>Financial</v>
          </cell>
          <cell r="S1023">
            <v>3105802.0477815699</v>
          </cell>
          <cell r="AN1023">
            <v>1</v>
          </cell>
          <cell r="AY1023">
            <v>0</v>
          </cell>
        </row>
        <row r="1024">
          <cell r="B1024" t="str">
            <v>Iceland</v>
          </cell>
          <cell r="D1024" t="str">
            <v>Financial</v>
          </cell>
          <cell r="S1024">
            <v>4778156.9965870306</v>
          </cell>
          <cell r="AN1024">
            <v>1</v>
          </cell>
          <cell r="AY1024">
            <v>0</v>
          </cell>
        </row>
        <row r="1025">
          <cell r="B1025" t="str">
            <v>Italy</v>
          </cell>
          <cell r="D1025" t="str">
            <v>Humanitarian</v>
          </cell>
          <cell r="S1025">
            <v>1000000</v>
          </cell>
          <cell r="AN1025">
            <v>1</v>
          </cell>
          <cell r="AY1025">
            <v>0</v>
          </cell>
        </row>
        <row r="1026">
          <cell r="B1026" t="str">
            <v>Italy</v>
          </cell>
          <cell r="D1026" t="str">
            <v>Humanitarian</v>
          </cell>
          <cell r="S1026">
            <v>189340.14957871818</v>
          </cell>
          <cell r="AN1026">
            <v>1</v>
          </cell>
          <cell r="AY1026">
            <v>0</v>
          </cell>
        </row>
        <row r="1027">
          <cell r="B1027" t="str">
            <v>Italy</v>
          </cell>
          <cell r="D1027" t="str">
            <v>Humanitarian</v>
          </cell>
          <cell r="S1027">
            <v>7826834.232699044</v>
          </cell>
          <cell r="AN1027">
            <v>1</v>
          </cell>
          <cell r="AY1027">
            <v>0</v>
          </cell>
        </row>
        <row r="1028">
          <cell r="B1028" t="str">
            <v>Italy</v>
          </cell>
          <cell r="D1028" t="str">
            <v>Humanitarian</v>
          </cell>
          <cell r="S1028" t="str">
            <v/>
          </cell>
          <cell r="AN1028">
            <v>1</v>
          </cell>
          <cell r="AY1028">
            <v>0</v>
          </cell>
        </row>
        <row r="1029">
          <cell r="B1029" t="str">
            <v>Italy</v>
          </cell>
          <cell r="D1029" t="str">
            <v>Humanitarian</v>
          </cell>
          <cell r="S1029" t="str">
            <v/>
          </cell>
          <cell r="AN1029">
            <v>1</v>
          </cell>
          <cell r="AY1029">
            <v>0</v>
          </cell>
        </row>
        <row r="1030">
          <cell r="B1030" t="str">
            <v>Italy</v>
          </cell>
          <cell r="D1030" t="str">
            <v>Humanitarian</v>
          </cell>
          <cell r="S1030" t="str">
            <v/>
          </cell>
          <cell r="AN1030">
            <v>1</v>
          </cell>
          <cell r="AY1030">
            <v>0</v>
          </cell>
        </row>
        <row r="1031">
          <cell r="B1031" t="str">
            <v>Italy</v>
          </cell>
          <cell r="D1031" t="str">
            <v>Humanitarian</v>
          </cell>
          <cell r="S1031" t="str">
            <v/>
          </cell>
          <cell r="AN1031">
            <v>1</v>
          </cell>
          <cell r="AY1031">
            <v>0</v>
          </cell>
        </row>
        <row r="1032">
          <cell r="B1032" t="str">
            <v>Italy</v>
          </cell>
          <cell r="D1032" t="str">
            <v>Humanitarian</v>
          </cell>
          <cell r="S1032">
            <v>17040613.462084636</v>
          </cell>
          <cell r="AN1032">
            <v>1</v>
          </cell>
          <cell r="AY1032">
            <v>0</v>
          </cell>
        </row>
        <row r="1033">
          <cell r="B1033" t="str">
            <v>Italy</v>
          </cell>
          <cell r="D1033" t="str">
            <v>Humanitarian</v>
          </cell>
          <cell r="S1033">
            <v>4000000</v>
          </cell>
          <cell r="AN1033">
            <v>1</v>
          </cell>
          <cell r="AY1033">
            <v>0</v>
          </cell>
        </row>
        <row r="1034">
          <cell r="B1034" t="str">
            <v>Italy</v>
          </cell>
          <cell r="D1034" t="str">
            <v>Humanitarian</v>
          </cell>
          <cell r="S1034">
            <v>6000000</v>
          </cell>
          <cell r="AN1034">
            <v>1</v>
          </cell>
          <cell r="AY1034">
            <v>0</v>
          </cell>
        </row>
        <row r="1035">
          <cell r="B1035" t="str">
            <v>Italy</v>
          </cell>
          <cell r="D1035" t="str">
            <v>Humanitarian</v>
          </cell>
          <cell r="S1035">
            <v>6000000</v>
          </cell>
          <cell r="AN1035">
            <v>1</v>
          </cell>
          <cell r="AY1035">
            <v>0</v>
          </cell>
        </row>
        <row r="1036">
          <cell r="B1036" t="str">
            <v>Italy</v>
          </cell>
          <cell r="D1036" t="str">
            <v>Humanitarian</v>
          </cell>
          <cell r="S1036">
            <v>10000000</v>
          </cell>
          <cell r="AN1036">
            <v>1</v>
          </cell>
          <cell r="AY1036">
            <v>0</v>
          </cell>
        </row>
        <row r="1037">
          <cell r="B1037" t="str">
            <v>Italy</v>
          </cell>
          <cell r="D1037" t="str">
            <v>Humanitarian</v>
          </cell>
          <cell r="S1037" t="str">
            <v>.</v>
          </cell>
          <cell r="AN1037">
            <v>1</v>
          </cell>
          <cell r="AY1037">
            <v>0</v>
          </cell>
        </row>
        <row r="1038">
          <cell r="B1038" t="str">
            <v>Italy</v>
          </cell>
          <cell r="D1038" t="str">
            <v>Humanitarian</v>
          </cell>
          <cell r="S1038">
            <v>160000000</v>
          </cell>
          <cell r="AN1038">
            <v>1</v>
          </cell>
          <cell r="AY1038">
            <v>0</v>
          </cell>
        </row>
        <row r="1039">
          <cell r="B1039" t="str">
            <v>Italy</v>
          </cell>
          <cell r="D1039" t="str">
            <v>Humanitarian</v>
          </cell>
          <cell r="S1039">
            <v>10000000</v>
          </cell>
          <cell r="AN1039">
            <v>1</v>
          </cell>
          <cell r="AY1039">
            <v>0</v>
          </cell>
        </row>
        <row r="1040">
          <cell r="B1040" t="str">
            <v>Italy</v>
          </cell>
          <cell r="D1040" t="str">
            <v>Military</v>
          </cell>
          <cell r="S1040">
            <v>150000000</v>
          </cell>
          <cell r="AN1040">
            <v>1</v>
          </cell>
          <cell r="AY1040">
            <v>1</v>
          </cell>
        </row>
        <row r="1041">
          <cell r="B1041" t="str">
            <v>Italy</v>
          </cell>
          <cell r="D1041" t="str">
            <v>Military</v>
          </cell>
          <cell r="S1041" t="str">
            <v>.</v>
          </cell>
          <cell r="AN1041">
            <v>1</v>
          </cell>
          <cell r="AY1041">
            <v>1</v>
          </cell>
        </row>
        <row r="1042">
          <cell r="B1042" t="str">
            <v>Italy</v>
          </cell>
          <cell r="D1042" t="str">
            <v>Military</v>
          </cell>
          <cell r="S1042">
            <v>8473353.5927293394</v>
          </cell>
          <cell r="AN1042">
            <v>1</v>
          </cell>
          <cell r="AY1042">
            <v>1</v>
          </cell>
        </row>
        <row r="1043">
          <cell r="B1043" t="str">
            <v>Italy</v>
          </cell>
          <cell r="D1043" t="str">
            <v>Military</v>
          </cell>
          <cell r="S1043" t="str">
            <v/>
          </cell>
          <cell r="AN1043">
            <v>1</v>
          </cell>
          <cell r="AY1043">
            <v>1</v>
          </cell>
        </row>
        <row r="1044">
          <cell r="B1044" t="str">
            <v>Italy</v>
          </cell>
          <cell r="D1044" t="str">
            <v>Military</v>
          </cell>
          <cell r="S1044" t="str">
            <v/>
          </cell>
          <cell r="AN1044">
            <v>1</v>
          </cell>
          <cell r="AY1044">
            <v>1</v>
          </cell>
        </row>
        <row r="1045">
          <cell r="B1045" t="str">
            <v>Italy</v>
          </cell>
          <cell r="D1045" t="str">
            <v>Military</v>
          </cell>
          <cell r="S1045" t="str">
            <v>.</v>
          </cell>
          <cell r="AN1045">
            <v>1</v>
          </cell>
          <cell r="AY1045">
            <v>1</v>
          </cell>
        </row>
        <row r="1046">
          <cell r="B1046" t="str">
            <v>Italy</v>
          </cell>
          <cell r="D1046" t="str">
            <v>Military</v>
          </cell>
          <cell r="S1046" t="str">
            <v>.</v>
          </cell>
          <cell r="AN1046">
            <v>1</v>
          </cell>
          <cell r="AY1046">
            <v>1</v>
          </cell>
        </row>
        <row r="1047">
          <cell r="B1047" t="str">
            <v>Italy</v>
          </cell>
          <cell r="D1047" t="str">
            <v>Military</v>
          </cell>
          <cell r="S1047">
            <v>160132898.44329605</v>
          </cell>
          <cell r="AN1047">
            <v>1</v>
          </cell>
          <cell r="AY1047">
            <v>1</v>
          </cell>
        </row>
        <row r="1048">
          <cell r="B1048" t="str">
            <v>Italy</v>
          </cell>
          <cell r="D1048" t="str">
            <v>Military</v>
          </cell>
          <cell r="S1048" t="str">
            <v/>
          </cell>
          <cell r="AN1048">
            <v>1</v>
          </cell>
          <cell r="AY1048">
            <v>1</v>
          </cell>
        </row>
        <row r="1049">
          <cell r="B1049" t="str">
            <v>Italy</v>
          </cell>
          <cell r="D1049" t="str">
            <v>Military</v>
          </cell>
          <cell r="S1049" t="str">
            <v/>
          </cell>
          <cell r="AN1049">
            <v>1</v>
          </cell>
          <cell r="AY1049">
            <v>1</v>
          </cell>
        </row>
        <row r="1050">
          <cell r="B1050" t="str">
            <v>Italy</v>
          </cell>
          <cell r="D1050" t="str">
            <v>Military</v>
          </cell>
          <cell r="S1050" t="str">
            <v/>
          </cell>
          <cell r="AN1050">
            <v>1</v>
          </cell>
          <cell r="AY1050">
            <v>1</v>
          </cell>
        </row>
        <row r="1051">
          <cell r="B1051" t="str">
            <v>Italy</v>
          </cell>
          <cell r="D1051" t="str">
            <v>Military</v>
          </cell>
          <cell r="S1051">
            <v>323553914.60759252</v>
          </cell>
          <cell r="AN1051">
            <v>1</v>
          </cell>
          <cell r="AY1051">
            <v>1</v>
          </cell>
        </row>
        <row r="1052">
          <cell r="B1052" t="str">
            <v>Italy</v>
          </cell>
          <cell r="D1052" t="str">
            <v>Military</v>
          </cell>
          <cell r="S1052" t="str">
            <v>.</v>
          </cell>
          <cell r="AN1052">
            <v>1</v>
          </cell>
          <cell r="AY1052">
            <v>1</v>
          </cell>
        </row>
        <row r="1053">
          <cell r="B1053" t="str">
            <v>Italy</v>
          </cell>
          <cell r="D1053" t="str">
            <v>Military</v>
          </cell>
          <cell r="S1053" t="str">
            <v/>
          </cell>
          <cell r="AN1053">
            <v>1</v>
          </cell>
          <cell r="AY1053">
            <v>1</v>
          </cell>
        </row>
        <row r="1054">
          <cell r="B1054" t="str">
            <v>Italy</v>
          </cell>
          <cell r="D1054" t="str">
            <v>Military</v>
          </cell>
          <cell r="S1054" t="str">
            <v>.</v>
          </cell>
          <cell r="AN1054">
            <v>1</v>
          </cell>
          <cell r="AY1054">
            <v>0</v>
          </cell>
        </row>
        <row r="1055">
          <cell r="B1055" t="str">
            <v>Italy</v>
          </cell>
          <cell r="D1055" t="str">
            <v>Military</v>
          </cell>
          <cell r="S1055">
            <v>49269733.254647538</v>
          </cell>
          <cell r="AN1055">
            <v>1</v>
          </cell>
          <cell r="AY1055">
            <v>1</v>
          </cell>
        </row>
        <row r="1056">
          <cell r="B1056" t="str">
            <v>Italy</v>
          </cell>
          <cell r="D1056" t="str">
            <v>Military</v>
          </cell>
          <cell r="S1056" t="str">
            <v>.</v>
          </cell>
          <cell r="AN1056">
            <v>1</v>
          </cell>
          <cell r="AY1056">
            <v>1</v>
          </cell>
        </row>
        <row r="1057">
          <cell r="B1057" t="str">
            <v>Italy</v>
          </cell>
          <cell r="D1057" t="str">
            <v>Financial</v>
          </cell>
          <cell r="S1057">
            <v>110000000</v>
          </cell>
          <cell r="AN1057">
            <v>1</v>
          </cell>
          <cell r="AY1057">
            <v>0</v>
          </cell>
        </row>
        <row r="1058">
          <cell r="B1058" t="str">
            <v>Italy</v>
          </cell>
          <cell r="D1058" t="str">
            <v>Financial</v>
          </cell>
          <cell r="S1058">
            <v>200000000</v>
          </cell>
          <cell r="AN1058">
            <v>1</v>
          </cell>
          <cell r="AY1058">
            <v>0</v>
          </cell>
        </row>
        <row r="1059">
          <cell r="B1059" t="str">
            <v>Italy</v>
          </cell>
          <cell r="D1059" t="str">
            <v>Financial</v>
          </cell>
          <cell r="S1059">
            <v>100000000</v>
          </cell>
          <cell r="AN1059">
            <v>1</v>
          </cell>
          <cell r="AY1059">
            <v>0</v>
          </cell>
        </row>
        <row r="1060">
          <cell r="B1060" t="str">
            <v>Japan</v>
          </cell>
          <cell r="D1060" t="str">
            <v>Humanitarian</v>
          </cell>
          <cell r="S1060">
            <v>56139354.350089937</v>
          </cell>
          <cell r="AN1060">
            <v>1</v>
          </cell>
          <cell r="AY1060">
            <v>0</v>
          </cell>
        </row>
        <row r="1061">
          <cell r="B1061" t="str">
            <v>Japan</v>
          </cell>
          <cell r="D1061" t="str">
            <v>Humanitarian</v>
          </cell>
          <cell r="S1061">
            <v>50998769.289027736</v>
          </cell>
          <cell r="AN1061">
            <v>1</v>
          </cell>
          <cell r="AY1061">
            <v>0</v>
          </cell>
        </row>
        <row r="1062">
          <cell r="B1062" t="str">
            <v>Japan</v>
          </cell>
          <cell r="D1062" t="str">
            <v>Humanitarian</v>
          </cell>
          <cell r="S1062">
            <v>2177411.7201552587</v>
          </cell>
          <cell r="AN1062">
            <v>1</v>
          </cell>
          <cell r="AY1062">
            <v>0</v>
          </cell>
        </row>
        <row r="1063">
          <cell r="B1063" t="str">
            <v>Japan</v>
          </cell>
          <cell r="D1063" t="str">
            <v>Humanitarian</v>
          </cell>
          <cell r="S1063">
            <v>1571523.2415033607</v>
          </cell>
          <cell r="AN1063">
            <v>1</v>
          </cell>
          <cell r="AY1063">
            <v>0</v>
          </cell>
        </row>
        <row r="1064">
          <cell r="B1064" t="str">
            <v>Japan</v>
          </cell>
          <cell r="D1064" t="str">
            <v>Humanitarian</v>
          </cell>
          <cell r="S1064" t="str">
            <v/>
          </cell>
          <cell r="AN1064">
            <v>1</v>
          </cell>
          <cell r="AY1064">
            <v>0</v>
          </cell>
        </row>
        <row r="1065">
          <cell r="B1065" t="str">
            <v>Japan</v>
          </cell>
          <cell r="D1065" t="str">
            <v>Humanitarian</v>
          </cell>
          <cell r="S1065">
            <v>2433020.9220865285</v>
          </cell>
          <cell r="AN1065">
            <v>1</v>
          </cell>
          <cell r="AY1065">
            <v>0</v>
          </cell>
        </row>
        <row r="1066">
          <cell r="B1066" t="str">
            <v>Japan</v>
          </cell>
          <cell r="D1066" t="str">
            <v>Humanitarian</v>
          </cell>
          <cell r="S1066">
            <v>468967499.7633248</v>
          </cell>
          <cell r="AN1066">
            <v>1</v>
          </cell>
          <cell r="AY1066">
            <v>0</v>
          </cell>
        </row>
        <row r="1067">
          <cell r="B1067" t="str">
            <v>Japan</v>
          </cell>
          <cell r="D1067" t="str">
            <v>Humanitarian</v>
          </cell>
          <cell r="S1067">
            <v>2433020.9220865285</v>
          </cell>
          <cell r="AN1067">
            <v>1</v>
          </cell>
          <cell r="AY1067">
            <v>0</v>
          </cell>
        </row>
        <row r="1068">
          <cell r="B1068" t="str">
            <v>Japan</v>
          </cell>
          <cell r="D1068" t="str">
            <v>Humanitarian</v>
          </cell>
          <cell r="S1068">
            <v>378680299.15743631</v>
          </cell>
          <cell r="AN1068">
            <v>1</v>
          </cell>
          <cell r="AY1068">
            <v>0</v>
          </cell>
        </row>
        <row r="1069">
          <cell r="B1069" t="str">
            <v>Japan</v>
          </cell>
          <cell r="D1069" t="str">
            <v>Humanitarian</v>
          </cell>
          <cell r="S1069">
            <v>66269052.352551356</v>
          </cell>
          <cell r="AN1069">
            <v>1</v>
          </cell>
          <cell r="AY1069">
            <v>0</v>
          </cell>
        </row>
        <row r="1070">
          <cell r="B1070" t="str">
            <v>Japan</v>
          </cell>
          <cell r="D1070" t="str">
            <v>Humanitarian</v>
          </cell>
          <cell r="S1070">
            <v>4733503.7394679543</v>
          </cell>
          <cell r="AN1070">
            <v>1</v>
          </cell>
          <cell r="AY1070">
            <v>0</v>
          </cell>
        </row>
        <row r="1071">
          <cell r="B1071" t="str">
            <v>Japan</v>
          </cell>
          <cell r="D1071" t="str">
            <v>Humanitarian</v>
          </cell>
          <cell r="S1071">
            <v>1399801.1928429424</v>
          </cell>
          <cell r="AN1071">
            <v>1</v>
          </cell>
          <cell r="AY1071">
            <v>0</v>
          </cell>
        </row>
        <row r="1072">
          <cell r="B1072" t="str">
            <v>Japan</v>
          </cell>
          <cell r="D1072" t="str">
            <v>Humanitarian</v>
          </cell>
          <cell r="S1072" t="str">
            <v/>
          </cell>
          <cell r="AN1072">
            <v>1</v>
          </cell>
          <cell r="AY1072">
            <v>0</v>
          </cell>
        </row>
        <row r="1073">
          <cell r="B1073" t="str">
            <v>Japan</v>
          </cell>
          <cell r="D1073" t="str">
            <v>Humanitarian</v>
          </cell>
          <cell r="S1073" t="str">
            <v/>
          </cell>
          <cell r="AN1073">
            <v>1</v>
          </cell>
          <cell r="AY1073">
            <v>0</v>
          </cell>
        </row>
        <row r="1074">
          <cell r="B1074" t="str">
            <v>Japan</v>
          </cell>
          <cell r="D1074" t="str">
            <v>Humanitarian</v>
          </cell>
          <cell r="S1074" t="str">
            <v/>
          </cell>
          <cell r="AN1074">
            <v>1</v>
          </cell>
          <cell r="AY1074">
            <v>0</v>
          </cell>
        </row>
        <row r="1075">
          <cell r="B1075" t="str">
            <v>Japan</v>
          </cell>
          <cell r="D1075" t="str">
            <v>Humanitarian</v>
          </cell>
          <cell r="S1075" t="str">
            <v/>
          </cell>
          <cell r="AN1075">
            <v>1</v>
          </cell>
          <cell r="AY1075">
            <v>0</v>
          </cell>
        </row>
        <row r="1076">
          <cell r="B1076" t="str">
            <v>Japan</v>
          </cell>
          <cell r="D1076" t="str">
            <v>Humanitarian</v>
          </cell>
          <cell r="S1076" t="str">
            <v/>
          </cell>
          <cell r="AN1076">
            <v>1</v>
          </cell>
          <cell r="AY1076">
            <v>0</v>
          </cell>
        </row>
        <row r="1077">
          <cell r="B1077" t="str">
            <v>Japan</v>
          </cell>
          <cell r="D1077" t="str">
            <v>Humanitarian</v>
          </cell>
          <cell r="S1077" t="str">
            <v/>
          </cell>
          <cell r="AN1077">
            <v>1</v>
          </cell>
          <cell r="AY1077">
            <v>0</v>
          </cell>
        </row>
        <row r="1078">
          <cell r="B1078" t="str">
            <v>Japan</v>
          </cell>
          <cell r="D1078" t="str">
            <v>Military</v>
          </cell>
          <cell r="S1078">
            <v>2082741.6453658999</v>
          </cell>
          <cell r="AN1078">
            <v>1</v>
          </cell>
          <cell r="AY1078">
            <v>1</v>
          </cell>
        </row>
        <row r="1079">
          <cell r="B1079" t="str">
            <v>Japan</v>
          </cell>
          <cell r="D1079" t="str">
            <v>Military</v>
          </cell>
          <cell r="S1079" t="str">
            <v/>
          </cell>
          <cell r="AN1079">
            <v>1</v>
          </cell>
          <cell r="AY1079">
            <v>1</v>
          </cell>
        </row>
        <row r="1080">
          <cell r="B1080" t="str">
            <v>Japan</v>
          </cell>
          <cell r="D1080" t="str">
            <v>Military</v>
          </cell>
          <cell r="S1080" t="str">
            <v/>
          </cell>
          <cell r="AN1080">
            <v>1</v>
          </cell>
          <cell r="AY1080">
            <v>1</v>
          </cell>
        </row>
        <row r="1081">
          <cell r="B1081" t="str">
            <v>Japan</v>
          </cell>
          <cell r="D1081" t="str">
            <v>Military</v>
          </cell>
          <cell r="S1081" t="str">
            <v/>
          </cell>
          <cell r="AN1081">
            <v>1</v>
          </cell>
          <cell r="AY1081">
            <v>1</v>
          </cell>
        </row>
        <row r="1082">
          <cell r="B1082" t="str">
            <v>Japan</v>
          </cell>
          <cell r="D1082" t="str">
            <v>Military</v>
          </cell>
          <cell r="S1082" t="str">
            <v/>
          </cell>
          <cell r="AN1082">
            <v>1</v>
          </cell>
          <cell r="AY1082">
            <v>1</v>
          </cell>
        </row>
        <row r="1083">
          <cell r="B1083" t="str">
            <v>Japan</v>
          </cell>
          <cell r="D1083" t="str">
            <v>Military</v>
          </cell>
          <cell r="S1083" t="str">
            <v/>
          </cell>
          <cell r="AN1083">
            <v>1</v>
          </cell>
          <cell r="AY1083">
            <v>1</v>
          </cell>
        </row>
        <row r="1084">
          <cell r="B1084" t="str">
            <v>Japan</v>
          </cell>
          <cell r="D1084" t="str">
            <v>Military</v>
          </cell>
          <cell r="S1084" t="str">
            <v/>
          </cell>
          <cell r="AN1084">
            <v>1</v>
          </cell>
          <cell r="AY1084">
            <v>1</v>
          </cell>
        </row>
        <row r="1085">
          <cell r="B1085" t="str">
            <v>Japan</v>
          </cell>
          <cell r="D1085" t="str">
            <v>Military</v>
          </cell>
          <cell r="S1085" t="str">
            <v/>
          </cell>
          <cell r="AN1085">
            <v>1</v>
          </cell>
          <cell r="AY1085">
            <v>1</v>
          </cell>
        </row>
        <row r="1086">
          <cell r="B1086" t="str">
            <v>Japan</v>
          </cell>
          <cell r="D1086" t="str">
            <v>Military</v>
          </cell>
          <cell r="S1086">
            <v>170406.13462084634</v>
          </cell>
          <cell r="AN1086">
            <v>1</v>
          </cell>
          <cell r="AY1086">
            <v>1</v>
          </cell>
        </row>
        <row r="1087">
          <cell r="B1087" t="str">
            <v>Japan</v>
          </cell>
          <cell r="D1087" t="str">
            <v>Military</v>
          </cell>
          <cell r="S1087" t="str">
            <v/>
          </cell>
          <cell r="AN1087">
            <v>1</v>
          </cell>
          <cell r="AY1087">
            <v>1</v>
          </cell>
        </row>
        <row r="1088">
          <cell r="B1088" t="str">
            <v>Japan</v>
          </cell>
          <cell r="D1088" t="str">
            <v>Military</v>
          </cell>
          <cell r="S1088" t="str">
            <v/>
          </cell>
          <cell r="AN1088">
            <v>1</v>
          </cell>
          <cell r="AY1088">
            <v>1</v>
          </cell>
        </row>
        <row r="1089">
          <cell r="B1089" t="str">
            <v>Japan</v>
          </cell>
          <cell r="D1089" t="str">
            <v>Military</v>
          </cell>
          <cell r="S1089">
            <v>68162.45384833854</v>
          </cell>
          <cell r="AN1089">
            <v>1</v>
          </cell>
          <cell r="AY1089">
            <v>1</v>
          </cell>
        </row>
        <row r="1090">
          <cell r="B1090" t="str">
            <v>Japan</v>
          </cell>
          <cell r="D1090" t="str">
            <v>Military</v>
          </cell>
          <cell r="S1090">
            <v>28401022.436807726</v>
          </cell>
          <cell r="AN1090">
            <v>1</v>
          </cell>
          <cell r="AY1090">
            <v>1</v>
          </cell>
        </row>
        <row r="1091">
          <cell r="B1091" t="str">
            <v>Japan</v>
          </cell>
          <cell r="D1091" t="str">
            <v>Financial</v>
          </cell>
          <cell r="S1091">
            <v>94670074.789359078</v>
          </cell>
          <cell r="AN1091">
            <v>1</v>
          </cell>
          <cell r="AY1091">
            <v>0</v>
          </cell>
        </row>
        <row r="1092">
          <cell r="B1092" t="str">
            <v>Japan</v>
          </cell>
          <cell r="D1092" t="str">
            <v>Financial</v>
          </cell>
          <cell r="S1092">
            <v>189340149.57871816</v>
          </cell>
          <cell r="AN1092">
            <v>1</v>
          </cell>
          <cell r="AY1092">
            <v>0</v>
          </cell>
        </row>
        <row r="1093">
          <cell r="B1093" t="str">
            <v>Japan</v>
          </cell>
          <cell r="D1093" t="str">
            <v>Financial</v>
          </cell>
          <cell r="S1093">
            <v>284010224.36807722</v>
          </cell>
          <cell r="AN1093">
            <v>1</v>
          </cell>
          <cell r="AY1093">
            <v>0</v>
          </cell>
        </row>
        <row r="1094">
          <cell r="B1094" t="str">
            <v>Japan</v>
          </cell>
          <cell r="D1094" t="str">
            <v>Financial</v>
          </cell>
          <cell r="S1094">
            <v>520685.41134147497</v>
          </cell>
          <cell r="AN1094">
            <v>1</v>
          </cell>
          <cell r="AY1094">
            <v>0</v>
          </cell>
        </row>
        <row r="1095">
          <cell r="B1095" t="str">
            <v>Japan</v>
          </cell>
          <cell r="D1095" t="str">
            <v>Financial</v>
          </cell>
          <cell r="S1095">
            <v>4733503739.4679537</v>
          </cell>
          <cell r="AN1095">
            <v>1</v>
          </cell>
          <cell r="AY1095">
            <v>0</v>
          </cell>
        </row>
        <row r="1096">
          <cell r="B1096" t="str">
            <v>Japan</v>
          </cell>
          <cell r="D1096" t="str">
            <v>Financial</v>
          </cell>
          <cell r="S1096">
            <v>445896052.25788128</v>
          </cell>
          <cell r="AN1096">
            <v>1</v>
          </cell>
          <cell r="AY1096">
            <v>0</v>
          </cell>
        </row>
        <row r="1097">
          <cell r="B1097" t="str">
            <v>Latvia</v>
          </cell>
          <cell r="D1097" t="str">
            <v>Humanitarian</v>
          </cell>
          <cell r="S1097">
            <v>560000</v>
          </cell>
          <cell r="AN1097">
            <v>1</v>
          </cell>
          <cell r="AY1097">
            <v>0</v>
          </cell>
        </row>
        <row r="1098">
          <cell r="B1098" t="str">
            <v>Latvia</v>
          </cell>
          <cell r="D1098" t="str">
            <v>Humanitarian</v>
          </cell>
          <cell r="S1098">
            <v>167417</v>
          </cell>
          <cell r="AN1098">
            <v>1</v>
          </cell>
          <cell r="AY1098">
            <v>0</v>
          </cell>
        </row>
        <row r="1099">
          <cell r="B1099" t="str">
            <v>Latvia</v>
          </cell>
          <cell r="D1099" t="str">
            <v>Humanitarian</v>
          </cell>
          <cell r="S1099" t="str">
            <v/>
          </cell>
          <cell r="AN1099">
            <v>1</v>
          </cell>
          <cell r="AY1099">
            <v>0</v>
          </cell>
        </row>
        <row r="1100">
          <cell r="B1100" t="str">
            <v>Latvia</v>
          </cell>
          <cell r="D1100" t="str">
            <v>Humanitarian</v>
          </cell>
          <cell r="S1100">
            <v>29996</v>
          </cell>
          <cell r="AN1100">
            <v>1</v>
          </cell>
          <cell r="AY1100">
            <v>0</v>
          </cell>
        </row>
        <row r="1101">
          <cell r="B1101" t="str">
            <v>Latvia</v>
          </cell>
          <cell r="D1101" t="str">
            <v>Humanitarian</v>
          </cell>
          <cell r="S1101">
            <v>24000</v>
          </cell>
          <cell r="AN1101">
            <v>1</v>
          </cell>
          <cell r="AY1101">
            <v>0</v>
          </cell>
        </row>
        <row r="1102">
          <cell r="B1102" t="str">
            <v>Latvia</v>
          </cell>
          <cell r="D1102" t="str">
            <v>Humanitarian</v>
          </cell>
          <cell r="S1102">
            <v>365000</v>
          </cell>
          <cell r="AN1102">
            <v>1</v>
          </cell>
          <cell r="AY1102">
            <v>0</v>
          </cell>
        </row>
        <row r="1103">
          <cell r="B1103" t="str">
            <v>Latvia</v>
          </cell>
          <cell r="D1103" t="str">
            <v>Humanitarian</v>
          </cell>
          <cell r="S1103">
            <v>1400000</v>
          </cell>
          <cell r="AN1103">
            <v>1</v>
          </cell>
          <cell r="AY1103">
            <v>0</v>
          </cell>
        </row>
        <row r="1104">
          <cell r="B1104" t="str">
            <v>Latvia</v>
          </cell>
          <cell r="D1104" t="str">
            <v>Humanitarian</v>
          </cell>
          <cell r="S1104">
            <v>559640</v>
          </cell>
          <cell r="AN1104">
            <v>1</v>
          </cell>
          <cell r="AY1104">
            <v>0</v>
          </cell>
        </row>
        <row r="1105">
          <cell r="B1105" t="str">
            <v>Latvia</v>
          </cell>
          <cell r="D1105" t="str">
            <v>Humanitarian</v>
          </cell>
          <cell r="S1105">
            <v>1385999.9999999998</v>
          </cell>
          <cell r="AN1105">
            <v>1</v>
          </cell>
          <cell r="AY1105">
            <v>0</v>
          </cell>
        </row>
        <row r="1106">
          <cell r="B1106" t="str">
            <v>Latvia</v>
          </cell>
          <cell r="D1106" t="str">
            <v>Humanitarian</v>
          </cell>
          <cell r="S1106">
            <v>185000</v>
          </cell>
          <cell r="AN1106">
            <v>1</v>
          </cell>
          <cell r="AY1106">
            <v>0</v>
          </cell>
        </row>
        <row r="1107">
          <cell r="B1107" t="str">
            <v>Latvia</v>
          </cell>
          <cell r="D1107" t="str">
            <v>Humanitarian</v>
          </cell>
          <cell r="S1107">
            <v>18500</v>
          </cell>
          <cell r="AN1107">
            <v>1</v>
          </cell>
          <cell r="AY1107">
            <v>0</v>
          </cell>
        </row>
        <row r="1108">
          <cell r="B1108" t="str">
            <v>Latvia</v>
          </cell>
          <cell r="D1108" t="str">
            <v>Humanitarian</v>
          </cell>
          <cell r="S1108">
            <v>317662.16936476377</v>
          </cell>
          <cell r="AN1108">
            <v>1</v>
          </cell>
          <cell r="AY1108">
            <v>0</v>
          </cell>
        </row>
        <row r="1109">
          <cell r="B1109" t="str">
            <v>Latvia</v>
          </cell>
          <cell r="D1109" t="str">
            <v>Humanitarian</v>
          </cell>
          <cell r="S1109" t="str">
            <v/>
          </cell>
          <cell r="AN1109">
            <v>1</v>
          </cell>
          <cell r="AY1109">
            <v>0</v>
          </cell>
        </row>
        <row r="1110">
          <cell r="B1110" t="str">
            <v>Latvia</v>
          </cell>
          <cell r="D1110" t="str">
            <v>Humanitarian</v>
          </cell>
          <cell r="S1110" t="str">
            <v/>
          </cell>
          <cell r="AN1110">
            <v>1</v>
          </cell>
          <cell r="AY1110">
            <v>0</v>
          </cell>
        </row>
        <row r="1111">
          <cell r="B1111" t="str">
            <v>Latvia</v>
          </cell>
          <cell r="D1111" t="str">
            <v>Humanitarian</v>
          </cell>
          <cell r="S1111" t="str">
            <v/>
          </cell>
          <cell r="AN1111">
            <v>1</v>
          </cell>
          <cell r="AY1111">
            <v>0</v>
          </cell>
        </row>
        <row r="1112">
          <cell r="B1112" t="str">
            <v>Latvia</v>
          </cell>
          <cell r="D1112" t="str">
            <v>Humanitarian</v>
          </cell>
          <cell r="S1112" t="str">
            <v/>
          </cell>
          <cell r="AN1112">
            <v>1</v>
          </cell>
          <cell r="AY1112">
            <v>0</v>
          </cell>
        </row>
        <row r="1113">
          <cell r="B1113" t="str">
            <v>Latvia</v>
          </cell>
          <cell r="D1113" t="str">
            <v>Humanitarian</v>
          </cell>
          <cell r="S1113">
            <v>2551000</v>
          </cell>
          <cell r="AN1113">
            <v>1</v>
          </cell>
          <cell r="AY1113">
            <v>0</v>
          </cell>
        </row>
        <row r="1114">
          <cell r="B1114" t="str">
            <v>Latvia</v>
          </cell>
          <cell r="D1114" t="str">
            <v>Humanitarian</v>
          </cell>
          <cell r="S1114">
            <v>56782</v>
          </cell>
          <cell r="AN1114">
            <v>1</v>
          </cell>
          <cell r="AY1114">
            <v>0</v>
          </cell>
        </row>
        <row r="1115">
          <cell r="B1115" t="str">
            <v>Latvia</v>
          </cell>
          <cell r="D1115" t="str">
            <v>Military</v>
          </cell>
          <cell r="S1115">
            <v>218800000</v>
          </cell>
          <cell r="AN1115">
            <v>1</v>
          </cell>
          <cell r="AY1115">
            <v>1</v>
          </cell>
        </row>
        <row r="1116">
          <cell r="B1116" t="str">
            <v>Latvia</v>
          </cell>
          <cell r="D1116" t="str">
            <v>Military</v>
          </cell>
          <cell r="S1116" t="str">
            <v/>
          </cell>
          <cell r="AN1116">
            <v>1</v>
          </cell>
          <cell r="AY1116">
            <v>1</v>
          </cell>
        </row>
        <row r="1117">
          <cell r="B1117" t="str">
            <v>Latvia</v>
          </cell>
          <cell r="D1117" t="str">
            <v>Military</v>
          </cell>
          <cell r="S1117" t="str">
            <v/>
          </cell>
          <cell r="AN1117">
            <v>1</v>
          </cell>
          <cell r="AY1117">
            <v>1</v>
          </cell>
        </row>
        <row r="1118">
          <cell r="B1118" t="str">
            <v>Latvia</v>
          </cell>
          <cell r="D1118" t="str">
            <v>Military</v>
          </cell>
          <cell r="S1118" t="str">
            <v/>
          </cell>
          <cell r="AN1118">
            <v>1</v>
          </cell>
          <cell r="AY1118">
            <v>1</v>
          </cell>
        </row>
        <row r="1119">
          <cell r="B1119" t="str">
            <v>Latvia</v>
          </cell>
          <cell r="D1119" t="str">
            <v>Military</v>
          </cell>
          <cell r="S1119" t="str">
            <v/>
          </cell>
          <cell r="AN1119">
            <v>1</v>
          </cell>
          <cell r="AY1119">
            <v>1</v>
          </cell>
        </row>
        <row r="1120">
          <cell r="B1120" t="str">
            <v>Latvia</v>
          </cell>
          <cell r="D1120" t="str">
            <v>Military</v>
          </cell>
          <cell r="S1120" t="str">
            <v/>
          </cell>
          <cell r="AN1120">
            <v>1</v>
          </cell>
          <cell r="AY1120">
            <v>1</v>
          </cell>
        </row>
        <row r="1121">
          <cell r="B1121" t="str">
            <v>Latvia</v>
          </cell>
          <cell r="D1121" t="str">
            <v>Military</v>
          </cell>
          <cell r="S1121">
            <v>30000000</v>
          </cell>
          <cell r="AN1121">
            <v>1</v>
          </cell>
          <cell r="AY1121">
            <v>1</v>
          </cell>
        </row>
        <row r="1122">
          <cell r="B1122" t="str">
            <v>Latvia</v>
          </cell>
          <cell r="D1122" t="str">
            <v>Military</v>
          </cell>
          <cell r="S1122">
            <v>36069298.494745813</v>
          </cell>
          <cell r="AN1122">
            <v>1</v>
          </cell>
          <cell r="AY1122">
            <v>1</v>
          </cell>
        </row>
        <row r="1123">
          <cell r="B1123" t="str">
            <v>Latvia</v>
          </cell>
          <cell r="D1123" t="str">
            <v>Military</v>
          </cell>
          <cell r="S1123" t="str">
            <v/>
          </cell>
          <cell r="AN1123">
            <v>1</v>
          </cell>
          <cell r="AY1123">
            <v>1</v>
          </cell>
        </row>
        <row r="1124">
          <cell r="B1124" t="str">
            <v>Latvia</v>
          </cell>
          <cell r="D1124" t="str">
            <v>Military</v>
          </cell>
          <cell r="S1124">
            <v>9853946.6509295087</v>
          </cell>
          <cell r="AN1124">
            <v>1</v>
          </cell>
          <cell r="AY1124">
            <v>1</v>
          </cell>
        </row>
        <row r="1125">
          <cell r="B1125" t="str">
            <v>Latvia</v>
          </cell>
          <cell r="D1125" t="str">
            <v>Military</v>
          </cell>
          <cell r="S1125">
            <v>76565546.699137986</v>
          </cell>
          <cell r="AN1125">
            <v>1</v>
          </cell>
          <cell r="AY1125">
            <v>1</v>
          </cell>
        </row>
        <row r="1126">
          <cell r="B1126" t="str">
            <v>Latvia</v>
          </cell>
          <cell r="D1126" t="str">
            <v>Military</v>
          </cell>
          <cell r="S1126" t="str">
            <v/>
          </cell>
          <cell r="AN1126">
            <v>1</v>
          </cell>
          <cell r="AY1126">
            <v>1</v>
          </cell>
        </row>
        <row r="1127">
          <cell r="B1127" t="str">
            <v>Latvia</v>
          </cell>
          <cell r="D1127" t="str">
            <v>Military</v>
          </cell>
          <cell r="S1127" t="str">
            <v/>
          </cell>
          <cell r="AN1127">
            <v>1</v>
          </cell>
          <cell r="AY1127">
            <v>1</v>
          </cell>
        </row>
        <row r="1128">
          <cell r="B1128" t="str">
            <v>Latvia</v>
          </cell>
          <cell r="D1128" t="str">
            <v>Military</v>
          </cell>
          <cell r="S1128" t="str">
            <v/>
          </cell>
          <cell r="AN1128">
            <v>1</v>
          </cell>
          <cell r="AY1128">
            <v>1</v>
          </cell>
        </row>
        <row r="1129">
          <cell r="B1129" t="str">
            <v>Latvia</v>
          </cell>
          <cell r="D1129" t="str">
            <v>Military</v>
          </cell>
          <cell r="S1129" t="str">
            <v/>
          </cell>
          <cell r="AN1129">
            <v>1</v>
          </cell>
          <cell r="AY1129">
            <v>1</v>
          </cell>
        </row>
        <row r="1130">
          <cell r="B1130" t="str">
            <v>Latvia</v>
          </cell>
          <cell r="D1130" t="str">
            <v>Military</v>
          </cell>
          <cell r="S1130" t="str">
            <v/>
          </cell>
          <cell r="AN1130">
            <v>1</v>
          </cell>
          <cell r="AY1130">
            <v>1</v>
          </cell>
        </row>
        <row r="1131">
          <cell r="B1131" t="str">
            <v>Latvia</v>
          </cell>
          <cell r="D1131" t="str">
            <v>Military</v>
          </cell>
          <cell r="S1131" t="str">
            <v>.</v>
          </cell>
          <cell r="AN1131">
            <v>1</v>
          </cell>
          <cell r="AY1131">
            <v>1</v>
          </cell>
        </row>
        <row r="1132">
          <cell r="B1132" t="str">
            <v>Latvia</v>
          </cell>
          <cell r="D1132" t="str">
            <v>Financial</v>
          </cell>
          <cell r="S1132">
            <v>5000000</v>
          </cell>
          <cell r="AN1132">
            <v>1</v>
          </cell>
          <cell r="AY1132">
            <v>0</v>
          </cell>
        </row>
        <row r="1133">
          <cell r="B1133" t="str">
            <v>Latvia</v>
          </cell>
          <cell r="D1133" t="str">
            <v>Financial</v>
          </cell>
          <cell r="S1133">
            <v>10000000</v>
          </cell>
          <cell r="AN1133">
            <v>1</v>
          </cell>
          <cell r="AY1133">
            <v>0</v>
          </cell>
        </row>
        <row r="1134">
          <cell r="B1134" t="str">
            <v>Latvia</v>
          </cell>
          <cell r="D1134" t="str">
            <v>Financial</v>
          </cell>
          <cell r="S1134">
            <v>2000000</v>
          </cell>
          <cell r="AN1134">
            <v>1</v>
          </cell>
          <cell r="AY1134">
            <v>0</v>
          </cell>
        </row>
        <row r="1135">
          <cell r="B1135" t="str">
            <v>Latvia</v>
          </cell>
          <cell r="D1135" t="str">
            <v>Financial</v>
          </cell>
          <cell r="S1135">
            <v>8000000</v>
          </cell>
          <cell r="AN1135">
            <v>1</v>
          </cell>
          <cell r="AY1135">
            <v>0</v>
          </cell>
        </row>
        <row r="1136">
          <cell r="B1136" t="str">
            <v>Latvia</v>
          </cell>
          <cell r="D1136" t="str">
            <v>Financial</v>
          </cell>
          <cell r="S1136">
            <v>7000000</v>
          </cell>
          <cell r="AN1136">
            <v>1</v>
          </cell>
          <cell r="AY1136">
            <v>0</v>
          </cell>
        </row>
        <row r="1137">
          <cell r="B1137" t="str">
            <v>Lithuania</v>
          </cell>
          <cell r="D1137" t="str">
            <v>Military</v>
          </cell>
          <cell r="S1137">
            <v>29000000</v>
          </cell>
          <cell r="AN1137">
            <v>1</v>
          </cell>
          <cell r="AY1137">
            <v>1</v>
          </cell>
        </row>
        <row r="1138">
          <cell r="B1138" t="str">
            <v>Lithuania</v>
          </cell>
          <cell r="D1138" t="str">
            <v>Military</v>
          </cell>
          <cell r="S1138">
            <v>10000000</v>
          </cell>
          <cell r="AN1138">
            <v>1</v>
          </cell>
          <cell r="AY1138">
            <v>1</v>
          </cell>
        </row>
        <row r="1139">
          <cell r="B1139" t="str">
            <v>Lithuania</v>
          </cell>
          <cell r="D1139" t="str">
            <v>Military</v>
          </cell>
          <cell r="S1139" t="str">
            <v/>
          </cell>
          <cell r="AN1139">
            <v>1</v>
          </cell>
          <cell r="AY1139">
            <v>1</v>
          </cell>
        </row>
        <row r="1140">
          <cell r="B1140" t="str">
            <v>Lithuania</v>
          </cell>
          <cell r="D1140" t="str">
            <v>Military</v>
          </cell>
          <cell r="S1140" t="str">
            <v/>
          </cell>
          <cell r="AN1140">
            <v>1</v>
          </cell>
          <cell r="AY1140">
            <v>1</v>
          </cell>
        </row>
        <row r="1141">
          <cell r="B1141" t="str">
            <v>Lithuania</v>
          </cell>
          <cell r="D1141" t="str">
            <v>Military</v>
          </cell>
          <cell r="S1141">
            <v>15500000</v>
          </cell>
          <cell r="AN1141">
            <v>1</v>
          </cell>
          <cell r="AY1141">
            <v>1</v>
          </cell>
        </row>
        <row r="1142">
          <cell r="B1142" t="str">
            <v>Lithuania</v>
          </cell>
          <cell r="D1142" t="str">
            <v>Military</v>
          </cell>
          <cell r="S1142" t="str">
            <v/>
          </cell>
          <cell r="AN1142">
            <v>1</v>
          </cell>
          <cell r="AY1142">
            <v>1</v>
          </cell>
        </row>
        <row r="1143">
          <cell r="B1143" t="str">
            <v>Lithuania</v>
          </cell>
          <cell r="D1143" t="str">
            <v>Military</v>
          </cell>
          <cell r="S1143" t="str">
            <v/>
          </cell>
          <cell r="AN1143">
            <v>1</v>
          </cell>
          <cell r="AY1143">
            <v>1</v>
          </cell>
        </row>
        <row r="1144">
          <cell r="B1144" t="str">
            <v>Lithuania</v>
          </cell>
          <cell r="D1144" t="str">
            <v>Military</v>
          </cell>
          <cell r="S1144">
            <v>2000000</v>
          </cell>
          <cell r="AN1144">
            <v>1</v>
          </cell>
          <cell r="AY1144">
            <v>1</v>
          </cell>
        </row>
        <row r="1145">
          <cell r="B1145" t="str">
            <v>Lithuania</v>
          </cell>
          <cell r="D1145" t="str">
            <v>Military</v>
          </cell>
          <cell r="S1145" t="str">
            <v/>
          </cell>
          <cell r="AN1145">
            <v>1</v>
          </cell>
          <cell r="AY1145">
            <v>1</v>
          </cell>
        </row>
        <row r="1146">
          <cell r="B1146" t="str">
            <v>Lithuania</v>
          </cell>
          <cell r="D1146" t="str">
            <v>Military</v>
          </cell>
          <cell r="S1146" t="str">
            <v/>
          </cell>
          <cell r="AN1146">
            <v>1</v>
          </cell>
          <cell r="AY1146">
            <v>1</v>
          </cell>
        </row>
        <row r="1147">
          <cell r="B1147" t="str">
            <v>Lithuania</v>
          </cell>
          <cell r="D1147" t="str">
            <v>Military</v>
          </cell>
          <cell r="S1147">
            <v>5680204.4873615447</v>
          </cell>
          <cell r="AN1147">
            <v>1</v>
          </cell>
          <cell r="AY1147">
            <v>1</v>
          </cell>
        </row>
        <row r="1148">
          <cell r="B1148" t="str">
            <v>Lithuania</v>
          </cell>
          <cell r="D1148" t="str">
            <v>Military</v>
          </cell>
          <cell r="S1148" t="str">
            <v/>
          </cell>
          <cell r="AN1148">
            <v>1</v>
          </cell>
          <cell r="AY1148">
            <v>1</v>
          </cell>
        </row>
        <row r="1149">
          <cell r="B1149" t="str">
            <v>Lithuania</v>
          </cell>
          <cell r="D1149" t="str">
            <v>Military</v>
          </cell>
          <cell r="S1149">
            <v>2840102.2436807724</v>
          </cell>
          <cell r="AN1149">
            <v>1</v>
          </cell>
          <cell r="AY1149">
            <v>1</v>
          </cell>
        </row>
        <row r="1150">
          <cell r="B1150" t="str">
            <v>Lithuania</v>
          </cell>
          <cell r="D1150" t="str">
            <v>Military</v>
          </cell>
          <cell r="S1150" t="str">
            <v/>
          </cell>
          <cell r="AN1150">
            <v>1</v>
          </cell>
          <cell r="AY1150">
            <v>1</v>
          </cell>
        </row>
        <row r="1151">
          <cell r="B1151" t="str">
            <v>Lithuania</v>
          </cell>
          <cell r="D1151" t="str">
            <v>Military</v>
          </cell>
          <cell r="S1151">
            <v>4971962.4491669126</v>
          </cell>
          <cell r="AN1151">
            <v>1</v>
          </cell>
          <cell r="AY1151">
            <v>1</v>
          </cell>
        </row>
        <row r="1152">
          <cell r="B1152" t="str">
            <v>Lithuania</v>
          </cell>
          <cell r="D1152" t="str">
            <v>Military</v>
          </cell>
          <cell r="S1152" t="str">
            <v/>
          </cell>
          <cell r="AN1152">
            <v>1</v>
          </cell>
          <cell r="AY1152">
            <v>1</v>
          </cell>
        </row>
        <row r="1153">
          <cell r="B1153" t="str">
            <v>Lithuania</v>
          </cell>
          <cell r="D1153" t="str">
            <v>Military</v>
          </cell>
          <cell r="S1153">
            <v>115504810.01589583</v>
          </cell>
          <cell r="AN1153">
            <v>1</v>
          </cell>
          <cell r="AY1153">
            <v>1</v>
          </cell>
        </row>
        <row r="1154">
          <cell r="B1154" t="str">
            <v>Lithuania</v>
          </cell>
          <cell r="D1154" t="str">
            <v>Military</v>
          </cell>
          <cell r="S1154" t="str">
            <v>.</v>
          </cell>
          <cell r="AN1154">
            <v>1</v>
          </cell>
          <cell r="AY1154">
            <v>0</v>
          </cell>
        </row>
        <row r="1155">
          <cell r="B1155" t="str">
            <v>Lithuania</v>
          </cell>
          <cell r="D1155" t="str">
            <v>Military</v>
          </cell>
          <cell r="S1155">
            <v>11181482.533371201</v>
          </cell>
          <cell r="AN1155">
            <v>1</v>
          </cell>
          <cell r="AY1155">
            <v>1</v>
          </cell>
        </row>
        <row r="1156">
          <cell r="B1156" t="str">
            <v>Lithuania</v>
          </cell>
          <cell r="D1156" t="str">
            <v>Military</v>
          </cell>
          <cell r="S1156" t="str">
            <v/>
          </cell>
          <cell r="AN1156">
            <v>1</v>
          </cell>
          <cell r="AY1156">
            <v>1</v>
          </cell>
        </row>
        <row r="1157">
          <cell r="B1157" t="str">
            <v>Lithuania</v>
          </cell>
          <cell r="D1157" t="str">
            <v>Military</v>
          </cell>
          <cell r="S1157" t="str">
            <v/>
          </cell>
          <cell r="AN1157">
            <v>1</v>
          </cell>
          <cell r="AY1157">
            <v>1</v>
          </cell>
        </row>
        <row r="1158">
          <cell r="B1158" t="str">
            <v>Lithuania</v>
          </cell>
          <cell r="D1158" t="str">
            <v>Military</v>
          </cell>
          <cell r="S1158" t="str">
            <v/>
          </cell>
          <cell r="AN1158">
            <v>1</v>
          </cell>
          <cell r="AY1158">
            <v>1</v>
          </cell>
        </row>
        <row r="1159">
          <cell r="B1159" t="str">
            <v>Lithuania</v>
          </cell>
          <cell r="D1159" t="str">
            <v>Military</v>
          </cell>
          <cell r="S1159" t="str">
            <v/>
          </cell>
          <cell r="AN1159">
            <v>1</v>
          </cell>
          <cell r="AY1159">
            <v>1</v>
          </cell>
        </row>
        <row r="1160">
          <cell r="B1160" t="str">
            <v>Lithuania</v>
          </cell>
          <cell r="D1160" t="str">
            <v>Military</v>
          </cell>
          <cell r="S1160" t="str">
            <v/>
          </cell>
          <cell r="AN1160">
            <v>1</v>
          </cell>
          <cell r="AY1160">
            <v>1</v>
          </cell>
        </row>
        <row r="1161">
          <cell r="B1161" t="str">
            <v>Lithuania</v>
          </cell>
          <cell r="D1161" t="str">
            <v>Military</v>
          </cell>
          <cell r="S1161" t="str">
            <v>.</v>
          </cell>
          <cell r="AN1161">
            <v>1</v>
          </cell>
          <cell r="AY1161">
            <v>0</v>
          </cell>
        </row>
        <row r="1162">
          <cell r="B1162" t="str">
            <v>Lithuania</v>
          </cell>
          <cell r="D1162" t="str">
            <v>Military</v>
          </cell>
          <cell r="S1162">
            <v>33321438.270523727</v>
          </cell>
          <cell r="AN1162">
            <v>1</v>
          </cell>
          <cell r="AY1162">
            <v>0</v>
          </cell>
        </row>
        <row r="1163">
          <cell r="B1163" t="str">
            <v>Lithuania</v>
          </cell>
          <cell r="D1163" t="str">
            <v>Military</v>
          </cell>
          <cell r="S1163" t="str">
            <v>.</v>
          </cell>
          <cell r="AN1163">
            <v>1</v>
          </cell>
          <cell r="AY1163">
            <v>1</v>
          </cell>
        </row>
        <row r="1164">
          <cell r="B1164" t="str">
            <v>Lithuania</v>
          </cell>
          <cell r="D1164" t="str">
            <v>Military</v>
          </cell>
          <cell r="S1164">
            <v>50000000</v>
          </cell>
          <cell r="AN1164">
            <v>1</v>
          </cell>
          <cell r="AY1164">
            <v>0</v>
          </cell>
        </row>
        <row r="1165">
          <cell r="B1165" t="str">
            <v>Lithuania</v>
          </cell>
          <cell r="D1165" t="str">
            <v>Military</v>
          </cell>
          <cell r="S1165">
            <v>85000000</v>
          </cell>
          <cell r="AN1165">
            <v>1</v>
          </cell>
          <cell r="AY1165">
            <v>1</v>
          </cell>
        </row>
        <row r="1166">
          <cell r="B1166" t="str">
            <v>Lithuania</v>
          </cell>
          <cell r="D1166" t="str">
            <v>Military</v>
          </cell>
          <cell r="S1166" t="str">
            <v/>
          </cell>
          <cell r="AN1166">
            <v>1</v>
          </cell>
          <cell r="AY1166">
            <v>1</v>
          </cell>
        </row>
        <row r="1167">
          <cell r="B1167" t="str">
            <v>Lithuania</v>
          </cell>
          <cell r="D1167" t="str">
            <v>Military</v>
          </cell>
          <cell r="S1167" t="str">
            <v/>
          </cell>
          <cell r="AN1167">
            <v>1</v>
          </cell>
          <cell r="AY1167">
            <v>1</v>
          </cell>
        </row>
        <row r="1168">
          <cell r="B1168" t="str">
            <v>Lithuania</v>
          </cell>
          <cell r="D1168" t="str">
            <v>Military</v>
          </cell>
          <cell r="S1168">
            <v>40000000</v>
          </cell>
          <cell r="AN1168">
            <v>1</v>
          </cell>
          <cell r="AY1168">
            <v>1</v>
          </cell>
        </row>
        <row r="1169">
          <cell r="B1169" t="str">
            <v>Lithuania</v>
          </cell>
          <cell r="D1169" t="str">
            <v>Military</v>
          </cell>
          <cell r="S1169" t="str">
            <v/>
          </cell>
          <cell r="AN1169">
            <v>1</v>
          </cell>
          <cell r="AY1169">
            <v>1</v>
          </cell>
        </row>
        <row r="1170">
          <cell r="B1170" t="str">
            <v>Lithuania</v>
          </cell>
          <cell r="D1170" t="str">
            <v>Military</v>
          </cell>
          <cell r="S1170" t="str">
            <v/>
          </cell>
          <cell r="AN1170">
            <v>1</v>
          </cell>
          <cell r="AY1170">
            <v>1</v>
          </cell>
        </row>
        <row r="1171">
          <cell r="B1171" t="str">
            <v>Lithuania</v>
          </cell>
          <cell r="D1171" t="str">
            <v>Military</v>
          </cell>
          <cell r="S1171" t="str">
            <v/>
          </cell>
          <cell r="AN1171">
            <v>1</v>
          </cell>
          <cell r="AY1171">
            <v>1</v>
          </cell>
        </row>
        <row r="1172">
          <cell r="B1172" t="str">
            <v>Lithuania</v>
          </cell>
          <cell r="D1172" t="str">
            <v>Military</v>
          </cell>
          <cell r="S1172" t="str">
            <v/>
          </cell>
          <cell r="AN1172">
            <v>1</v>
          </cell>
          <cell r="AY1172">
            <v>1</v>
          </cell>
        </row>
        <row r="1173">
          <cell r="B1173" t="str">
            <v>Lithuania</v>
          </cell>
          <cell r="D1173" t="str">
            <v>Military</v>
          </cell>
          <cell r="S1173" t="str">
            <v/>
          </cell>
          <cell r="AN1173">
            <v>1</v>
          </cell>
          <cell r="AY1173">
            <v>1</v>
          </cell>
        </row>
        <row r="1174">
          <cell r="B1174" t="str">
            <v>Lithuania</v>
          </cell>
          <cell r="D1174" t="str">
            <v>Military</v>
          </cell>
          <cell r="S1174" t="str">
            <v/>
          </cell>
          <cell r="AN1174">
            <v>1</v>
          </cell>
          <cell r="AY1174">
            <v>1</v>
          </cell>
        </row>
        <row r="1175">
          <cell r="B1175" t="str">
            <v>Lithuania</v>
          </cell>
          <cell r="D1175" t="str">
            <v>Military</v>
          </cell>
          <cell r="S1175" t="str">
            <v/>
          </cell>
          <cell r="AN1175">
            <v>1</v>
          </cell>
          <cell r="AY1175">
            <v>1</v>
          </cell>
        </row>
        <row r="1176">
          <cell r="B1176" t="str">
            <v>Lithuania</v>
          </cell>
          <cell r="D1176" t="str">
            <v>Military</v>
          </cell>
          <cell r="S1176" t="str">
            <v/>
          </cell>
          <cell r="AN1176">
            <v>1</v>
          </cell>
          <cell r="AY1176">
            <v>1</v>
          </cell>
        </row>
        <row r="1177">
          <cell r="B1177" t="str">
            <v>Lithuania</v>
          </cell>
          <cell r="D1177" t="str">
            <v>Military</v>
          </cell>
          <cell r="S1177" t="str">
            <v/>
          </cell>
          <cell r="AN1177">
            <v>1</v>
          </cell>
          <cell r="AY1177">
            <v>1</v>
          </cell>
        </row>
        <row r="1178">
          <cell r="B1178" t="str">
            <v>Lithuania</v>
          </cell>
          <cell r="D1178" t="str">
            <v>Military</v>
          </cell>
          <cell r="S1178">
            <v>45000000</v>
          </cell>
          <cell r="AN1178">
            <v>1</v>
          </cell>
          <cell r="AY1178">
            <v>1</v>
          </cell>
        </row>
        <row r="1179">
          <cell r="B1179" t="str">
            <v>Lithuania</v>
          </cell>
          <cell r="D1179" t="str">
            <v>Military</v>
          </cell>
          <cell r="S1179" t="str">
            <v/>
          </cell>
          <cell r="AN1179">
            <v>1</v>
          </cell>
          <cell r="AY1179">
            <v>1</v>
          </cell>
        </row>
        <row r="1180">
          <cell r="B1180" t="str">
            <v>Lithuania</v>
          </cell>
          <cell r="D1180" t="str">
            <v>Military</v>
          </cell>
          <cell r="S1180" t="str">
            <v/>
          </cell>
          <cell r="AN1180">
            <v>1</v>
          </cell>
          <cell r="AY1180">
            <v>1</v>
          </cell>
        </row>
        <row r="1181">
          <cell r="B1181" t="str">
            <v>Lithuania</v>
          </cell>
          <cell r="D1181" t="str">
            <v>Military</v>
          </cell>
          <cell r="S1181">
            <v>41000000</v>
          </cell>
          <cell r="AN1181">
            <v>1</v>
          </cell>
          <cell r="AY1181">
            <v>1</v>
          </cell>
        </row>
        <row r="1182">
          <cell r="B1182" t="str">
            <v>Lithuania</v>
          </cell>
          <cell r="D1182" t="str">
            <v>Military</v>
          </cell>
          <cell r="S1182">
            <v>6000000</v>
          </cell>
          <cell r="AN1182">
            <v>1</v>
          </cell>
          <cell r="AY1182">
            <v>0</v>
          </cell>
        </row>
        <row r="1183">
          <cell r="B1183" t="str">
            <v>Lithuania</v>
          </cell>
          <cell r="D1183" t="str">
            <v>Military</v>
          </cell>
          <cell r="S1183">
            <v>24473861.592350658</v>
          </cell>
          <cell r="AN1183">
            <v>1</v>
          </cell>
          <cell r="AY1183">
            <v>1</v>
          </cell>
        </row>
        <row r="1184">
          <cell r="B1184" t="str">
            <v>Lithuania</v>
          </cell>
          <cell r="D1184" t="str">
            <v>Military</v>
          </cell>
          <cell r="S1184" t="str">
            <v/>
          </cell>
          <cell r="AN1184">
            <v>1</v>
          </cell>
          <cell r="AY1184">
            <v>1</v>
          </cell>
        </row>
        <row r="1185">
          <cell r="B1185" t="str">
            <v>Lithuania</v>
          </cell>
          <cell r="D1185" t="str">
            <v>Military</v>
          </cell>
          <cell r="S1185" t="str">
            <v/>
          </cell>
          <cell r="AN1185">
            <v>1</v>
          </cell>
          <cell r="AY1185">
            <v>1</v>
          </cell>
        </row>
        <row r="1186">
          <cell r="B1186" t="str">
            <v>Lithuania</v>
          </cell>
          <cell r="D1186" t="str">
            <v>Military</v>
          </cell>
          <cell r="S1186" t="str">
            <v/>
          </cell>
          <cell r="AN1186">
            <v>1</v>
          </cell>
          <cell r="AY1186">
            <v>1</v>
          </cell>
        </row>
        <row r="1187">
          <cell r="B1187" t="str">
            <v>Lithuania</v>
          </cell>
          <cell r="D1187" t="str">
            <v>Military</v>
          </cell>
          <cell r="S1187" t="str">
            <v/>
          </cell>
          <cell r="AN1187">
            <v>1</v>
          </cell>
          <cell r="AY1187">
            <v>1</v>
          </cell>
        </row>
        <row r="1188">
          <cell r="B1188" t="str">
            <v>Lithuania</v>
          </cell>
          <cell r="D1188" t="str">
            <v>Military</v>
          </cell>
          <cell r="S1188">
            <v>66666666.666666664</v>
          </cell>
          <cell r="AN1188">
            <v>0</v>
          </cell>
          <cell r="AY1188">
            <v>1</v>
          </cell>
        </row>
        <row r="1189">
          <cell r="B1189" t="str">
            <v>Lithuania</v>
          </cell>
          <cell r="D1189" t="str">
            <v>Military</v>
          </cell>
          <cell r="S1189">
            <v>66666666.666666664</v>
          </cell>
          <cell r="AN1189">
            <v>0</v>
          </cell>
          <cell r="AY1189">
            <v>1</v>
          </cell>
        </row>
        <row r="1190">
          <cell r="B1190" t="str">
            <v>Lithuania</v>
          </cell>
          <cell r="D1190" t="str">
            <v>Military</v>
          </cell>
          <cell r="S1190">
            <v>66666666.666666664</v>
          </cell>
          <cell r="AN1190">
            <v>0</v>
          </cell>
          <cell r="AY1190">
            <v>1</v>
          </cell>
        </row>
        <row r="1191">
          <cell r="B1191" t="str">
            <v>Lithuania</v>
          </cell>
          <cell r="D1191" t="str">
            <v>Military</v>
          </cell>
          <cell r="S1191">
            <v>41000000</v>
          </cell>
          <cell r="AN1191">
            <v>1</v>
          </cell>
          <cell r="AY1191">
            <v>1</v>
          </cell>
        </row>
        <row r="1192">
          <cell r="B1192" t="str">
            <v>Lithuania</v>
          </cell>
          <cell r="D1192" t="str">
            <v>Military</v>
          </cell>
          <cell r="S1192" t="str">
            <v/>
          </cell>
          <cell r="AN1192">
            <v>1</v>
          </cell>
          <cell r="AY1192">
            <v>1</v>
          </cell>
        </row>
        <row r="1193">
          <cell r="B1193" t="str">
            <v>Lithuania</v>
          </cell>
          <cell r="D1193" t="str">
            <v>Military</v>
          </cell>
          <cell r="S1193" t="str">
            <v/>
          </cell>
          <cell r="AN1193">
            <v>1</v>
          </cell>
          <cell r="AY1193">
            <v>1</v>
          </cell>
        </row>
        <row r="1194">
          <cell r="B1194" t="str">
            <v>Lithuania</v>
          </cell>
          <cell r="D1194" t="str">
            <v>Military</v>
          </cell>
          <cell r="S1194" t="str">
            <v/>
          </cell>
          <cell r="AN1194">
            <v>1</v>
          </cell>
          <cell r="AY1194">
            <v>1</v>
          </cell>
        </row>
        <row r="1195">
          <cell r="B1195" t="str">
            <v>Lithuania</v>
          </cell>
          <cell r="D1195" t="str">
            <v>Military</v>
          </cell>
          <cell r="S1195" t="str">
            <v>.</v>
          </cell>
          <cell r="AN1195">
            <v>1</v>
          </cell>
          <cell r="AY1195">
            <v>1</v>
          </cell>
        </row>
        <row r="1196">
          <cell r="B1196" t="str">
            <v>Lithuania</v>
          </cell>
          <cell r="D1196" t="str">
            <v>Humanitarian</v>
          </cell>
          <cell r="S1196">
            <v>1800000</v>
          </cell>
          <cell r="AN1196">
            <v>1</v>
          </cell>
          <cell r="AY1196">
            <v>0</v>
          </cell>
        </row>
        <row r="1197">
          <cell r="B1197" t="str">
            <v>Lithuania</v>
          </cell>
          <cell r="D1197" t="str">
            <v>Humanitarian</v>
          </cell>
          <cell r="S1197">
            <v>4000000</v>
          </cell>
          <cell r="AN1197">
            <v>1</v>
          </cell>
          <cell r="AY1197">
            <v>0</v>
          </cell>
        </row>
        <row r="1198">
          <cell r="B1198" t="str">
            <v>Lithuania</v>
          </cell>
          <cell r="D1198" t="str">
            <v>Humanitarian</v>
          </cell>
          <cell r="S1198">
            <v>34200000</v>
          </cell>
          <cell r="AN1198">
            <v>1</v>
          </cell>
          <cell r="AY1198">
            <v>0</v>
          </cell>
        </row>
        <row r="1199">
          <cell r="B1199" t="str">
            <v>Lithuania</v>
          </cell>
          <cell r="D1199" t="str">
            <v>Humanitarian</v>
          </cell>
          <cell r="S1199">
            <v>2000000</v>
          </cell>
          <cell r="AN1199">
            <v>1</v>
          </cell>
          <cell r="AY1199">
            <v>0</v>
          </cell>
        </row>
        <row r="1200">
          <cell r="B1200" t="str">
            <v>Lithuania</v>
          </cell>
          <cell r="D1200" t="str">
            <v>Humanitarian</v>
          </cell>
          <cell r="S1200">
            <v>10000000</v>
          </cell>
          <cell r="AN1200">
            <v>1</v>
          </cell>
          <cell r="AY1200">
            <v>0</v>
          </cell>
        </row>
        <row r="1201">
          <cell r="B1201" t="str">
            <v>Lithuania</v>
          </cell>
          <cell r="D1201" t="str">
            <v>Humanitarian</v>
          </cell>
          <cell r="S1201">
            <v>5000000</v>
          </cell>
          <cell r="AN1201">
            <v>1</v>
          </cell>
          <cell r="AY1201">
            <v>0</v>
          </cell>
        </row>
        <row r="1202">
          <cell r="B1202" t="str">
            <v>Lithuania</v>
          </cell>
          <cell r="D1202" t="str">
            <v>Humanitarian</v>
          </cell>
          <cell r="S1202">
            <v>4000000</v>
          </cell>
          <cell r="AN1202">
            <v>1</v>
          </cell>
          <cell r="AY1202">
            <v>0</v>
          </cell>
        </row>
        <row r="1203">
          <cell r="B1203" t="str">
            <v>Lithuania</v>
          </cell>
          <cell r="D1203" t="str">
            <v>Humanitarian</v>
          </cell>
          <cell r="S1203">
            <v>50000</v>
          </cell>
          <cell r="AN1203">
            <v>1</v>
          </cell>
          <cell r="AY1203">
            <v>0</v>
          </cell>
        </row>
        <row r="1204">
          <cell r="B1204" t="str">
            <v>Lithuania</v>
          </cell>
          <cell r="D1204" t="str">
            <v>Humanitarian</v>
          </cell>
          <cell r="S1204">
            <v>130644.70320931553</v>
          </cell>
          <cell r="AN1204">
            <v>1</v>
          </cell>
          <cell r="AY1204">
            <v>0</v>
          </cell>
        </row>
        <row r="1205">
          <cell r="B1205" t="str">
            <v>Lithuania</v>
          </cell>
          <cell r="D1205" t="str">
            <v>Humanitarian</v>
          </cell>
          <cell r="S1205" t="str">
            <v/>
          </cell>
          <cell r="AN1205">
            <v>1</v>
          </cell>
          <cell r="AY1205">
            <v>0</v>
          </cell>
        </row>
        <row r="1206">
          <cell r="B1206" t="str">
            <v>Lithuania</v>
          </cell>
          <cell r="D1206" t="str">
            <v>Humanitarian</v>
          </cell>
          <cell r="S1206">
            <v>6000000</v>
          </cell>
          <cell r="AN1206">
            <v>1</v>
          </cell>
          <cell r="AY1206">
            <v>0</v>
          </cell>
        </row>
        <row r="1207">
          <cell r="B1207" t="str">
            <v>Lithuania</v>
          </cell>
          <cell r="D1207" t="str">
            <v>Humanitarian</v>
          </cell>
          <cell r="S1207">
            <v>800000</v>
          </cell>
          <cell r="AN1207">
            <v>1</v>
          </cell>
          <cell r="AY1207">
            <v>0</v>
          </cell>
        </row>
        <row r="1208">
          <cell r="B1208" t="str">
            <v>Lithuania</v>
          </cell>
          <cell r="D1208" t="str">
            <v>Financial</v>
          </cell>
          <cell r="S1208">
            <v>5000000</v>
          </cell>
          <cell r="AN1208">
            <v>1</v>
          </cell>
          <cell r="AY1208">
            <v>0</v>
          </cell>
        </row>
        <row r="1209">
          <cell r="B1209" t="str">
            <v>Lithuania</v>
          </cell>
          <cell r="D1209" t="str">
            <v>Financial</v>
          </cell>
          <cell r="S1209">
            <v>10000000</v>
          </cell>
          <cell r="AN1209">
            <v>1</v>
          </cell>
          <cell r="AY1209">
            <v>0</v>
          </cell>
        </row>
        <row r="1210">
          <cell r="B1210" t="str">
            <v>Lithuania</v>
          </cell>
          <cell r="D1210" t="str">
            <v>Financial</v>
          </cell>
          <cell r="S1210">
            <v>5000000</v>
          </cell>
          <cell r="AN1210">
            <v>1</v>
          </cell>
          <cell r="AY1210">
            <v>0</v>
          </cell>
        </row>
        <row r="1211">
          <cell r="B1211" t="str">
            <v>Lithuania</v>
          </cell>
          <cell r="D1211" t="str">
            <v>Financial</v>
          </cell>
          <cell r="S1211">
            <v>10000000</v>
          </cell>
          <cell r="AN1211">
            <v>1</v>
          </cell>
          <cell r="AY1211">
            <v>0</v>
          </cell>
        </row>
        <row r="1212">
          <cell r="B1212" t="str">
            <v>Lithuania</v>
          </cell>
          <cell r="D1212" t="str">
            <v>Financial</v>
          </cell>
          <cell r="S1212">
            <v>10000000</v>
          </cell>
          <cell r="AN1212">
            <v>1</v>
          </cell>
          <cell r="AY1212">
            <v>0</v>
          </cell>
        </row>
        <row r="1213">
          <cell r="B1213" t="str">
            <v>Lithuania</v>
          </cell>
          <cell r="D1213" t="str">
            <v>Financial</v>
          </cell>
          <cell r="S1213">
            <v>1500000</v>
          </cell>
          <cell r="AN1213">
            <v>1</v>
          </cell>
          <cell r="AY1213">
            <v>0</v>
          </cell>
        </row>
        <row r="1214">
          <cell r="B1214" t="str">
            <v>Luxembourg</v>
          </cell>
          <cell r="D1214" t="str">
            <v>Military</v>
          </cell>
          <cell r="S1214">
            <v>50000000</v>
          </cell>
          <cell r="AN1214">
            <v>1</v>
          </cell>
          <cell r="AY1214">
            <v>1</v>
          </cell>
        </row>
        <row r="1215">
          <cell r="B1215" t="str">
            <v>Luxembourg</v>
          </cell>
          <cell r="D1215" t="str">
            <v>Military</v>
          </cell>
          <cell r="S1215" t="str">
            <v/>
          </cell>
          <cell r="AN1215">
            <v>1</v>
          </cell>
          <cell r="AY1215">
            <v>1</v>
          </cell>
        </row>
        <row r="1216">
          <cell r="B1216" t="str">
            <v>Luxembourg</v>
          </cell>
          <cell r="D1216" t="str">
            <v>Military</v>
          </cell>
          <cell r="S1216" t="str">
            <v/>
          </cell>
          <cell r="AN1216">
            <v>1</v>
          </cell>
          <cell r="AY1216">
            <v>1</v>
          </cell>
        </row>
        <row r="1217">
          <cell r="B1217" t="str">
            <v>Luxembourg</v>
          </cell>
          <cell r="D1217" t="str">
            <v>Military</v>
          </cell>
          <cell r="S1217" t="str">
            <v/>
          </cell>
          <cell r="AN1217">
            <v>1</v>
          </cell>
          <cell r="AY1217">
            <v>1</v>
          </cell>
        </row>
        <row r="1218">
          <cell r="B1218" t="str">
            <v>Luxembourg</v>
          </cell>
          <cell r="D1218" t="str">
            <v>Military</v>
          </cell>
          <cell r="S1218" t="str">
            <v/>
          </cell>
          <cell r="AN1218">
            <v>1</v>
          </cell>
          <cell r="AY1218">
            <v>1</v>
          </cell>
        </row>
        <row r="1219">
          <cell r="B1219" t="str">
            <v>Luxembourg</v>
          </cell>
          <cell r="D1219" t="str">
            <v>Military</v>
          </cell>
          <cell r="S1219" t="str">
            <v/>
          </cell>
          <cell r="AN1219">
            <v>1</v>
          </cell>
          <cell r="AY1219">
            <v>1</v>
          </cell>
        </row>
        <row r="1220">
          <cell r="B1220" t="str">
            <v>Luxembourg</v>
          </cell>
          <cell r="D1220" t="str">
            <v>Military</v>
          </cell>
          <cell r="S1220" t="str">
            <v/>
          </cell>
          <cell r="AN1220">
            <v>1</v>
          </cell>
          <cell r="AY1220">
            <v>1</v>
          </cell>
        </row>
        <row r="1221">
          <cell r="B1221" t="str">
            <v>Luxembourg</v>
          </cell>
          <cell r="D1221" t="str">
            <v>Military</v>
          </cell>
          <cell r="S1221" t="str">
            <v/>
          </cell>
          <cell r="AN1221">
            <v>1</v>
          </cell>
          <cell r="AY1221">
            <v>1</v>
          </cell>
        </row>
        <row r="1222">
          <cell r="B1222" t="str">
            <v>Luxembourg</v>
          </cell>
          <cell r="D1222" t="str">
            <v>Military</v>
          </cell>
          <cell r="S1222" t="str">
            <v/>
          </cell>
          <cell r="AN1222">
            <v>1</v>
          </cell>
          <cell r="AY1222">
            <v>1</v>
          </cell>
        </row>
        <row r="1223">
          <cell r="B1223" t="str">
            <v>Luxembourg</v>
          </cell>
          <cell r="D1223" t="str">
            <v>Military</v>
          </cell>
          <cell r="S1223" t="str">
            <v/>
          </cell>
          <cell r="AN1223">
            <v>1</v>
          </cell>
          <cell r="AY1223">
            <v>1</v>
          </cell>
        </row>
        <row r="1224">
          <cell r="B1224" t="str">
            <v>Luxembourg</v>
          </cell>
          <cell r="D1224" t="str">
            <v>Military</v>
          </cell>
          <cell r="S1224" t="str">
            <v/>
          </cell>
          <cell r="AN1224">
            <v>1</v>
          </cell>
          <cell r="AY1224">
            <v>1</v>
          </cell>
        </row>
        <row r="1225">
          <cell r="B1225" t="str">
            <v>Luxembourg</v>
          </cell>
          <cell r="D1225" t="str">
            <v>Military</v>
          </cell>
          <cell r="S1225" t="str">
            <v/>
          </cell>
          <cell r="AN1225">
            <v>1</v>
          </cell>
          <cell r="AY1225">
            <v>1</v>
          </cell>
        </row>
        <row r="1226">
          <cell r="B1226" t="str">
            <v>Luxembourg</v>
          </cell>
          <cell r="D1226" t="str">
            <v>Military</v>
          </cell>
          <cell r="S1226" t="str">
            <v/>
          </cell>
          <cell r="AN1226">
            <v>1</v>
          </cell>
          <cell r="AY1226">
            <v>1</v>
          </cell>
        </row>
        <row r="1227">
          <cell r="B1227" t="str">
            <v>Luxembourg</v>
          </cell>
          <cell r="D1227" t="str">
            <v>Military</v>
          </cell>
          <cell r="S1227" t="str">
            <v/>
          </cell>
          <cell r="AN1227">
            <v>1</v>
          </cell>
          <cell r="AY1227">
            <v>1</v>
          </cell>
        </row>
        <row r="1228">
          <cell r="B1228" t="str">
            <v>Luxembourg</v>
          </cell>
          <cell r="D1228" t="str">
            <v>Military</v>
          </cell>
          <cell r="S1228" t="str">
            <v/>
          </cell>
          <cell r="AN1228">
            <v>1</v>
          </cell>
          <cell r="AY1228">
            <v>1</v>
          </cell>
        </row>
        <row r="1229">
          <cell r="B1229" t="str">
            <v>Luxembourg</v>
          </cell>
          <cell r="D1229" t="str">
            <v>Military</v>
          </cell>
          <cell r="S1229" t="str">
            <v/>
          </cell>
          <cell r="AN1229">
            <v>1</v>
          </cell>
          <cell r="AY1229">
            <v>1</v>
          </cell>
        </row>
        <row r="1230">
          <cell r="B1230" t="str">
            <v>Luxembourg</v>
          </cell>
          <cell r="D1230" t="str">
            <v>Military</v>
          </cell>
          <cell r="S1230" t="str">
            <v/>
          </cell>
          <cell r="AN1230">
            <v>1</v>
          </cell>
          <cell r="AY1230">
            <v>1</v>
          </cell>
        </row>
        <row r="1231">
          <cell r="B1231" t="str">
            <v>Luxembourg</v>
          </cell>
          <cell r="D1231" t="str">
            <v>Military</v>
          </cell>
          <cell r="S1231" t="str">
            <v/>
          </cell>
          <cell r="AN1231">
            <v>1</v>
          </cell>
          <cell r="AY1231">
            <v>1</v>
          </cell>
        </row>
        <row r="1232">
          <cell r="B1232" t="str">
            <v>Luxembourg</v>
          </cell>
          <cell r="D1232" t="str">
            <v>Military</v>
          </cell>
          <cell r="S1232" t="str">
            <v/>
          </cell>
          <cell r="AN1232">
            <v>1</v>
          </cell>
          <cell r="AY1232">
            <v>1</v>
          </cell>
        </row>
        <row r="1233">
          <cell r="B1233" t="str">
            <v>Luxembourg</v>
          </cell>
          <cell r="D1233" t="str">
            <v>Military</v>
          </cell>
          <cell r="S1233" t="str">
            <v/>
          </cell>
          <cell r="AN1233">
            <v>1</v>
          </cell>
          <cell r="AY1233">
            <v>1</v>
          </cell>
        </row>
        <row r="1234">
          <cell r="B1234" t="str">
            <v>Luxembourg</v>
          </cell>
          <cell r="D1234" t="str">
            <v>Military</v>
          </cell>
          <cell r="S1234" t="str">
            <v/>
          </cell>
          <cell r="AN1234">
            <v>1</v>
          </cell>
          <cell r="AY1234">
            <v>1</v>
          </cell>
        </row>
        <row r="1235">
          <cell r="B1235" t="str">
            <v>Luxembourg</v>
          </cell>
          <cell r="D1235" t="str">
            <v>Military</v>
          </cell>
          <cell r="S1235">
            <v>568020.44873615447</v>
          </cell>
          <cell r="AN1235">
            <v>1</v>
          </cell>
          <cell r="AY1235">
            <v>1</v>
          </cell>
        </row>
        <row r="1236">
          <cell r="B1236" t="str">
            <v>Luxembourg</v>
          </cell>
          <cell r="D1236" t="str">
            <v>Military</v>
          </cell>
          <cell r="S1236">
            <v>21447920.500552073</v>
          </cell>
          <cell r="AN1236">
            <v>1</v>
          </cell>
          <cell r="AY1236">
            <v>1</v>
          </cell>
        </row>
        <row r="1237">
          <cell r="B1237" t="str">
            <v>Luxembourg</v>
          </cell>
          <cell r="D1237" t="str">
            <v>Military</v>
          </cell>
          <cell r="S1237">
            <v>3000000</v>
          </cell>
          <cell r="AN1237">
            <v>1</v>
          </cell>
          <cell r="AY1237">
            <v>1</v>
          </cell>
        </row>
        <row r="1238">
          <cell r="B1238" t="str">
            <v>Luxembourg</v>
          </cell>
          <cell r="D1238" t="str">
            <v>Military</v>
          </cell>
          <cell r="S1238">
            <v>3400000</v>
          </cell>
          <cell r="AN1238">
            <v>1</v>
          </cell>
          <cell r="AY1238">
            <v>1</v>
          </cell>
        </row>
        <row r="1239">
          <cell r="B1239" t="str">
            <v>Luxembourg</v>
          </cell>
          <cell r="D1239" t="str">
            <v>Military</v>
          </cell>
          <cell r="S1239">
            <v>13200000</v>
          </cell>
          <cell r="AN1239">
            <v>1</v>
          </cell>
          <cell r="AY1239">
            <v>1</v>
          </cell>
        </row>
        <row r="1240">
          <cell r="B1240" t="str">
            <v>Luxembourg</v>
          </cell>
          <cell r="D1240" t="str">
            <v>Military</v>
          </cell>
          <cell r="S1240" t="str">
            <v/>
          </cell>
          <cell r="AN1240">
            <v>1</v>
          </cell>
          <cell r="AY1240">
            <v>1</v>
          </cell>
        </row>
        <row r="1241">
          <cell r="B1241" t="str">
            <v>Luxembourg</v>
          </cell>
          <cell r="D1241" t="str">
            <v>Military</v>
          </cell>
          <cell r="S1241">
            <v>8000000</v>
          </cell>
          <cell r="AN1241">
            <v>1</v>
          </cell>
          <cell r="AY1241">
            <v>1</v>
          </cell>
        </row>
        <row r="1242">
          <cell r="B1242" t="str">
            <v>Luxembourg</v>
          </cell>
          <cell r="D1242" t="str">
            <v>Military</v>
          </cell>
          <cell r="S1242">
            <v>10000000</v>
          </cell>
          <cell r="AN1242">
            <v>1</v>
          </cell>
          <cell r="AY1242">
            <v>1</v>
          </cell>
        </row>
        <row r="1243">
          <cell r="B1243" t="str">
            <v>Luxembourg</v>
          </cell>
          <cell r="D1243" t="str">
            <v>Humanitarian</v>
          </cell>
          <cell r="S1243">
            <v>3000000</v>
          </cell>
          <cell r="AN1243">
            <v>1</v>
          </cell>
          <cell r="AY1243">
            <v>0</v>
          </cell>
        </row>
        <row r="1244">
          <cell r="B1244" t="str">
            <v>Luxembourg</v>
          </cell>
          <cell r="D1244" t="str">
            <v>Humanitarian</v>
          </cell>
          <cell r="S1244" t="str">
            <v>.</v>
          </cell>
          <cell r="AN1244">
            <v>1</v>
          </cell>
          <cell r="AY1244">
            <v>0</v>
          </cell>
        </row>
        <row r="1245">
          <cell r="B1245" t="str">
            <v>Luxembourg</v>
          </cell>
          <cell r="D1245" t="str">
            <v>Humanitarian</v>
          </cell>
          <cell r="S1245">
            <v>1000000</v>
          </cell>
          <cell r="AN1245">
            <v>1</v>
          </cell>
          <cell r="AY1245">
            <v>0</v>
          </cell>
        </row>
        <row r="1246">
          <cell r="B1246" t="str">
            <v>Luxembourg</v>
          </cell>
          <cell r="D1246" t="str">
            <v>Humanitarian</v>
          </cell>
          <cell r="S1246">
            <v>32000</v>
          </cell>
          <cell r="AN1246">
            <v>1</v>
          </cell>
          <cell r="AY1246">
            <v>0</v>
          </cell>
        </row>
        <row r="1247">
          <cell r="B1247" t="str">
            <v>Luxembourg</v>
          </cell>
          <cell r="D1247" t="str">
            <v>Humanitarian</v>
          </cell>
          <cell r="S1247">
            <v>13468000</v>
          </cell>
          <cell r="AN1247">
            <v>1</v>
          </cell>
          <cell r="AY1247">
            <v>0</v>
          </cell>
        </row>
        <row r="1248">
          <cell r="B1248" t="str">
            <v>Luxembourg</v>
          </cell>
          <cell r="D1248" t="str">
            <v>Humanitarian</v>
          </cell>
          <cell r="S1248">
            <v>300000</v>
          </cell>
          <cell r="AN1248">
            <v>1</v>
          </cell>
          <cell r="AY1248">
            <v>0</v>
          </cell>
        </row>
        <row r="1249">
          <cell r="B1249" t="str">
            <v>Luxembourg</v>
          </cell>
          <cell r="D1249" t="str">
            <v>Financial</v>
          </cell>
          <cell r="S1249">
            <v>1300000</v>
          </cell>
          <cell r="AN1249">
            <v>1</v>
          </cell>
          <cell r="AY1249">
            <v>0</v>
          </cell>
        </row>
        <row r="1250">
          <cell r="B1250" t="str">
            <v>Malta</v>
          </cell>
          <cell r="D1250" t="str">
            <v>Humanitarian</v>
          </cell>
          <cell r="S1250">
            <v>1150000</v>
          </cell>
          <cell r="AN1250">
            <v>1</v>
          </cell>
          <cell r="AY1250">
            <v>0</v>
          </cell>
        </row>
        <row r="1251">
          <cell r="B1251" t="str">
            <v>Malta</v>
          </cell>
          <cell r="D1251" t="str">
            <v>Humanitarian</v>
          </cell>
          <cell r="S1251">
            <v>550000</v>
          </cell>
          <cell r="AN1251">
            <v>1</v>
          </cell>
          <cell r="AY1251">
            <v>0</v>
          </cell>
        </row>
        <row r="1252">
          <cell r="B1252" t="str">
            <v>Malta</v>
          </cell>
          <cell r="D1252" t="str">
            <v>Humanitarian</v>
          </cell>
          <cell r="S1252">
            <v>370000</v>
          </cell>
          <cell r="AN1252">
            <v>1</v>
          </cell>
          <cell r="AY1252">
            <v>0</v>
          </cell>
        </row>
        <row r="1253">
          <cell r="B1253" t="str">
            <v>Malta</v>
          </cell>
          <cell r="D1253" t="str">
            <v>Humanitarian</v>
          </cell>
          <cell r="S1253" t="str">
            <v/>
          </cell>
          <cell r="AN1253">
            <v>1</v>
          </cell>
          <cell r="AY1253">
            <v>0</v>
          </cell>
        </row>
        <row r="1254">
          <cell r="B1254" t="str">
            <v>Netherlands</v>
          </cell>
          <cell r="D1254" t="str">
            <v>Military</v>
          </cell>
          <cell r="S1254">
            <v>50000000</v>
          </cell>
          <cell r="AN1254">
            <v>1</v>
          </cell>
          <cell r="AY1254">
            <v>1</v>
          </cell>
        </row>
        <row r="1255">
          <cell r="B1255" t="str">
            <v>Netherlands</v>
          </cell>
          <cell r="D1255" t="str">
            <v>Military</v>
          </cell>
          <cell r="S1255" t="str">
            <v/>
          </cell>
          <cell r="AN1255">
            <v>1</v>
          </cell>
          <cell r="AY1255">
            <v>1</v>
          </cell>
        </row>
        <row r="1256">
          <cell r="B1256" t="str">
            <v>Netherlands</v>
          </cell>
          <cell r="D1256" t="str">
            <v>Military</v>
          </cell>
          <cell r="S1256" t="str">
            <v/>
          </cell>
          <cell r="AN1256">
            <v>1</v>
          </cell>
          <cell r="AY1256">
            <v>1</v>
          </cell>
        </row>
        <row r="1257">
          <cell r="B1257" t="str">
            <v>Netherlands</v>
          </cell>
          <cell r="D1257" t="str">
            <v>Military</v>
          </cell>
          <cell r="S1257" t="str">
            <v/>
          </cell>
          <cell r="AN1257">
            <v>1</v>
          </cell>
          <cell r="AY1257">
            <v>1</v>
          </cell>
        </row>
        <row r="1258">
          <cell r="B1258" t="str">
            <v>Netherlands</v>
          </cell>
          <cell r="D1258" t="str">
            <v>Military</v>
          </cell>
          <cell r="S1258" t="str">
            <v/>
          </cell>
          <cell r="AN1258">
            <v>1</v>
          </cell>
          <cell r="AY1258">
            <v>1</v>
          </cell>
        </row>
        <row r="1259">
          <cell r="B1259" t="str">
            <v>Netherlands</v>
          </cell>
          <cell r="D1259" t="str">
            <v>Military</v>
          </cell>
          <cell r="S1259" t="str">
            <v/>
          </cell>
          <cell r="AN1259">
            <v>1</v>
          </cell>
          <cell r="AY1259">
            <v>1</v>
          </cell>
        </row>
        <row r="1260">
          <cell r="B1260" t="str">
            <v>Netherlands</v>
          </cell>
          <cell r="D1260" t="str">
            <v>Military</v>
          </cell>
          <cell r="S1260" t="str">
            <v/>
          </cell>
          <cell r="AN1260">
            <v>1</v>
          </cell>
          <cell r="AY1260">
            <v>1</v>
          </cell>
        </row>
        <row r="1261">
          <cell r="B1261" t="str">
            <v>Netherlands</v>
          </cell>
          <cell r="D1261" t="str">
            <v>Military</v>
          </cell>
          <cell r="S1261" t="str">
            <v/>
          </cell>
          <cell r="AN1261">
            <v>1</v>
          </cell>
          <cell r="AY1261">
            <v>1</v>
          </cell>
        </row>
        <row r="1262">
          <cell r="B1262" t="str">
            <v>Netherlands</v>
          </cell>
          <cell r="D1262" t="str">
            <v>Military</v>
          </cell>
          <cell r="S1262" t="str">
            <v/>
          </cell>
          <cell r="AN1262">
            <v>1</v>
          </cell>
          <cell r="AY1262">
            <v>1</v>
          </cell>
        </row>
        <row r="1263">
          <cell r="B1263" t="str">
            <v>Netherlands</v>
          </cell>
          <cell r="D1263" t="str">
            <v>Military</v>
          </cell>
          <cell r="S1263" t="str">
            <v/>
          </cell>
          <cell r="AN1263">
            <v>1</v>
          </cell>
          <cell r="AY1263">
            <v>1</v>
          </cell>
        </row>
        <row r="1264">
          <cell r="B1264" t="str">
            <v>Netherlands</v>
          </cell>
          <cell r="D1264" t="str">
            <v>Military</v>
          </cell>
          <cell r="S1264" t="str">
            <v/>
          </cell>
          <cell r="AN1264">
            <v>1</v>
          </cell>
          <cell r="AY1264">
            <v>1</v>
          </cell>
        </row>
        <row r="1265">
          <cell r="B1265" t="str">
            <v>Netherlands</v>
          </cell>
          <cell r="D1265" t="str">
            <v>Military</v>
          </cell>
          <cell r="S1265" t="str">
            <v/>
          </cell>
          <cell r="AN1265">
            <v>1</v>
          </cell>
          <cell r="AY1265">
            <v>1</v>
          </cell>
        </row>
        <row r="1266">
          <cell r="B1266" t="str">
            <v>Netherlands</v>
          </cell>
          <cell r="D1266" t="str">
            <v>Military</v>
          </cell>
          <cell r="S1266" t="str">
            <v/>
          </cell>
          <cell r="AN1266">
            <v>1</v>
          </cell>
          <cell r="AY1266">
            <v>1</v>
          </cell>
        </row>
        <row r="1267">
          <cell r="B1267" t="str">
            <v>Netherlands</v>
          </cell>
          <cell r="D1267" t="str">
            <v>Military</v>
          </cell>
          <cell r="S1267" t="str">
            <v/>
          </cell>
          <cell r="AN1267">
            <v>1</v>
          </cell>
          <cell r="AY1267">
            <v>1</v>
          </cell>
        </row>
        <row r="1268">
          <cell r="B1268" t="str">
            <v>Netherlands</v>
          </cell>
          <cell r="D1268" t="str">
            <v>Military</v>
          </cell>
          <cell r="S1268" t="str">
            <v/>
          </cell>
          <cell r="AN1268">
            <v>1</v>
          </cell>
          <cell r="AY1268">
            <v>1</v>
          </cell>
        </row>
        <row r="1269">
          <cell r="B1269" t="str">
            <v>Netherlands</v>
          </cell>
          <cell r="D1269" t="str">
            <v>Military</v>
          </cell>
          <cell r="S1269" t="str">
            <v/>
          </cell>
          <cell r="AN1269">
            <v>1</v>
          </cell>
          <cell r="AY1269">
            <v>1</v>
          </cell>
        </row>
        <row r="1270">
          <cell r="B1270" t="str">
            <v>Netherlands</v>
          </cell>
          <cell r="D1270" t="str">
            <v>Military</v>
          </cell>
          <cell r="S1270">
            <v>96212608.10613057</v>
          </cell>
          <cell r="AN1270">
            <v>1</v>
          </cell>
          <cell r="AY1270">
            <v>1</v>
          </cell>
        </row>
        <row r="1271">
          <cell r="B1271" t="str">
            <v>Netherlands</v>
          </cell>
          <cell r="D1271" t="str">
            <v>Military</v>
          </cell>
          <cell r="S1271" t="str">
            <v/>
          </cell>
          <cell r="AN1271">
            <v>1</v>
          </cell>
          <cell r="AY1271">
            <v>1</v>
          </cell>
        </row>
        <row r="1272">
          <cell r="B1272" t="str">
            <v>Netherlands</v>
          </cell>
          <cell r="D1272" t="str">
            <v>Military</v>
          </cell>
          <cell r="S1272" t="str">
            <v>.</v>
          </cell>
          <cell r="AN1272">
            <v>1</v>
          </cell>
          <cell r="AY1272">
            <v>1</v>
          </cell>
        </row>
        <row r="1273">
          <cell r="B1273" t="str">
            <v>Netherlands</v>
          </cell>
          <cell r="D1273" t="str">
            <v>Military</v>
          </cell>
          <cell r="S1273">
            <v>39133505.22153122</v>
          </cell>
          <cell r="AN1273">
            <v>1</v>
          </cell>
          <cell r="AY1273">
            <v>1</v>
          </cell>
        </row>
        <row r="1274">
          <cell r="B1274" t="str">
            <v>Netherlands</v>
          </cell>
          <cell r="D1274" t="str">
            <v>Military</v>
          </cell>
          <cell r="S1274">
            <v>344452245.57599449</v>
          </cell>
          <cell r="AN1274">
            <v>1</v>
          </cell>
          <cell r="AY1274">
            <v>1</v>
          </cell>
        </row>
        <row r="1275">
          <cell r="B1275" t="str">
            <v>Netherlands</v>
          </cell>
          <cell r="D1275" t="str">
            <v>Military</v>
          </cell>
          <cell r="S1275">
            <v>10000000</v>
          </cell>
          <cell r="AN1275">
            <v>1</v>
          </cell>
          <cell r="AY1275">
            <v>0</v>
          </cell>
        </row>
        <row r="1276">
          <cell r="B1276" t="str">
            <v>Netherlands</v>
          </cell>
          <cell r="D1276" t="str">
            <v>Military</v>
          </cell>
          <cell r="S1276">
            <v>120000000</v>
          </cell>
          <cell r="AN1276">
            <v>1</v>
          </cell>
          <cell r="AY1276">
            <v>1</v>
          </cell>
        </row>
        <row r="1277">
          <cell r="B1277" t="str">
            <v>Netherlands</v>
          </cell>
          <cell r="D1277" t="str">
            <v>Military</v>
          </cell>
          <cell r="S1277">
            <v>100000000</v>
          </cell>
          <cell r="AN1277">
            <v>1</v>
          </cell>
          <cell r="AY1277">
            <v>0</v>
          </cell>
        </row>
        <row r="1278">
          <cell r="B1278" t="str">
            <v>Netherlands</v>
          </cell>
          <cell r="D1278" t="str">
            <v>Military</v>
          </cell>
          <cell r="S1278">
            <v>25000000</v>
          </cell>
          <cell r="AN1278">
            <v>1</v>
          </cell>
          <cell r="AY1278">
            <v>0</v>
          </cell>
        </row>
        <row r="1279">
          <cell r="B1279" t="str">
            <v>Netherlands</v>
          </cell>
          <cell r="D1279" t="str">
            <v>Military</v>
          </cell>
          <cell r="S1279">
            <v>198701641.09634376</v>
          </cell>
          <cell r="AN1279">
            <v>1</v>
          </cell>
          <cell r="AY1279">
            <v>1</v>
          </cell>
        </row>
        <row r="1280">
          <cell r="B1280" t="str">
            <v>Netherlands</v>
          </cell>
          <cell r="D1280" t="str">
            <v>Military</v>
          </cell>
          <cell r="S1280">
            <v>1500000000</v>
          </cell>
          <cell r="AN1280">
            <v>1</v>
          </cell>
          <cell r="AY1280">
            <v>1</v>
          </cell>
        </row>
        <row r="1281">
          <cell r="B1281" t="str">
            <v>Netherlands</v>
          </cell>
          <cell r="D1281" t="str">
            <v>Military</v>
          </cell>
          <cell r="S1281" t="str">
            <v/>
          </cell>
          <cell r="AN1281">
            <v>1</v>
          </cell>
          <cell r="AY1281">
            <v>1</v>
          </cell>
        </row>
        <row r="1282">
          <cell r="B1282" t="str">
            <v>Netherlands</v>
          </cell>
          <cell r="D1282" t="str">
            <v>Military</v>
          </cell>
          <cell r="S1282" t="str">
            <v/>
          </cell>
          <cell r="AN1282">
            <v>1</v>
          </cell>
          <cell r="AY1282">
            <v>1</v>
          </cell>
        </row>
        <row r="1283">
          <cell r="B1283" t="str">
            <v>Netherlands</v>
          </cell>
          <cell r="D1283" t="str">
            <v>Military</v>
          </cell>
          <cell r="S1283" t="str">
            <v/>
          </cell>
          <cell r="AN1283">
            <v>1</v>
          </cell>
          <cell r="AY1283">
            <v>1</v>
          </cell>
        </row>
        <row r="1284">
          <cell r="B1284" t="str">
            <v>Netherlands</v>
          </cell>
          <cell r="D1284" t="str">
            <v>Military</v>
          </cell>
          <cell r="S1284" t="str">
            <v/>
          </cell>
          <cell r="AN1284">
            <v>1</v>
          </cell>
          <cell r="AY1284">
            <v>1</v>
          </cell>
        </row>
        <row r="1285">
          <cell r="B1285" t="str">
            <v>Netherlands</v>
          </cell>
          <cell r="D1285" t="str">
            <v>Military</v>
          </cell>
          <cell r="S1285" t="str">
            <v/>
          </cell>
          <cell r="AN1285">
            <v>1</v>
          </cell>
          <cell r="AY1285">
            <v>1</v>
          </cell>
        </row>
        <row r="1286">
          <cell r="B1286" t="str">
            <v>Netherlands</v>
          </cell>
          <cell r="D1286" t="str">
            <v>Military</v>
          </cell>
          <cell r="S1286" t="str">
            <v/>
          </cell>
          <cell r="AN1286">
            <v>1</v>
          </cell>
          <cell r="AY1286">
            <v>1</v>
          </cell>
        </row>
        <row r="1287">
          <cell r="B1287" t="str">
            <v>Netherlands</v>
          </cell>
          <cell r="D1287" t="str">
            <v>Military</v>
          </cell>
          <cell r="S1287" t="str">
            <v/>
          </cell>
          <cell r="AN1287">
            <v>1</v>
          </cell>
          <cell r="AY1287">
            <v>1</v>
          </cell>
        </row>
        <row r="1288">
          <cell r="B1288" t="str">
            <v>Netherlands</v>
          </cell>
          <cell r="D1288" t="str">
            <v>Military</v>
          </cell>
          <cell r="S1288" t="str">
            <v/>
          </cell>
          <cell r="AN1288">
            <v>1</v>
          </cell>
          <cell r="AY1288">
            <v>1</v>
          </cell>
        </row>
        <row r="1289">
          <cell r="B1289" t="str">
            <v>Netherlands</v>
          </cell>
          <cell r="D1289" t="str">
            <v>Military</v>
          </cell>
          <cell r="S1289" t="str">
            <v/>
          </cell>
          <cell r="AN1289">
            <v>1</v>
          </cell>
          <cell r="AY1289">
            <v>1</v>
          </cell>
        </row>
        <row r="1290">
          <cell r="B1290" t="str">
            <v>Netherlands</v>
          </cell>
          <cell r="D1290" t="str">
            <v>Military</v>
          </cell>
          <cell r="S1290" t="str">
            <v/>
          </cell>
          <cell r="AN1290">
            <v>1</v>
          </cell>
          <cell r="AY1290">
            <v>1</v>
          </cell>
        </row>
        <row r="1291">
          <cell r="B1291" t="str">
            <v>Netherlands</v>
          </cell>
          <cell r="D1291" t="str">
            <v>Military</v>
          </cell>
          <cell r="S1291" t="str">
            <v/>
          </cell>
          <cell r="AN1291">
            <v>1</v>
          </cell>
          <cell r="AY1291">
            <v>1</v>
          </cell>
        </row>
        <row r="1292">
          <cell r="B1292" t="str">
            <v>Netherlands</v>
          </cell>
          <cell r="D1292" t="str">
            <v>Military</v>
          </cell>
          <cell r="S1292" t="str">
            <v/>
          </cell>
          <cell r="AN1292">
            <v>1</v>
          </cell>
          <cell r="AY1292">
            <v>1</v>
          </cell>
        </row>
        <row r="1293">
          <cell r="B1293" t="str">
            <v>Netherlands</v>
          </cell>
          <cell r="D1293" t="str">
            <v>Military</v>
          </cell>
          <cell r="S1293" t="str">
            <v/>
          </cell>
          <cell r="AN1293">
            <v>1</v>
          </cell>
          <cell r="AY1293">
            <v>1</v>
          </cell>
        </row>
        <row r="1294">
          <cell r="B1294" t="str">
            <v>Netherlands</v>
          </cell>
          <cell r="D1294" t="str">
            <v>Military</v>
          </cell>
          <cell r="S1294" t="str">
            <v/>
          </cell>
          <cell r="AN1294">
            <v>1</v>
          </cell>
          <cell r="AY1294">
            <v>1</v>
          </cell>
        </row>
        <row r="1295">
          <cell r="B1295" t="str">
            <v>Netherlands</v>
          </cell>
          <cell r="D1295" t="str">
            <v>Military</v>
          </cell>
          <cell r="S1295" t="str">
            <v/>
          </cell>
          <cell r="AN1295">
            <v>1</v>
          </cell>
          <cell r="AY1295">
            <v>1</v>
          </cell>
        </row>
        <row r="1296">
          <cell r="B1296" t="str">
            <v>Netherlands</v>
          </cell>
          <cell r="D1296" t="str">
            <v>Military</v>
          </cell>
          <cell r="S1296" t="str">
            <v/>
          </cell>
          <cell r="AN1296">
            <v>1</v>
          </cell>
          <cell r="AY1296">
            <v>1</v>
          </cell>
        </row>
        <row r="1297">
          <cell r="B1297" t="str">
            <v>Netherlands</v>
          </cell>
          <cell r="D1297" t="str">
            <v>Military</v>
          </cell>
          <cell r="S1297" t="str">
            <v/>
          </cell>
          <cell r="AN1297">
            <v>1</v>
          </cell>
          <cell r="AY1297">
            <v>1</v>
          </cell>
        </row>
        <row r="1298">
          <cell r="B1298" t="str">
            <v>Netherlands</v>
          </cell>
          <cell r="D1298" t="str">
            <v>Military</v>
          </cell>
          <cell r="S1298" t="str">
            <v/>
          </cell>
          <cell r="AN1298">
            <v>1</v>
          </cell>
          <cell r="AY1298">
            <v>1</v>
          </cell>
        </row>
        <row r="1299">
          <cell r="B1299" t="str">
            <v>Netherlands</v>
          </cell>
          <cell r="D1299" t="str">
            <v>Military</v>
          </cell>
          <cell r="S1299" t="str">
            <v/>
          </cell>
          <cell r="AN1299">
            <v>1</v>
          </cell>
          <cell r="AY1299">
            <v>1</v>
          </cell>
        </row>
        <row r="1300">
          <cell r="B1300" t="str">
            <v>Netherlands</v>
          </cell>
          <cell r="D1300" t="str">
            <v>Military</v>
          </cell>
          <cell r="S1300" t="str">
            <v/>
          </cell>
          <cell r="AN1300">
            <v>1</v>
          </cell>
          <cell r="AY1300">
            <v>1</v>
          </cell>
        </row>
        <row r="1301">
          <cell r="B1301" t="str">
            <v>Netherlands</v>
          </cell>
          <cell r="D1301" t="str">
            <v>Military</v>
          </cell>
          <cell r="S1301" t="str">
            <v/>
          </cell>
          <cell r="AN1301">
            <v>1</v>
          </cell>
          <cell r="AY1301">
            <v>1</v>
          </cell>
        </row>
        <row r="1302">
          <cell r="B1302" t="str">
            <v>Netherlands</v>
          </cell>
          <cell r="D1302" t="str">
            <v>Military</v>
          </cell>
          <cell r="S1302" t="str">
            <v/>
          </cell>
          <cell r="AN1302">
            <v>1</v>
          </cell>
          <cell r="AY1302">
            <v>1</v>
          </cell>
        </row>
        <row r="1303">
          <cell r="B1303" t="str">
            <v>Netherlands</v>
          </cell>
          <cell r="D1303" t="str">
            <v>Military</v>
          </cell>
          <cell r="S1303" t="str">
            <v/>
          </cell>
          <cell r="AN1303">
            <v>1</v>
          </cell>
          <cell r="AY1303">
            <v>1</v>
          </cell>
        </row>
        <row r="1304">
          <cell r="B1304" t="str">
            <v>Netherlands</v>
          </cell>
          <cell r="D1304" t="str">
            <v>Military</v>
          </cell>
          <cell r="S1304" t="str">
            <v/>
          </cell>
          <cell r="AN1304">
            <v>1</v>
          </cell>
          <cell r="AY1304">
            <v>1</v>
          </cell>
        </row>
        <row r="1305">
          <cell r="B1305" t="str">
            <v>Netherlands</v>
          </cell>
          <cell r="D1305" t="str">
            <v>Military</v>
          </cell>
          <cell r="S1305" t="str">
            <v/>
          </cell>
          <cell r="AN1305">
            <v>1</v>
          </cell>
          <cell r="AY1305">
            <v>1</v>
          </cell>
        </row>
        <row r="1306">
          <cell r="B1306" t="str">
            <v>Netherlands</v>
          </cell>
          <cell r="D1306" t="str">
            <v>Military</v>
          </cell>
          <cell r="S1306" t="str">
            <v/>
          </cell>
          <cell r="AN1306">
            <v>1</v>
          </cell>
          <cell r="AY1306">
            <v>1</v>
          </cell>
        </row>
        <row r="1307">
          <cell r="B1307" t="str">
            <v>Netherlands</v>
          </cell>
          <cell r="D1307" t="str">
            <v>Military</v>
          </cell>
          <cell r="S1307" t="str">
            <v/>
          </cell>
          <cell r="AN1307">
            <v>1</v>
          </cell>
          <cell r="AY1307">
            <v>1</v>
          </cell>
        </row>
        <row r="1308">
          <cell r="B1308" t="str">
            <v>Netherlands</v>
          </cell>
          <cell r="D1308" t="str">
            <v>Military</v>
          </cell>
          <cell r="S1308" t="str">
            <v/>
          </cell>
          <cell r="AN1308">
            <v>1</v>
          </cell>
          <cell r="AY1308">
            <v>1</v>
          </cell>
        </row>
        <row r="1309">
          <cell r="B1309" t="str">
            <v>Netherlands</v>
          </cell>
          <cell r="D1309" t="str">
            <v>Military</v>
          </cell>
          <cell r="S1309" t="str">
            <v/>
          </cell>
          <cell r="AN1309">
            <v>1</v>
          </cell>
          <cell r="AY1309">
            <v>1</v>
          </cell>
        </row>
        <row r="1310">
          <cell r="B1310" t="str">
            <v>Netherlands</v>
          </cell>
          <cell r="D1310" t="str">
            <v>Military</v>
          </cell>
          <cell r="S1310" t="str">
            <v/>
          </cell>
          <cell r="AN1310">
            <v>1</v>
          </cell>
          <cell r="AY1310">
            <v>1</v>
          </cell>
        </row>
        <row r="1311">
          <cell r="B1311" t="str">
            <v>Netherlands</v>
          </cell>
          <cell r="D1311" t="str">
            <v>Military</v>
          </cell>
          <cell r="S1311" t="str">
            <v/>
          </cell>
          <cell r="AN1311">
            <v>1</v>
          </cell>
          <cell r="AY1311">
            <v>1</v>
          </cell>
        </row>
        <row r="1312">
          <cell r="B1312" t="str">
            <v>Netherlands</v>
          </cell>
          <cell r="D1312" t="str">
            <v>Military</v>
          </cell>
          <cell r="S1312" t="str">
            <v/>
          </cell>
          <cell r="AN1312">
            <v>1</v>
          </cell>
          <cell r="AY1312">
            <v>1</v>
          </cell>
        </row>
        <row r="1313">
          <cell r="B1313" t="str">
            <v>Netherlands</v>
          </cell>
          <cell r="D1313" t="str">
            <v>Military</v>
          </cell>
          <cell r="S1313" t="str">
            <v/>
          </cell>
          <cell r="AN1313">
            <v>1</v>
          </cell>
          <cell r="AY1313">
            <v>0</v>
          </cell>
        </row>
        <row r="1314">
          <cell r="B1314" t="str">
            <v>Netherlands</v>
          </cell>
          <cell r="D1314" t="str">
            <v>Military</v>
          </cell>
          <cell r="S1314" t="str">
            <v/>
          </cell>
          <cell r="AN1314">
            <v>1</v>
          </cell>
          <cell r="AY1314">
            <v>1</v>
          </cell>
        </row>
        <row r="1315">
          <cell r="B1315" t="str">
            <v>Netherlands</v>
          </cell>
          <cell r="D1315" t="str">
            <v>Military</v>
          </cell>
          <cell r="S1315" t="str">
            <v/>
          </cell>
          <cell r="AN1315">
            <v>1</v>
          </cell>
          <cell r="AY1315">
            <v>1</v>
          </cell>
        </row>
        <row r="1316">
          <cell r="B1316" t="str">
            <v>Netherlands</v>
          </cell>
          <cell r="D1316" t="str">
            <v>Military</v>
          </cell>
          <cell r="S1316" t="str">
            <v/>
          </cell>
          <cell r="AN1316">
            <v>1</v>
          </cell>
          <cell r="AY1316">
            <v>1</v>
          </cell>
        </row>
        <row r="1317">
          <cell r="B1317" t="str">
            <v>Netherlands</v>
          </cell>
          <cell r="D1317" t="str">
            <v>Military</v>
          </cell>
          <cell r="S1317" t="str">
            <v/>
          </cell>
          <cell r="AN1317">
            <v>1</v>
          </cell>
          <cell r="AY1317">
            <v>1</v>
          </cell>
        </row>
        <row r="1318">
          <cell r="B1318" t="str">
            <v>Netherlands</v>
          </cell>
          <cell r="D1318" t="str">
            <v>Military</v>
          </cell>
          <cell r="S1318" t="str">
            <v/>
          </cell>
          <cell r="AN1318">
            <v>1</v>
          </cell>
          <cell r="AY1318">
            <v>1</v>
          </cell>
        </row>
        <row r="1319">
          <cell r="B1319" t="str">
            <v>Netherlands</v>
          </cell>
          <cell r="D1319" t="str">
            <v>Military</v>
          </cell>
          <cell r="S1319" t="str">
            <v>.</v>
          </cell>
          <cell r="AN1319">
            <v>1</v>
          </cell>
          <cell r="AY1319">
            <v>1</v>
          </cell>
        </row>
        <row r="1320">
          <cell r="B1320" t="str">
            <v>Netherlands</v>
          </cell>
          <cell r="D1320" t="str">
            <v>Military</v>
          </cell>
          <cell r="S1320" t="str">
            <v/>
          </cell>
          <cell r="AN1320">
            <v>1</v>
          </cell>
          <cell r="AY1320">
            <v>1</v>
          </cell>
        </row>
        <row r="1321">
          <cell r="B1321" t="str">
            <v>Netherlands</v>
          </cell>
          <cell r="D1321" t="str">
            <v>Humanitarian</v>
          </cell>
          <cell r="S1321">
            <v>15000000</v>
          </cell>
          <cell r="AN1321">
            <v>1</v>
          </cell>
          <cell r="AY1321">
            <v>0</v>
          </cell>
        </row>
        <row r="1322">
          <cell r="B1322" t="str">
            <v>Netherlands</v>
          </cell>
          <cell r="D1322" t="str">
            <v>Humanitarian</v>
          </cell>
          <cell r="S1322">
            <v>1500000</v>
          </cell>
          <cell r="AN1322">
            <v>1</v>
          </cell>
          <cell r="AY1322">
            <v>0</v>
          </cell>
        </row>
        <row r="1323">
          <cell r="B1323" t="str">
            <v>Netherlands</v>
          </cell>
          <cell r="D1323" t="str">
            <v>Humanitarian</v>
          </cell>
          <cell r="S1323">
            <v>1905992.6157341665</v>
          </cell>
          <cell r="AN1323">
            <v>1</v>
          </cell>
          <cell r="AY1323">
            <v>0</v>
          </cell>
        </row>
        <row r="1324">
          <cell r="B1324" t="str">
            <v>Netherlands</v>
          </cell>
          <cell r="D1324" t="str">
            <v>Humanitarian</v>
          </cell>
          <cell r="S1324" t="str">
            <v/>
          </cell>
          <cell r="AN1324">
            <v>1</v>
          </cell>
          <cell r="AY1324">
            <v>0</v>
          </cell>
        </row>
        <row r="1325">
          <cell r="B1325" t="str">
            <v>Netherlands</v>
          </cell>
          <cell r="D1325" t="str">
            <v>Humanitarian</v>
          </cell>
          <cell r="S1325" t="str">
            <v/>
          </cell>
          <cell r="AN1325">
            <v>1</v>
          </cell>
          <cell r="AY1325">
            <v>0</v>
          </cell>
        </row>
        <row r="1326">
          <cell r="B1326" t="str">
            <v>Netherlands</v>
          </cell>
          <cell r="D1326" t="str">
            <v>Humanitarian</v>
          </cell>
          <cell r="S1326">
            <v>5109817.2867556568</v>
          </cell>
          <cell r="AN1326">
            <v>1</v>
          </cell>
          <cell r="AY1326">
            <v>0</v>
          </cell>
        </row>
        <row r="1327">
          <cell r="B1327" t="str">
            <v>Netherlands</v>
          </cell>
          <cell r="D1327" t="str">
            <v>Humanitarian</v>
          </cell>
          <cell r="S1327">
            <v>5000000</v>
          </cell>
          <cell r="AN1327">
            <v>1</v>
          </cell>
          <cell r="AY1327">
            <v>0</v>
          </cell>
        </row>
        <row r="1328">
          <cell r="B1328" t="str">
            <v>Netherlands</v>
          </cell>
          <cell r="D1328" t="str">
            <v>Humanitarian</v>
          </cell>
          <cell r="S1328">
            <v>90000000</v>
          </cell>
          <cell r="AN1328">
            <v>1</v>
          </cell>
          <cell r="AY1328">
            <v>0</v>
          </cell>
        </row>
        <row r="1329">
          <cell r="B1329" t="str">
            <v>Netherlands</v>
          </cell>
          <cell r="D1329" t="str">
            <v>Humanitarian</v>
          </cell>
          <cell r="S1329">
            <v>72000000</v>
          </cell>
          <cell r="AN1329">
            <v>1</v>
          </cell>
          <cell r="AY1329">
            <v>0</v>
          </cell>
        </row>
        <row r="1330">
          <cell r="B1330" t="str">
            <v>Netherlands</v>
          </cell>
          <cell r="D1330" t="str">
            <v>Humanitarian</v>
          </cell>
          <cell r="S1330">
            <v>18000000</v>
          </cell>
          <cell r="AN1330">
            <v>1</v>
          </cell>
          <cell r="AY1330">
            <v>0</v>
          </cell>
        </row>
        <row r="1331">
          <cell r="B1331" t="str">
            <v>Netherlands</v>
          </cell>
          <cell r="D1331" t="str">
            <v>Humanitarian</v>
          </cell>
          <cell r="S1331">
            <v>3500000</v>
          </cell>
          <cell r="AN1331">
            <v>1</v>
          </cell>
          <cell r="AY1331">
            <v>0</v>
          </cell>
        </row>
        <row r="1332">
          <cell r="B1332" t="str">
            <v>Netherlands</v>
          </cell>
          <cell r="D1332" t="str">
            <v>Humanitarian</v>
          </cell>
          <cell r="S1332">
            <v>375000000</v>
          </cell>
          <cell r="AN1332">
            <v>1</v>
          </cell>
          <cell r="AY1332">
            <v>0</v>
          </cell>
        </row>
        <row r="1333">
          <cell r="B1333" t="str">
            <v>Netherlands</v>
          </cell>
          <cell r="D1333" t="str">
            <v>Humanitarian</v>
          </cell>
          <cell r="S1333" t="str">
            <v/>
          </cell>
          <cell r="AN1333">
            <v>1</v>
          </cell>
          <cell r="AY1333">
            <v>0</v>
          </cell>
        </row>
        <row r="1334">
          <cell r="B1334" t="str">
            <v>Netherlands</v>
          </cell>
          <cell r="D1334" t="str">
            <v>Humanitarian</v>
          </cell>
          <cell r="S1334" t="str">
            <v/>
          </cell>
          <cell r="AN1334">
            <v>1</v>
          </cell>
          <cell r="AY1334">
            <v>0</v>
          </cell>
        </row>
        <row r="1335">
          <cell r="B1335" t="str">
            <v>Netherlands</v>
          </cell>
          <cell r="D1335" t="str">
            <v>Humanitarian</v>
          </cell>
          <cell r="S1335" t="str">
            <v/>
          </cell>
          <cell r="AN1335">
            <v>1</v>
          </cell>
          <cell r="AY1335">
            <v>0</v>
          </cell>
        </row>
        <row r="1336">
          <cell r="B1336" t="str">
            <v>Netherlands</v>
          </cell>
          <cell r="D1336" t="str">
            <v>Humanitarian</v>
          </cell>
          <cell r="S1336" t="str">
            <v/>
          </cell>
          <cell r="AN1336">
            <v>1</v>
          </cell>
          <cell r="AY1336">
            <v>0</v>
          </cell>
        </row>
        <row r="1337">
          <cell r="B1337" t="str">
            <v>Netherlands</v>
          </cell>
          <cell r="D1337" t="str">
            <v>Humanitarian</v>
          </cell>
          <cell r="S1337" t="str">
            <v/>
          </cell>
          <cell r="AN1337">
            <v>1</v>
          </cell>
          <cell r="AY1337">
            <v>0</v>
          </cell>
        </row>
        <row r="1338">
          <cell r="B1338" t="str">
            <v>Netherlands</v>
          </cell>
          <cell r="D1338" t="str">
            <v>Humanitarian</v>
          </cell>
          <cell r="S1338" t="str">
            <v/>
          </cell>
          <cell r="AN1338">
            <v>1</v>
          </cell>
          <cell r="AY1338">
            <v>0</v>
          </cell>
        </row>
        <row r="1339">
          <cell r="B1339" t="str">
            <v>Netherlands</v>
          </cell>
          <cell r="D1339" t="str">
            <v>Humanitarian</v>
          </cell>
          <cell r="S1339" t="str">
            <v/>
          </cell>
          <cell r="AN1339">
            <v>1</v>
          </cell>
          <cell r="AY1339">
            <v>0</v>
          </cell>
        </row>
        <row r="1340">
          <cell r="B1340" t="str">
            <v>Netherlands</v>
          </cell>
          <cell r="D1340" t="str">
            <v>Humanitarian</v>
          </cell>
          <cell r="S1340" t="str">
            <v/>
          </cell>
          <cell r="AN1340">
            <v>1</v>
          </cell>
          <cell r="AY1340">
            <v>0</v>
          </cell>
        </row>
        <row r="1341">
          <cell r="B1341" t="str">
            <v>Netherlands</v>
          </cell>
          <cell r="D1341" t="str">
            <v>Humanitarian</v>
          </cell>
          <cell r="S1341" t="str">
            <v/>
          </cell>
          <cell r="AN1341">
            <v>1</v>
          </cell>
          <cell r="AY1341">
            <v>0</v>
          </cell>
        </row>
        <row r="1342">
          <cell r="B1342" t="str">
            <v>Netherlands</v>
          </cell>
          <cell r="D1342" t="str">
            <v>Humanitarian</v>
          </cell>
          <cell r="S1342" t="str">
            <v/>
          </cell>
          <cell r="AN1342">
            <v>1</v>
          </cell>
          <cell r="AY1342">
            <v>0</v>
          </cell>
        </row>
        <row r="1343">
          <cell r="B1343" t="str">
            <v>Netherlands</v>
          </cell>
          <cell r="D1343" t="str">
            <v>Financial</v>
          </cell>
          <cell r="S1343">
            <v>80000000</v>
          </cell>
          <cell r="AN1343">
            <v>1</v>
          </cell>
          <cell r="AY1343">
            <v>0</v>
          </cell>
        </row>
        <row r="1344">
          <cell r="B1344" t="str">
            <v>Netherlands</v>
          </cell>
          <cell r="D1344" t="str">
            <v>Financial</v>
          </cell>
          <cell r="S1344">
            <v>19880715.705765408</v>
          </cell>
          <cell r="AN1344">
            <v>1</v>
          </cell>
          <cell r="AY1344">
            <v>0</v>
          </cell>
        </row>
        <row r="1345">
          <cell r="B1345" t="str">
            <v>Netherlands</v>
          </cell>
          <cell r="D1345" t="str">
            <v>Financial</v>
          </cell>
          <cell r="S1345">
            <v>200000000</v>
          </cell>
          <cell r="AN1345">
            <v>1</v>
          </cell>
          <cell r="AY1345">
            <v>0</v>
          </cell>
        </row>
        <row r="1346">
          <cell r="B1346" t="str">
            <v>Netherlands</v>
          </cell>
          <cell r="D1346" t="str">
            <v>Financial</v>
          </cell>
          <cell r="S1346">
            <v>66000000</v>
          </cell>
          <cell r="AN1346">
            <v>1</v>
          </cell>
          <cell r="AY1346">
            <v>0</v>
          </cell>
        </row>
        <row r="1347">
          <cell r="B1347" t="str">
            <v>Netherlands</v>
          </cell>
          <cell r="D1347" t="str">
            <v>Financial</v>
          </cell>
          <cell r="S1347">
            <v>2500000</v>
          </cell>
          <cell r="AN1347">
            <v>1</v>
          </cell>
          <cell r="AY1347">
            <v>0</v>
          </cell>
        </row>
        <row r="1348">
          <cell r="B1348" t="str">
            <v>Netherlands</v>
          </cell>
          <cell r="D1348" t="str">
            <v>Financial</v>
          </cell>
          <cell r="S1348">
            <v>625000000</v>
          </cell>
          <cell r="AN1348">
            <v>1</v>
          </cell>
          <cell r="AY1348">
            <v>0</v>
          </cell>
        </row>
        <row r="1349">
          <cell r="B1349" t="str">
            <v>Netherlands</v>
          </cell>
          <cell r="D1349" t="str">
            <v>Financial</v>
          </cell>
          <cell r="S1349" t="str">
            <v/>
          </cell>
          <cell r="AN1349">
            <v>1</v>
          </cell>
          <cell r="AY1349">
            <v>0</v>
          </cell>
        </row>
        <row r="1350">
          <cell r="B1350" t="str">
            <v>Netherlands</v>
          </cell>
          <cell r="D1350" t="str">
            <v>Financial</v>
          </cell>
          <cell r="S1350" t="str">
            <v/>
          </cell>
          <cell r="AN1350">
            <v>1</v>
          </cell>
          <cell r="AY1350">
            <v>0</v>
          </cell>
        </row>
        <row r="1351">
          <cell r="B1351" t="str">
            <v>Netherlands</v>
          </cell>
          <cell r="D1351" t="str">
            <v>Financial</v>
          </cell>
          <cell r="S1351" t="str">
            <v/>
          </cell>
          <cell r="AN1351">
            <v>1</v>
          </cell>
          <cell r="AY1351">
            <v>0</v>
          </cell>
        </row>
        <row r="1352">
          <cell r="B1352" t="str">
            <v>Netherlands</v>
          </cell>
          <cell r="D1352" t="str">
            <v>Financial</v>
          </cell>
          <cell r="S1352">
            <v>1500000</v>
          </cell>
          <cell r="AN1352">
            <v>1</v>
          </cell>
          <cell r="AY1352">
            <v>0</v>
          </cell>
        </row>
        <row r="1353">
          <cell r="B1353" t="str">
            <v>Netherlands</v>
          </cell>
          <cell r="D1353" t="str">
            <v>Financial</v>
          </cell>
          <cell r="S1353">
            <v>20000000</v>
          </cell>
          <cell r="AN1353">
            <v>1</v>
          </cell>
          <cell r="AY1353">
            <v>0</v>
          </cell>
        </row>
        <row r="1354">
          <cell r="B1354" t="str">
            <v>Netherlands</v>
          </cell>
          <cell r="D1354" t="str">
            <v>Financial</v>
          </cell>
          <cell r="S1354">
            <v>10000000</v>
          </cell>
          <cell r="AN1354">
            <v>1</v>
          </cell>
          <cell r="AY1354">
            <v>0</v>
          </cell>
        </row>
        <row r="1355">
          <cell r="B1355" t="str">
            <v>Netherlands</v>
          </cell>
          <cell r="D1355" t="str">
            <v>Financial</v>
          </cell>
          <cell r="S1355">
            <v>60000000</v>
          </cell>
          <cell r="AN1355">
            <v>1</v>
          </cell>
          <cell r="AY1355">
            <v>0</v>
          </cell>
        </row>
        <row r="1356">
          <cell r="B1356" t="str">
            <v>Netherlands</v>
          </cell>
          <cell r="D1356" t="str">
            <v>Financial</v>
          </cell>
          <cell r="S1356">
            <v>7000000</v>
          </cell>
          <cell r="AN1356">
            <v>1</v>
          </cell>
          <cell r="AY1356">
            <v>0</v>
          </cell>
        </row>
        <row r="1357">
          <cell r="B1357" t="str">
            <v>Netherlands</v>
          </cell>
          <cell r="D1357" t="str">
            <v>Financial</v>
          </cell>
          <cell r="S1357">
            <v>5000000</v>
          </cell>
          <cell r="AN1357">
            <v>1</v>
          </cell>
          <cell r="AY1357">
            <v>0</v>
          </cell>
        </row>
        <row r="1358">
          <cell r="B1358" t="str">
            <v>New Zealand</v>
          </cell>
          <cell r="D1358" t="str">
            <v>Military</v>
          </cell>
          <cell r="S1358">
            <v>2790801.5181960259</v>
          </cell>
          <cell r="AN1358">
            <v>1</v>
          </cell>
          <cell r="AY1358">
            <v>1</v>
          </cell>
        </row>
        <row r="1359">
          <cell r="B1359" t="str">
            <v>New Zealand</v>
          </cell>
          <cell r="D1359" t="str">
            <v>Military</v>
          </cell>
          <cell r="S1359" t="str">
            <v/>
          </cell>
          <cell r="AN1359">
            <v>1</v>
          </cell>
          <cell r="AY1359">
            <v>1</v>
          </cell>
        </row>
        <row r="1360">
          <cell r="B1360" t="str">
            <v>New Zealand</v>
          </cell>
          <cell r="D1360" t="str">
            <v>Military</v>
          </cell>
          <cell r="S1360" t="str">
            <v/>
          </cell>
          <cell r="AN1360">
            <v>1</v>
          </cell>
          <cell r="AY1360">
            <v>1</v>
          </cell>
        </row>
        <row r="1361">
          <cell r="B1361" t="str">
            <v>New Zealand</v>
          </cell>
          <cell r="D1361" t="str">
            <v>Military</v>
          </cell>
          <cell r="S1361">
            <v>2366599.68743023</v>
          </cell>
          <cell r="AN1361">
            <v>1</v>
          </cell>
          <cell r="AY1361">
            <v>0</v>
          </cell>
        </row>
        <row r="1362">
          <cell r="B1362" t="str">
            <v>New Zealand</v>
          </cell>
          <cell r="D1362" t="str">
            <v>Military</v>
          </cell>
          <cell r="S1362">
            <v>2288457.2449207413</v>
          </cell>
          <cell r="AN1362">
            <v>1</v>
          </cell>
          <cell r="AY1362">
            <v>1</v>
          </cell>
        </row>
        <row r="1363">
          <cell r="B1363" t="str">
            <v>New Zealand</v>
          </cell>
          <cell r="D1363" t="str">
            <v>Military</v>
          </cell>
          <cell r="S1363">
            <v>4186202.2772940388</v>
          </cell>
          <cell r="AN1363">
            <v>1</v>
          </cell>
          <cell r="AY1363">
            <v>0</v>
          </cell>
        </row>
        <row r="1364">
          <cell r="B1364" t="str">
            <v>New Zealand</v>
          </cell>
          <cell r="D1364" t="str">
            <v>Military</v>
          </cell>
          <cell r="S1364" t="str">
            <v>.</v>
          </cell>
          <cell r="AN1364">
            <v>1</v>
          </cell>
          <cell r="AY1364">
            <v>1</v>
          </cell>
        </row>
        <row r="1365">
          <cell r="B1365" t="str">
            <v>New Zealand</v>
          </cell>
          <cell r="D1365" t="str">
            <v>Military</v>
          </cell>
          <cell r="S1365" t="str">
            <v/>
          </cell>
          <cell r="AN1365">
            <v>1</v>
          </cell>
          <cell r="AY1365">
            <v>1</v>
          </cell>
        </row>
        <row r="1366">
          <cell r="B1366" t="str">
            <v>New Zealand</v>
          </cell>
          <cell r="D1366" t="str">
            <v>Military</v>
          </cell>
          <cell r="S1366">
            <v>2511721.3663764233</v>
          </cell>
          <cell r="AN1366">
            <v>1</v>
          </cell>
          <cell r="AY1366">
            <v>0</v>
          </cell>
        </row>
        <row r="1367">
          <cell r="B1367" t="str">
            <v>New Zealand</v>
          </cell>
          <cell r="D1367" t="str">
            <v>Military</v>
          </cell>
          <cell r="S1367" t="str">
            <v>.</v>
          </cell>
          <cell r="AN1367">
            <v>1</v>
          </cell>
          <cell r="AY1367">
            <v>0</v>
          </cell>
        </row>
        <row r="1368">
          <cell r="B1368" t="str">
            <v>New Zealand</v>
          </cell>
          <cell r="D1368" t="str">
            <v>Military</v>
          </cell>
          <cell r="S1368">
            <v>1032596.5617325295</v>
          </cell>
          <cell r="AN1368">
            <v>1</v>
          </cell>
          <cell r="AY1368">
            <v>1</v>
          </cell>
        </row>
        <row r="1369">
          <cell r="B1369" t="str">
            <v>New Zealand</v>
          </cell>
          <cell r="D1369" t="str">
            <v>Military</v>
          </cell>
          <cell r="S1369">
            <v>418620.22772940388</v>
          </cell>
          <cell r="AN1369">
            <v>1</v>
          </cell>
          <cell r="AY1369">
            <v>0</v>
          </cell>
        </row>
        <row r="1370">
          <cell r="B1370" t="str">
            <v>New Zealand</v>
          </cell>
          <cell r="D1370" t="str">
            <v>Humanitarian</v>
          </cell>
          <cell r="S1370">
            <v>1116320.6072784103</v>
          </cell>
          <cell r="AN1370">
            <v>1</v>
          </cell>
          <cell r="AY1370">
            <v>0</v>
          </cell>
        </row>
        <row r="1371">
          <cell r="B1371" t="str">
            <v>New Zealand</v>
          </cell>
          <cell r="D1371" t="str">
            <v>Humanitarian</v>
          </cell>
          <cell r="S1371">
            <v>1116320.6072784103</v>
          </cell>
          <cell r="AN1371">
            <v>1</v>
          </cell>
          <cell r="AY1371">
            <v>0</v>
          </cell>
        </row>
        <row r="1372">
          <cell r="B1372" t="str">
            <v>New Zealand</v>
          </cell>
          <cell r="D1372" t="str">
            <v>Humanitarian</v>
          </cell>
          <cell r="S1372">
            <v>1674480.9109176155</v>
          </cell>
          <cell r="AN1372">
            <v>1</v>
          </cell>
          <cell r="AY1372">
            <v>0</v>
          </cell>
        </row>
        <row r="1373">
          <cell r="B1373" t="str">
            <v>New Zealand</v>
          </cell>
          <cell r="D1373" t="str">
            <v>Humanitarian</v>
          </cell>
          <cell r="S1373">
            <v>1116320.6072784103</v>
          </cell>
          <cell r="AN1373">
            <v>1</v>
          </cell>
          <cell r="AY1373">
            <v>0</v>
          </cell>
        </row>
        <row r="1374">
          <cell r="B1374" t="str">
            <v>New Zealand</v>
          </cell>
          <cell r="D1374" t="str">
            <v>Humanitarian</v>
          </cell>
          <cell r="S1374">
            <v>837240.45545880776</v>
          </cell>
          <cell r="AN1374">
            <v>1</v>
          </cell>
          <cell r="AY1374">
            <v>0</v>
          </cell>
        </row>
        <row r="1375">
          <cell r="B1375" t="str">
            <v>New Zealand</v>
          </cell>
          <cell r="D1375" t="str">
            <v>Humanitarian</v>
          </cell>
          <cell r="S1375">
            <v>669792.36436704616</v>
          </cell>
          <cell r="AN1375">
            <v>1</v>
          </cell>
          <cell r="AY1375">
            <v>0</v>
          </cell>
        </row>
        <row r="1376">
          <cell r="B1376" t="str">
            <v>New Zealand</v>
          </cell>
          <cell r="D1376" t="str">
            <v>Humanitarian</v>
          </cell>
          <cell r="S1376">
            <v>279080.15181960259</v>
          </cell>
          <cell r="AN1376">
            <v>1</v>
          </cell>
          <cell r="AY1376">
            <v>0</v>
          </cell>
        </row>
        <row r="1377">
          <cell r="B1377" t="str">
            <v>New Zealand</v>
          </cell>
          <cell r="D1377" t="str">
            <v>Humanitarian</v>
          </cell>
          <cell r="S1377">
            <v>1674480.9109176155</v>
          </cell>
          <cell r="AN1377">
            <v>1</v>
          </cell>
          <cell r="AY1377">
            <v>0</v>
          </cell>
        </row>
        <row r="1378">
          <cell r="B1378" t="str">
            <v>New Zealand</v>
          </cell>
          <cell r="D1378" t="str">
            <v>Humanitarian</v>
          </cell>
          <cell r="S1378">
            <v>17023889.260995757</v>
          </cell>
          <cell r="AN1378">
            <v>1</v>
          </cell>
          <cell r="AY1378">
            <v>0</v>
          </cell>
        </row>
        <row r="1379">
          <cell r="B1379" t="str">
            <v>Norway</v>
          </cell>
          <cell r="D1379" t="str">
            <v>Military</v>
          </cell>
          <cell r="S1379">
            <v>85136390.217054799</v>
          </cell>
          <cell r="AN1379">
            <v>1</v>
          </cell>
          <cell r="AY1379">
            <v>1</v>
          </cell>
        </row>
        <row r="1380">
          <cell r="B1380" t="str">
            <v>Norway</v>
          </cell>
          <cell r="D1380" t="str">
            <v>Military</v>
          </cell>
          <cell r="S1380" t="str">
            <v/>
          </cell>
          <cell r="AN1380">
            <v>1</v>
          </cell>
          <cell r="AY1380">
            <v>1</v>
          </cell>
        </row>
        <row r="1381">
          <cell r="B1381" t="str">
            <v>Norway</v>
          </cell>
          <cell r="D1381" t="str">
            <v>Military</v>
          </cell>
          <cell r="S1381" t="str">
            <v/>
          </cell>
          <cell r="AN1381">
            <v>1</v>
          </cell>
          <cell r="AY1381">
            <v>1</v>
          </cell>
        </row>
        <row r="1382">
          <cell r="B1382" t="str">
            <v>Norway</v>
          </cell>
          <cell r="D1382" t="str">
            <v>Military</v>
          </cell>
          <cell r="S1382" t="str">
            <v/>
          </cell>
          <cell r="AN1382">
            <v>1</v>
          </cell>
          <cell r="AY1382">
            <v>1</v>
          </cell>
        </row>
        <row r="1383">
          <cell r="B1383" t="str">
            <v>Norway</v>
          </cell>
          <cell r="D1383" t="str">
            <v>Military</v>
          </cell>
          <cell r="S1383" t="str">
            <v/>
          </cell>
          <cell r="AN1383">
            <v>1</v>
          </cell>
          <cell r="AY1383">
            <v>1</v>
          </cell>
        </row>
        <row r="1384">
          <cell r="B1384" t="str">
            <v>Norway</v>
          </cell>
          <cell r="D1384" t="str">
            <v>Military</v>
          </cell>
          <cell r="S1384" t="str">
            <v/>
          </cell>
          <cell r="AN1384">
            <v>1</v>
          </cell>
          <cell r="AY1384">
            <v>1</v>
          </cell>
        </row>
        <row r="1385">
          <cell r="B1385" t="str">
            <v>Norway</v>
          </cell>
          <cell r="D1385" t="str">
            <v>Military</v>
          </cell>
          <cell r="S1385" t="str">
            <v/>
          </cell>
          <cell r="AN1385">
            <v>1</v>
          </cell>
          <cell r="AY1385">
            <v>1</v>
          </cell>
        </row>
        <row r="1386">
          <cell r="B1386" t="str">
            <v>Norway</v>
          </cell>
          <cell r="D1386" t="str">
            <v>Military</v>
          </cell>
          <cell r="S1386" t="str">
            <v/>
          </cell>
          <cell r="AN1386">
            <v>1</v>
          </cell>
          <cell r="AY1386">
            <v>1</v>
          </cell>
        </row>
        <row r="1387">
          <cell r="B1387" t="str">
            <v>Norway</v>
          </cell>
          <cell r="D1387" t="str">
            <v>Military</v>
          </cell>
          <cell r="S1387" t="str">
            <v/>
          </cell>
          <cell r="AN1387">
            <v>1</v>
          </cell>
          <cell r="AY1387">
            <v>1</v>
          </cell>
        </row>
        <row r="1388">
          <cell r="B1388" t="str">
            <v>Norway</v>
          </cell>
          <cell r="D1388" t="str">
            <v>Military</v>
          </cell>
          <cell r="S1388" t="str">
            <v/>
          </cell>
          <cell r="AN1388">
            <v>1</v>
          </cell>
          <cell r="AY1388">
            <v>1</v>
          </cell>
        </row>
        <row r="1389">
          <cell r="B1389" t="str">
            <v>Norway</v>
          </cell>
          <cell r="D1389" t="str">
            <v>Military</v>
          </cell>
          <cell r="S1389" t="str">
            <v/>
          </cell>
          <cell r="AN1389">
            <v>1</v>
          </cell>
          <cell r="AY1389">
            <v>1</v>
          </cell>
        </row>
        <row r="1390">
          <cell r="B1390" t="str">
            <v>Norway</v>
          </cell>
          <cell r="D1390" t="str">
            <v>Military</v>
          </cell>
          <cell r="S1390" t="str">
            <v/>
          </cell>
          <cell r="AN1390">
            <v>1</v>
          </cell>
          <cell r="AY1390">
            <v>1</v>
          </cell>
        </row>
        <row r="1391">
          <cell r="B1391" t="str">
            <v>Norway</v>
          </cell>
          <cell r="D1391" t="str">
            <v>Military</v>
          </cell>
          <cell r="S1391" t="str">
            <v/>
          </cell>
          <cell r="AN1391">
            <v>1</v>
          </cell>
          <cell r="AY1391">
            <v>1</v>
          </cell>
        </row>
        <row r="1392">
          <cell r="B1392" t="str">
            <v>Norway</v>
          </cell>
          <cell r="D1392" t="str">
            <v>Military</v>
          </cell>
          <cell r="S1392" t="str">
            <v/>
          </cell>
          <cell r="AN1392">
            <v>1</v>
          </cell>
          <cell r="AY1392">
            <v>1</v>
          </cell>
        </row>
        <row r="1393">
          <cell r="B1393" t="str">
            <v>Norway</v>
          </cell>
          <cell r="D1393" t="str">
            <v>Military</v>
          </cell>
          <cell r="S1393" t="str">
            <v/>
          </cell>
          <cell r="AN1393">
            <v>1</v>
          </cell>
          <cell r="AY1393">
            <v>1</v>
          </cell>
        </row>
        <row r="1394">
          <cell r="B1394" t="str">
            <v>Norway</v>
          </cell>
          <cell r="D1394" t="str">
            <v>Military</v>
          </cell>
          <cell r="S1394" t="str">
            <v/>
          </cell>
          <cell r="AN1394">
            <v>1</v>
          </cell>
          <cell r="AY1394">
            <v>1</v>
          </cell>
        </row>
        <row r="1395">
          <cell r="B1395" t="str">
            <v>Norway</v>
          </cell>
          <cell r="D1395" t="str">
            <v>Military</v>
          </cell>
          <cell r="S1395" t="str">
            <v/>
          </cell>
          <cell r="AN1395">
            <v>1</v>
          </cell>
          <cell r="AY1395">
            <v>1</v>
          </cell>
        </row>
        <row r="1396">
          <cell r="B1396" t="str">
            <v>Norway</v>
          </cell>
          <cell r="D1396" t="str">
            <v>Military</v>
          </cell>
          <cell r="S1396" t="str">
            <v/>
          </cell>
          <cell r="AN1396">
            <v>1</v>
          </cell>
          <cell r="AY1396">
            <v>1</v>
          </cell>
        </row>
        <row r="1397">
          <cell r="B1397" t="str">
            <v>Norway</v>
          </cell>
          <cell r="D1397" t="str">
            <v>Military</v>
          </cell>
          <cell r="S1397" t="str">
            <v/>
          </cell>
          <cell r="AN1397">
            <v>1</v>
          </cell>
          <cell r="AY1397">
            <v>1</v>
          </cell>
        </row>
        <row r="1398">
          <cell r="B1398" t="str">
            <v>Norway</v>
          </cell>
          <cell r="D1398" t="str">
            <v>Military</v>
          </cell>
          <cell r="S1398" t="str">
            <v/>
          </cell>
          <cell r="AN1398">
            <v>1</v>
          </cell>
          <cell r="AY1398">
            <v>1</v>
          </cell>
        </row>
        <row r="1399">
          <cell r="B1399" t="str">
            <v>Norway</v>
          </cell>
          <cell r="D1399" t="str">
            <v>Military</v>
          </cell>
          <cell r="S1399" t="str">
            <v/>
          </cell>
          <cell r="AN1399">
            <v>1</v>
          </cell>
          <cell r="AY1399">
            <v>1</v>
          </cell>
        </row>
        <row r="1400">
          <cell r="B1400" t="str">
            <v>Norway</v>
          </cell>
          <cell r="D1400" t="str">
            <v>Military</v>
          </cell>
          <cell r="S1400" t="str">
            <v/>
          </cell>
          <cell r="AN1400">
            <v>1</v>
          </cell>
          <cell r="AY1400">
            <v>1</v>
          </cell>
        </row>
        <row r="1401">
          <cell r="B1401" t="str">
            <v>Norway</v>
          </cell>
          <cell r="D1401" t="str">
            <v>Military</v>
          </cell>
          <cell r="S1401" t="str">
            <v/>
          </cell>
          <cell r="AN1401">
            <v>1</v>
          </cell>
          <cell r="AY1401">
            <v>1</v>
          </cell>
        </row>
        <row r="1402">
          <cell r="B1402" t="str">
            <v>Norway</v>
          </cell>
          <cell r="D1402" t="str">
            <v>Military</v>
          </cell>
          <cell r="S1402" t="str">
            <v/>
          </cell>
          <cell r="AN1402">
            <v>1</v>
          </cell>
          <cell r="AY1402">
            <v>1</v>
          </cell>
        </row>
        <row r="1403">
          <cell r="B1403" t="str">
            <v>Norway</v>
          </cell>
          <cell r="D1403" t="str">
            <v>Military</v>
          </cell>
          <cell r="S1403">
            <v>34398541.501840323</v>
          </cell>
          <cell r="AN1403">
            <v>1</v>
          </cell>
          <cell r="AY1403">
            <v>0</v>
          </cell>
        </row>
        <row r="1404">
          <cell r="B1404" t="str">
            <v>Norway</v>
          </cell>
          <cell r="D1404" t="str">
            <v>Military</v>
          </cell>
          <cell r="S1404">
            <v>257989061.26380244</v>
          </cell>
          <cell r="AN1404">
            <v>1</v>
          </cell>
          <cell r="AY1404">
            <v>0</v>
          </cell>
        </row>
        <row r="1405">
          <cell r="B1405" t="str">
            <v>Norway</v>
          </cell>
          <cell r="D1405" t="str">
            <v>Military</v>
          </cell>
          <cell r="S1405" t="str">
            <v/>
          </cell>
          <cell r="AN1405">
            <v>1</v>
          </cell>
          <cell r="AY1405">
            <v>1</v>
          </cell>
        </row>
        <row r="1406">
          <cell r="B1406" t="str">
            <v>Norway</v>
          </cell>
          <cell r="D1406" t="str">
            <v>Military</v>
          </cell>
          <cell r="S1406" t="str">
            <v/>
          </cell>
          <cell r="AN1406">
            <v>1</v>
          </cell>
          <cell r="AY1406">
            <v>0</v>
          </cell>
        </row>
        <row r="1407">
          <cell r="B1407" t="str">
            <v>Norway</v>
          </cell>
          <cell r="D1407" t="str">
            <v>Military</v>
          </cell>
          <cell r="S1407" t="str">
            <v/>
          </cell>
          <cell r="AN1407">
            <v>1</v>
          </cell>
          <cell r="AY1407">
            <v>0</v>
          </cell>
        </row>
        <row r="1408">
          <cell r="B1408" t="str">
            <v>Norway</v>
          </cell>
          <cell r="D1408" t="str">
            <v>Military</v>
          </cell>
          <cell r="S1408" t="str">
            <v/>
          </cell>
          <cell r="AN1408">
            <v>1</v>
          </cell>
          <cell r="AY1408">
            <v>0</v>
          </cell>
        </row>
        <row r="1409">
          <cell r="B1409" t="str">
            <v>Norway</v>
          </cell>
          <cell r="D1409" t="str">
            <v>Military</v>
          </cell>
          <cell r="S1409" t="str">
            <v/>
          </cell>
          <cell r="AN1409">
            <v>1</v>
          </cell>
          <cell r="AY1409">
            <v>1</v>
          </cell>
        </row>
        <row r="1410">
          <cell r="B1410" t="str">
            <v>Norway</v>
          </cell>
          <cell r="D1410" t="str">
            <v>Military</v>
          </cell>
          <cell r="S1410" t="str">
            <v/>
          </cell>
          <cell r="AN1410">
            <v>1</v>
          </cell>
          <cell r="AY1410">
            <v>1</v>
          </cell>
        </row>
        <row r="1411">
          <cell r="B1411" t="str">
            <v>Norway</v>
          </cell>
          <cell r="D1411" t="str">
            <v>Military</v>
          </cell>
          <cell r="S1411">
            <v>644972653.15950608</v>
          </cell>
          <cell r="AN1411">
            <v>1</v>
          </cell>
          <cell r="AY1411">
            <v>1</v>
          </cell>
        </row>
        <row r="1412">
          <cell r="B1412" t="str">
            <v>Norway</v>
          </cell>
          <cell r="D1412" t="str">
            <v>Military</v>
          </cell>
          <cell r="S1412" t="str">
            <v/>
          </cell>
          <cell r="AN1412">
            <v>1</v>
          </cell>
          <cell r="AY1412">
            <v>1</v>
          </cell>
        </row>
        <row r="1413">
          <cell r="B1413" t="str">
            <v>Norway</v>
          </cell>
          <cell r="D1413" t="str">
            <v>Military</v>
          </cell>
          <cell r="S1413" t="str">
            <v/>
          </cell>
          <cell r="AN1413">
            <v>1</v>
          </cell>
          <cell r="AY1413">
            <v>1</v>
          </cell>
        </row>
        <row r="1414">
          <cell r="B1414" t="str">
            <v>Norway</v>
          </cell>
          <cell r="D1414" t="str">
            <v>Military</v>
          </cell>
          <cell r="S1414" t="str">
            <v/>
          </cell>
          <cell r="AN1414">
            <v>1</v>
          </cell>
          <cell r="AY1414">
            <v>1</v>
          </cell>
        </row>
        <row r="1415">
          <cell r="B1415" t="str">
            <v>Norway</v>
          </cell>
          <cell r="D1415" t="str">
            <v>Military</v>
          </cell>
          <cell r="S1415" t="str">
            <v/>
          </cell>
          <cell r="AN1415">
            <v>1</v>
          </cell>
          <cell r="AY1415">
            <v>1</v>
          </cell>
        </row>
        <row r="1416">
          <cell r="B1416" t="str">
            <v>Norway</v>
          </cell>
          <cell r="D1416" t="str">
            <v>Military</v>
          </cell>
          <cell r="S1416" t="str">
            <v/>
          </cell>
          <cell r="AN1416">
            <v>1</v>
          </cell>
          <cell r="AY1416">
            <v>0</v>
          </cell>
        </row>
        <row r="1417">
          <cell r="B1417" t="str">
            <v>Norway</v>
          </cell>
          <cell r="D1417" t="str">
            <v>Military</v>
          </cell>
          <cell r="S1417" t="str">
            <v/>
          </cell>
          <cell r="AN1417">
            <v>1</v>
          </cell>
          <cell r="AY1417">
            <v>1</v>
          </cell>
        </row>
        <row r="1418">
          <cell r="B1418" t="str">
            <v>Norway</v>
          </cell>
          <cell r="D1418" t="str">
            <v>Military</v>
          </cell>
          <cell r="S1418" t="str">
            <v/>
          </cell>
          <cell r="AN1418">
            <v>1</v>
          </cell>
          <cell r="AY1418">
            <v>1</v>
          </cell>
        </row>
        <row r="1419">
          <cell r="B1419" t="str">
            <v>Norway</v>
          </cell>
          <cell r="D1419" t="str">
            <v>Military</v>
          </cell>
          <cell r="S1419" t="str">
            <v/>
          </cell>
          <cell r="AN1419">
            <v>1</v>
          </cell>
          <cell r="AY1419">
            <v>1</v>
          </cell>
        </row>
        <row r="1420">
          <cell r="B1420" t="str">
            <v>Norway</v>
          </cell>
          <cell r="D1420" t="str">
            <v>Military</v>
          </cell>
          <cell r="S1420" t="str">
            <v/>
          </cell>
          <cell r="AN1420">
            <v>1</v>
          </cell>
          <cell r="AY1420">
            <v>1</v>
          </cell>
        </row>
        <row r="1421">
          <cell r="B1421" t="str">
            <v>Norway</v>
          </cell>
          <cell r="D1421" t="str">
            <v>Military</v>
          </cell>
          <cell r="S1421" t="str">
            <v/>
          </cell>
          <cell r="AN1421">
            <v>1</v>
          </cell>
          <cell r="AY1421">
            <v>1</v>
          </cell>
        </row>
        <row r="1422">
          <cell r="B1422" t="str">
            <v>Norway</v>
          </cell>
          <cell r="D1422" t="str">
            <v>Military</v>
          </cell>
          <cell r="S1422" t="str">
            <v/>
          </cell>
          <cell r="AN1422">
            <v>1</v>
          </cell>
          <cell r="AY1422">
            <v>1</v>
          </cell>
        </row>
        <row r="1423">
          <cell r="B1423" t="str">
            <v>Norway</v>
          </cell>
          <cell r="D1423" t="str">
            <v>Military</v>
          </cell>
          <cell r="S1423" t="str">
            <v/>
          </cell>
          <cell r="AN1423">
            <v>1</v>
          </cell>
          <cell r="AY1423">
            <v>1</v>
          </cell>
        </row>
        <row r="1424">
          <cell r="B1424" t="str">
            <v>Norway</v>
          </cell>
          <cell r="D1424" t="str">
            <v>Military</v>
          </cell>
          <cell r="S1424">
            <v>644972653.15950608</v>
          </cell>
          <cell r="AN1424">
            <v>0</v>
          </cell>
          <cell r="AY1424">
            <v>1</v>
          </cell>
        </row>
        <row r="1425">
          <cell r="B1425" t="str">
            <v>Norway</v>
          </cell>
          <cell r="D1425" t="str">
            <v>Military</v>
          </cell>
          <cell r="S1425">
            <v>644972653.15950608</v>
          </cell>
          <cell r="AN1425">
            <v>0</v>
          </cell>
          <cell r="AY1425">
            <v>1</v>
          </cell>
        </row>
        <row r="1426">
          <cell r="B1426" t="str">
            <v>Norway</v>
          </cell>
          <cell r="D1426" t="str">
            <v>Military</v>
          </cell>
          <cell r="S1426">
            <v>644972653.15950608</v>
          </cell>
          <cell r="AN1426">
            <v>0</v>
          </cell>
          <cell r="AY1426">
            <v>1</v>
          </cell>
        </row>
        <row r="1427">
          <cell r="B1427" t="str">
            <v>Norway</v>
          </cell>
          <cell r="D1427" t="str">
            <v>Military</v>
          </cell>
          <cell r="S1427">
            <v>644972653.15950608</v>
          </cell>
          <cell r="AN1427">
            <v>0</v>
          </cell>
          <cell r="AY1427">
            <v>1</v>
          </cell>
        </row>
        <row r="1428">
          <cell r="B1428" t="str">
            <v>Norway</v>
          </cell>
          <cell r="D1428" t="str">
            <v>Military</v>
          </cell>
          <cell r="S1428">
            <v>1289945.3063190121</v>
          </cell>
          <cell r="AN1428">
            <v>1</v>
          </cell>
          <cell r="AY1428">
            <v>1</v>
          </cell>
        </row>
        <row r="1429">
          <cell r="B1429" t="str">
            <v>Norway</v>
          </cell>
          <cell r="D1429" t="str">
            <v>Humanitarian</v>
          </cell>
          <cell r="S1429">
            <v>22789033.744969215</v>
          </cell>
          <cell r="AN1429">
            <v>1</v>
          </cell>
          <cell r="AY1429">
            <v>0</v>
          </cell>
        </row>
        <row r="1430">
          <cell r="B1430" t="str">
            <v>Norway</v>
          </cell>
          <cell r="D1430" t="str">
            <v>Humanitarian</v>
          </cell>
          <cell r="S1430">
            <v>8599635.3754600808</v>
          </cell>
          <cell r="AN1430">
            <v>1</v>
          </cell>
          <cell r="AY1430">
            <v>0</v>
          </cell>
        </row>
        <row r="1431">
          <cell r="B1431" t="str">
            <v>Norway</v>
          </cell>
          <cell r="D1431" t="str">
            <v>Humanitarian</v>
          </cell>
          <cell r="S1431" t="str">
            <v>.</v>
          </cell>
          <cell r="AN1431">
            <v>1</v>
          </cell>
          <cell r="AY1431">
            <v>0</v>
          </cell>
        </row>
        <row r="1432">
          <cell r="B1432" t="str">
            <v>Norway</v>
          </cell>
          <cell r="D1432" t="str">
            <v>Humanitarian</v>
          </cell>
          <cell r="S1432">
            <v>26658869.663926251</v>
          </cell>
          <cell r="AN1432">
            <v>1</v>
          </cell>
          <cell r="AY1432">
            <v>0</v>
          </cell>
        </row>
        <row r="1433">
          <cell r="B1433" t="str">
            <v>Norway</v>
          </cell>
          <cell r="D1433" t="str">
            <v>Humanitarian</v>
          </cell>
          <cell r="S1433">
            <v>94595989.130060896</v>
          </cell>
          <cell r="AN1433">
            <v>1</v>
          </cell>
          <cell r="AY1433">
            <v>0</v>
          </cell>
        </row>
        <row r="1434">
          <cell r="B1434" t="str">
            <v>Norway</v>
          </cell>
          <cell r="D1434" t="str">
            <v>Humanitarian</v>
          </cell>
          <cell r="S1434">
            <v>3439854.1501840325</v>
          </cell>
          <cell r="AN1434">
            <v>1</v>
          </cell>
          <cell r="AY1434">
            <v>0</v>
          </cell>
        </row>
        <row r="1435">
          <cell r="B1435" t="str">
            <v>Norway</v>
          </cell>
          <cell r="D1435" t="str">
            <v>Humanitarian</v>
          </cell>
          <cell r="S1435">
            <v>231350.94196724414</v>
          </cell>
          <cell r="AN1435">
            <v>1</v>
          </cell>
          <cell r="AY1435">
            <v>0</v>
          </cell>
        </row>
        <row r="1436">
          <cell r="B1436" t="str">
            <v>Norway</v>
          </cell>
          <cell r="D1436" t="str">
            <v>Humanitarian</v>
          </cell>
          <cell r="S1436">
            <v>24078979.051288228</v>
          </cell>
          <cell r="AN1436">
            <v>1</v>
          </cell>
          <cell r="AY1436">
            <v>0</v>
          </cell>
        </row>
        <row r="1437">
          <cell r="B1437" t="str">
            <v>Norway</v>
          </cell>
          <cell r="D1437" t="str">
            <v>Humanitarian</v>
          </cell>
          <cell r="S1437">
            <v>3869835.9189570365</v>
          </cell>
          <cell r="AN1437">
            <v>1</v>
          </cell>
          <cell r="AY1437">
            <v>0</v>
          </cell>
        </row>
        <row r="1438">
          <cell r="B1438" t="str">
            <v>Norway</v>
          </cell>
          <cell r="D1438" t="str">
            <v>Humanitarian</v>
          </cell>
          <cell r="S1438">
            <v>12899453.063190121</v>
          </cell>
          <cell r="AN1438">
            <v>1</v>
          </cell>
          <cell r="AY1438">
            <v>0</v>
          </cell>
        </row>
        <row r="1439">
          <cell r="B1439" t="str">
            <v>Norway</v>
          </cell>
          <cell r="D1439" t="str">
            <v>Financial</v>
          </cell>
          <cell r="S1439">
            <v>25798906.126380242</v>
          </cell>
          <cell r="AN1439">
            <v>1</v>
          </cell>
          <cell r="AY1439">
            <v>0</v>
          </cell>
        </row>
        <row r="1440">
          <cell r="B1440" t="str">
            <v>Norway</v>
          </cell>
          <cell r="D1440" t="str">
            <v>Financial</v>
          </cell>
          <cell r="S1440">
            <v>4299817.6877300404</v>
          </cell>
          <cell r="AN1440">
            <v>1</v>
          </cell>
          <cell r="AY1440">
            <v>0</v>
          </cell>
        </row>
        <row r="1441">
          <cell r="B1441" t="str">
            <v>Norway</v>
          </cell>
          <cell r="D1441" t="str">
            <v>Financial</v>
          </cell>
          <cell r="S1441">
            <v>171992707.50920162</v>
          </cell>
          <cell r="AN1441">
            <v>1</v>
          </cell>
          <cell r="AY1441">
            <v>0</v>
          </cell>
        </row>
        <row r="1442">
          <cell r="B1442" t="str">
            <v>Norway</v>
          </cell>
          <cell r="D1442" t="str">
            <v>Financial</v>
          </cell>
          <cell r="S1442">
            <v>85996353.754600808</v>
          </cell>
          <cell r="AN1442">
            <v>1</v>
          </cell>
          <cell r="AY1442">
            <v>0</v>
          </cell>
        </row>
        <row r="1443">
          <cell r="B1443" t="str">
            <v>Norway</v>
          </cell>
          <cell r="D1443" t="str">
            <v>Financial</v>
          </cell>
          <cell r="S1443">
            <v>594234804.44429159</v>
          </cell>
          <cell r="AN1443">
            <v>1</v>
          </cell>
          <cell r="AY1443">
            <v>0</v>
          </cell>
        </row>
        <row r="1444">
          <cell r="B1444" t="str">
            <v>Norway</v>
          </cell>
          <cell r="D1444" t="str">
            <v>Financial</v>
          </cell>
          <cell r="S1444" t="str">
            <v/>
          </cell>
          <cell r="AN1444">
            <v>1</v>
          </cell>
          <cell r="AY1444">
            <v>0</v>
          </cell>
        </row>
        <row r="1445">
          <cell r="B1445" t="str">
            <v>Norway</v>
          </cell>
          <cell r="D1445" t="str">
            <v>Financial</v>
          </cell>
          <cell r="S1445" t="str">
            <v/>
          </cell>
          <cell r="AN1445">
            <v>1</v>
          </cell>
          <cell r="AY1445">
            <v>0</v>
          </cell>
        </row>
        <row r="1446">
          <cell r="B1446" t="str">
            <v>Norway</v>
          </cell>
          <cell r="D1446" t="str">
            <v>Financial</v>
          </cell>
          <cell r="S1446" t="str">
            <v/>
          </cell>
          <cell r="AN1446">
            <v>1</v>
          </cell>
          <cell r="AY1446">
            <v>0</v>
          </cell>
        </row>
        <row r="1447">
          <cell r="B1447" t="str">
            <v>Norway</v>
          </cell>
          <cell r="D1447" t="str">
            <v>Financial</v>
          </cell>
          <cell r="S1447" t="str">
            <v/>
          </cell>
          <cell r="AN1447">
            <v>1</v>
          </cell>
          <cell r="AY1447">
            <v>0</v>
          </cell>
        </row>
        <row r="1448">
          <cell r="B1448" t="str">
            <v>Norway</v>
          </cell>
          <cell r="D1448" t="str">
            <v>Financial</v>
          </cell>
          <cell r="S1448">
            <v>644972653.15950608</v>
          </cell>
          <cell r="AN1448">
            <v>0</v>
          </cell>
          <cell r="AY1448">
            <v>0</v>
          </cell>
        </row>
        <row r="1449">
          <cell r="B1449" t="str">
            <v>Norway</v>
          </cell>
          <cell r="D1449" t="str">
            <v>Financial</v>
          </cell>
          <cell r="S1449">
            <v>644972653.15950608</v>
          </cell>
          <cell r="AN1449">
            <v>0</v>
          </cell>
          <cell r="AY1449">
            <v>0</v>
          </cell>
        </row>
        <row r="1450">
          <cell r="B1450" t="str">
            <v>Norway</v>
          </cell>
          <cell r="D1450" t="str">
            <v>Financial</v>
          </cell>
          <cell r="S1450">
            <v>644972653.15950608</v>
          </cell>
          <cell r="AN1450">
            <v>0</v>
          </cell>
          <cell r="AY1450">
            <v>0</v>
          </cell>
        </row>
        <row r="1451">
          <cell r="B1451" t="str">
            <v>Norway</v>
          </cell>
          <cell r="D1451" t="str">
            <v>Financial</v>
          </cell>
          <cell r="S1451">
            <v>644972653.15950608</v>
          </cell>
          <cell r="AN1451">
            <v>0</v>
          </cell>
          <cell r="AY1451">
            <v>0</v>
          </cell>
        </row>
        <row r="1452">
          <cell r="B1452" t="str">
            <v>Norway</v>
          </cell>
          <cell r="D1452" t="str">
            <v>Financial</v>
          </cell>
          <cell r="S1452">
            <v>20639124.901104193</v>
          </cell>
          <cell r="AN1452">
            <v>1</v>
          </cell>
          <cell r="AY1452">
            <v>0</v>
          </cell>
        </row>
        <row r="1453">
          <cell r="B1453" t="str">
            <v>Poland</v>
          </cell>
          <cell r="D1453" t="str">
            <v>Humanitarian</v>
          </cell>
          <cell r="S1453">
            <v>3450724.2260721386</v>
          </cell>
          <cell r="AN1453">
            <v>1</v>
          </cell>
          <cell r="AY1453">
            <v>0</v>
          </cell>
        </row>
        <row r="1454">
          <cell r="B1454" t="str">
            <v>Poland</v>
          </cell>
          <cell r="D1454" t="str">
            <v>Humanitarian</v>
          </cell>
          <cell r="S1454">
            <v>100000000</v>
          </cell>
          <cell r="AN1454">
            <v>1</v>
          </cell>
          <cell r="AY1454">
            <v>0</v>
          </cell>
        </row>
        <row r="1455">
          <cell r="B1455" t="str">
            <v>Poland</v>
          </cell>
          <cell r="D1455" t="str">
            <v>Humanitarian</v>
          </cell>
          <cell r="S1455">
            <v>7100255.6092019314</v>
          </cell>
          <cell r="AN1455">
            <v>1</v>
          </cell>
          <cell r="AY1455">
            <v>0</v>
          </cell>
        </row>
        <row r="1456">
          <cell r="B1456" t="str">
            <v>Poland</v>
          </cell>
          <cell r="D1456" t="str">
            <v>Humanitarian</v>
          </cell>
          <cell r="S1456">
            <v>58794849.947931446</v>
          </cell>
          <cell r="AN1456">
            <v>1</v>
          </cell>
          <cell r="AY1456">
            <v>0</v>
          </cell>
        </row>
        <row r="1457">
          <cell r="B1457" t="str">
            <v>Poland</v>
          </cell>
          <cell r="D1457" t="str">
            <v>Humanitarian</v>
          </cell>
          <cell r="S1457">
            <v>2229480.2612894066</v>
          </cell>
          <cell r="AN1457">
            <v>1</v>
          </cell>
          <cell r="AY1457">
            <v>0</v>
          </cell>
        </row>
        <row r="1458">
          <cell r="B1458" t="str">
            <v>Poland</v>
          </cell>
          <cell r="D1458" t="str">
            <v>Humanitarian</v>
          </cell>
          <cell r="S1458">
            <v>170171764.71439281</v>
          </cell>
          <cell r="AN1458">
            <v>1</v>
          </cell>
          <cell r="AY1458">
            <v>0</v>
          </cell>
        </row>
        <row r="1459">
          <cell r="B1459" t="str">
            <v>Poland</v>
          </cell>
          <cell r="D1459" t="str">
            <v>Humanitarian</v>
          </cell>
          <cell r="S1459">
            <v>923425.16330587899</v>
          </cell>
          <cell r="AN1459">
            <v>1</v>
          </cell>
          <cell r="AY1459">
            <v>0</v>
          </cell>
        </row>
        <row r="1460">
          <cell r="B1460" t="str">
            <v>Poland</v>
          </cell>
          <cell r="D1460" t="str">
            <v>Humanitarian</v>
          </cell>
          <cell r="S1460" t="str">
            <v/>
          </cell>
          <cell r="AN1460">
            <v>1</v>
          </cell>
          <cell r="AY1460">
            <v>0</v>
          </cell>
        </row>
        <row r="1461">
          <cell r="B1461" t="str">
            <v>Poland</v>
          </cell>
          <cell r="D1461" t="str">
            <v>Humanitarian</v>
          </cell>
          <cell r="S1461" t="str">
            <v/>
          </cell>
          <cell r="AN1461">
            <v>1</v>
          </cell>
          <cell r="AY1461">
            <v>0</v>
          </cell>
        </row>
        <row r="1462">
          <cell r="B1462" t="str">
            <v>Poland</v>
          </cell>
          <cell r="D1462" t="str">
            <v>Humanitarian</v>
          </cell>
          <cell r="S1462" t="str">
            <v/>
          </cell>
          <cell r="AN1462">
            <v>1</v>
          </cell>
          <cell r="AY1462">
            <v>0</v>
          </cell>
        </row>
        <row r="1463">
          <cell r="B1463" t="str">
            <v>Poland</v>
          </cell>
          <cell r="D1463" t="str">
            <v>Humanitarian</v>
          </cell>
          <cell r="S1463">
            <v>3871438.0384360505</v>
          </cell>
          <cell r="AN1463">
            <v>1</v>
          </cell>
          <cell r="AY1463">
            <v>0</v>
          </cell>
        </row>
        <row r="1464">
          <cell r="B1464" t="str">
            <v>Poland</v>
          </cell>
          <cell r="D1464" t="str">
            <v>Military</v>
          </cell>
          <cell r="S1464" t="str">
            <v>.</v>
          </cell>
          <cell r="AN1464">
            <v>1</v>
          </cell>
          <cell r="AY1464">
            <v>1</v>
          </cell>
        </row>
        <row r="1465">
          <cell r="B1465" t="str">
            <v>Poland</v>
          </cell>
          <cell r="D1465" t="str">
            <v>Military</v>
          </cell>
          <cell r="S1465">
            <v>1800000000</v>
          </cell>
          <cell r="AN1465">
            <v>1</v>
          </cell>
          <cell r="AY1465">
            <v>1</v>
          </cell>
        </row>
        <row r="1466">
          <cell r="B1466" t="str">
            <v>Poland</v>
          </cell>
          <cell r="D1466" t="str">
            <v>Military</v>
          </cell>
          <cell r="S1466" t="str">
            <v/>
          </cell>
          <cell r="AN1466">
            <v>1</v>
          </cell>
          <cell r="AY1466">
            <v>1</v>
          </cell>
        </row>
        <row r="1467">
          <cell r="B1467" t="str">
            <v>Poland</v>
          </cell>
          <cell r="D1467" t="str">
            <v>Military</v>
          </cell>
          <cell r="S1467" t="str">
            <v/>
          </cell>
          <cell r="AN1467">
            <v>1</v>
          </cell>
          <cell r="AY1467">
            <v>1</v>
          </cell>
        </row>
        <row r="1468">
          <cell r="B1468" t="str">
            <v>Poland</v>
          </cell>
          <cell r="D1468" t="str">
            <v>Military</v>
          </cell>
          <cell r="S1468" t="str">
            <v/>
          </cell>
          <cell r="AN1468">
            <v>1</v>
          </cell>
          <cell r="AY1468">
            <v>1</v>
          </cell>
        </row>
        <row r="1469">
          <cell r="B1469" t="str">
            <v>Poland</v>
          </cell>
          <cell r="D1469" t="str">
            <v>Military</v>
          </cell>
          <cell r="S1469" t="str">
            <v/>
          </cell>
          <cell r="AN1469">
            <v>1</v>
          </cell>
          <cell r="AY1469">
            <v>1</v>
          </cell>
        </row>
        <row r="1470">
          <cell r="B1470" t="str">
            <v>Poland</v>
          </cell>
          <cell r="D1470" t="str">
            <v>Military</v>
          </cell>
          <cell r="S1470" t="str">
            <v/>
          </cell>
          <cell r="AN1470">
            <v>1</v>
          </cell>
          <cell r="AY1470">
            <v>1</v>
          </cell>
        </row>
        <row r="1471">
          <cell r="B1471" t="str">
            <v>Poland</v>
          </cell>
          <cell r="D1471" t="str">
            <v>Military</v>
          </cell>
          <cell r="S1471" t="str">
            <v/>
          </cell>
          <cell r="AN1471">
            <v>1</v>
          </cell>
          <cell r="AY1471">
            <v>1</v>
          </cell>
        </row>
        <row r="1472">
          <cell r="B1472" t="str">
            <v>Poland</v>
          </cell>
          <cell r="D1472" t="str">
            <v>Military</v>
          </cell>
          <cell r="S1472" t="str">
            <v/>
          </cell>
          <cell r="AN1472">
            <v>1</v>
          </cell>
          <cell r="AY1472">
            <v>1</v>
          </cell>
        </row>
        <row r="1473">
          <cell r="B1473" t="str">
            <v>Poland</v>
          </cell>
          <cell r="D1473" t="str">
            <v>Military</v>
          </cell>
          <cell r="S1473" t="str">
            <v/>
          </cell>
          <cell r="AN1473">
            <v>1</v>
          </cell>
          <cell r="AY1473">
            <v>1</v>
          </cell>
        </row>
        <row r="1474">
          <cell r="B1474" t="str">
            <v>Poland</v>
          </cell>
          <cell r="D1474" t="str">
            <v>Military</v>
          </cell>
          <cell r="S1474" t="str">
            <v/>
          </cell>
          <cell r="AN1474">
            <v>1</v>
          </cell>
          <cell r="AY1474">
            <v>1</v>
          </cell>
        </row>
        <row r="1475">
          <cell r="B1475" t="str">
            <v>Poland</v>
          </cell>
          <cell r="D1475" t="str">
            <v>Military</v>
          </cell>
          <cell r="S1475" t="str">
            <v/>
          </cell>
          <cell r="AN1475">
            <v>1</v>
          </cell>
          <cell r="AY1475">
            <v>1</v>
          </cell>
        </row>
        <row r="1476">
          <cell r="B1476" t="str">
            <v>Poland</v>
          </cell>
          <cell r="D1476" t="str">
            <v>Military</v>
          </cell>
          <cell r="S1476" t="str">
            <v/>
          </cell>
          <cell r="AN1476">
            <v>1</v>
          </cell>
          <cell r="AY1476">
            <v>1</v>
          </cell>
        </row>
        <row r="1477">
          <cell r="B1477" t="str">
            <v>Poland</v>
          </cell>
          <cell r="D1477" t="str">
            <v>Military</v>
          </cell>
          <cell r="S1477">
            <v>31414660.702451952</v>
          </cell>
          <cell r="AN1477">
            <v>1</v>
          </cell>
          <cell r="AY1477">
            <v>1</v>
          </cell>
        </row>
        <row r="1478">
          <cell r="B1478" t="str">
            <v>Poland</v>
          </cell>
          <cell r="D1478" t="str">
            <v>Military</v>
          </cell>
          <cell r="S1478">
            <v>435598585.62908262</v>
          </cell>
          <cell r="AN1478">
            <v>1</v>
          </cell>
          <cell r="AY1478">
            <v>1</v>
          </cell>
        </row>
        <row r="1479">
          <cell r="B1479" t="str">
            <v>Poland</v>
          </cell>
          <cell r="D1479" t="str">
            <v>Military</v>
          </cell>
          <cell r="S1479" t="str">
            <v>.</v>
          </cell>
          <cell r="AN1479">
            <v>1</v>
          </cell>
          <cell r="AY1479">
            <v>1</v>
          </cell>
        </row>
        <row r="1480">
          <cell r="B1480" t="str">
            <v>Poland</v>
          </cell>
          <cell r="D1480" t="str">
            <v>Military</v>
          </cell>
          <cell r="S1480" t="str">
            <v/>
          </cell>
          <cell r="AN1480">
            <v>1</v>
          </cell>
          <cell r="AY1480">
            <v>1</v>
          </cell>
        </row>
        <row r="1481">
          <cell r="B1481" t="str">
            <v>Poland</v>
          </cell>
          <cell r="D1481" t="str">
            <v>Military</v>
          </cell>
          <cell r="S1481">
            <v>168479527.62476271</v>
          </cell>
          <cell r="AN1481">
            <v>1</v>
          </cell>
          <cell r="AY1481">
            <v>1</v>
          </cell>
        </row>
        <row r="1482">
          <cell r="B1482" t="str">
            <v>Poland</v>
          </cell>
          <cell r="D1482" t="str">
            <v>Military</v>
          </cell>
          <cell r="S1482" t="str">
            <v/>
          </cell>
          <cell r="AN1482">
            <v>1</v>
          </cell>
          <cell r="AY1482">
            <v>1</v>
          </cell>
        </row>
        <row r="1483">
          <cell r="B1483" t="str">
            <v>Poland</v>
          </cell>
          <cell r="D1483" t="str">
            <v>Military</v>
          </cell>
          <cell r="S1483" t="str">
            <v/>
          </cell>
          <cell r="AN1483">
            <v>1</v>
          </cell>
          <cell r="AY1483">
            <v>1</v>
          </cell>
        </row>
        <row r="1484">
          <cell r="B1484" t="str">
            <v>Poland</v>
          </cell>
          <cell r="D1484" t="str">
            <v>Military</v>
          </cell>
          <cell r="S1484" t="str">
            <v/>
          </cell>
          <cell r="AN1484">
            <v>1</v>
          </cell>
          <cell r="AY1484">
            <v>1</v>
          </cell>
        </row>
        <row r="1485">
          <cell r="B1485" t="str">
            <v>Poland</v>
          </cell>
          <cell r="D1485" t="str">
            <v>Military</v>
          </cell>
          <cell r="S1485">
            <v>159045725.64612326</v>
          </cell>
          <cell r="AN1485">
            <v>1</v>
          </cell>
          <cell r="AY1485">
            <v>1</v>
          </cell>
        </row>
        <row r="1486">
          <cell r="B1486" t="str">
            <v>Poland</v>
          </cell>
          <cell r="D1486" t="str">
            <v>Military</v>
          </cell>
          <cell r="S1486">
            <v>441028199</v>
          </cell>
          <cell r="AN1486">
            <v>1</v>
          </cell>
          <cell r="AY1486">
            <v>1</v>
          </cell>
        </row>
        <row r="1487">
          <cell r="B1487" t="str">
            <v>Poland</v>
          </cell>
          <cell r="D1487" t="str">
            <v>Financial</v>
          </cell>
          <cell r="S1487">
            <v>946700747.89359081</v>
          </cell>
          <cell r="AN1487">
            <v>1</v>
          </cell>
          <cell r="AY1487">
            <v>0</v>
          </cell>
        </row>
        <row r="1488">
          <cell r="B1488" t="str">
            <v>Poland</v>
          </cell>
          <cell r="D1488" t="str">
            <v>Financial</v>
          </cell>
          <cell r="S1488">
            <v>6648346.7777679274</v>
          </cell>
          <cell r="AN1488">
            <v>1</v>
          </cell>
          <cell r="AY1488">
            <v>0</v>
          </cell>
        </row>
        <row r="1489">
          <cell r="B1489" t="str">
            <v>Poland</v>
          </cell>
          <cell r="D1489" t="str">
            <v>Financial</v>
          </cell>
          <cell r="S1489">
            <v>5540288.9814732736</v>
          </cell>
          <cell r="AN1489">
            <v>1</v>
          </cell>
          <cell r="AY1489">
            <v>0</v>
          </cell>
        </row>
        <row r="1490">
          <cell r="B1490" t="str">
            <v>Portugal</v>
          </cell>
          <cell r="D1490" t="str">
            <v>Humanitarian</v>
          </cell>
          <cell r="S1490">
            <v>100000</v>
          </cell>
          <cell r="AN1490">
            <v>1</v>
          </cell>
          <cell r="AY1490">
            <v>0</v>
          </cell>
        </row>
        <row r="1491">
          <cell r="B1491" t="str">
            <v>Portugal</v>
          </cell>
          <cell r="D1491" t="str">
            <v>Humanitarian</v>
          </cell>
          <cell r="S1491">
            <v>1100000</v>
          </cell>
          <cell r="AN1491">
            <v>1</v>
          </cell>
          <cell r="AY1491">
            <v>0</v>
          </cell>
        </row>
        <row r="1492">
          <cell r="B1492" t="str">
            <v>Portugal</v>
          </cell>
          <cell r="D1492" t="str">
            <v>Humanitarian</v>
          </cell>
          <cell r="S1492">
            <v>468616.87020732748</v>
          </cell>
          <cell r="AN1492">
            <v>1</v>
          </cell>
          <cell r="AY1492">
            <v>0</v>
          </cell>
        </row>
        <row r="1493">
          <cell r="B1493" t="str">
            <v>Portugal</v>
          </cell>
          <cell r="D1493" t="str">
            <v>Humanitarian</v>
          </cell>
          <cell r="S1493" t="str">
            <v/>
          </cell>
          <cell r="AN1493">
            <v>1</v>
          </cell>
          <cell r="AY1493">
            <v>0</v>
          </cell>
        </row>
        <row r="1494">
          <cell r="B1494" t="str">
            <v>Portugal</v>
          </cell>
          <cell r="D1494" t="str">
            <v>Humanitarian</v>
          </cell>
          <cell r="S1494" t="str">
            <v/>
          </cell>
          <cell r="AN1494">
            <v>1</v>
          </cell>
          <cell r="AY1494">
            <v>0</v>
          </cell>
        </row>
        <row r="1495">
          <cell r="B1495" t="str">
            <v>Portugal</v>
          </cell>
          <cell r="D1495" t="str">
            <v>Humanitarian</v>
          </cell>
          <cell r="S1495">
            <v>50000</v>
          </cell>
          <cell r="AN1495">
            <v>1</v>
          </cell>
          <cell r="AY1495">
            <v>0</v>
          </cell>
        </row>
        <row r="1496">
          <cell r="B1496" t="str">
            <v>Portugal</v>
          </cell>
          <cell r="D1496" t="str">
            <v>Military</v>
          </cell>
          <cell r="S1496">
            <v>2887844.3623970463</v>
          </cell>
          <cell r="AN1496">
            <v>1</v>
          </cell>
          <cell r="AY1496">
            <v>1</v>
          </cell>
        </row>
        <row r="1497">
          <cell r="B1497" t="str">
            <v>Portugal</v>
          </cell>
          <cell r="D1497" t="str">
            <v>Military</v>
          </cell>
          <cell r="S1497" t="str">
            <v/>
          </cell>
          <cell r="AN1497">
            <v>1</v>
          </cell>
          <cell r="AY1497">
            <v>1</v>
          </cell>
        </row>
        <row r="1498">
          <cell r="B1498" t="str">
            <v>Portugal</v>
          </cell>
          <cell r="D1498" t="str">
            <v>Military</v>
          </cell>
          <cell r="S1498" t="str">
            <v/>
          </cell>
          <cell r="AN1498">
            <v>1</v>
          </cell>
          <cell r="AY1498">
            <v>1</v>
          </cell>
        </row>
        <row r="1499">
          <cell r="B1499" t="str">
            <v>Portugal</v>
          </cell>
          <cell r="D1499" t="str">
            <v>Military</v>
          </cell>
          <cell r="S1499" t="str">
            <v/>
          </cell>
          <cell r="AN1499">
            <v>1</v>
          </cell>
          <cell r="AY1499">
            <v>1</v>
          </cell>
        </row>
        <row r="1500">
          <cell r="B1500" t="str">
            <v>Portugal</v>
          </cell>
          <cell r="D1500" t="str">
            <v>Military</v>
          </cell>
          <cell r="S1500" t="str">
            <v/>
          </cell>
          <cell r="AN1500">
            <v>1</v>
          </cell>
          <cell r="AY1500">
            <v>1</v>
          </cell>
        </row>
        <row r="1501">
          <cell r="B1501" t="str">
            <v>Portugal</v>
          </cell>
          <cell r="D1501" t="str">
            <v>Military</v>
          </cell>
          <cell r="S1501" t="str">
            <v/>
          </cell>
          <cell r="AN1501">
            <v>1</v>
          </cell>
          <cell r="AY1501">
            <v>1</v>
          </cell>
        </row>
        <row r="1502">
          <cell r="B1502" t="str">
            <v>Portugal</v>
          </cell>
          <cell r="D1502" t="str">
            <v>Military</v>
          </cell>
          <cell r="S1502" t="str">
            <v/>
          </cell>
          <cell r="AN1502">
            <v>1</v>
          </cell>
          <cell r="AY1502">
            <v>1</v>
          </cell>
        </row>
        <row r="1503">
          <cell r="B1503" t="str">
            <v>Portugal</v>
          </cell>
          <cell r="D1503" t="str">
            <v>Military</v>
          </cell>
          <cell r="S1503" t="str">
            <v>.</v>
          </cell>
          <cell r="AN1503">
            <v>1</v>
          </cell>
          <cell r="AY1503">
            <v>1</v>
          </cell>
        </row>
        <row r="1504">
          <cell r="B1504" t="str">
            <v>Portugal</v>
          </cell>
          <cell r="D1504" t="str">
            <v>Military</v>
          </cell>
          <cell r="S1504">
            <v>2293666.571996592</v>
          </cell>
          <cell r="AN1504">
            <v>1</v>
          </cell>
          <cell r="AY1504">
            <v>1</v>
          </cell>
        </row>
        <row r="1505">
          <cell r="B1505" t="str">
            <v>Portugal</v>
          </cell>
          <cell r="D1505" t="str">
            <v>Military</v>
          </cell>
          <cell r="S1505">
            <v>8074622.5326061836</v>
          </cell>
          <cell r="AN1505">
            <v>1</v>
          </cell>
          <cell r="AY1505">
            <v>1</v>
          </cell>
        </row>
        <row r="1506">
          <cell r="B1506" t="str">
            <v>Portugal</v>
          </cell>
          <cell r="D1506" t="str">
            <v>Military</v>
          </cell>
          <cell r="S1506" t="str">
            <v/>
          </cell>
          <cell r="AN1506">
            <v>1</v>
          </cell>
          <cell r="AY1506">
            <v>1</v>
          </cell>
        </row>
        <row r="1507">
          <cell r="B1507" t="str">
            <v>Portugal</v>
          </cell>
          <cell r="D1507" t="str">
            <v>Military</v>
          </cell>
          <cell r="S1507" t="str">
            <v>.</v>
          </cell>
          <cell r="AN1507">
            <v>1</v>
          </cell>
          <cell r="AY1507">
            <v>1</v>
          </cell>
        </row>
        <row r="1508">
          <cell r="B1508" t="str">
            <v>Portugal</v>
          </cell>
          <cell r="D1508" t="str">
            <v>Military</v>
          </cell>
          <cell r="S1508">
            <v>34081.22692416927</v>
          </cell>
          <cell r="AN1508">
            <v>1</v>
          </cell>
          <cell r="AY1508">
            <v>1</v>
          </cell>
        </row>
        <row r="1509">
          <cell r="B1509" t="str">
            <v>Portugal</v>
          </cell>
          <cell r="D1509" t="str">
            <v>Military</v>
          </cell>
          <cell r="S1509">
            <v>33229196.251065038</v>
          </cell>
          <cell r="AN1509">
            <v>1</v>
          </cell>
          <cell r="AY1509">
            <v>1</v>
          </cell>
        </row>
        <row r="1510">
          <cell r="B1510" t="str">
            <v>Portugal</v>
          </cell>
          <cell r="D1510" t="str">
            <v>Military</v>
          </cell>
          <cell r="S1510">
            <v>4163332.3866325854</v>
          </cell>
          <cell r="AN1510">
            <v>1</v>
          </cell>
          <cell r="AY1510">
            <v>1</v>
          </cell>
        </row>
        <row r="1511">
          <cell r="B1511" t="str">
            <v>Portugal</v>
          </cell>
          <cell r="D1511" t="str">
            <v>Military</v>
          </cell>
          <cell r="S1511" t="str">
            <v/>
          </cell>
          <cell r="AN1511">
            <v>1</v>
          </cell>
          <cell r="AY1511">
            <v>1</v>
          </cell>
        </row>
        <row r="1512">
          <cell r="B1512" t="str">
            <v>Portugal</v>
          </cell>
          <cell r="D1512" t="str">
            <v>Military</v>
          </cell>
          <cell r="S1512" t="str">
            <v/>
          </cell>
          <cell r="AN1512">
            <v>1</v>
          </cell>
          <cell r="AY1512">
            <v>1</v>
          </cell>
        </row>
        <row r="1513">
          <cell r="B1513" t="str">
            <v>Portugal</v>
          </cell>
          <cell r="D1513" t="str">
            <v>Military</v>
          </cell>
          <cell r="S1513" t="str">
            <v/>
          </cell>
          <cell r="AN1513">
            <v>1</v>
          </cell>
          <cell r="AY1513">
            <v>1</v>
          </cell>
        </row>
        <row r="1514">
          <cell r="B1514" t="str">
            <v>Portugal</v>
          </cell>
          <cell r="D1514" t="str">
            <v>Military</v>
          </cell>
          <cell r="S1514">
            <v>28401022.436807726</v>
          </cell>
          <cell r="AN1514">
            <v>1</v>
          </cell>
          <cell r="AY1514">
            <v>1</v>
          </cell>
        </row>
        <row r="1515">
          <cell r="B1515" t="str">
            <v>Portugal</v>
          </cell>
          <cell r="D1515" t="str">
            <v>Military</v>
          </cell>
          <cell r="S1515">
            <v>1470752.6270945754</v>
          </cell>
          <cell r="AN1515">
            <v>1</v>
          </cell>
          <cell r="AY1515">
            <v>1</v>
          </cell>
        </row>
        <row r="1516">
          <cell r="B1516" t="str">
            <v>Portugal</v>
          </cell>
          <cell r="D1516" t="str">
            <v>Military</v>
          </cell>
          <cell r="S1516" t="str">
            <v/>
          </cell>
          <cell r="AN1516">
            <v>1</v>
          </cell>
          <cell r="AY1516">
            <v>1</v>
          </cell>
        </row>
        <row r="1517">
          <cell r="B1517" t="str">
            <v>Portugal</v>
          </cell>
          <cell r="D1517" t="str">
            <v>Military</v>
          </cell>
          <cell r="S1517" t="str">
            <v>.</v>
          </cell>
          <cell r="AN1517">
            <v>1</v>
          </cell>
          <cell r="AY1517">
            <v>0</v>
          </cell>
        </row>
        <row r="1518">
          <cell r="B1518" t="str">
            <v>Portugal</v>
          </cell>
          <cell r="D1518" t="str">
            <v>Military</v>
          </cell>
          <cell r="S1518">
            <v>3976143.1411530813</v>
          </cell>
          <cell r="AN1518">
            <v>1</v>
          </cell>
          <cell r="AY1518">
            <v>0</v>
          </cell>
        </row>
        <row r="1519">
          <cell r="B1519" t="str">
            <v>Portugal</v>
          </cell>
          <cell r="D1519" t="str">
            <v>Military</v>
          </cell>
          <cell r="S1519">
            <v>2485981.2245834563</v>
          </cell>
          <cell r="AN1519">
            <v>1</v>
          </cell>
          <cell r="AY1519">
            <v>0</v>
          </cell>
        </row>
        <row r="1520">
          <cell r="B1520" t="str">
            <v>Portugal</v>
          </cell>
          <cell r="D1520" t="str">
            <v>Financial</v>
          </cell>
          <cell r="S1520">
            <v>100000000</v>
          </cell>
          <cell r="AN1520">
            <v>1</v>
          </cell>
          <cell r="AY1520">
            <v>0</v>
          </cell>
        </row>
        <row r="1521">
          <cell r="B1521" t="str">
            <v>Portugal</v>
          </cell>
          <cell r="D1521" t="str">
            <v>Financial</v>
          </cell>
          <cell r="S1521">
            <v>50000000</v>
          </cell>
          <cell r="AN1521">
            <v>1</v>
          </cell>
          <cell r="AY1521">
            <v>0</v>
          </cell>
        </row>
        <row r="1522">
          <cell r="B1522" t="str">
            <v>Portugal</v>
          </cell>
          <cell r="D1522" t="str">
            <v>Financial</v>
          </cell>
          <cell r="S1522">
            <v>50000000</v>
          </cell>
          <cell r="AN1522">
            <v>0</v>
          </cell>
          <cell r="AY1522">
            <v>0</v>
          </cell>
        </row>
        <row r="1523">
          <cell r="B1523" t="str">
            <v>Portugal</v>
          </cell>
          <cell r="D1523" t="str">
            <v>Financial</v>
          </cell>
          <cell r="S1523">
            <v>50000000</v>
          </cell>
          <cell r="AN1523">
            <v>0</v>
          </cell>
          <cell r="AY1523">
            <v>0</v>
          </cell>
        </row>
        <row r="1524">
          <cell r="B1524" t="str">
            <v>South Korea</v>
          </cell>
          <cell r="D1524" t="str">
            <v>Humanitarian</v>
          </cell>
          <cell r="S1524">
            <v>9467007.4789359085</v>
          </cell>
          <cell r="AN1524">
            <v>1</v>
          </cell>
          <cell r="AY1524">
            <v>0</v>
          </cell>
        </row>
        <row r="1525">
          <cell r="B1525" t="str">
            <v>South Korea</v>
          </cell>
          <cell r="D1525" t="str">
            <v>Humanitarian</v>
          </cell>
          <cell r="S1525">
            <v>28401022.436807726</v>
          </cell>
          <cell r="AN1525">
            <v>1</v>
          </cell>
          <cell r="AY1525">
            <v>0</v>
          </cell>
        </row>
        <row r="1526">
          <cell r="B1526" t="str">
            <v>South Korea</v>
          </cell>
          <cell r="D1526" t="str">
            <v>Humanitarian</v>
          </cell>
          <cell r="S1526">
            <v>1136040.8974723089</v>
          </cell>
          <cell r="AN1526">
            <v>1</v>
          </cell>
          <cell r="AY1526">
            <v>0</v>
          </cell>
        </row>
        <row r="1527">
          <cell r="B1527" t="str">
            <v>South Korea</v>
          </cell>
          <cell r="D1527" t="str">
            <v>Humanitarian</v>
          </cell>
          <cell r="S1527">
            <v>47335037.394679539</v>
          </cell>
          <cell r="AN1527">
            <v>1</v>
          </cell>
          <cell r="AY1527">
            <v>0</v>
          </cell>
        </row>
        <row r="1528">
          <cell r="B1528" t="str">
            <v>South Korea</v>
          </cell>
          <cell r="D1528" t="str">
            <v>Humanitarian</v>
          </cell>
          <cell r="S1528">
            <v>8330966.5814635996</v>
          </cell>
          <cell r="AN1528">
            <v>1</v>
          </cell>
          <cell r="AY1528">
            <v>0</v>
          </cell>
        </row>
        <row r="1529">
          <cell r="B1529" t="str">
            <v>South Korea</v>
          </cell>
          <cell r="D1529" t="str">
            <v>Humanitarian</v>
          </cell>
          <cell r="S1529">
            <v>123071097.2261668</v>
          </cell>
          <cell r="AN1529">
            <v>1</v>
          </cell>
          <cell r="AY1529">
            <v>0</v>
          </cell>
        </row>
        <row r="1530">
          <cell r="B1530" t="str">
            <v>South Korea</v>
          </cell>
          <cell r="D1530" t="str">
            <v>Humanitarian</v>
          </cell>
          <cell r="S1530">
            <v>18934014.957871817</v>
          </cell>
          <cell r="AN1530">
            <v>1</v>
          </cell>
          <cell r="AY1530">
            <v>0</v>
          </cell>
        </row>
        <row r="1531">
          <cell r="B1531" t="str">
            <v>South Korea</v>
          </cell>
          <cell r="D1531" t="str">
            <v>Humanitarian</v>
          </cell>
          <cell r="S1531" t="str">
            <v/>
          </cell>
          <cell r="AN1531">
            <v>1</v>
          </cell>
          <cell r="AY1531">
            <v>0</v>
          </cell>
        </row>
        <row r="1532">
          <cell r="B1532" t="str">
            <v>South Korea</v>
          </cell>
          <cell r="D1532" t="str">
            <v>Military</v>
          </cell>
          <cell r="S1532">
            <v>757360.59831487271</v>
          </cell>
          <cell r="AN1532">
            <v>1</v>
          </cell>
          <cell r="AY1532">
            <v>1</v>
          </cell>
        </row>
        <row r="1533">
          <cell r="B1533" t="str">
            <v>South Korea</v>
          </cell>
          <cell r="D1533" t="str">
            <v>Military</v>
          </cell>
          <cell r="S1533">
            <v>1514721.1966297454</v>
          </cell>
          <cell r="AN1533">
            <v>1</v>
          </cell>
          <cell r="AY1533">
            <v>1</v>
          </cell>
        </row>
        <row r="1534">
          <cell r="B1534" t="str">
            <v>South Korea</v>
          </cell>
          <cell r="D1534" t="str">
            <v>Military</v>
          </cell>
          <cell r="S1534" t="str">
            <v/>
          </cell>
          <cell r="AN1534">
            <v>1</v>
          </cell>
          <cell r="AY1534">
            <v>1</v>
          </cell>
        </row>
        <row r="1535">
          <cell r="B1535" t="str">
            <v>South Korea</v>
          </cell>
          <cell r="D1535" t="str">
            <v>Military</v>
          </cell>
          <cell r="S1535" t="str">
            <v/>
          </cell>
          <cell r="AN1535">
            <v>1</v>
          </cell>
          <cell r="AY1535">
            <v>1</v>
          </cell>
        </row>
        <row r="1536">
          <cell r="B1536" t="str">
            <v>South Korea</v>
          </cell>
          <cell r="D1536" t="str">
            <v>Military</v>
          </cell>
          <cell r="S1536" t="str">
            <v/>
          </cell>
          <cell r="AN1536">
            <v>1</v>
          </cell>
          <cell r="AY1536">
            <v>1</v>
          </cell>
        </row>
        <row r="1537">
          <cell r="B1537" t="str">
            <v>South Korea</v>
          </cell>
          <cell r="D1537" t="str">
            <v>Military</v>
          </cell>
          <cell r="S1537">
            <v>1117106.8825144372</v>
          </cell>
          <cell r="AN1537">
            <v>1</v>
          </cell>
          <cell r="AY1537">
            <v>1</v>
          </cell>
        </row>
        <row r="1538">
          <cell r="B1538" t="str">
            <v>South Korea</v>
          </cell>
          <cell r="D1538" t="str">
            <v>Financial</v>
          </cell>
          <cell r="S1538">
            <v>0</v>
          </cell>
          <cell r="AN1538">
            <v>1</v>
          </cell>
          <cell r="AY1538">
            <v>0</v>
          </cell>
        </row>
        <row r="1539">
          <cell r="B1539" t="str">
            <v>South Korea</v>
          </cell>
          <cell r="D1539" t="str">
            <v>Financial</v>
          </cell>
          <cell r="S1539">
            <v>284010224.36807722</v>
          </cell>
          <cell r="AN1539">
            <v>1</v>
          </cell>
          <cell r="AY1539">
            <v>0</v>
          </cell>
        </row>
        <row r="1540">
          <cell r="B1540" t="str">
            <v>South Korea</v>
          </cell>
          <cell r="D1540" t="str">
            <v>Financial</v>
          </cell>
          <cell r="S1540">
            <v>9467007.4789359085</v>
          </cell>
          <cell r="AN1540">
            <v>1</v>
          </cell>
          <cell r="AY1540">
            <v>0</v>
          </cell>
        </row>
        <row r="1541">
          <cell r="B1541" t="str">
            <v>Romania</v>
          </cell>
          <cell r="D1541" t="str">
            <v>Humanitarian</v>
          </cell>
          <cell r="S1541">
            <v>507653.16671400174</v>
          </cell>
          <cell r="AN1541">
            <v>1</v>
          </cell>
          <cell r="AY1541">
            <v>0</v>
          </cell>
        </row>
        <row r="1542">
          <cell r="B1542" t="str">
            <v>Romania</v>
          </cell>
          <cell r="D1542" t="str">
            <v>Humanitarian</v>
          </cell>
          <cell r="S1542" t="str">
            <v/>
          </cell>
          <cell r="AN1542">
            <v>1</v>
          </cell>
          <cell r="AY1542">
            <v>0</v>
          </cell>
        </row>
        <row r="1543">
          <cell r="B1543" t="str">
            <v>Romania</v>
          </cell>
          <cell r="D1543" t="str">
            <v>Humanitarian</v>
          </cell>
          <cell r="S1543" t="str">
            <v/>
          </cell>
          <cell r="AN1543">
            <v>1</v>
          </cell>
          <cell r="AY1543">
            <v>0</v>
          </cell>
        </row>
        <row r="1544">
          <cell r="B1544" t="str">
            <v>Romania</v>
          </cell>
          <cell r="D1544" t="str">
            <v>Humanitarian</v>
          </cell>
          <cell r="S1544" t="str">
            <v/>
          </cell>
          <cell r="AN1544">
            <v>1</v>
          </cell>
          <cell r="AY1544">
            <v>0</v>
          </cell>
        </row>
        <row r="1545">
          <cell r="B1545" t="str">
            <v>Romania</v>
          </cell>
          <cell r="D1545" t="str">
            <v>Humanitarian</v>
          </cell>
          <cell r="S1545">
            <v>1006400.7085060987</v>
          </cell>
          <cell r="AN1545">
            <v>1</v>
          </cell>
          <cell r="AY1545">
            <v>0</v>
          </cell>
        </row>
        <row r="1546">
          <cell r="B1546" t="str">
            <v>Romania</v>
          </cell>
          <cell r="D1546" t="str">
            <v>Humanitarian</v>
          </cell>
          <cell r="S1546">
            <v>3306352.3620183659</v>
          </cell>
          <cell r="AN1546">
            <v>1</v>
          </cell>
          <cell r="AY1546">
            <v>0</v>
          </cell>
        </row>
        <row r="1547">
          <cell r="B1547" t="str">
            <v>Romania</v>
          </cell>
          <cell r="D1547" t="str">
            <v>Humanitarian</v>
          </cell>
          <cell r="S1547">
            <v>3200000</v>
          </cell>
          <cell r="AN1547">
            <v>1</v>
          </cell>
          <cell r="AY1547">
            <v>0</v>
          </cell>
        </row>
        <row r="1548">
          <cell r="B1548" t="str">
            <v>Romania</v>
          </cell>
          <cell r="D1548" t="str">
            <v>Humanitarian</v>
          </cell>
          <cell r="S1548">
            <v>1006400.7085060987</v>
          </cell>
          <cell r="AN1548">
            <v>1</v>
          </cell>
          <cell r="AY1548">
            <v>0</v>
          </cell>
        </row>
        <row r="1549">
          <cell r="B1549" t="str">
            <v>Romania</v>
          </cell>
          <cell r="D1549" t="str">
            <v>Humanitarian</v>
          </cell>
          <cell r="S1549" t="str">
            <v>.</v>
          </cell>
          <cell r="AN1549">
            <v>1</v>
          </cell>
          <cell r="AY1549">
            <v>0</v>
          </cell>
        </row>
        <row r="1550">
          <cell r="B1550" t="str">
            <v>Romania</v>
          </cell>
          <cell r="D1550" t="str">
            <v>Humanitarian</v>
          </cell>
          <cell r="S1550" t="str">
            <v/>
          </cell>
          <cell r="AN1550">
            <v>1</v>
          </cell>
          <cell r="AY1550">
            <v>0</v>
          </cell>
        </row>
        <row r="1551">
          <cell r="B1551" t="str">
            <v>Romania</v>
          </cell>
          <cell r="D1551" t="str">
            <v>Humanitarian</v>
          </cell>
          <cell r="S1551" t="str">
            <v/>
          </cell>
          <cell r="AN1551">
            <v>1</v>
          </cell>
          <cell r="AY1551">
            <v>0</v>
          </cell>
        </row>
        <row r="1552">
          <cell r="B1552" t="str">
            <v>Romania</v>
          </cell>
          <cell r="D1552" t="str">
            <v>Humanitarian</v>
          </cell>
          <cell r="S1552" t="str">
            <v/>
          </cell>
          <cell r="AN1552">
            <v>1</v>
          </cell>
          <cell r="AY1552">
            <v>0</v>
          </cell>
        </row>
        <row r="1553">
          <cell r="B1553" t="str">
            <v>Romania</v>
          </cell>
          <cell r="D1553" t="str">
            <v>Humanitarian</v>
          </cell>
          <cell r="S1553">
            <v>113119439.6360855</v>
          </cell>
          <cell r="AN1553">
            <v>1</v>
          </cell>
          <cell r="AY1553">
            <v>0</v>
          </cell>
        </row>
        <row r="1554">
          <cell r="B1554" t="str">
            <v>Romania</v>
          </cell>
          <cell r="D1554" t="str">
            <v>Military</v>
          </cell>
          <cell r="S1554">
            <v>3000000</v>
          </cell>
          <cell r="AN1554">
            <v>1</v>
          </cell>
          <cell r="AY1554">
            <v>1</v>
          </cell>
        </row>
        <row r="1555">
          <cell r="B1555" t="str">
            <v>Romania</v>
          </cell>
          <cell r="D1555" t="str">
            <v>Military</v>
          </cell>
          <cell r="S1555" t="str">
            <v>.</v>
          </cell>
          <cell r="AN1555">
            <v>1</v>
          </cell>
          <cell r="AY1555">
            <v>1</v>
          </cell>
        </row>
        <row r="1556">
          <cell r="B1556" t="str">
            <v>Romania</v>
          </cell>
          <cell r="D1556" t="str">
            <v>Military</v>
          </cell>
          <cell r="S1556">
            <v>785761.62075168034</v>
          </cell>
          <cell r="AN1556">
            <v>1</v>
          </cell>
          <cell r="AY1556">
            <v>0</v>
          </cell>
        </row>
        <row r="1557">
          <cell r="B1557" t="str">
            <v>Romania</v>
          </cell>
          <cell r="D1557" t="str">
            <v>Military</v>
          </cell>
          <cell r="S1557" t="str">
            <v>.</v>
          </cell>
          <cell r="AN1557">
            <v>1</v>
          </cell>
          <cell r="AY1557">
            <v>0</v>
          </cell>
        </row>
        <row r="1558">
          <cell r="B1558" t="str">
            <v>Romania</v>
          </cell>
          <cell r="D1558" t="str">
            <v>Military</v>
          </cell>
          <cell r="S1558">
            <v>378680.29915743636</v>
          </cell>
          <cell r="AN1558">
            <v>1</v>
          </cell>
          <cell r="AY1558">
            <v>0</v>
          </cell>
        </row>
        <row r="1559">
          <cell r="B1559" t="str">
            <v>Slovakia</v>
          </cell>
          <cell r="D1559" t="str">
            <v>Humanitarian</v>
          </cell>
          <cell r="S1559">
            <v>5000000</v>
          </cell>
          <cell r="AN1559">
            <v>1</v>
          </cell>
          <cell r="AY1559">
            <v>0</v>
          </cell>
        </row>
        <row r="1560">
          <cell r="B1560" t="str">
            <v>Slovakia</v>
          </cell>
          <cell r="D1560" t="str">
            <v>Humanitarian</v>
          </cell>
          <cell r="S1560">
            <v>4000000</v>
          </cell>
          <cell r="AN1560">
            <v>1</v>
          </cell>
          <cell r="AY1560">
            <v>0</v>
          </cell>
        </row>
        <row r="1561">
          <cell r="B1561" t="str">
            <v>Slovakia</v>
          </cell>
          <cell r="D1561" t="str">
            <v>Humanitarian</v>
          </cell>
          <cell r="S1561" t="str">
            <v/>
          </cell>
          <cell r="AN1561">
            <v>1</v>
          </cell>
          <cell r="AY1561">
            <v>0</v>
          </cell>
        </row>
        <row r="1562">
          <cell r="B1562" t="str">
            <v>Slovakia</v>
          </cell>
          <cell r="D1562" t="str">
            <v>Humanitarian</v>
          </cell>
          <cell r="S1562" t="str">
            <v/>
          </cell>
          <cell r="AN1562">
            <v>1</v>
          </cell>
          <cell r="AY1562">
            <v>0</v>
          </cell>
        </row>
        <row r="1563">
          <cell r="B1563" t="str">
            <v>Slovakia</v>
          </cell>
          <cell r="D1563" t="str">
            <v>Humanitarian</v>
          </cell>
          <cell r="S1563" t="str">
            <v/>
          </cell>
          <cell r="AN1563">
            <v>1</v>
          </cell>
          <cell r="AY1563">
            <v>0</v>
          </cell>
        </row>
        <row r="1564">
          <cell r="B1564" t="str">
            <v>Slovakia</v>
          </cell>
          <cell r="D1564" t="str">
            <v>Humanitarian</v>
          </cell>
          <cell r="S1564">
            <v>1840000</v>
          </cell>
          <cell r="AN1564">
            <v>1</v>
          </cell>
          <cell r="AY1564">
            <v>0</v>
          </cell>
        </row>
        <row r="1565">
          <cell r="B1565" t="str">
            <v>Slovakia</v>
          </cell>
          <cell r="D1565" t="str">
            <v>Military</v>
          </cell>
          <cell r="S1565">
            <v>1700000</v>
          </cell>
          <cell r="AN1565">
            <v>1</v>
          </cell>
          <cell r="AY1565">
            <v>1</v>
          </cell>
        </row>
        <row r="1566">
          <cell r="B1566" t="str">
            <v>Slovakia</v>
          </cell>
          <cell r="D1566" t="str">
            <v>Military</v>
          </cell>
          <cell r="S1566">
            <v>4500000</v>
          </cell>
          <cell r="AN1566">
            <v>1</v>
          </cell>
          <cell r="AY1566">
            <v>1</v>
          </cell>
        </row>
        <row r="1567">
          <cell r="B1567" t="str">
            <v>Slovakia</v>
          </cell>
          <cell r="D1567" t="str">
            <v>Military</v>
          </cell>
          <cell r="S1567" t="str">
            <v/>
          </cell>
          <cell r="AN1567">
            <v>1</v>
          </cell>
          <cell r="AY1567">
            <v>1</v>
          </cell>
        </row>
        <row r="1568">
          <cell r="B1568" t="str">
            <v>Slovakia</v>
          </cell>
          <cell r="D1568" t="str">
            <v>Military</v>
          </cell>
          <cell r="S1568">
            <v>11000000</v>
          </cell>
          <cell r="AN1568">
            <v>1</v>
          </cell>
          <cell r="AY1568">
            <v>1</v>
          </cell>
        </row>
        <row r="1569">
          <cell r="B1569" t="str">
            <v>Slovakia</v>
          </cell>
          <cell r="D1569" t="str">
            <v>Military</v>
          </cell>
          <cell r="S1569">
            <v>32200000</v>
          </cell>
          <cell r="AN1569">
            <v>1</v>
          </cell>
          <cell r="AY1569">
            <v>1</v>
          </cell>
        </row>
        <row r="1570">
          <cell r="B1570" t="str">
            <v>Slovakia</v>
          </cell>
          <cell r="D1570" t="str">
            <v>Military</v>
          </cell>
          <cell r="S1570" t="str">
            <v>.</v>
          </cell>
          <cell r="AN1570">
            <v>1</v>
          </cell>
          <cell r="AY1570">
            <v>0</v>
          </cell>
        </row>
        <row r="1571">
          <cell r="B1571" t="str">
            <v>Slovakia</v>
          </cell>
          <cell r="D1571" t="str">
            <v>Military</v>
          </cell>
          <cell r="S1571">
            <v>68000000</v>
          </cell>
          <cell r="AN1571">
            <v>1</v>
          </cell>
          <cell r="AY1571">
            <v>1</v>
          </cell>
        </row>
        <row r="1572">
          <cell r="B1572" t="str">
            <v>Slovakia</v>
          </cell>
          <cell r="D1572" t="str">
            <v>Military</v>
          </cell>
          <cell r="S1572">
            <v>72185932.026886299</v>
          </cell>
          <cell r="AN1572">
            <v>1</v>
          </cell>
          <cell r="AY1572">
            <v>1</v>
          </cell>
        </row>
        <row r="1573">
          <cell r="B1573" t="str">
            <v>Slovakia</v>
          </cell>
          <cell r="D1573" t="str">
            <v>Military</v>
          </cell>
          <cell r="S1573" t="str">
            <v/>
          </cell>
          <cell r="AN1573">
            <v>1</v>
          </cell>
          <cell r="AY1573">
            <v>1</v>
          </cell>
        </row>
        <row r="1574">
          <cell r="B1574" t="str">
            <v>Slovakia</v>
          </cell>
          <cell r="D1574" t="str">
            <v>Military</v>
          </cell>
          <cell r="S1574" t="str">
            <v/>
          </cell>
          <cell r="AN1574">
            <v>1</v>
          </cell>
          <cell r="AY1574">
            <v>1</v>
          </cell>
        </row>
        <row r="1575">
          <cell r="B1575" t="str">
            <v>Slovakia</v>
          </cell>
          <cell r="D1575" t="str">
            <v>Military</v>
          </cell>
          <cell r="S1575">
            <v>15948381.993751777</v>
          </cell>
          <cell r="AN1575">
            <v>1</v>
          </cell>
          <cell r="AY1575">
            <v>1</v>
          </cell>
        </row>
        <row r="1576">
          <cell r="B1576" t="str">
            <v>Slovakia</v>
          </cell>
          <cell r="D1576" t="str">
            <v>Military</v>
          </cell>
          <cell r="S1576">
            <v>9000000</v>
          </cell>
          <cell r="AN1576">
            <v>1</v>
          </cell>
          <cell r="AY1576">
            <v>1</v>
          </cell>
        </row>
        <row r="1577">
          <cell r="B1577" t="str">
            <v>Slovakia</v>
          </cell>
          <cell r="D1577" t="str">
            <v>Military</v>
          </cell>
          <cell r="S1577" t="str">
            <v/>
          </cell>
          <cell r="AN1577">
            <v>1</v>
          </cell>
          <cell r="AY1577">
            <v>1</v>
          </cell>
        </row>
        <row r="1578">
          <cell r="B1578" t="str">
            <v>Slovakia</v>
          </cell>
          <cell r="D1578" t="str">
            <v>Military</v>
          </cell>
          <cell r="S1578" t="str">
            <v/>
          </cell>
          <cell r="AN1578">
            <v>1</v>
          </cell>
          <cell r="AY1578">
            <v>1</v>
          </cell>
        </row>
        <row r="1579">
          <cell r="B1579" t="str">
            <v>Slovakia</v>
          </cell>
          <cell r="D1579" t="str">
            <v>Military</v>
          </cell>
          <cell r="S1579" t="str">
            <v/>
          </cell>
          <cell r="AN1579">
            <v>1</v>
          </cell>
          <cell r="AY1579">
            <v>1</v>
          </cell>
        </row>
        <row r="1580">
          <cell r="B1580" t="str">
            <v>Slovakia</v>
          </cell>
          <cell r="D1580" t="str">
            <v>Military</v>
          </cell>
          <cell r="S1580" t="str">
            <v/>
          </cell>
          <cell r="AN1580">
            <v>1</v>
          </cell>
          <cell r="AY1580">
            <v>1</v>
          </cell>
        </row>
        <row r="1581">
          <cell r="B1581" t="str">
            <v>Slovakia</v>
          </cell>
          <cell r="D1581" t="str">
            <v>Military</v>
          </cell>
          <cell r="S1581" t="str">
            <v>.</v>
          </cell>
          <cell r="AN1581">
            <v>1</v>
          </cell>
          <cell r="AY1581">
            <v>0</v>
          </cell>
        </row>
        <row r="1582">
          <cell r="B1582" t="str">
            <v>Slovakia</v>
          </cell>
          <cell r="D1582" t="str">
            <v>Military</v>
          </cell>
          <cell r="S1582">
            <v>4500000</v>
          </cell>
          <cell r="AN1582">
            <v>1</v>
          </cell>
          <cell r="AY1582">
            <v>1</v>
          </cell>
        </row>
        <row r="1583">
          <cell r="B1583" t="str">
            <v>Slovakia</v>
          </cell>
          <cell r="D1583" t="str">
            <v>Military</v>
          </cell>
          <cell r="S1583" t="str">
            <v/>
          </cell>
          <cell r="AN1583">
            <v>1</v>
          </cell>
          <cell r="AY1583">
            <v>1</v>
          </cell>
        </row>
        <row r="1584">
          <cell r="B1584" t="str">
            <v>Slovakia</v>
          </cell>
          <cell r="D1584" t="str">
            <v>Military</v>
          </cell>
          <cell r="S1584" t="str">
            <v/>
          </cell>
          <cell r="AN1584">
            <v>1</v>
          </cell>
          <cell r="AY1584">
            <v>1</v>
          </cell>
        </row>
        <row r="1585">
          <cell r="B1585" t="str">
            <v>Slovakia</v>
          </cell>
          <cell r="D1585" t="str">
            <v>Military</v>
          </cell>
          <cell r="S1585">
            <v>195020354.06607971</v>
          </cell>
          <cell r="AN1585">
            <v>1</v>
          </cell>
          <cell r="AY1585">
            <v>1</v>
          </cell>
        </row>
        <row r="1586">
          <cell r="B1586" t="str">
            <v>Slovakia</v>
          </cell>
          <cell r="D1586" t="str">
            <v>Military</v>
          </cell>
          <cell r="S1586" t="str">
            <v/>
          </cell>
          <cell r="AN1586">
            <v>1</v>
          </cell>
          <cell r="AY1586">
            <v>1</v>
          </cell>
        </row>
        <row r="1587">
          <cell r="B1587" t="str">
            <v>Slovakia</v>
          </cell>
          <cell r="D1587" t="str">
            <v>Military</v>
          </cell>
          <cell r="S1587" t="str">
            <v/>
          </cell>
          <cell r="AN1587">
            <v>1</v>
          </cell>
          <cell r="AY1587">
            <v>1</v>
          </cell>
        </row>
        <row r="1588">
          <cell r="B1588" t="str">
            <v>Slovakia</v>
          </cell>
          <cell r="D1588" t="str">
            <v>Military</v>
          </cell>
          <cell r="S1588">
            <v>261891796</v>
          </cell>
          <cell r="AN1588">
            <v>1</v>
          </cell>
          <cell r="AY1588">
            <v>1</v>
          </cell>
        </row>
        <row r="1589">
          <cell r="B1589" t="str">
            <v>Slovakia</v>
          </cell>
          <cell r="D1589" t="str">
            <v>Military</v>
          </cell>
          <cell r="S1589">
            <v>4200000</v>
          </cell>
          <cell r="AN1589">
            <v>1</v>
          </cell>
          <cell r="AY1589">
            <v>1</v>
          </cell>
        </row>
        <row r="1590">
          <cell r="B1590" t="str">
            <v>Slovakia</v>
          </cell>
          <cell r="D1590" t="str">
            <v>Financial</v>
          </cell>
          <cell r="S1590">
            <v>5000000</v>
          </cell>
          <cell r="AN1590">
            <v>1</v>
          </cell>
          <cell r="AY1590">
            <v>0</v>
          </cell>
        </row>
        <row r="1591">
          <cell r="B1591" t="str">
            <v>Slovenia</v>
          </cell>
          <cell r="D1591" t="str">
            <v>Humanitarian</v>
          </cell>
          <cell r="S1591">
            <v>163000</v>
          </cell>
          <cell r="AN1591">
            <v>1</v>
          </cell>
          <cell r="AY1591">
            <v>0</v>
          </cell>
        </row>
        <row r="1592">
          <cell r="B1592" t="str">
            <v>Slovenia</v>
          </cell>
          <cell r="D1592" t="str">
            <v>Humanitarian</v>
          </cell>
          <cell r="S1592" t="str">
            <v/>
          </cell>
          <cell r="AN1592">
            <v>1</v>
          </cell>
          <cell r="AY1592">
            <v>0</v>
          </cell>
        </row>
        <row r="1593">
          <cell r="B1593" t="str">
            <v>Slovenia</v>
          </cell>
          <cell r="D1593" t="str">
            <v>Humanitarian</v>
          </cell>
          <cell r="S1593" t="str">
            <v/>
          </cell>
          <cell r="AN1593">
            <v>1</v>
          </cell>
          <cell r="AY1593">
            <v>0</v>
          </cell>
        </row>
        <row r="1594">
          <cell r="B1594" t="str">
            <v>Slovenia</v>
          </cell>
          <cell r="D1594" t="str">
            <v>Humanitarian</v>
          </cell>
          <cell r="S1594" t="str">
            <v/>
          </cell>
          <cell r="AN1594">
            <v>1</v>
          </cell>
          <cell r="AY1594">
            <v>0</v>
          </cell>
        </row>
        <row r="1595">
          <cell r="B1595" t="str">
            <v>Slovenia</v>
          </cell>
          <cell r="D1595" t="str">
            <v>Humanitarian</v>
          </cell>
          <cell r="S1595" t="str">
            <v/>
          </cell>
          <cell r="AN1595">
            <v>1</v>
          </cell>
          <cell r="AY1595">
            <v>0</v>
          </cell>
        </row>
        <row r="1596">
          <cell r="B1596" t="str">
            <v>Slovenia</v>
          </cell>
          <cell r="D1596" t="str">
            <v>Humanitarian</v>
          </cell>
          <cell r="S1596" t="str">
            <v/>
          </cell>
          <cell r="AN1596">
            <v>1</v>
          </cell>
          <cell r="AY1596">
            <v>0</v>
          </cell>
        </row>
        <row r="1597">
          <cell r="B1597" t="str">
            <v>Slovenia</v>
          </cell>
          <cell r="D1597" t="str">
            <v>Humanitarian</v>
          </cell>
          <cell r="S1597" t="str">
            <v/>
          </cell>
          <cell r="AN1597">
            <v>1</v>
          </cell>
          <cell r="AY1597">
            <v>0</v>
          </cell>
        </row>
        <row r="1598">
          <cell r="B1598" t="str">
            <v>Slovenia</v>
          </cell>
          <cell r="D1598" t="str">
            <v>Humanitarian</v>
          </cell>
          <cell r="S1598" t="str">
            <v/>
          </cell>
          <cell r="AN1598">
            <v>1</v>
          </cell>
          <cell r="AY1598">
            <v>0</v>
          </cell>
        </row>
        <row r="1599">
          <cell r="B1599" t="str">
            <v>Slovenia</v>
          </cell>
          <cell r="D1599" t="str">
            <v>Humanitarian</v>
          </cell>
          <cell r="S1599" t="str">
            <v/>
          </cell>
          <cell r="AN1599">
            <v>1</v>
          </cell>
          <cell r="AY1599">
            <v>0</v>
          </cell>
        </row>
        <row r="1600">
          <cell r="B1600" t="str">
            <v>Slovenia</v>
          </cell>
          <cell r="D1600" t="str">
            <v>Humanitarian</v>
          </cell>
          <cell r="S1600">
            <v>100000</v>
          </cell>
          <cell r="AN1600">
            <v>1</v>
          </cell>
          <cell r="AY1600">
            <v>0</v>
          </cell>
        </row>
        <row r="1601">
          <cell r="B1601" t="str">
            <v>Slovenia</v>
          </cell>
          <cell r="D1601" t="str">
            <v>Humanitarian</v>
          </cell>
          <cell r="S1601">
            <v>378680.29915743636</v>
          </cell>
          <cell r="AN1601">
            <v>1</v>
          </cell>
          <cell r="AY1601">
            <v>0</v>
          </cell>
        </row>
        <row r="1602">
          <cell r="B1602" t="str">
            <v>Slovenia</v>
          </cell>
          <cell r="D1602" t="str">
            <v>Humanitarian</v>
          </cell>
          <cell r="S1602">
            <v>1640000</v>
          </cell>
          <cell r="AN1602">
            <v>1</v>
          </cell>
          <cell r="AY1602">
            <v>0</v>
          </cell>
        </row>
        <row r="1603">
          <cell r="B1603" t="str">
            <v>Slovenia</v>
          </cell>
          <cell r="D1603" t="str">
            <v>Humanitarian</v>
          </cell>
          <cell r="S1603">
            <v>180000</v>
          </cell>
          <cell r="AN1603">
            <v>1</v>
          </cell>
          <cell r="AY1603">
            <v>0</v>
          </cell>
        </row>
        <row r="1604">
          <cell r="B1604" t="str">
            <v>Slovenia</v>
          </cell>
          <cell r="D1604" t="str">
            <v>Humanitarian</v>
          </cell>
          <cell r="S1604" t="str">
            <v/>
          </cell>
          <cell r="AN1604">
            <v>1</v>
          </cell>
          <cell r="AY1604">
            <v>0</v>
          </cell>
        </row>
        <row r="1605">
          <cell r="B1605" t="str">
            <v>Slovenia</v>
          </cell>
          <cell r="D1605" t="str">
            <v>Humanitarian</v>
          </cell>
          <cell r="S1605" t="str">
            <v/>
          </cell>
          <cell r="AN1605">
            <v>1</v>
          </cell>
          <cell r="AY1605">
            <v>0</v>
          </cell>
        </row>
        <row r="1606">
          <cell r="B1606" t="str">
            <v>Slovenia</v>
          </cell>
          <cell r="D1606" t="str">
            <v>Humanitarian</v>
          </cell>
          <cell r="S1606" t="str">
            <v/>
          </cell>
          <cell r="AN1606">
            <v>1</v>
          </cell>
          <cell r="AY1606">
            <v>0</v>
          </cell>
        </row>
        <row r="1607">
          <cell r="B1607" t="str">
            <v>Slovenia</v>
          </cell>
          <cell r="D1607" t="str">
            <v>Humanitarian</v>
          </cell>
          <cell r="S1607" t="str">
            <v/>
          </cell>
          <cell r="AN1607">
            <v>1</v>
          </cell>
          <cell r="AY1607">
            <v>0</v>
          </cell>
        </row>
        <row r="1608">
          <cell r="B1608" t="str">
            <v>Slovenia</v>
          </cell>
          <cell r="D1608" t="str">
            <v>Humanitarian</v>
          </cell>
          <cell r="S1608" t="str">
            <v/>
          </cell>
          <cell r="AN1608">
            <v>1</v>
          </cell>
          <cell r="AY1608">
            <v>0</v>
          </cell>
        </row>
        <row r="1609">
          <cell r="B1609" t="str">
            <v>Slovenia</v>
          </cell>
          <cell r="D1609" t="str">
            <v>Humanitarian</v>
          </cell>
          <cell r="S1609">
            <v>133939</v>
          </cell>
          <cell r="AN1609">
            <v>1</v>
          </cell>
          <cell r="AY1609">
            <v>0</v>
          </cell>
        </row>
        <row r="1610">
          <cell r="B1610" t="str">
            <v>Slovenia</v>
          </cell>
          <cell r="D1610" t="str">
            <v>Humanitarian</v>
          </cell>
          <cell r="S1610">
            <v>100000</v>
          </cell>
          <cell r="AN1610">
            <v>1</v>
          </cell>
          <cell r="AY1610">
            <v>0</v>
          </cell>
        </row>
        <row r="1611">
          <cell r="B1611" t="str">
            <v>Slovenia</v>
          </cell>
          <cell r="D1611" t="str">
            <v>Humanitarian</v>
          </cell>
          <cell r="S1611">
            <v>580000</v>
          </cell>
          <cell r="AN1611">
            <v>1</v>
          </cell>
          <cell r="AY1611">
            <v>0</v>
          </cell>
        </row>
        <row r="1612">
          <cell r="B1612" t="str">
            <v>Slovenia</v>
          </cell>
          <cell r="D1612" t="str">
            <v>Humanitarian</v>
          </cell>
          <cell r="S1612">
            <v>1403061</v>
          </cell>
          <cell r="AN1612">
            <v>1</v>
          </cell>
          <cell r="AY1612">
            <v>0</v>
          </cell>
        </row>
        <row r="1613">
          <cell r="B1613" t="str">
            <v>Slovenia</v>
          </cell>
          <cell r="D1613" t="str">
            <v>Humanitarian</v>
          </cell>
          <cell r="S1613">
            <v>63095.71144561204</v>
          </cell>
          <cell r="AN1613">
            <v>1</v>
          </cell>
          <cell r="AY1613">
            <v>0</v>
          </cell>
        </row>
        <row r="1614">
          <cell r="B1614" t="str">
            <v>Slovenia</v>
          </cell>
          <cell r="D1614" t="str">
            <v>Humanitarian</v>
          </cell>
          <cell r="S1614" t="str">
            <v/>
          </cell>
          <cell r="AN1614">
            <v>1</v>
          </cell>
          <cell r="AY1614">
            <v>0</v>
          </cell>
        </row>
        <row r="1615">
          <cell r="B1615" t="str">
            <v>Slovenia</v>
          </cell>
          <cell r="D1615" t="str">
            <v>Humanitarian</v>
          </cell>
          <cell r="S1615">
            <v>228405</v>
          </cell>
          <cell r="AN1615">
            <v>1</v>
          </cell>
          <cell r="AY1615">
            <v>0</v>
          </cell>
        </row>
        <row r="1616">
          <cell r="B1616" t="str">
            <v>Slovenia</v>
          </cell>
          <cell r="D1616" t="str">
            <v>Humanitarian</v>
          </cell>
          <cell r="S1616" t="str">
            <v/>
          </cell>
          <cell r="AN1616">
            <v>1</v>
          </cell>
          <cell r="AY1616">
            <v>0</v>
          </cell>
        </row>
        <row r="1617">
          <cell r="B1617" t="str">
            <v>Slovenia</v>
          </cell>
          <cell r="D1617" t="str">
            <v>Humanitarian</v>
          </cell>
          <cell r="S1617">
            <v>208274.16453658999</v>
          </cell>
          <cell r="AN1617">
            <v>1</v>
          </cell>
          <cell r="AY1617">
            <v>0</v>
          </cell>
        </row>
        <row r="1618">
          <cell r="B1618" t="str">
            <v>Slovenia</v>
          </cell>
          <cell r="D1618" t="str">
            <v>Military</v>
          </cell>
          <cell r="S1618">
            <v>6626905.2352551362</v>
          </cell>
          <cell r="AN1618">
            <v>1</v>
          </cell>
          <cell r="AY1618">
            <v>1</v>
          </cell>
        </row>
        <row r="1619">
          <cell r="B1619" t="str">
            <v>Slovenia</v>
          </cell>
          <cell r="D1619" t="str">
            <v>Military</v>
          </cell>
          <cell r="S1619" t="str">
            <v/>
          </cell>
          <cell r="AN1619">
            <v>1</v>
          </cell>
          <cell r="AY1619">
            <v>1</v>
          </cell>
        </row>
        <row r="1620">
          <cell r="B1620" t="str">
            <v>Slovenia</v>
          </cell>
          <cell r="D1620" t="str">
            <v>Military</v>
          </cell>
          <cell r="S1620">
            <v>23493535.029821075</v>
          </cell>
          <cell r="AN1620">
            <v>1</v>
          </cell>
          <cell r="AY1620">
            <v>1</v>
          </cell>
        </row>
        <row r="1621">
          <cell r="B1621" t="str">
            <v>Slovenia</v>
          </cell>
          <cell r="D1621" t="str">
            <v>Military</v>
          </cell>
          <cell r="S1621" t="str">
            <v>.</v>
          </cell>
          <cell r="AN1621">
            <v>1</v>
          </cell>
          <cell r="AY1621">
            <v>1</v>
          </cell>
        </row>
        <row r="1622">
          <cell r="B1622" t="str">
            <v>Slovenia</v>
          </cell>
          <cell r="D1622" t="str">
            <v>Military</v>
          </cell>
          <cell r="S1622">
            <v>25670510.271703113</v>
          </cell>
          <cell r="AN1622">
            <v>1</v>
          </cell>
          <cell r="AY1622">
            <v>1</v>
          </cell>
        </row>
        <row r="1623">
          <cell r="B1623" t="str">
            <v>Slovenia</v>
          </cell>
          <cell r="D1623" t="str">
            <v>Military</v>
          </cell>
          <cell r="S1623">
            <v>9845687.7780933455</v>
          </cell>
          <cell r="AN1623">
            <v>1</v>
          </cell>
          <cell r="AY1623">
            <v>1</v>
          </cell>
        </row>
        <row r="1624">
          <cell r="B1624" t="str">
            <v>Slovenia</v>
          </cell>
          <cell r="D1624" t="str">
            <v>Military</v>
          </cell>
          <cell r="S1624" t="str">
            <v/>
          </cell>
          <cell r="AN1624">
            <v>1</v>
          </cell>
          <cell r="AY1624">
            <v>1</v>
          </cell>
        </row>
        <row r="1625">
          <cell r="B1625" t="str">
            <v>Slovenia</v>
          </cell>
          <cell r="D1625" t="str">
            <v>Military</v>
          </cell>
          <cell r="S1625" t="str">
            <v/>
          </cell>
          <cell r="AN1625">
            <v>1</v>
          </cell>
          <cell r="AY1625">
            <v>1</v>
          </cell>
        </row>
        <row r="1626">
          <cell r="B1626" t="str">
            <v>Slovenia</v>
          </cell>
          <cell r="D1626" t="str">
            <v>Military</v>
          </cell>
          <cell r="S1626" t="str">
            <v/>
          </cell>
          <cell r="AN1626">
            <v>1</v>
          </cell>
          <cell r="AY1626">
            <v>1</v>
          </cell>
        </row>
        <row r="1627">
          <cell r="B1627" t="str">
            <v>Slovenia</v>
          </cell>
          <cell r="D1627" t="str">
            <v>Military</v>
          </cell>
          <cell r="S1627" t="str">
            <v>.</v>
          </cell>
          <cell r="AN1627">
            <v>1</v>
          </cell>
          <cell r="AY1627">
            <v>1</v>
          </cell>
        </row>
        <row r="1628">
          <cell r="B1628" t="str">
            <v>Spain</v>
          </cell>
          <cell r="D1628" t="str">
            <v>Humanitarian</v>
          </cell>
          <cell r="S1628">
            <v>150000</v>
          </cell>
          <cell r="AN1628">
            <v>1</v>
          </cell>
          <cell r="AY1628">
            <v>0</v>
          </cell>
        </row>
        <row r="1629">
          <cell r="B1629" t="str">
            <v>Spain</v>
          </cell>
          <cell r="D1629" t="str">
            <v>Humanitarian</v>
          </cell>
          <cell r="S1629">
            <v>24852030.67310423</v>
          </cell>
          <cell r="AN1629">
            <v>1</v>
          </cell>
          <cell r="AY1629">
            <v>0</v>
          </cell>
        </row>
        <row r="1630">
          <cell r="B1630" t="str">
            <v>Spain</v>
          </cell>
          <cell r="D1630" t="str">
            <v>Humanitarian</v>
          </cell>
          <cell r="S1630" t="str">
            <v/>
          </cell>
          <cell r="AN1630">
            <v>1</v>
          </cell>
          <cell r="AY1630">
            <v>0</v>
          </cell>
        </row>
        <row r="1631">
          <cell r="B1631" t="str">
            <v>Spain</v>
          </cell>
          <cell r="D1631" t="str">
            <v>Humanitarian</v>
          </cell>
          <cell r="S1631">
            <v>23000000</v>
          </cell>
          <cell r="AN1631">
            <v>1</v>
          </cell>
          <cell r="AY1631">
            <v>0</v>
          </cell>
        </row>
        <row r="1632">
          <cell r="B1632" t="str">
            <v>Spain</v>
          </cell>
          <cell r="D1632" t="str">
            <v>Humanitarian</v>
          </cell>
          <cell r="S1632">
            <v>25000000</v>
          </cell>
          <cell r="AN1632">
            <v>1</v>
          </cell>
          <cell r="AY1632">
            <v>0</v>
          </cell>
        </row>
        <row r="1633">
          <cell r="B1633" t="str">
            <v>Spain</v>
          </cell>
          <cell r="D1633" t="str">
            <v>Humanitarian</v>
          </cell>
          <cell r="S1633">
            <v>1161542</v>
          </cell>
          <cell r="AN1633">
            <v>1</v>
          </cell>
          <cell r="AY1633">
            <v>0</v>
          </cell>
        </row>
        <row r="1634">
          <cell r="B1634" t="str">
            <v>Spain</v>
          </cell>
          <cell r="D1634" t="str">
            <v>Humanitarian</v>
          </cell>
          <cell r="S1634">
            <v>473350.37394679541</v>
          </cell>
          <cell r="AN1634">
            <v>1</v>
          </cell>
          <cell r="AY1634">
            <v>0</v>
          </cell>
        </row>
        <row r="1635">
          <cell r="B1635" t="str">
            <v>Spain</v>
          </cell>
          <cell r="D1635" t="str">
            <v>Humanitarian</v>
          </cell>
          <cell r="S1635">
            <v>4031999.9999999995</v>
          </cell>
          <cell r="AN1635">
            <v>1</v>
          </cell>
          <cell r="AY1635">
            <v>0</v>
          </cell>
        </row>
        <row r="1636">
          <cell r="B1636" t="str">
            <v>Spain</v>
          </cell>
          <cell r="D1636" t="str">
            <v>Humanitarian</v>
          </cell>
          <cell r="S1636">
            <v>1420051.1218403862</v>
          </cell>
          <cell r="AN1636">
            <v>1</v>
          </cell>
          <cell r="AY1636">
            <v>0</v>
          </cell>
        </row>
        <row r="1637">
          <cell r="B1637" t="str">
            <v>Spain</v>
          </cell>
          <cell r="D1637" t="str">
            <v>Military</v>
          </cell>
          <cell r="S1637">
            <v>26502887.437281076</v>
          </cell>
          <cell r="AN1637">
            <v>1</v>
          </cell>
          <cell r="AY1637">
            <v>1</v>
          </cell>
        </row>
        <row r="1638">
          <cell r="B1638" t="str">
            <v>Spain</v>
          </cell>
          <cell r="D1638" t="str">
            <v>Military</v>
          </cell>
          <cell r="S1638" t="str">
            <v/>
          </cell>
          <cell r="AN1638">
            <v>1</v>
          </cell>
          <cell r="AY1638">
            <v>1</v>
          </cell>
        </row>
        <row r="1639">
          <cell r="B1639" t="str">
            <v>Spain</v>
          </cell>
          <cell r="D1639" t="str">
            <v>Military</v>
          </cell>
          <cell r="S1639" t="str">
            <v/>
          </cell>
          <cell r="AN1639">
            <v>1</v>
          </cell>
          <cell r="AY1639">
            <v>1</v>
          </cell>
        </row>
        <row r="1640">
          <cell r="B1640" t="str">
            <v>Spain</v>
          </cell>
          <cell r="D1640" t="str">
            <v>Military</v>
          </cell>
          <cell r="S1640" t="str">
            <v>.</v>
          </cell>
          <cell r="AN1640">
            <v>1</v>
          </cell>
          <cell r="AY1640">
            <v>1</v>
          </cell>
        </row>
        <row r="1641">
          <cell r="B1641" t="str">
            <v>Spain</v>
          </cell>
          <cell r="D1641" t="str">
            <v>Military</v>
          </cell>
          <cell r="S1641">
            <v>609675.2816434725</v>
          </cell>
          <cell r="AN1641">
            <v>1</v>
          </cell>
          <cell r="AY1641">
            <v>1</v>
          </cell>
        </row>
        <row r="1642">
          <cell r="B1642" t="str">
            <v>Spain</v>
          </cell>
          <cell r="D1642" t="str">
            <v>Military</v>
          </cell>
          <cell r="S1642">
            <v>29096468.806210358</v>
          </cell>
          <cell r="AN1642">
            <v>1</v>
          </cell>
          <cell r="AY1642">
            <v>1</v>
          </cell>
        </row>
        <row r="1643">
          <cell r="B1643" t="str">
            <v>Spain</v>
          </cell>
          <cell r="D1643" t="str">
            <v>Military</v>
          </cell>
          <cell r="S1643" t="str">
            <v/>
          </cell>
          <cell r="AN1643">
            <v>1</v>
          </cell>
          <cell r="AY1643">
            <v>1</v>
          </cell>
        </row>
        <row r="1644">
          <cell r="B1644" t="str">
            <v>Spain</v>
          </cell>
          <cell r="D1644" t="str">
            <v>Military</v>
          </cell>
          <cell r="S1644" t="str">
            <v/>
          </cell>
          <cell r="AN1644">
            <v>1</v>
          </cell>
          <cell r="AY1644">
            <v>1</v>
          </cell>
        </row>
        <row r="1645">
          <cell r="B1645" t="str">
            <v>Spain</v>
          </cell>
          <cell r="D1645" t="str">
            <v>Military</v>
          </cell>
          <cell r="S1645" t="str">
            <v>.</v>
          </cell>
          <cell r="AN1645">
            <v>1</v>
          </cell>
          <cell r="AY1645">
            <v>1</v>
          </cell>
        </row>
        <row r="1646">
          <cell r="B1646" t="str">
            <v>Spain</v>
          </cell>
          <cell r="D1646" t="str">
            <v>Military</v>
          </cell>
          <cell r="S1646">
            <v>118360000</v>
          </cell>
          <cell r="AN1646">
            <v>1</v>
          </cell>
          <cell r="AY1646">
            <v>1</v>
          </cell>
        </row>
        <row r="1647">
          <cell r="B1647" t="str">
            <v>Spain</v>
          </cell>
          <cell r="D1647" t="str">
            <v>Military</v>
          </cell>
          <cell r="S1647">
            <v>35181067.474865079</v>
          </cell>
          <cell r="AN1647">
            <v>1</v>
          </cell>
          <cell r="AY1647">
            <v>1</v>
          </cell>
        </row>
        <row r="1648">
          <cell r="B1648" t="str">
            <v>Spain</v>
          </cell>
          <cell r="D1648" t="str">
            <v>Military</v>
          </cell>
          <cell r="S1648">
            <v>5680204.4873615447</v>
          </cell>
          <cell r="AN1648">
            <v>1</v>
          </cell>
          <cell r="AY1648">
            <v>1</v>
          </cell>
        </row>
        <row r="1649">
          <cell r="B1649" t="str">
            <v>Spain</v>
          </cell>
          <cell r="D1649" t="str">
            <v>Military</v>
          </cell>
          <cell r="S1649">
            <v>14242778.443372127</v>
          </cell>
          <cell r="AN1649">
            <v>1</v>
          </cell>
          <cell r="AY1649">
            <v>1</v>
          </cell>
        </row>
        <row r="1650">
          <cell r="B1650" t="str">
            <v>Spain</v>
          </cell>
          <cell r="D1650" t="str">
            <v>Military</v>
          </cell>
          <cell r="S1650" t="str">
            <v/>
          </cell>
          <cell r="AN1650">
            <v>1</v>
          </cell>
          <cell r="AY1650">
            <v>1</v>
          </cell>
        </row>
        <row r="1651">
          <cell r="B1651" t="str">
            <v>Spain</v>
          </cell>
          <cell r="D1651" t="str">
            <v>Military</v>
          </cell>
          <cell r="S1651" t="str">
            <v/>
          </cell>
          <cell r="AN1651">
            <v>1</v>
          </cell>
          <cell r="AY1651">
            <v>1</v>
          </cell>
        </row>
        <row r="1652">
          <cell r="B1652" t="str">
            <v>Spain</v>
          </cell>
          <cell r="D1652" t="str">
            <v>Military</v>
          </cell>
          <cell r="S1652">
            <v>5140329.4518602667</v>
          </cell>
          <cell r="AN1652">
            <v>1</v>
          </cell>
          <cell r="AY1652">
            <v>1</v>
          </cell>
        </row>
        <row r="1653">
          <cell r="B1653" t="str">
            <v>Spain</v>
          </cell>
          <cell r="D1653" t="str">
            <v>Military</v>
          </cell>
          <cell r="S1653" t="str">
            <v/>
          </cell>
          <cell r="AN1653">
            <v>1</v>
          </cell>
          <cell r="AY1653">
            <v>1</v>
          </cell>
        </row>
        <row r="1654">
          <cell r="B1654" t="str">
            <v>Spain</v>
          </cell>
          <cell r="D1654" t="str">
            <v>Military</v>
          </cell>
          <cell r="S1654" t="str">
            <v/>
          </cell>
          <cell r="AN1654">
            <v>1</v>
          </cell>
          <cell r="AY1654">
            <v>1</v>
          </cell>
        </row>
        <row r="1655">
          <cell r="B1655" t="str">
            <v>Spain</v>
          </cell>
          <cell r="D1655" t="str">
            <v>Military</v>
          </cell>
          <cell r="S1655" t="str">
            <v/>
          </cell>
          <cell r="AN1655">
            <v>1</v>
          </cell>
          <cell r="AY1655">
            <v>1</v>
          </cell>
        </row>
        <row r="1656">
          <cell r="B1656" t="str">
            <v>Spain</v>
          </cell>
          <cell r="D1656" t="str">
            <v>Military</v>
          </cell>
          <cell r="S1656" t="str">
            <v/>
          </cell>
          <cell r="AN1656">
            <v>1</v>
          </cell>
          <cell r="AY1656">
            <v>1</v>
          </cell>
        </row>
        <row r="1657">
          <cell r="B1657" t="str">
            <v>Spain</v>
          </cell>
          <cell r="D1657" t="str">
            <v>Military</v>
          </cell>
          <cell r="S1657">
            <v>66760731.706650384</v>
          </cell>
          <cell r="AN1657">
            <v>1</v>
          </cell>
          <cell r="AY1657">
            <v>1</v>
          </cell>
        </row>
        <row r="1658">
          <cell r="B1658" t="str">
            <v>Spain</v>
          </cell>
          <cell r="D1658" t="str">
            <v>Military</v>
          </cell>
          <cell r="S1658" t="str">
            <v/>
          </cell>
          <cell r="AN1658">
            <v>1</v>
          </cell>
          <cell r="AY1658">
            <v>1</v>
          </cell>
        </row>
        <row r="1659">
          <cell r="B1659" t="str">
            <v>Spain</v>
          </cell>
          <cell r="D1659" t="str">
            <v>Military</v>
          </cell>
          <cell r="S1659" t="str">
            <v/>
          </cell>
          <cell r="AN1659">
            <v>1</v>
          </cell>
          <cell r="AY1659">
            <v>1</v>
          </cell>
        </row>
        <row r="1660">
          <cell r="B1660" t="str">
            <v>Spain</v>
          </cell>
          <cell r="D1660" t="str">
            <v>Military</v>
          </cell>
          <cell r="S1660">
            <v>8455914.7230458036</v>
          </cell>
          <cell r="AN1660">
            <v>1</v>
          </cell>
          <cell r="AY1660">
            <v>1</v>
          </cell>
        </row>
        <row r="1661">
          <cell r="B1661" t="str">
            <v>Spain</v>
          </cell>
          <cell r="D1661" t="str">
            <v>Military</v>
          </cell>
          <cell r="S1661" t="str">
            <v/>
          </cell>
          <cell r="AN1661">
            <v>1</v>
          </cell>
          <cell r="AY1661">
            <v>1</v>
          </cell>
        </row>
        <row r="1662">
          <cell r="B1662" t="str">
            <v>Spain</v>
          </cell>
          <cell r="D1662" t="str">
            <v>Military</v>
          </cell>
          <cell r="S1662" t="str">
            <v/>
          </cell>
          <cell r="AN1662">
            <v>1</v>
          </cell>
          <cell r="AY1662">
            <v>1</v>
          </cell>
        </row>
        <row r="1663">
          <cell r="B1663" t="str">
            <v>Spain</v>
          </cell>
          <cell r="D1663" t="str">
            <v>Military</v>
          </cell>
          <cell r="S1663">
            <v>0</v>
          </cell>
          <cell r="AN1663">
            <v>1</v>
          </cell>
          <cell r="AY1663">
            <v>1</v>
          </cell>
        </row>
        <row r="1664">
          <cell r="B1664" t="str">
            <v>Spain</v>
          </cell>
          <cell r="D1664" t="str">
            <v>Military</v>
          </cell>
          <cell r="S1664">
            <v>20241157.166991033</v>
          </cell>
          <cell r="AN1664">
            <v>1</v>
          </cell>
          <cell r="AY1664">
            <v>1</v>
          </cell>
        </row>
        <row r="1665">
          <cell r="B1665" t="str">
            <v>Spain</v>
          </cell>
          <cell r="D1665" t="str">
            <v>Military</v>
          </cell>
          <cell r="S1665">
            <v>5680204.4873615447</v>
          </cell>
          <cell r="AN1665">
            <v>1</v>
          </cell>
          <cell r="AY1665">
            <v>1</v>
          </cell>
        </row>
        <row r="1666">
          <cell r="B1666" t="str">
            <v>Spain</v>
          </cell>
          <cell r="D1666" t="str">
            <v>Military</v>
          </cell>
          <cell r="S1666" t="str">
            <v>.</v>
          </cell>
          <cell r="AN1666">
            <v>1</v>
          </cell>
          <cell r="AY1666">
            <v>1</v>
          </cell>
        </row>
        <row r="1667">
          <cell r="B1667" t="str">
            <v>Spain</v>
          </cell>
          <cell r="D1667" t="str">
            <v>Military</v>
          </cell>
          <cell r="S1667">
            <v>1849498.9090241555</v>
          </cell>
          <cell r="AN1667">
            <v>1</v>
          </cell>
          <cell r="AY1667">
            <v>1</v>
          </cell>
        </row>
        <row r="1668">
          <cell r="B1668" t="str">
            <v>Spain</v>
          </cell>
          <cell r="D1668" t="str">
            <v>Financial</v>
          </cell>
          <cell r="S1668">
            <v>100000000</v>
          </cell>
          <cell r="AN1668">
            <v>1</v>
          </cell>
          <cell r="AY1668">
            <v>0</v>
          </cell>
        </row>
        <row r="1669">
          <cell r="B1669" t="str">
            <v>Spain</v>
          </cell>
          <cell r="D1669" t="str">
            <v>Financial</v>
          </cell>
          <cell r="S1669">
            <v>100000000</v>
          </cell>
          <cell r="AN1669">
            <v>1</v>
          </cell>
          <cell r="AY1669">
            <v>0</v>
          </cell>
        </row>
        <row r="1670">
          <cell r="B1670" t="str">
            <v>Spain</v>
          </cell>
          <cell r="D1670" t="str">
            <v>Financial</v>
          </cell>
          <cell r="S1670">
            <v>49700000</v>
          </cell>
          <cell r="AN1670">
            <v>1</v>
          </cell>
          <cell r="AY1670">
            <v>0</v>
          </cell>
        </row>
        <row r="1671">
          <cell r="B1671" t="str">
            <v>Spain</v>
          </cell>
          <cell r="D1671" t="str">
            <v>Financial</v>
          </cell>
          <cell r="S1671">
            <v>100000000</v>
          </cell>
          <cell r="AN1671">
            <v>1</v>
          </cell>
          <cell r="AY1671">
            <v>0</v>
          </cell>
        </row>
        <row r="1672">
          <cell r="B1672" t="str">
            <v>Spain</v>
          </cell>
          <cell r="D1672" t="str">
            <v>Financial</v>
          </cell>
          <cell r="S1672">
            <v>4500000</v>
          </cell>
          <cell r="AN1672">
            <v>1</v>
          </cell>
          <cell r="AY1672">
            <v>0</v>
          </cell>
        </row>
        <row r="1673">
          <cell r="B1673" t="str">
            <v>Spain</v>
          </cell>
          <cell r="D1673" t="str">
            <v>Financial</v>
          </cell>
          <cell r="S1673">
            <v>100000000</v>
          </cell>
          <cell r="AN1673">
            <v>1</v>
          </cell>
          <cell r="AY1673">
            <v>0</v>
          </cell>
        </row>
        <row r="1674">
          <cell r="B1674" t="str">
            <v>Spain</v>
          </cell>
          <cell r="D1674" t="str">
            <v>Financial</v>
          </cell>
          <cell r="S1674">
            <v>70000000</v>
          </cell>
          <cell r="AN1674">
            <v>1</v>
          </cell>
          <cell r="AY1674">
            <v>0</v>
          </cell>
        </row>
        <row r="1675">
          <cell r="B1675" t="str">
            <v>Sweden</v>
          </cell>
          <cell r="D1675" t="str">
            <v>Humanitarian</v>
          </cell>
          <cell r="S1675" t="str">
            <v>.</v>
          </cell>
          <cell r="AN1675">
            <v>1</v>
          </cell>
          <cell r="AY1675">
            <v>0</v>
          </cell>
        </row>
        <row r="1676">
          <cell r="B1676" t="str">
            <v>Sweden</v>
          </cell>
          <cell r="D1676" t="str">
            <v>Humanitarian</v>
          </cell>
          <cell r="S1676">
            <v>48938800.741809189</v>
          </cell>
          <cell r="AN1676">
            <v>1</v>
          </cell>
          <cell r="AY1676">
            <v>0</v>
          </cell>
        </row>
        <row r="1677">
          <cell r="B1677" t="str">
            <v>Sweden</v>
          </cell>
          <cell r="D1677" t="str">
            <v>Humanitarian</v>
          </cell>
          <cell r="S1677">
            <v>19747235.387045816</v>
          </cell>
          <cell r="AN1677">
            <v>1</v>
          </cell>
          <cell r="AY1677">
            <v>0</v>
          </cell>
        </row>
        <row r="1678">
          <cell r="B1678" t="str">
            <v>Sweden</v>
          </cell>
          <cell r="D1678" t="str">
            <v>Humanitarian</v>
          </cell>
          <cell r="S1678">
            <v>8585754.5161068756</v>
          </cell>
          <cell r="AN1678">
            <v>1</v>
          </cell>
          <cell r="AY1678">
            <v>0</v>
          </cell>
        </row>
        <row r="1679">
          <cell r="B1679" t="str">
            <v>Sweden</v>
          </cell>
          <cell r="D1679" t="str">
            <v>Humanitarian</v>
          </cell>
          <cell r="S1679">
            <v>9230332.29196251</v>
          </cell>
          <cell r="AN1679">
            <v>1</v>
          </cell>
          <cell r="AY1679">
            <v>0</v>
          </cell>
        </row>
        <row r="1680">
          <cell r="B1680" t="str">
            <v>Sweden</v>
          </cell>
          <cell r="D1680" t="str">
            <v>Humanitarian</v>
          </cell>
          <cell r="S1680">
            <v>14595782.677381689</v>
          </cell>
          <cell r="AN1680">
            <v>1</v>
          </cell>
          <cell r="AY1680">
            <v>0</v>
          </cell>
        </row>
        <row r="1681">
          <cell r="B1681" t="str">
            <v>Sweden</v>
          </cell>
          <cell r="D1681" t="str">
            <v>Humanitarian</v>
          </cell>
          <cell r="S1681">
            <v>1717150.9032213751</v>
          </cell>
          <cell r="AN1681">
            <v>1</v>
          </cell>
          <cell r="AY1681">
            <v>0</v>
          </cell>
        </row>
        <row r="1682">
          <cell r="B1682" t="str">
            <v>Sweden</v>
          </cell>
          <cell r="D1682" t="str">
            <v>Humanitarian</v>
          </cell>
          <cell r="S1682">
            <v>11000000</v>
          </cell>
          <cell r="AN1682">
            <v>1</v>
          </cell>
          <cell r="AY1682">
            <v>0</v>
          </cell>
        </row>
        <row r="1683">
          <cell r="B1683" t="str">
            <v>Sweden</v>
          </cell>
          <cell r="D1683" t="str">
            <v>Humanitarian</v>
          </cell>
          <cell r="S1683">
            <v>24473693.24816265</v>
          </cell>
          <cell r="AN1683">
            <v>1</v>
          </cell>
          <cell r="AY1683">
            <v>0</v>
          </cell>
        </row>
        <row r="1684">
          <cell r="B1684" t="str">
            <v>Sweden</v>
          </cell>
          <cell r="D1684" t="str">
            <v>Humanitarian</v>
          </cell>
          <cell r="S1684">
            <v>104400000</v>
          </cell>
          <cell r="AN1684">
            <v>1</v>
          </cell>
          <cell r="AY1684">
            <v>0</v>
          </cell>
        </row>
        <row r="1685">
          <cell r="B1685" t="str">
            <v>Sweden</v>
          </cell>
          <cell r="D1685" t="str">
            <v>Humanitarian</v>
          </cell>
          <cell r="S1685">
            <v>104400000</v>
          </cell>
          <cell r="AN1685">
            <v>0</v>
          </cell>
          <cell r="AY1685">
            <v>0</v>
          </cell>
        </row>
        <row r="1686">
          <cell r="B1686" t="str">
            <v>Sweden</v>
          </cell>
          <cell r="D1686" t="str">
            <v>Humanitarian</v>
          </cell>
          <cell r="S1686">
            <v>104400000</v>
          </cell>
          <cell r="AN1686">
            <v>0</v>
          </cell>
          <cell r="AY1686">
            <v>0</v>
          </cell>
        </row>
        <row r="1687">
          <cell r="B1687" t="str">
            <v>Sweden</v>
          </cell>
          <cell r="D1687" t="str">
            <v>Humanitarian</v>
          </cell>
          <cell r="S1687">
            <v>104400000</v>
          </cell>
          <cell r="AN1687">
            <v>0</v>
          </cell>
          <cell r="AY1687">
            <v>0</v>
          </cell>
        </row>
        <row r="1688">
          <cell r="B1688" t="str">
            <v>Sweden</v>
          </cell>
          <cell r="D1688" t="str">
            <v>Humanitarian</v>
          </cell>
          <cell r="S1688">
            <v>104400000</v>
          </cell>
          <cell r="AN1688">
            <v>0</v>
          </cell>
          <cell r="AY1688">
            <v>0</v>
          </cell>
        </row>
        <row r="1689">
          <cell r="B1689" t="str">
            <v>Sweden</v>
          </cell>
          <cell r="D1689" t="str">
            <v>Military</v>
          </cell>
          <cell r="S1689">
            <v>34343018.064427502</v>
          </cell>
          <cell r="AN1689">
            <v>1</v>
          </cell>
          <cell r="AY1689">
            <v>1</v>
          </cell>
        </row>
        <row r="1690">
          <cell r="B1690" t="str">
            <v>Sweden</v>
          </cell>
          <cell r="D1690" t="str">
            <v>Military</v>
          </cell>
          <cell r="S1690" t="str">
            <v/>
          </cell>
          <cell r="AN1690">
            <v>1</v>
          </cell>
          <cell r="AY1690">
            <v>1</v>
          </cell>
        </row>
        <row r="1691">
          <cell r="B1691" t="str">
            <v>Sweden</v>
          </cell>
          <cell r="D1691" t="str">
            <v>Military</v>
          </cell>
          <cell r="S1691" t="str">
            <v/>
          </cell>
          <cell r="AN1691">
            <v>1</v>
          </cell>
          <cell r="AY1691">
            <v>1</v>
          </cell>
        </row>
        <row r="1692">
          <cell r="B1692" t="str">
            <v>Sweden</v>
          </cell>
          <cell r="D1692" t="str">
            <v>Military</v>
          </cell>
          <cell r="S1692" t="str">
            <v/>
          </cell>
          <cell r="AN1692">
            <v>1</v>
          </cell>
          <cell r="AY1692">
            <v>1</v>
          </cell>
        </row>
        <row r="1693">
          <cell r="B1693" t="str">
            <v>Sweden</v>
          </cell>
          <cell r="D1693" t="str">
            <v>Military</v>
          </cell>
          <cell r="S1693">
            <v>42928772.580534376</v>
          </cell>
          <cell r="AN1693">
            <v>1</v>
          </cell>
          <cell r="AY1693">
            <v>0</v>
          </cell>
        </row>
        <row r="1694">
          <cell r="B1694" t="str">
            <v>Sweden</v>
          </cell>
          <cell r="D1694" t="str">
            <v>Military</v>
          </cell>
          <cell r="S1694">
            <v>22494676.832200013</v>
          </cell>
          <cell r="AN1694">
            <v>1</v>
          </cell>
          <cell r="AY1694">
            <v>1</v>
          </cell>
        </row>
        <row r="1695">
          <cell r="B1695" t="str">
            <v>Sweden</v>
          </cell>
          <cell r="D1695" t="str">
            <v>Military</v>
          </cell>
          <cell r="S1695" t="str">
            <v/>
          </cell>
          <cell r="AN1695">
            <v>1</v>
          </cell>
          <cell r="AY1695">
            <v>1</v>
          </cell>
        </row>
        <row r="1696">
          <cell r="B1696" t="str">
            <v>Sweden</v>
          </cell>
          <cell r="D1696" t="str">
            <v>Military</v>
          </cell>
          <cell r="S1696" t="str">
            <v/>
          </cell>
          <cell r="AN1696">
            <v>1</v>
          </cell>
          <cell r="AY1696">
            <v>1</v>
          </cell>
        </row>
        <row r="1697">
          <cell r="B1697" t="str">
            <v>Sweden</v>
          </cell>
          <cell r="D1697" t="str">
            <v>Military</v>
          </cell>
          <cell r="S1697">
            <v>49625661.103097744</v>
          </cell>
          <cell r="AN1697">
            <v>1</v>
          </cell>
          <cell r="AY1697">
            <v>0</v>
          </cell>
        </row>
        <row r="1698">
          <cell r="B1698" t="str">
            <v>Sweden</v>
          </cell>
          <cell r="D1698" t="str">
            <v>Military</v>
          </cell>
          <cell r="S1698">
            <v>5151452.709664125</v>
          </cell>
          <cell r="AN1698">
            <v>1</v>
          </cell>
          <cell r="AY1698">
            <v>0</v>
          </cell>
        </row>
        <row r="1699">
          <cell r="B1699" t="str">
            <v>Sweden</v>
          </cell>
          <cell r="D1699" t="str">
            <v>Military</v>
          </cell>
          <cell r="S1699">
            <v>49599903.839549422</v>
          </cell>
          <cell r="AN1699">
            <v>1</v>
          </cell>
          <cell r="AY1699">
            <v>0</v>
          </cell>
        </row>
        <row r="1700">
          <cell r="B1700" t="str">
            <v>Sweden</v>
          </cell>
          <cell r="D1700" t="str">
            <v>Military</v>
          </cell>
          <cell r="S1700">
            <v>42928772.580534376</v>
          </cell>
          <cell r="AN1700">
            <v>1</v>
          </cell>
          <cell r="AY1700">
            <v>1</v>
          </cell>
        </row>
        <row r="1701">
          <cell r="B1701" t="str">
            <v>Sweden</v>
          </cell>
          <cell r="D1701" t="str">
            <v>Military</v>
          </cell>
          <cell r="S1701">
            <v>257572635.48320627</v>
          </cell>
          <cell r="AN1701">
            <v>1</v>
          </cell>
          <cell r="AY1701">
            <v>1</v>
          </cell>
        </row>
        <row r="1702">
          <cell r="B1702" t="str">
            <v>Sweden</v>
          </cell>
          <cell r="D1702" t="str">
            <v>Military</v>
          </cell>
          <cell r="S1702">
            <v>369187444.19259566</v>
          </cell>
          <cell r="AN1702">
            <v>1</v>
          </cell>
          <cell r="AY1702">
            <v>1</v>
          </cell>
        </row>
        <row r="1703">
          <cell r="B1703" t="str">
            <v>Sweden</v>
          </cell>
          <cell r="D1703" t="str">
            <v>Military</v>
          </cell>
          <cell r="S1703" t="str">
            <v/>
          </cell>
          <cell r="AN1703">
            <v>1</v>
          </cell>
          <cell r="AY1703">
            <v>1</v>
          </cell>
        </row>
        <row r="1704">
          <cell r="B1704" t="str">
            <v>Sweden</v>
          </cell>
          <cell r="D1704" t="str">
            <v>Military</v>
          </cell>
          <cell r="S1704" t="str">
            <v/>
          </cell>
          <cell r="AN1704">
            <v>1</v>
          </cell>
          <cell r="AY1704">
            <v>1</v>
          </cell>
        </row>
        <row r="1705">
          <cell r="B1705" t="str">
            <v>Sweden</v>
          </cell>
          <cell r="D1705" t="str">
            <v>Military</v>
          </cell>
          <cell r="S1705" t="str">
            <v/>
          </cell>
          <cell r="AN1705">
            <v>1</v>
          </cell>
          <cell r="AY1705">
            <v>1</v>
          </cell>
        </row>
        <row r="1706">
          <cell r="B1706" t="str">
            <v>Sweden</v>
          </cell>
          <cell r="D1706" t="str">
            <v>Military</v>
          </cell>
          <cell r="S1706" t="str">
            <v/>
          </cell>
          <cell r="AN1706">
            <v>1</v>
          </cell>
          <cell r="AY1706">
            <v>1</v>
          </cell>
        </row>
        <row r="1707">
          <cell r="B1707" t="str">
            <v>Sweden</v>
          </cell>
          <cell r="D1707" t="str">
            <v>Military</v>
          </cell>
          <cell r="S1707">
            <v>577349062.43560684</v>
          </cell>
          <cell r="AN1707">
            <v>1</v>
          </cell>
          <cell r="AY1707">
            <v>1</v>
          </cell>
        </row>
        <row r="1708">
          <cell r="B1708" t="str">
            <v>Sweden</v>
          </cell>
          <cell r="D1708" t="str">
            <v>Military</v>
          </cell>
          <cell r="S1708" t="str">
            <v/>
          </cell>
          <cell r="AN1708">
            <v>1</v>
          </cell>
          <cell r="AY1708">
            <v>1</v>
          </cell>
        </row>
        <row r="1709">
          <cell r="B1709" t="str">
            <v>Sweden</v>
          </cell>
          <cell r="D1709" t="str">
            <v>Military</v>
          </cell>
          <cell r="S1709" t="str">
            <v/>
          </cell>
          <cell r="AN1709">
            <v>1</v>
          </cell>
          <cell r="AY1709">
            <v>1</v>
          </cell>
        </row>
        <row r="1710">
          <cell r="B1710" t="str">
            <v>Sweden</v>
          </cell>
          <cell r="D1710" t="str">
            <v>Military</v>
          </cell>
          <cell r="S1710" t="str">
            <v/>
          </cell>
          <cell r="AN1710">
            <v>1</v>
          </cell>
          <cell r="AY1710">
            <v>1</v>
          </cell>
        </row>
        <row r="1711">
          <cell r="B1711" t="str">
            <v>Sweden</v>
          </cell>
          <cell r="D1711" t="str">
            <v>Military</v>
          </cell>
          <cell r="S1711">
            <v>12020056.322549626</v>
          </cell>
          <cell r="AN1711">
            <v>1</v>
          </cell>
          <cell r="AY1711">
            <v>0</v>
          </cell>
        </row>
        <row r="1712">
          <cell r="B1712" t="str">
            <v>Sweden</v>
          </cell>
          <cell r="D1712" t="str">
            <v>Military</v>
          </cell>
          <cell r="S1712">
            <v>7727179.0644961884</v>
          </cell>
          <cell r="AN1712">
            <v>1</v>
          </cell>
          <cell r="AY1712">
            <v>0</v>
          </cell>
        </row>
        <row r="1713">
          <cell r="B1713" t="str">
            <v>Sweden</v>
          </cell>
          <cell r="D1713" t="str">
            <v>Military</v>
          </cell>
          <cell r="S1713">
            <v>1717150.9032213751</v>
          </cell>
          <cell r="AN1713">
            <v>1</v>
          </cell>
          <cell r="AY1713">
            <v>0</v>
          </cell>
        </row>
        <row r="1714">
          <cell r="B1714" t="str">
            <v>Sweden</v>
          </cell>
          <cell r="D1714" t="str">
            <v>Military</v>
          </cell>
          <cell r="S1714">
            <v>94443299.677175626</v>
          </cell>
          <cell r="AN1714">
            <v>1</v>
          </cell>
          <cell r="AY1714">
            <v>1</v>
          </cell>
        </row>
        <row r="1715">
          <cell r="B1715" t="str">
            <v>Sweden</v>
          </cell>
          <cell r="D1715" t="str">
            <v>Military</v>
          </cell>
          <cell r="S1715">
            <v>184593722.09629783</v>
          </cell>
          <cell r="AN1715">
            <v>1</v>
          </cell>
          <cell r="AY1715">
            <v>1</v>
          </cell>
        </row>
        <row r="1716">
          <cell r="B1716" t="str">
            <v>Sweden</v>
          </cell>
          <cell r="D1716" t="str">
            <v>Military</v>
          </cell>
          <cell r="S1716" t="str">
            <v/>
          </cell>
          <cell r="AN1716">
            <v>1</v>
          </cell>
          <cell r="AY1716">
            <v>1</v>
          </cell>
        </row>
        <row r="1717">
          <cell r="B1717" t="str">
            <v>Sweden</v>
          </cell>
          <cell r="D1717" t="str">
            <v>Military</v>
          </cell>
          <cell r="S1717" t="str">
            <v/>
          </cell>
          <cell r="AN1717">
            <v>1</v>
          </cell>
          <cell r="AY1717">
            <v>1</v>
          </cell>
        </row>
        <row r="1718">
          <cell r="B1718" t="str">
            <v>Sweden</v>
          </cell>
          <cell r="D1718" t="str">
            <v>Military</v>
          </cell>
          <cell r="S1718">
            <v>188886599.35435125</v>
          </cell>
          <cell r="AN1718">
            <v>1</v>
          </cell>
          <cell r="AY1718">
            <v>1</v>
          </cell>
        </row>
        <row r="1719">
          <cell r="B1719" t="str">
            <v>Sweden</v>
          </cell>
          <cell r="D1719" t="str">
            <v>Military</v>
          </cell>
          <cell r="S1719">
            <v>188886599.35435125</v>
          </cell>
          <cell r="AN1719">
            <v>1</v>
          </cell>
          <cell r="AY1719">
            <v>1</v>
          </cell>
        </row>
        <row r="1720">
          <cell r="B1720" t="str">
            <v>Sweden</v>
          </cell>
          <cell r="D1720" t="str">
            <v>Financial</v>
          </cell>
          <cell r="S1720">
            <v>47335037.394679539</v>
          </cell>
          <cell r="AN1720">
            <v>1</v>
          </cell>
          <cell r="AY1720">
            <v>0</v>
          </cell>
        </row>
        <row r="1721">
          <cell r="B1721" t="str">
            <v>Sweden</v>
          </cell>
          <cell r="D1721" t="str">
            <v>Financial</v>
          </cell>
          <cell r="S1721">
            <v>44000000</v>
          </cell>
          <cell r="AN1721">
            <v>1</v>
          </cell>
          <cell r="AY1721">
            <v>0</v>
          </cell>
        </row>
        <row r="1722">
          <cell r="B1722" t="str">
            <v>Sweden</v>
          </cell>
          <cell r="D1722" t="str">
            <v>Financial</v>
          </cell>
          <cell r="S1722">
            <v>42928772.580534376</v>
          </cell>
          <cell r="AN1722">
            <v>1</v>
          </cell>
          <cell r="AY1722">
            <v>0</v>
          </cell>
        </row>
        <row r="1723">
          <cell r="B1723" t="str">
            <v>Sweden</v>
          </cell>
          <cell r="D1723" t="str">
            <v>Financial</v>
          </cell>
          <cell r="S1723">
            <v>12020056.322549626</v>
          </cell>
          <cell r="AN1723">
            <v>1</v>
          </cell>
          <cell r="AY1723">
            <v>0</v>
          </cell>
        </row>
        <row r="1724">
          <cell r="B1724" t="str">
            <v>Sweden</v>
          </cell>
          <cell r="D1724" t="str">
            <v>Financial</v>
          </cell>
          <cell r="S1724">
            <v>51514527.096641257</v>
          </cell>
          <cell r="AN1724">
            <v>1</v>
          </cell>
          <cell r="AY1724">
            <v>0</v>
          </cell>
        </row>
        <row r="1725">
          <cell r="B1725" t="str">
            <v>Sweden</v>
          </cell>
          <cell r="D1725" t="str">
            <v>Humanitarian</v>
          </cell>
          <cell r="S1725">
            <v>25757263.548320629</v>
          </cell>
          <cell r="AN1725">
            <v>1</v>
          </cell>
          <cell r="AY1725">
            <v>0</v>
          </cell>
        </row>
        <row r="1726">
          <cell r="B1726" t="str">
            <v>Switzerland</v>
          </cell>
          <cell r="D1726" t="str">
            <v>Humanitarian</v>
          </cell>
          <cell r="S1726">
            <v>62846967.633811668</v>
          </cell>
          <cell r="AN1726">
            <v>1</v>
          </cell>
          <cell r="AY1726">
            <v>0</v>
          </cell>
        </row>
        <row r="1727">
          <cell r="B1727" t="str">
            <v>Switzerland</v>
          </cell>
          <cell r="D1727" t="str">
            <v>Humanitarian</v>
          </cell>
          <cell r="S1727">
            <v>22310673.510003142</v>
          </cell>
          <cell r="AN1727">
            <v>1</v>
          </cell>
          <cell r="AY1727">
            <v>0</v>
          </cell>
        </row>
        <row r="1728">
          <cell r="B1728" t="str">
            <v>Switzerland</v>
          </cell>
          <cell r="D1728" t="str">
            <v>Humanitarian</v>
          </cell>
          <cell r="S1728">
            <v>104744946.05635278</v>
          </cell>
          <cell r="AN1728">
            <v>1</v>
          </cell>
          <cell r="AY1728">
            <v>0</v>
          </cell>
        </row>
        <row r="1729">
          <cell r="B1729" t="str">
            <v>Switzerland</v>
          </cell>
          <cell r="D1729" t="str">
            <v>Humanitarian</v>
          </cell>
          <cell r="S1729" t="str">
            <v/>
          </cell>
          <cell r="AN1729">
            <v>1</v>
          </cell>
          <cell r="AY1729">
            <v>0</v>
          </cell>
        </row>
        <row r="1730">
          <cell r="B1730" t="str">
            <v>Switzerland</v>
          </cell>
          <cell r="D1730" t="str">
            <v>Humanitarian</v>
          </cell>
          <cell r="S1730" t="str">
            <v/>
          </cell>
          <cell r="AN1730">
            <v>1</v>
          </cell>
          <cell r="AY1730">
            <v>0</v>
          </cell>
        </row>
        <row r="1731">
          <cell r="B1731" t="str">
            <v>Switzerland</v>
          </cell>
          <cell r="D1731" t="str">
            <v>Humanitarian</v>
          </cell>
          <cell r="S1731">
            <v>48182675.18592228</v>
          </cell>
          <cell r="AN1731">
            <v>1</v>
          </cell>
          <cell r="AY1731">
            <v>0</v>
          </cell>
        </row>
        <row r="1732">
          <cell r="B1732" t="str">
            <v>Switzerland</v>
          </cell>
          <cell r="D1732" t="str">
            <v>Humanitarian</v>
          </cell>
          <cell r="S1732">
            <v>1571174.1908452918</v>
          </cell>
          <cell r="AN1732">
            <v>1</v>
          </cell>
          <cell r="AY1732">
            <v>0</v>
          </cell>
        </row>
        <row r="1733">
          <cell r="B1733" t="str">
            <v>Switzerland</v>
          </cell>
          <cell r="D1733" t="str">
            <v>Humanitarian</v>
          </cell>
          <cell r="S1733">
            <v>119409238.50424217</v>
          </cell>
          <cell r="AN1733">
            <v>1</v>
          </cell>
          <cell r="AY1733">
            <v>0</v>
          </cell>
        </row>
        <row r="1734">
          <cell r="B1734" t="str">
            <v>Switzerland</v>
          </cell>
          <cell r="D1734" t="str">
            <v>Humanitarian</v>
          </cell>
          <cell r="S1734" t="str">
            <v/>
          </cell>
          <cell r="AN1734">
            <v>1</v>
          </cell>
          <cell r="AY1734">
            <v>0</v>
          </cell>
        </row>
        <row r="1735">
          <cell r="B1735" t="str">
            <v>Switzerland</v>
          </cell>
          <cell r="D1735" t="str">
            <v>Humanitarian</v>
          </cell>
          <cell r="S1735" t="str">
            <v/>
          </cell>
          <cell r="AN1735">
            <v>1</v>
          </cell>
          <cell r="AY1735">
            <v>0</v>
          </cell>
        </row>
        <row r="1736">
          <cell r="B1736" t="str">
            <v>Switzerland</v>
          </cell>
          <cell r="D1736" t="str">
            <v>Humanitarian</v>
          </cell>
          <cell r="S1736" t="str">
            <v/>
          </cell>
          <cell r="AN1736">
            <v>1</v>
          </cell>
          <cell r="AY1736">
            <v>0</v>
          </cell>
        </row>
        <row r="1737">
          <cell r="B1737" t="str">
            <v>Switzerland</v>
          </cell>
          <cell r="D1737" t="str">
            <v>Humanitarian</v>
          </cell>
          <cell r="S1737" t="str">
            <v/>
          </cell>
          <cell r="AN1737">
            <v>1</v>
          </cell>
          <cell r="AY1737">
            <v>0</v>
          </cell>
        </row>
        <row r="1738">
          <cell r="B1738" t="str">
            <v>Switzerland</v>
          </cell>
          <cell r="D1738" t="str">
            <v>Humanitarian</v>
          </cell>
          <cell r="S1738" t="str">
            <v/>
          </cell>
          <cell r="AN1738">
            <v>1</v>
          </cell>
          <cell r="AY1738">
            <v>0</v>
          </cell>
        </row>
        <row r="1739">
          <cell r="B1739" t="str">
            <v>Switzerland</v>
          </cell>
          <cell r="D1739" t="str">
            <v>Humanitarian</v>
          </cell>
          <cell r="S1739">
            <v>167591913.69016445</v>
          </cell>
          <cell r="AN1739">
            <v>0</v>
          </cell>
          <cell r="AY1739">
            <v>0</v>
          </cell>
        </row>
        <row r="1740">
          <cell r="B1740" t="str">
            <v>Switzerland</v>
          </cell>
          <cell r="D1740" t="str">
            <v>Humanitarian</v>
          </cell>
          <cell r="S1740">
            <v>392793547.7113229</v>
          </cell>
          <cell r="AN1740">
            <v>0</v>
          </cell>
          <cell r="AY1740">
            <v>0</v>
          </cell>
        </row>
        <row r="1741">
          <cell r="B1741" t="str">
            <v>Switzerland</v>
          </cell>
          <cell r="D1741" t="str">
            <v>Humanitarian</v>
          </cell>
          <cell r="S1741">
            <v>392793547.7113229</v>
          </cell>
          <cell r="AN1741">
            <v>0</v>
          </cell>
          <cell r="AY1741">
            <v>0</v>
          </cell>
        </row>
        <row r="1742">
          <cell r="B1742" t="str">
            <v>Switzerland</v>
          </cell>
          <cell r="D1742" t="str">
            <v>Humanitarian</v>
          </cell>
          <cell r="S1742">
            <v>392793547.7113229</v>
          </cell>
          <cell r="AN1742">
            <v>0</v>
          </cell>
          <cell r="AY1742">
            <v>0</v>
          </cell>
        </row>
        <row r="1743">
          <cell r="B1743" t="str">
            <v>Switzerland</v>
          </cell>
          <cell r="D1743" t="str">
            <v>Humanitarian</v>
          </cell>
          <cell r="S1743">
            <v>392793547.7113229</v>
          </cell>
          <cell r="AN1743">
            <v>0</v>
          </cell>
          <cell r="AY1743">
            <v>0</v>
          </cell>
        </row>
        <row r="1744">
          <cell r="B1744" t="str">
            <v>Switzerland</v>
          </cell>
          <cell r="D1744" t="str">
            <v>Humanitarian</v>
          </cell>
          <cell r="S1744">
            <v>1047449.4605635278</v>
          </cell>
          <cell r="AN1744">
            <v>1</v>
          </cell>
          <cell r="AY1744">
            <v>0</v>
          </cell>
        </row>
        <row r="1745">
          <cell r="B1745" t="str">
            <v>Switzerland</v>
          </cell>
          <cell r="D1745" t="str">
            <v>Humanitarian</v>
          </cell>
          <cell r="S1745">
            <v>189340.14957871818</v>
          </cell>
          <cell r="AN1745">
            <v>1</v>
          </cell>
          <cell r="AY1745">
            <v>0</v>
          </cell>
        </row>
        <row r="1746">
          <cell r="B1746" t="str">
            <v>Switzerland</v>
          </cell>
          <cell r="D1746" t="str">
            <v>Humanitarian</v>
          </cell>
          <cell r="S1746">
            <v>104744946.05635278</v>
          </cell>
          <cell r="AN1746">
            <v>1</v>
          </cell>
          <cell r="AY1746">
            <v>0</v>
          </cell>
        </row>
        <row r="1747">
          <cell r="B1747" t="str">
            <v>Switzerland</v>
          </cell>
          <cell r="D1747" t="str">
            <v>Financial</v>
          </cell>
          <cell r="S1747">
            <v>3142348.3816905837</v>
          </cell>
          <cell r="AN1747">
            <v>1</v>
          </cell>
          <cell r="AY1747">
            <v>0</v>
          </cell>
        </row>
        <row r="1748">
          <cell r="B1748" t="str">
            <v>Switzerland</v>
          </cell>
          <cell r="D1748" t="str">
            <v>Financial</v>
          </cell>
          <cell r="S1748">
            <v>54908643.37782827</v>
          </cell>
          <cell r="AN1748">
            <v>1</v>
          </cell>
          <cell r="AY1748">
            <v>0</v>
          </cell>
        </row>
        <row r="1749">
          <cell r="B1749" t="str">
            <v>Switzerland</v>
          </cell>
          <cell r="D1749" t="str">
            <v>Financial</v>
          </cell>
          <cell r="S1749">
            <v>23043888.132397611</v>
          </cell>
          <cell r="AN1749">
            <v>1</v>
          </cell>
          <cell r="AY1749">
            <v>0</v>
          </cell>
        </row>
        <row r="1750">
          <cell r="B1750" t="str">
            <v>Switzerland</v>
          </cell>
          <cell r="D1750" t="str">
            <v>Financial</v>
          </cell>
          <cell r="S1750">
            <v>15711741.908452917</v>
          </cell>
          <cell r="AN1750">
            <v>1</v>
          </cell>
          <cell r="AY1750">
            <v>0</v>
          </cell>
        </row>
        <row r="1751">
          <cell r="B1751" t="str">
            <v>Switzerland</v>
          </cell>
          <cell r="D1751" t="str">
            <v>Financial</v>
          </cell>
          <cell r="S1751">
            <v>7250535.8001972949</v>
          </cell>
          <cell r="AN1751">
            <v>1</v>
          </cell>
          <cell r="AY1751">
            <v>0</v>
          </cell>
        </row>
        <row r="1752">
          <cell r="B1752" t="str">
            <v>Turkey</v>
          </cell>
          <cell r="D1752" t="str">
            <v>Military</v>
          </cell>
          <cell r="S1752" t="str">
            <v>.</v>
          </cell>
          <cell r="AN1752">
            <v>1</v>
          </cell>
          <cell r="AY1752">
            <v>0</v>
          </cell>
        </row>
        <row r="1753">
          <cell r="B1753" t="str">
            <v>Turkey</v>
          </cell>
          <cell r="D1753" t="str">
            <v>Military</v>
          </cell>
          <cell r="S1753">
            <v>63517939.97917258</v>
          </cell>
          <cell r="AN1753">
            <v>1</v>
          </cell>
          <cell r="AY1753">
            <v>1</v>
          </cell>
        </row>
        <row r="1754">
          <cell r="B1754" t="str">
            <v>Turkey</v>
          </cell>
          <cell r="D1754" t="str">
            <v>Humanitarian</v>
          </cell>
          <cell r="S1754">
            <v>234812.07990154313</v>
          </cell>
          <cell r="AN1754">
            <v>1</v>
          </cell>
          <cell r="AY1754">
            <v>0</v>
          </cell>
        </row>
        <row r="1755">
          <cell r="B1755" t="str">
            <v>Turkey</v>
          </cell>
          <cell r="D1755" t="str">
            <v>Humanitarian</v>
          </cell>
          <cell r="S1755" t="str">
            <v/>
          </cell>
          <cell r="AN1755">
            <v>1</v>
          </cell>
          <cell r="AY1755">
            <v>0</v>
          </cell>
        </row>
        <row r="1756">
          <cell r="B1756" t="str">
            <v>Turkey</v>
          </cell>
          <cell r="D1756" t="str">
            <v>Humanitarian</v>
          </cell>
          <cell r="S1756" t="str">
            <v/>
          </cell>
          <cell r="AN1756">
            <v>1</v>
          </cell>
          <cell r="AY1756">
            <v>0</v>
          </cell>
        </row>
        <row r="1757">
          <cell r="B1757" t="str">
            <v>Turkey</v>
          </cell>
          <cell r="D1757" t="str">
            <v>Humanitarian</v>
          </cell>
          <cell r="S1757" t="str">
            <v/>
          </cell>
          <cell r="AN1757">
            <v>1</v>
          </cell>
          <cell r="AY1757">
            <v>0</v>
          </cell>
        </row>
        <row r="1758">
          <cell r="B1758" t="str">
            <v>Turkey</v>
          </cell>
          <cell r="D1758" t="str">
            <v>Humanitarian</v>
          </cell>
          <cell r="S1758" t="str">
            <v/>
          </cell>
          <cell r="AN1758">
            <v>1</v>
          </cell>
          <cell r="AY1758">
            <v>0</v>
          </cell>
        </row>
        <row r="1759">
          <cell r="B1759" t="str">
            <v>Turkey</v>
          </cell>
          <cell r="D1759" t="str">
            <v>Humanitarian</v>
          </cell>
          <cell r="S1759">
            <v>4509751.0177033041</v>
          </cell>
          <cell r="AN1759">
            <v>1</v>
          </cell>
          <cell r="AY1759">
            <v>0</v>
          </cell>
        </row>
        <row r="1760">
          <cell r="B1760" t="str">
            <v>Turkey</v>
          </cell>
          <cell r="D1760" t="str">
            <v>Humanitarian</v>
          </cell>
          <cell r="S1760" t="str">
            <v/>
          </cell>
          <cell r="AN1760">
            <v>1</v>
          </cell>
          <cell r="AY1760">
            <v>0</v>
          </cell>
        </row>
        <row r="1761">
          <cell r="B1761" t="str">
            <v>Turkey</v>
          </cell>
          <cell r="D1761" t="str">
            <v>Humanitarian</v>
          </cell>
          <cell r="S1761" t="str">
            <v/>
          </cell>
          <cell r="AN1761">
            <v>1</v>
          </cell>
          <cell r="AY1761">
            <v>0</v>
          </cell>
        </row>
        <row r="1762">
          <cell r="B1762" t="str">
            <v>Turkey</v>
          </cell>
          <cell r="D1762" t="str">
            <v>Humanitarian</v>
          </cell>
          <cell r="S1762" t="str">
            <v/>
          </cell>
          <cell r="AN1762">
            <v>1</v>
          </cell>
          <cell r="AY1762">
            <v>0</v>
          </cell>
        </row>
        <row r="1763">
          <cell r="B1763" t="str">
            <v>Turkey</v>
          </cell>
          <cell r="D1763" t="str">
            <v>Humanitarian</v>
          </cell>
          <cell r="S1763" t="str">
            <v/>
          </cell>
          <cell r="AN1763">
            <v>1</v>
          </cell>
          <cell r="AY1763">
            <v>0</v>
          </cell>
        </row>
        <row r="1764">
          <cell r="B1764" t="str">
            <v>Turkey</v>
          </cell>
          <cell r="D1764" t="str">
            <v>Humanitarian</v>
          </cell>
          <cell r="S1764" t="str">
            <v/>
          </cell>
          <cell r="AN1764">
            <v>1</v>
          </cell>
          <cell r="AY1764">
            <v>0</v>
          </cell>
        </row>
        <row r="1765">
          <cell r="B1765" t="str">
            <v>Turkey</v>
          </cell>
          <cell r="D1765" t="str">
            <v>Humanitarian</v>
          </cell>
          <cell r="S1765" t="str">
            <v/>
          </cell>
          <cell r="AN1765">
            <v>1</v>
          </cell>
          <cell r="AY1765">
            <v>0</v>
          </cell>
        </row>
        <row r="1766">
          <cell r="B1766" t="str">
            <v>Turkey</v>
          </cell>
          <cell r="D1766" t="str">
            <v>Humanitarian</v>
          </cell>
          <cell r="S1766" t="str">
            <v/>
          </cell>
          <cell r="AN1766">
            <v>1</v>
          </cell>
          <cell r="AY1766">
            <v>0</v>
          </cell>
        </row>
        <row r="1767">
          <cell r="B1767" t="str">
            <v>Turkey</v>
          </cell>
          <cell r="D1767" t="str">
            <v>Humanitarian</v>
          </cell>
          <cell r="S1767" t="str">
            <v/>
          </cell>
          <cell r="AN1767">
            <v>1</v>
          </cell>
          <cell r="AY1767">
            <v>0</v>
          </cell>
        </row>
        <row r="1768">
          <cell r="B1768" t="str">
            <v>Turkey</v>
          </cell>
          <cell r="D1768" t="str">
            <v>Humanitarian</v>
          </cell>
          <cell r="S1768" t="str">
            <v/>
          </cell>
          <cell r="AN1768">
            <v>1</v>
          </cell>
          <cell r="AY1768">
            <v>0</v>
          </cell>
        </row>
        <row r="1769">
          <cell r="B1769" t="str">
            <v>Turkey</v>
          </cell>
          <cell r="D1769" t="str">
            <v>Humanitarian</v>
          </cell>
          <cell r="S1769" t="str">
            <v>.</v>
          </cell>
          <cell r="AN1769">
            <v>1</v>
          </cell>
          <cell r="AY1769">
            <v>0</v>
          </cell>
        </row>
        <row r="1770">
          <cell r="B1770" t="str">
            <v>Turkey</v>
          </cell>
          <cell r="D1770" t="str">
            <v>Humanitarian</v>
          </cell>
          <cell r="S1770" t="str">
            <v>.</v>
          </cell>
          <cell r="AN1770">
            <v>1</v>
          </cell>
          <cell r="AY1770">
            <v>0</v>
          </cell>
        </row>
        <row r="1771">
          <cell r="B1771" t="str">
            <v>Taiwan</v>
          </cell>
          <cell r="D1771" t="str">
            <v>Humanitarian</v>
          </cell>
          <cell r="S1771">
            <v>7573605.9831487266</v>
          </cell>
          <cell r="AN1771">
            <v>1</v>
          </cell>
          <cell r="AY1771">
            <v>0</v>
          </cell>
        </row>
        <row r="1772">
          <cell r="B1772" t="str">
            <v>Taiwan</v>
          </cell>
          <cell r="D1772" t="str">
            <v>Humanitarian</v>
          </cell>
          <cell r="S1772">
            <v>1893401.4957871817</v>
          </cell>
          <cell r="AN1772">
            <v>1</v>
          </cell>
          <cell r="AY1772">
            <v>0</v>
          </cell>
        </row>
        <row r="1773">
          <cell r="B1773" t="str">
            <v>Taiwan</v>
          </cell>
          <cell r="D1773" t="str">
            <v>Humanitarian</v>
          </cell>
          <cell r="S1773">
            <v>473350.37394679541</v>
          </cell>
          <cell r="AN1773">
            <v>1</v>
          </cell>
          <cell r="AY1773">
            <v>0</v>
          </cell>
        </row>
        <row r="1774">
          <cell r="B1774" t="str">
            <v>Taiwan</v>
          </cell>
          <cell r="D1774" t="str">
            <v>Humanitarian</v>
          </cell>
          <cell r="S1774">
            <v>473350.37394679541</v>
          </cell>
          <cell r="AN1774">
            <v>1</v>
          </cell>
          <cell r="AY1774">
            <v>0</v>
          </cell>
        </row>
        <row r="1775">
          <cell r="B1775" t="str">
            <v>Taiwan</v>
          </cell>
          <cell r="D1775" t="str">
            <v>Humanitarian</v>
          </cell>
          <cell r="S1775">
            <v>473350.37394679541</v>
          </cell>
          <cell r="AN1775">
            <v>1</v>
          </cell>
          <cell r="AY1775">
            <v>0</v>
          </cell>
        </row>
        <row r="1776">
          <cell r="B1776" t="str">
            <v>Taiwan</v>
          </cell>
          <cell r="D1776" t="str">
            <v>Humanitarian</v>
          </cell>
          <cell r="S1776">
            <v>473350.37394679541</v>
          </cell>
          <cell r="AN1776">
            <v>1</v>
          </cell>
          <cell r="AY1776">
            <v>0</v>
          </cell>
        </row>
        <row r="1777">
          <cell r="B1777" t="str">
            <v>Taiwan</v>
          </cell>
          <cell r="D1777" t="str">
            <v>Humanitarian</v>
          </cell>
          <cell r="S1777">
            <v>473350.37394679541</v>
          </cell>
          <cell r="AN1777">
            <v>1</v>
          </cell>
          <cell r="AY1777">
            <v>0</v>
          </cell>
        </row>
        <row r="1778">
          <cell r="B1778" t="str">
            <v>Taiwan</v>
          </cell>
          <cell r="D1778" t="str">
            <v>Humanitarian</v>
          </cell>
          <cell r="S1778">
            <v>53015241.882041089</v>
          </cell>
          <cell r="AN1778">
            <v>1</v>
          </cell>
          <cell r="AY1778">
            <v>0</v>
          </cell>
        </row>
        <row r="1779">
          <cell r="B1779" t="str">
            <v>Taiwan</v>
          </cell>
          <cell r="D1779" t="str">
            <v>Humanitarian</v>
          </cell>
          <cell r="S1779" t="str">
            <v/>
          </cell>
          <cell r="AN1779">
            <v>1</v>
          </cell>
          <cell r="AY1779">
            <v>0</v>
          </cell>
        </row>
        <row r="1780">
          <cell r="B1780" t="str">
            <v>Taiwan</v>
          </cell>
          <cell r="D1780" t="str">
            <v>Humanitarian</v>
          </cell>
          <cell r="S1780" t="str">
            <v/>
          </cell>
          <cell r="AN1780">
            <v>1</v>
          </cell>
          <cell r="AY1780">
            <v>0</v>
          </cell>
        </row>
        <row r="1781">
          <cell r="B1781" t="str">
            <v>Taiwan</v>
          </cell>
          <cell r="D1781" t="str">
            <v>Humanitarian</v>
          </cell>
          <cell r="S1781" t="str">
            <v/>
          </cell>
          <cell r="AN1781">
            <v>1</v>
          </cell>
          <cell r="AY1781">
            <v>0</v>
          </cell>
        </row>
        <row r="1782">
          <cell r="B1782" t="str">
            <v>Taiwan</v>
          </cell>
          <cell r="D1782" t="str">
            <v>Humanitarian</v>
          </cell>
          <cell r="S1782" t="str">
            <v/>
          </cell>
          <cell r="AN1782">
            <v>1</v>
          </cell>
          <cell r="AY1782">
            <v>0</v>
          </cell>
        </row>
        <row r="1783">
          <cell r="B1783" t="str">
            <v>Taiwan</v>
          </cell>
          <cell r="D1783" t="str">
            <v>Humanitarian</v>
          </cell>
          <cell r="S1783" t="str">
            <v/>
          </cell>
          <cell r="AN1783">
            <v>1</v>
          </cell>
          <cell r="AY1783">
            <v>0</v>
          </cell>
        </row>
        <row r="1784">
          <cell r="B1784" t="str">
            <v>Taiwan</v>
          </cell>
          <cell r="D1784" t="str">
            <v>Humanitarian</v>
          </cell>
          <cell r="S1784" t="str">
            <v/>
          </cell>
          <cell r="AN1784">
            <v>1</v>
          </cell>
          <cell r="AY1784">
            <v>0</v>
          </cell>
        </row>
        <row r="1785">
          <cell r="B1785" t="str">
            <v>United Kingdom</v>
          </cell>
          <cell r="D1785" t="str">
            <v>Humanitarian</v>
          </cell>
          <cell r="S1785">
            <v>46084011.152330697</v>
          </cell>
          <cell r="AN1785">
            <v>1</v>
          </cell>
          <cell r="AY1785">
            <v>0</v>
          </cell>
        </row>
        <row r="1786">
          <cell r="B1786" t="str">
            <v>United Kingdom</v>
          </cell>
          <cell r="D1786" t="str">
            <v>Humanitarian</v>
          </cell>
          <cell r="S1786">
            <v>46084011.152330697</v>
          </cell>
          <cell r="AN1786">
            <v>1</v>
          </cell>
          <cell r="AY1786">
            <v>0</v>
          </cell>
        </row>
        <row r="1787">
          <cell r="B1787" t="str">
            <v>United Kingdom</v>
          </cell>
          <cell r="D1787" t="str">
            <v>Humanitarian</v>
          </cell>
          <cell r="S1787">
            <v>115210027.88082676</v>
          </cell>
          <cell r="AN1787">
            <v>1</v>
          </cell>
          <cell r="AY1787">
            <v>0</v>
          </cell>
        </row>
        <row r="1788">
          <cell r="B1788" t="str">
            <v>United Kingdom</v>
          </cell>
          <cell r="D1788" t="str">
            <v>Humanitarian</v>
          </cell>
          <cell r="S1788">
            <v>8064701.9516578726</v>
          </cell>
          <cell r="AN1788">
            <v>1</v>
          </cell>
          <cell r="AY1788">
            <v>0</v>
          </cell>
        </row>
        <row r="1789">
          <cell r="B1789" t="str">
            <v>United Kingdom</v>
          </cell>
          <cell r="D1789" t="str">
            <v>Humanitarian</v>
          </cell>
          <cell r="S1789">
            <v>11521002.788082674</v>
          </cell>
          <cell r="AN1789">
            <v>1</v>
          </cell>
          <cell r="AY1789">
            <v>0</v>
          </cell>
        </row>
        <row r="1790">
          <cell r="B1790" t="str">
            <v>United Kingdom</v>
          </cell>
          <cell r="D1790" t="str">
            <v>Humanitarian</v>
          </cell>
          <cell r="S1790">
            <v>11521002.788082674</v>
          </cell>
          <cell r="AN1790">
            <v>1</v>
          </cell>
          <cell r="AY1790">
            <v>0</v>
          </cell>
        </row>
        <row r="1791">
          <cell r="B1791" t="str">
            <v>United Kingdom</v>
          </cell>
          <cell r="D1791" t="str">
            <v>Humanitarian</v>
          </cell>
          <cell r="S1791">
            <v>5760501.3940413371</v>
          </cell>
          <cell r="AN1791">
            <v>1</v>
          </cell>
          <cell r="AY1791">
            <v>0</v>
          </cell>
        </row>
        <row r="1792">
          <cell r="B1792" t="str">
            <v>United Kingdom</v>
          </cell>
          <cell r="D1792" t="str">
            <v>Humanitarian</v>
          </cell>
          <cell r="S1792">
            <v>3408122.6924169268</v>
          </cell>
          <cell r="AN1792">
            <v>1</v>
          </cell>
          <cell r="AY1792">
            <v>0</v>
          </cell>
        </row>
        <row r="1793">
          <cell r="B1793" t="str">
            <v>United Kingdom</v>
          </cell>
          <cell r="D1793" t="str">
            <v>Humanitarian</v>
          </cell>
          <cell r="S1793">
            <v>11521002.788082674</v>
          </cell>
          <cell r="AN1793">
            <v>1</v>
          </cell>
          <cell r="AY1793">
            <v>0</v>
          </cell>
        </row>
        <row r="1794">
          <cell r="B1794" t="str">
            <v>United Kingdom</v>
          </cell>
          <cell r="D1794" t="str">
            <v>Humanitarian</v>
          </cell>
          <cell r="S1794">
            <v>11521002.788082674</v>
          </cell>
          <cell r="AN1794">
            <v>1</v>
          </cell>
          <cell r="AY1794">
            <v>0</v>
          </cell>
        </row>
        <row r="1795">
          <cell r="B1795" t="str">
            <v>United Kingdom</v>
          </cell>
          <cell r="D1795" t="str">
            <v>Humanitarian</v>
          </cell>
          <cell r="S1795">
            <v>18433604.460932281</v>
          </cell>
          <cell r="AN1795">
            <v>1</v>
          </cell>
          <cell r="AY1795">
            <v>0</v>
          </cell>
        </row>
        <row r="1796">
          <cell r="B1796" t="str">
            <v>United Kingdom</v>
          </cell>
          <cell r="D1796" t="str">
            <v>Humanitarian</v>
          </cell>
          <cell r="S1796">
            <v>125809350.44586281</v>
          </cell>
          <cell r="AN1796">
            <v>1</v>
          </cell>
          <cell r="AY1796">
            <v>0</v>
          </cell>
        </row>
        <row r="1797">
          <cell r="B1797" t="str">
            <v>United Kingdom</v>
          </cell>
          <cell r="D1797" t="str">
            <v>Humanitarian</v>
          </cell>
          <cell r="S1797">
            <v>30300237.332657434</v>
          </cell>
          <cell r="AN1797">
            <v>1</v>
          </cell>
          <cell r="AY1797">
            <v>0</v>
          </cell>
        </row>
        <row r="1798">
          <cell r="B1798" t="str">
            <v>United Kingdom</v>
          </cell>
          <cell r="D1798" t="str">
            <v>Humanitarian</v>
          </cell>
          <cell r="S1798">
            <v>1728150.4182124012</v>
          </cell>
          <cell r="AN1798">
            <v>1</v>
          </cell>
          <cell r="AY1798">
            <v>0</v>
          </cell>
        </row>
        <row r="1799">
          <cell r="B1799" t="str">
            <v>United Kingdom</v>
          </cell>
          <cell r="D1799" t="str">
            <v>Humanitarian</v>
          </cell>
          <cell r="S1799">
            <v>71430217.286112592</v>
          </cell>
          <cell r="AN1799">
            <v>1</v>
          </cell>
          <cell r="AY1799">
            <v>0</v>
          </cell>
        </row>
        <row r="1800">
          <cell r="B1800" t="str">
            <v>United Kingdom</v>
          </cell>
          <cell r="D1800" t="str">
            <v>Humanitarian</v>
          </cell>
          <cell r="S1800">
            <v>28802506.970206689</v>
          </cell>
          <cell r="AN1800">
            <v>1</v>
          </cell>
          <cell r="AY1800">
            <v>0</v>
          </cell>
        </row>
        <row r="1801">
          <cell r="B1801" t="str">
            <v>United Kingdom</v>
          </cell>
          <cell r="D1801" t="str">
            <v>Humanitarian</v>
          </cell>
          <cell r="S1801">
            <v>6437565.0856764177</v>
          </cell>
          <cell r="AN1801">
            <v>1</v>
          </cell>
          <cell r="AY1801">
            <v>0</v>
          </cell>
        </row>
        <row r="1802">
          <cell r="B1802" t="str">
            <v>United Kingdom</v>
          </cell>
          <cell r="D1802" t="str">
            <v>Humanitarian</v>
          </cell>
          <cell r="S1802">
            <v>39171409.479481094</v>
          </cell>
          <cell r="AN1802">
            <v>1</v>
          </cell>
          <cell r="AY1802">
            <v>0</v>
          </cell>
        </row>
        <row r="1803">
          <cell r="B1803" t="str">
            <v>United Kingdom</v>
          </cell>
          <cell r="D1803" t="str">
            <v>Humanitarian</v>
          </cell>
          <cell r="S1803">
            <v>11521002.788082674</v>
          </cell>
          <cell r="AN1803">
            <v>1</v>
          </cell>
          <cell r="AY1803">
            <v>0</v>
          </cell>
        </row>
        <row r="1804">
          <cell r="B1804" t="str">
            <v>United Kingdom</v>
          </cell>
          <cell r="D1804" t="str">
            <v>Military</v>
          </cell>
          <cell r="S1804">
            <v>75736059.831487268</v>
          </cell>
          <cell r="AN1804">
            <v>1</v>
          </cell>
          <cell r="AY1804">
            <v>1</v>
          </cell>
        </row>
        <row r="1805">
          <cell r="B1805" t="str">
            <v>United Kingdom</v>
          </cell>
          <cell r="D1805" t="str">
            <v>Military</v>
          </cell>
          <cell r="S1805">
            <v>119852314.6833286</v>
          </cell>
          <cell r="AN1805">
            <v>1</v>
          </cell>
          <cell r="AY1805">
            <v>1</v>
          </cell>
        </row>
        <row r="1806">
          <cell r="B1806" t="str">
            <v>United Kingdom</v>
          </cell>
          <cell r="D1806" t="str">
            <v>Military</v>
          </cell>
          <cell r="S1806" t="str">
            <v>.</v>
          </cell>
          <cell r="AN1806">
            <v>1</v>
          </cell>
          <cell r="AY1806">
            <v>1</v>
          </cell>
        </row>
        <row r="1807">
          <cell r="B1807" t="str">
            <v>United Kingdom</v>
          </cell>
          <cell r="D1807" t="str">
            <v>Military</v>
          </cell>
          <cell r="S1807">
            <v>113604089.7472309</v>
          </cell>
          <cell r="AN1807">
            <v>1</v>
          </cell>
          <cell r="AY1807">
            <v>1</v>
          </cell>
        </row>
        <row r="1808">
          <cell r="B1808" t="str">
            <v>United Kingdom</v>
          </cell>
          <cell r="D1808" t="str">
            <v>Military</v>
          </cell>
          <cell r="S1808">
            <v>443055950.01420051</v>
          </cell>
          <cell r="AN1808">
            <v>1</v>
          </cell>
          <cell r="AY1808">
            <v>1</v>
          </cell>
        </row>
        <row r="1809">
          <cell r="B1809" t="str">
            <v>United Kingdom</v>
          </cell>
          <cell r="D1809" t="str">
            <v>Military</v>
          </cell>
          <cell r="S1809" t="str">
            <v/>
          </cell>
          <cell r="AN1809">
            <v>1</v>
          </cell>
          <cell r="AY1809">
            <v>1</v>
          </cell>
        </row>
        <row r="1810">
          <cell r="B1810" t="str">
            <v>United Kingdom</v>
          </cell>
          <cell r="D1810" t="str">
            <v>Military</v>
          </cell>
          <cell r="S1810">
            <v>115210027.88082676</v>
          </cell>
          <cell r="AN1810">
            <v>1</v>
          </cell>
          <cell r="AY1810">
            <v>1</v>
          </cell>
        </row>
        <row r="1811">
          <cell r="B1811" t="str">
            <v>United Kingdom</v>
          </cell>
          <cell r="D1811" t="str">
            <v>Military</v>
          </cell>
          <cell r="S1811" t="str">
            <v/>
          </cell>
          <cell r="AN1811">
            <v>1</v>
          </cell>
          <cell r="AY1811">
            <v>1</v>
          </cell>
        </row>
        <row r="1812">
          <cell r="B1812" t="str">
            <v>United Kingdom</v>
          </cell>
          <cell r="D1812" t="str">
            <v>Military</v>
          </cell>
          <cell r="S1812" t="str">
            <v/>
          </cell>
          <cell r="AN1812">
            <v>1</v>
          </cell>
          <cell r="AY1812">
            <v>1</v>
          </cell>
        </row>
        <row r="1813">
          <cell r="B1813" t="str">
            <v>United Kingdom</v>
          </cell>
          <cell r="D1813" t="str">
            <v>Military</v>
          </cell>
          <cell r="S1813" t="str">
            <v/>
          </cell>
          <cell r="AN1813">
            <v>1</v>
          </cell>
          <cell r="AY1813">
            <v>1</v>
          </cell>
        </row>
        <row r="1814">
          <cell r="B1814" t="str">
            <v>United Kingdom</v>
          </cell>
          <cell r="D1814" t="str">
            <v>Military</v>
          </cell>
          <cell r="S1814" t="str">
            <v/>
          </cell>
          <cell r="AN1814">
            <v>1</v>
          </cell>
          <cell r="AY1814">
            <v>1</v>
          </cell>
        </row>
        <row r="1815">
          <cell r="B1815" t="str">
            <v>United Kingdom</v>
          </cell>
          <cell r="D1815" t="str">
            <v>Military</v>
          </cell>
          <cell r="S1815" t="str">
            <v/>
          </cell>
          <cell r="AN1815">
            <v>1</v>
          </cell>
          <cell r="AY1815">
            <v>1</v>
          </cell>
        </row>
        <row r="1816">
          <cell r="B1816" t="str">
            <v>United Kingdom</v>
          </cell>
          <cell r="D1816" t="str">
            <v>Military</v>
          </cell>
          <cell r="S1816" t="str">
            <v/>
          </cell>
          <cell r="AN1816">
            <v>1</v>
          </cell>
          <cell r="AY1816">
            <v>1</v>
          </cell>
        </row>
        <row r="1817">
          <cell r="B1817" t="str">
            <v>United Kingdom</v>
          </cell>
          <cell r="D1817" t="str">
            <v>Military</v>
          </cell>
          <cell r="S1817">
            <v>60145635.203099295</v>
          </cell>
          <cell r="AN1817">
            <v>1</v>
          </cell>
          <cell r="AY1817">
            <v>1</v>
          </cell>
        </row>
        <row r="1818">
          <cell r="B1818" t="str">
            <v>United Kingdom</v>
          </cell>
          <cell r="D1818" t="str">
            <v>Military</v>
          </cell>
          <cell r="S1818" t="str">
            <v/>
          </cell>
          <cell r="AN1818">
            <v>1</v>
          </cell>
          <cell r="AY1818">
            <v>1</v>
          </cell>
        </row>
        <row r="1819">
          <cell r="B1819" t="str">
            <v>United Kingdom</v>
          </cell>
          <cell r="D1819" t="str">
            <v>Military</v>
          </cell>
          <cell r="S1819" t="str">
            <v/>
          </cell>
          <cell r="AN1819">
            <v>1</v>
          </cell>
          <cell r="AY1819">
            <v>1</v>
          </cell>
        </row>
        <row r="1820">
          <cell r="B1820" t="str">
            <v>United Kingdom</v>
          </cell>
          <cell r="D1820" t="str">
            <v>Military</v>
          </cell>
          <cell r="S1820" t="str">
            <v/>
          </cell>
          <cell r="AN1820">
            <v>1</v>
          </cell>
          <cell r="AY1820">
            <v>1</v>
          </cell>
        </row>
        <row r="1821">
          <cell r="B1821" t="str">
            <v>United Kingdom</v>
          </cell>
          <cell r="D1821" t="str">
            <v>Military</v>
          </cell>
          <cell r="S1821">
            <v>90883.271797784721</v>
          </cell>
          <cell r="AN1821">
            <v>1</v>
          </cell>
          <cell r="AY1821">
            <v>1</v>
          </cell>
        </row>
        <row r="1822">
          <cell r="B1822" t="str">
            <v>United Kingdom</v>
          </cell>
          <cell r="D1822" t="str">
            <v>Military</v>
          </cell>
          <cell r="S1822">
            <v>1497730362.4507477</v>
          </cell>
          <cell r="AN1822">
            <v>1</v>
          </cell>
          <cell r="AY1822">
            <v>1</v>
          </cell>
        </row>
        <row r="1823">
          <cell r="B1823" t="str">
            <v>United Kingdom</v>
          </cell>
          <cell r="D1823" t="str">
            <v>Military</v>
          </cell>
          <cell r="S1823" t="str">
            <v/>
          </cell>
          <cell r="AN1823">
            <v>1</v>
          </cell>
          <cell r="AY1823">
            <v>1</v>
          </cell>
        </row>
        <row r="1824">
          <cell r="B1824" t="str">
            <v>United Kingdom</v>
          </cell>
          <cell r="D1824" t="str">
            <v>Military</v>
          </cell>
          <cell r="S1824" t="str">
            <v/>
          </cell>
          <cell r="AN1824">
            <v>1</v>
          </cell>
          <cell r="AY1824">
            <v>1</v>
          </cell>
        </row>
        <row r="1825">
          <cell r="B1825" t="str">
            <v>United Kingdom</v>
          </cell>
          <cell r="D1825" t="str">
            <v>Military</v>
          </cell>
          <cell r="S1825" t="str">
            <v/>
          </cell>
          <cell r="AN1825">
            <v>1</v>
          </cell>
          <cell r="AY1825">
            <v>1</v>
          </cell>
        </row>
        <row r="1826">
          <cell r="B1826" t="str">
            <v>United Kingdom</v>
          </cell>
          <cell r="D1826" t="str">
            <v>Military</v>
          </cell>
          <cell r="S1826" t="str">
            <v/>
          </cell>
          <cell r="AN1826">
            <v>1</v>
          </cell>
          <cell r="AY1826">
            <v>1</v>
          </cell>
        </row>
        <row r="1827">
          <cell r="B1827" t="str">
            <v>United Kingdom</v>
          </cell>
          <cell r="D1827" t="str">
            <v>Military</v>
          </cell>
          <cell r="S1827" t="str">
            <v/>
          </cell>
          <cell r="AN1827">
            <v>1</v>
          </cell>
          <cell r="AY1827">
            <v>1</v>
          </cell>
        </row>
        <row r="1828">
          <cell r="B1828" t="str">
            <v>United Kingdom</v>
          </cell>
          <cell r="D1828" t="str">
            <v>Military</v>
          </cell>
          <cell r="S1828" t="str">
            <v/>
          </cell>
          <cell r="AN1828">
            <v>1</v>
          </cell>
          <cell r="AY1828">
            <v>1</v>
          </cell>
        </row>
        <row r="1829">
          <cell r="B1829" t="str">
            <v>United Kingdom</v>
          </cell>
          <cell r="D1829" t="str">
            <v>Military</v>
          </cell>
          <cell r="S1829" t="str">
            <v/>
          </cell>
          <cell r="AN1829">
            <v>1</v>
          </cell>
          <cell r="AY1829">
            <v>1</v>
          </cell>
        </row>
        <row r="1830">
          <cell r="B1830" t="str">
            <v>United Kingdom</v>
          </cell>
          <cell r="D1830" t="str">
            <v>Military</v>
          </cell>
          <cell r="S1830" t="str">
            <v/>
          </cell>
          <cell r="AN1830">
            <v>1</v>
          </cell>
          <cell r="AY1830">
            <v>1</v>
          </cell>
        </row>
        <row r="1831">
          <cell r="B1831" t="str">
            <v>United Kingdom</v>
          </cell>
          <cell r="D1831" t="str">
            <v>Military</v>
          </cell>
          <cell r="S1831">
            <v>1152100278.8082676</v>
          </cell>
          <cell r="AN1831">
            <v>1</v>
          </cell>
          <cell r="AY1831">
            <v>1</v>
          </cell>
        </row>
        <row r="1832">
          <cell r="B1832" t="str">
            <v>United Kingdom</v>
          </cell>
          <cell r="D1832" t="str">
            <v>Military</v>
          </cell>
          <cell r="S1832" t="str">
            <v/>
          </cell>
          <cell r="AN1832">
            <v>1</v>
          </cell>
          <cell r="AY1832">
            <v>1</v>
          </cell>
        </row>
        <row r="1833">
          <cell r="B1833" t="str">
            <v>United Kingdom</v>
          </cell>
          <cell r="D1833" t="str">
            <v>Military</v>
          </cell>
          <cell r="S1833" t="str">
            <v/>
          </cell>
          <cell r="AN1833">
            <v>1</v>
          </cell>
          <cell r="AY1833">
            <v>1</v>
          </cell>
        </row>
        <row r="1834">
          <cell r="B1834" t="str">
            <v>United Kingdom</v>
          </cell>
          <cell r="D1834" t="str">
            <v>Military</v>
          </cell>
          <cell r="S1834" t="str">
            <v/>
          </cell>
          <cell r="AN1834">
            <v>1</v>
          </cell>
          <cell r="AY1834">
            <v>1</v>
          </cell>
        </row>
        <row r="1835">
          <cell r="B1835" t="str">
            <v>United Kingdom</v>
          </cell>
          <cell r="D1835" t="str">
            <v>Military</v>
          </cell>
          <cell r="S1835" t="str">
            <v/>
          </cell>
          <cell r="AN1835">
            <v>1</v>
          </cell>
          <cell r="AY1835">
            <v>1</v>
          </cell>
        </row>
        <row r="1836">
          <cell r="B1836" t="str">
            <v>United Kingdom</v>
          </cell>
          <cell r="D1836" t="str">
            <v>Military</v>
          </cell>
          <cell r="S1836" t="str">
            <v/>
          </cell>
          <cell r="AN1836">
            <v>1</v>
          </cell>
          <cell r="AY1836">
            <v>1</v>
          </cell>
        </row>
        <row r="1837">
          <cell r="B1837" t="str">
            <v>United Kingdom</v>
          </cell>
          <cell r="D1837" t="str">
            <v>Military</v>
          </cell>
          <cell r="S1837" t="str">
            <v/>
          </cell>
          <cell r="AN1837">
            <v>1</v>
          </cell>
          <cell r="AY1837">
            <v>1</v>
          </cell>
        </row>
        <row r="1838">
          <cell r="B1838" t="str">
            <v>United Kingdom</v>
          </cell>
          <cell r="D1838" t="str">
            <v>Military</v>
          </cell>
          <cell r="S1838" t="str">
            <v/>
          </cell>
          <cell r="AN1838">
            <v>1</v>
          </cell>
          <cell r="AY1838">
            <v>1</v>
          </cell>
        </row>
        <row r="1839">
          <cell r="B1839" t="str">
            <v>United Kingdom</v>
          </cell>
          <cell r="D1839" t="str">
            <v>Military</v>
          </cell>
          <cell r="S1839" t="str">
            <v/>
          </cell>
          <cell r="AN1839">
            <v>1</v>
          </cell>
          <cell r="AY1839">
            <v>1</v>
          </cell>
        </row>
        <row r="1840">
          <cell r="B1840" t="str">
            <v>United Kingdom</v>
          </cell>
          <cell r="D1840" t="str">
            <v>Military</v>
          </cell>
          <cell r="S1840" t="str">
            <v/>
          </cell>
          <cell r="AN1840">
            <v>1</v>
          </cell>
          <cell r="AY1840">
            <v>1</v>
          </cell>
        </row>
        <row r="1841">
          <cell r="B1841" t="str">
            <v>United Kingdom</v>
          </cell>
          <cell r="D1841" t="str">
            <v>Military</v>
          </cell>
          <cell r="S1841" t="str">
            <v/>
          </cell>
          <cell r="AN1841">
            <v>1</v>
          </cell>
          <cell r="AY1841">
            <v>1</v>
          </cell>
        </row>
        <row r="1842">
          <cell r="B1842" t="str">
            <v>United Kingdom</v>
          </cell>
          <cell r="D1842" t="str">
            <v>Military</v>
          </cell>
          <cell r="S1842">
            <v>239442253.08727813</v>
          </cell>
          <cell r="AN1842">
            <v>1</v>
          </cell>
          <cell r="AY1842">
            <v>1</v>
          </cell>
        </row>
        <row r="1843">
          <cell r="B1843" t="str">
            <v>United Kingdom</v>
          </cell>
          <cell r="D1843" t="str">
            <v>Military</v>
          </cell>
          <cell r="S1843" t="str">
            <v/>
          </cell>
          <cell r="AN1843">
            <v>1</v>
          </cell>
          <cell r="AY1843">
            <v>1</v>
          </cell>
        </row>
        <row r="1844">
          <cell r="B1844" t="str">
            <v>United Kingdom</v>
          </cell>
          <cell r="D1844" t="str">
            <v>Military</v>
          </cell>
          <cell r="S1844" t="str">
            <v/>
          </cell>
          <cell r="AN1844">
            <v>1</v>
          </cell>
          <cell r="AY1844">
            <v>1</v>
          </cell>
        </row>
        <row r="1845">
          <cell r="B1845" t="str">
            <v>United Kingdom</v>
          </cell>
          <cell r="D1845" t="str">
            <v>Military</v>
          </cell>
          <cell r="S1845" t="str">
            <v/>
          </cell>
          <cell r="AN1845">
            <v>1</v>
          </cell>
          <cell r="AY1845">
            <v>1</v>
          </cell>
        </row>
        <row r="1846">
          <cell r="B1846" t="str">
            <v>United Kingdom</v>
          </cell>
          <cell r="D1846" t="str">
            <v>Military</v>
          </cell>
          <cell r="S1846">
            <v>11521002.788082674</v>
          </cell>
          <cell r="AN1846">
            <v>1</v>
          </cell>
          <cell r="AY1846">
            <v>1</v>
          </cell>
        </row>
        <row r="1847">
          <cell r="B1847" t="str">
            <v>United Kingdom</v>
          </cell>
          <cell r="D1847" t="str">
            <v>Military</v>
          </cell>
          <cell r="S1847" t="str">
            <v>.</v>
          </cell>
          <cell r="AN1847">
            <v>1</v>
          </cell>
          <cell r="AY1847">
            <v>1</v>
          </cell>
        </row>
        <row r="1848">
          <cell r="B1848" t="str">
            <v>United Kingdom</v>
          </cell>
          <cell r="D1848" t="str">
            <v>Military</v>
          </cell>
          <cell r="S1848">
            <v>57605013.940413378</v>
          </cell>
          <cell r="AN1848">
            <v>1</v>
          </cell>
          <cell r="AY1848">
            <v>1</v>
          </cell>
        </row>
        <row r="1849">
          <cell r="B1849" t="str">
            <v>United Kingdom</v>
          </cell>
          <cell r="D1849" t="str">
            <v>Military</v>
          </cell>
          <cell r="S1849">
            <v>30516498.769289024</v>
          </cell>
          <cell r="AN1849">
            <v>1</v>
          </cell>
          <cell r="AY1849">
            <v>1</v>
          </cell>
        </row>
        <row r="1850">
          <cell r="B1850" t="str">
            <v>United Kingdom</v>
          </cell>
          <cell r="D1850" t="str">
            <v>Military</v>
          </cell>
          <cell r="S1850" t="str">
            <v/>
          </cell>
          <cell r="AN1850">
            <v>1</v>
          </cell>
          <cell r="AY1850">
            <v>1</v>
          </cell>
        </row>
        <row r="1851">
          <cell r="B1851" t="str">
            <v>United Kingdom</v>
          </cell>
          <cell r="D1851" t="str">
            <v>Military</v>
          </cell>
          <cell r="S1851">
            <v>2649830641.2590151</v>
          </cell>
          <cell r="AN1851">
            <v>1</v>
          </cell>
          <cell r="AY1851">
            <v>1</v>
          </cell>
        </row>
        <row r="1852">
          <cell r="B1852" t="str">
            <v>United Kingdom</v>
          </cell>
          <cell r="D1852" t="str">
            <v>Military</v>
          </cell>
          <cell r="S1852" t="str">
            <v/>
          </cell>
          <cell r="AN1852">
            <v>1</v>
          </cell>
          <cell r="AY1852">
            <v>1</v>
          </cell>
        </row>
        <row r="1853">
          <cell r="B1853" t="str">
            <v>United Kingdom</v>
          </cell>
          <cell r="D1853" t="str">
            <v>Military</v>
          </cell>
          <cell r="S1853" t="str">
            <v/>
          </cell>
          <cell r="AN1853">
            <v>1</v>
          </cell>
          <cell r="AY1853">
            <v>1</v>
          </cell>
        </row>
        <row r="1854">
          <cell r="B1854" t="str">
            <v>United Kingdom</v>
          </cell>
          <cell r="D1854" t="str">
            <v>Military</v>
          </cell>
          <cell r="S1854" t="str">
            <v/>
          </cell>
          <cell r="AN1854">
            <v>1</v>
          </cell>
          <cell r="AY1854">
            <v>1</v>
          </cell>
        </row>
        <row r="1855">
          <cell r="B1855" t="str">
            <v>United Kingdom</v>
          </cell>
          <cell r="D1855" t="str">
            <v>Military</v>
          </cell>
          <cell r="S1855" t="str">
            <v/>
          </cell>
          <cell r="AN1855">
            <v>1</v>
          </cell>
          <cell r="AY1855">
            <v>1</v>
          </cell>
        </row>
        <row r="1856">
          <cell r="B1856" t="str">
            <v>United Kingdom</v>
          </cell>
          <cell r="D1856" t="str">
            <v>Military</v>
          </cell>
          <cell r="S1856" t="str">
            <v/>
          </cell>
          <cell r="AN1856">
            <v>1</v>
          </cell>
          <cell r="AY1856">
            <v>1</v>
          </cell>
        </row>
        <row r="1857">
          <cell r="B1857" t="str">
            <v>United Kingdom</v>
          </cell>
          <cell r="D1857" t="str">
            <v>Military</v>
          </cell>
          <cell r="S1857" t="str">
            <v/>
          </cell>
          <cell r="AN1857">
            <v>1</v>
          </cell>
          <cell r="AY1857">
            <v>1</v>
          </cell>
        </row>
        <row r="1858">
          <cell r="B1858" t="str">
            <v>United Kingdom</v>
          </cell>
          <cell r="D1858" t="str">
            <v>Military</v>
          </cell>
          <cell r="S1858" t="str">
            <v/>
          </cell>
          <cell r="AN1858">
            <v>1</v>
          </cell>
          <cell r="AY1858">
            <v>1</v>
          </cell>
        </row>
        <row r="1859">
          <cell r="B1859" t="str">
            <v>United Kingdom</v>
          </cell>
          <cell r="D1859" t="str">
            <v>Military</v>
          </cell>
          <cell r="S1859" t="str">
            <v/>
          </cell>
          <cell r="AN1859">
            <v>1</v>
          </cell>
          <cell r="AY1859">
            <v>1</v>
          </cell>
        </row>
        <row r="1860">
          <cell r="B1860" t="str">
            <v>United Kingdom</v>
          </cell>
          <cell r="D1860" t="str">
            <v>Military</v>
          </cell>
          <cell r="S1860" t="str">
            <v/>
          </cell>
          <cell r="AN1860">
            <v>1</v>
          </cell>
          <cell r="AY1860">
            <v>1</v>
          </cell>
        </row>
        <row r="1861">
          <cell r="B1861" t="str">
            <v>United Kingdom</v>
          </cell>
          <cell r="D1861" t="str">
            <v>Military</v>
          </cell>
          <cell r="S1861" t="str">
            <v/>
          </cell>
          <cell r="AN1861">
            <v>1</v>
          </cell>
          <cell r="AY1861">
            <v>1</v>
          </cell>
        </row>
        <row r="1862">
          <cell r="B1862" t="str">
            <v>United Kingdom</v>
          </cell>
          <cell r="D1862" t="str">
            <v>Military</v>
          </cell>
          <cell r="S1862" t="str">
            <v/>
          </cell>
          <cell r="AN1862">
            <v>1</v>
          </cell>
          <cell r="AY1862">
            <v>1</v>
          </cell>
        </row>
        <row r="1863">
          <cell r="B1863" t="str">
            <v>United Kingdom</v>
          </cell>
          <cell r="D1863" t="str">
            <v>Military</v>
          </cell>
          <cell r="S1863" t="str">
            <v/>
          </cell>
          <cell r="AN1863">
            <v>1</v>
          </cell>
          <cell r="AY1863">
            <v>1</v>
          </cell>
        </row>
        <row r="1864">
          <cell r="B1864" t="str">
            <v>United Kingdom</v>
          </cell>
          <cell r="D1864" t="str">
            <v>Military</v>
          </cell>
          <cell r="S1864" t="str">
            <v/>
          </cell>
          <cell r="AN1864">
            <v>1</v>
          </cell>
          <cell r="AY1864">
            <v>1</v>
          </cell>
        </row>
        <row r="1865">
          <cell r="B1865" t="str">
            <v>United Kingdom</v>
          </cell>
          <cell r="D1865" t="str">
            <v>Military</v>
          </cell>
          <cell r="S1865" t="str">
            <v/>
          </cell>
          <cell r="AN1865">
            <v>1</v>
          </cell>
          <cell r="AY1865">
            <v>1</v>
          </cell>
        </row>
        <row r="1866">
          <cell r="B1866" t="str">
            <v>United Kingdom</v>
          </cell>
          <cell r="D1866" t="str">
            <v>Military</v>
          </cell>
          <cell r="S1866" t="str">
            <v/>
          </cell>
          <cell r="AN1866">
            <v>1</v>
          </cell>
          <cell r="AY1866">
            <v>0</v>
          </cell>
        </row>
        <row r="1867">
          <cell r="B1867" t="str">
            <v>United Kingdom</v>
          </cell>
          <cell r="D1867" t="str">
            <v>Military</v>
          </cell>
          <cell r="S1867" t="str">
            <v/>
          </cell>
          <cell r="AN1867">
            <v>1</v>
          </cell>
          <cell r="AY1867">
            <v>0</v>
          </cell>
        </row>
        <row r="1868">
          <cell r="B1868" t="str">
            <v>United Kingdom</v>
          </cell>
          <cell r="D1868" t="str">
            <v>Military</v>
          </cell>
          <cell r="S1868" t="str">
            <v/>
          </cell>
          <cell r="AN1868">
            <v>1</v>
          </cell>
          <cell r="AY1868">
            <v>0</v>
          </cell>
        </row>
        <row r="1869">
          <cell r="B1869" t="str">
            <v>United Kingdom</v>
          </cell>
          <cell r="D1869" t="str">
            <v>Financial</v>
          </cell>
          <cell r="S1869">
            <v>45315944.299791858</v>
          </cell>
          <cell r="AN1869">
            <v>1</v>
          </cell>
          <cell r="AY1869">
            <v>0</v>
          </cell>
        </row>
        <row r="1870">
          <cell r="B1870" t="str">
            <v>United Kingdom</v>
          </cell>
          <cell r="D1870" t="str">
            <v>Financial</v>
          </cell>
          <cell r="S1870">
            <v>45315944.299791858</v>
          </cell>
          <cell r="AN1870">
            <v>1</v>
          </cell>
          <cell r="AY1870">
            <v>0</v>
          </cell>
        </row>
        <row r="1871">
          <cell r="B1871" t="str">
            <v>United Kingdom</v>
          </cell>
          <cell r="D1871" t="str">
            <v>Financial</v>
          </cell>
          <cell r="S1871">
            <v>45315944.299791858</v>
          </cell>
          <cell r="AN1871">
            <v>0</v>
          </cell>
          <cell r="AY1871">
            <v>0</v>
          </cell>
        </row>
        <row r="1872">
          <cell r="B1872" t="str">
            <v>United Kingdom</v>
          </cell>
          <cell r="D1872" t="str">
            <v>Financial</v>
          </cell>
          <cell r="S1872">
            <v>576050139.4041338</v>
          </cell>
          <cell r="AN1872">
            <v>1</v>
          </cell>
          <cell r="AY1872">
            <v>0</v>
          </cell>
        </row>
        <row r="1873">
          <cell r="B1873" t="str">
            <v>United Kingdom</v>
          </cell>
          <cell r="D1873" t="str">
            <v>Financial</v>
          </cell>
          <cell r="S1873">
            <v>85255420.631811798</v>
          </cell>
          <cell r="AN1873">
            <v>1</v>
          </cell>
          <cell r="AY1873">
            <v>0</v>
          </cell>
        </row>
        <row r="1874">
          <cell r="B1874" t="str">
            <v>United Kingdom</v>
          </cell>
          <cell r="D1874" t="str">
            <v>Financial</v>
          </cell>
          <cell r="S1874">
            <v>33526118.113320585</v>
          </cell>
          <cell r="AN1874">
            <v>1</v>
          </cell>
          <cell r="AY1874">
            <v>0</v>
          </cell>
        </row>
        <row r="1875">
          <cell r="B1875" t="str">
            <v>United Kingdom</v>
          </cell>
          <cell r="D1875" t="str">
            <v>Financial</v>
          </cell>
          <cell r="S1875">
            <v>841033203.53003526</v>
          </cell>
          <cell r="AN1875">
            <v>1</v>
          </cell>
          <cell r="AY1875">
            <v>0</v>
          </cell>
        </row>
        <row r="1876">
          <cell r="B1876" t="str">
            <v>United Kingdom</v>
          </cell>
          <cell r="D1876" t="str">
            <v>Financial</v>
          </cell>
          <cell r="S1876">
            <v>368672089.21864557</v>
          </cell>
          <cell r="AN1876">
            <v>1</v>
          </cell>
          <cell r="AY1876">
            <v>0</v>
          </cell>
        </row>
        <row r="1877">
          <cell r="B1877" t="str">
            <v>United Kingdom</v>
          </cell>
          <cell r="D1877" t="str">
            <v>Financial</v>
          </cell>
          <cell r="S1877">
            <v>47335037.394679539</v>
          </cell>
          <cell r="AN1877">
            <v>1</v>
          </cell>
          <cell r="AY1877">
            <v>0</v>
          </cell>
        </row>
        <row r="1878">
          <cell r="B1878" t="str">
            <v>United Kingdom</v>
          </cell>
          <cell r="D1878" t="str">
            <v>Financial</v>
          </cell>
          <cell r="S1878">
            <v>473350373.9467954</v>
          </cell>
          <cell r="AN1878">
            <v>1</v>
          </cell>
          <cell r="AY1878">
            <v>0</v>
          </cell>
        </row>
        <row r="1879">
          <cell r="B1879" t="str">
            <v>United Kingdom</v>
          </cell>
          <cell r="D1879" t="str">
            <v>Financial</v>
          </cell>
          <cell r="S1879">
            <v>473350373.9467954</v>
          </cell>
          <cell r="AN1879">
            <v>1</v>
          </cell>
          <cell r="AY1879">
            <v>0</v>
          </cell>
        </row>
        <row r="1880">
          <cell r="B1880" t="str">
            <v>United Kingdom</v>
          </cell>
          <cell r="D1880" t="str">
            <v>Financial</v>
          </cell>
          <cell r="S1880">
            <v>946700747.89359081</v>
          </cell>
          <cell r="AN1880">
            <v>0</v>
          </cell>
          <cell r="AY1880">
            <v>0</v>
          </cell>
        </row>
        <row r="1881">
          <cell r="B1881" t="str">
            <v>United Kingdom</v>
          </cell>
          <cell r="D1881" t="str">
            <v>Financial</v>
          </cell>
          <cell r="S1881">
            <v>946700747.89359081</v>
          </cell>
          <cell r="AN1881">
            <v>0</v>
          </cell>
          <cell r="AY1881">
            <v>0</v>
          </cell>
        </row>
        <row r="1882">
          <cell r="B1882" t="str">
            <v>United Kingdom</v>
          </cell>
          <cell r="D1882" t="str">
            <v>Financial</v>
          </cell>
          <cell r="S1882">
            <v>946700747.89359081</v>
          </cell>
          <cell r="AN1882">
            <v>0</v>
          </cell>
          <cell r="AY1882">
            <v>0</v>
          </cell>
        </row>
        <row r="1883">
          <cell r="B1883" t="str">
            <v>United Kingdom</v>
          </cell>
          <cell r="D1883" t="str">
            <v>Financial</v>
          </cell>
          <cell r="S1883">
            <v>221203253.53118736</v>
          </cell>
          <cell r="AN1883">
            <v>1</v>
          </cell>
          <cell r="AY1883">
            <v>0</v>
          </cell>
        </row>
        <row r="1884">
          <cell r="B1884" t="str">
            <v>United States</v>
          </cell>
          <cell r="D1884" t="str">
            <v>Humanitarian</v>
          </cell>
          <cell r="S1884">
            <v>51121840.386253901</v>
          </cell>
          <cell r="AN1884">
            <v>1</v>
          </cell>
          <cell r="AY1884">
            <v>0</v>
          </cell>
        </row>
        <row r="1885">
          <cell r="B1885" t="str">
            <v>United States</v>
          </cell>
          <cell r="D1885" t="str">
            <v>Humanitarian</v>
          </cell>
          <cell r="S1885">
            <v>28401022.436807726</v>
          </cell>
          <cell r="AN1885">
            <v>1</v>
          </cell>
          <cell r="AY1885">
            <v>0</v>
          </cell>
        </row>
        <row r="1886">
          <cell r="B1886" t="str">
            <v>United States</v>
          </cell>
          <cell r="D1886" t="str">
            <v>Humanitarian</v>
          </cell>
          <cell r="S1886">
            <v>168848518.41332954</v>
          </cell>
          <cell r="AN1886">
            <v>1</v>
          </cell>
          <cell r="AY1886">
            <v>0</v>
          </cell>
        </row>
        <row r="1887">
          <cell r="B1887" t="str">
            <v>United States</v>
          </cell>
          <cell r="D1887" t="str">
            <v>Humanitarian</v>
          </cell>
          <cell r="S1887">
            <v>1893401.4957871817</v>
          </cell>
          <cell r="AN1887">
            <v>1</v>
          </cell>
          <cell r="AY1887">
            <v>0</v>
          </cell>
        </row>
        <row r="1888">
          <cell r="B1888" t="str">
            <v>United States</v>
          </cell>
          <cell r="D1888" t="str">
            <v>Humanitarian</v>
          </cell>
          <cell r="S1888">
            <v>366213382.56177223</v>
          </cell>
          <cell r="AN1888">
            <v>1</v>
          </cell>
          <cell r="AY1888">
            <v>0</v>
          </cell>
        </row>
        <row r="1889">
          <cell r="B1889" t="str">
            <v>United States</v>
          </cell>
          <cell r="D1889" t="str">
            <v>Humanitarian</v>
          </cell>
          <cell r="S1889">
            <v>213438778.75603521</v>
          </cell>
          <cell r="AN1889">
            <v>1</v>
          </cell>
          <cell r="AY1889">
            <v>0</v>
          </cell>
        </row>
        <row r="1890">
          <cell r="B1890" t="str">
            <v>United States</v>
          </cell>
          <cell r="D1890" t="str">
            <v>Humanitarian</v>
          </cell>
          <cell r="S1890">
            <v>369222528.63769764</v>
          </cell>
          <cell r="AN1890">
            <v>1</v>
          </cell>
          <cell r="AY1890">
            <v>0</v>
          </cell>
        </row>
        <row r="1891">
          <cell r="B1891" t="str">
            <v>United States</v>
          </cell>
          <cell r="D1891" t="str">
            <v>Humanitarian</v>
          </cell>
          <cell r="S1891">
            <v>11185689.67149484</v>
          </cell>
          <cell r="AN1891">
            <v>1</v>
          </cell>
          <cell r="AY1891">
            <v>0</v>
          </cell>
        </row>
        <row r="1892">
          <cell r="B1892" t="str">
            <v>United States</v>
          </cell>
          <cell r="D1892" t="str">
            <v>Humanitarian</v>
          </cell>
          <cell r="S1892">
            <v>712414.08690712869</v>
          </cell>
          <cell r="AN1892">
            <v>1</v>
          </cell>
          <cell r="AY1892">
            <v>0</v>
          </cell>
        </row>
        <row r="1893">
          <cell r="B1893" t="str">
            <v>United States</v>
          </cell>
          <cell r="D1893" t="str">
            <v>Humanitarian</v>
          </cell>
          <cell r="S1893">
            <v>33134526.176275678</v>
          </cell>
          <cell r="AN1893">
            <v>1</v>
          </cell>
          <cell r="AY1893">
            <v>0</v>
          </cell>
        </row>
        <row r="1894">
          <cell r="B1894" t="str">
            <v>United States</v>
          </cell>
          <cell r="D1894" t="str">
            <v>Humanitarian</v>
          </cell>
          <cell r="S1894">
            <v>144371864.0537726</v>
          </cell>
          <cell r="AN1894">
            <v>1</v>
          </cell>
          <cell r="AY1894">
            <v>0</v>
          </cell>
        </row>
        <row r="1895">
          <cell r="B1895" t="str">
            <v>United States</v>
          </cell>
          <cell r="D1895" t="str">
            <v>Humanitarian</v>
          </cell>
          <cell r="S1895">
            <v>1053983272.7444855</v>
          </cell>
          <cell r="AN1895">
            <v>1</v>
          </cell>
          <cell r="AY1895">
            <v>0</v>
          </cell>
        </row>
        <row r="1896">
          <cell r="B1896" t="str">
            <v>United States</v>
          </cell>
          <cell r="D1896" t="str">
            <v>Humanitarian</v>
          </cell>
          <cell r="S1896">
            <v>119568304.45896052</v>
          </cell>
          <cell r="AN1896">
            <v>1</v>
          </cell>
          <cell r="AY1896">
            <v>0</v>
          </cell>
        </row>
        <row r="1897">
          <cell r="B1897" t="str">
            <v>United States</v>
          </cell>
          <cell r="D1897" t="str">
            <v>Military</v>
          </cell>
          <cell r="S1897">
            <v>8543974249.7396574</v>
          </cell>
          <cell r="AN1897">
            <v>1</v>
          </cell>
          <cell r="AY1897">
            <v>1</v>
          </cell>
        </row>
        <row r="1898">
          <cell r="B1898" t="str">
            <v>United States</v>
          </cell>
          <cell r="D1898" t="str">
            <v>Military</v>
          </cell>
          <cell r="S1898" t="str">
            <v/>
          </cell>
          <cell r="AN1898">
            <v>1</v>
          </cell>
          <cell r="AY1898">
            <v>1</v>
          </cell>
        </row>
        <row r="1899">
          <cell r="B1899" t="str">
            <v>United States</v>
          </cell>
          <cell r="D1899" t="str">
            <v>Military</v>
          </cell>
          <cell r="S1899" t="str">
            <v/>
          </cell>
          <cell r="AN1899">
            <v>1</v>
          </cell>
          <cell r="AY1899">
            <v>1</v>
          </cell>
        </row>
        <row r="1900">
          <cell r="B1900" t="str">
            <v>United States</v>
          </cell>
          <cell r="D1900" t="str">
            <v>Military</v>
          </cell>
          <cell r="S1900" t="str">
            <v/>
          </cell>
          <cell r="AN1900">
            <v>1</v>
          </cell>
          <cell r="AY1900">
            <v>1</v>
          </cell>
        </row>
        <row r="1901">
          <cell r="B1901" t="str">
            <v>United States</v>
          </cell>
          <cell r="D1901" t="str">
            <v>Military</v>
          </cell>
          <cell r="S1901" t="str">
            <v/>
          </cell>
          <cell r="AN1901">
            <v>1</v>
          </cell>
          <cell r="AY1901">
            <v>1</v>
          </cell>
        </row>
        <row r="1902">
          <cell r="B1902" t="str">
            <v>United States</v>
          </cell>
          <cell r="D1902" t="str">
            <v>Military</v>
          </cell>
          <cell r="S1902" t="str">
            <v/>
          </cell>
          <cell r="AN1902">
            <v>1</v>
          </cell>
          <cell r="AY1902">
            <v>1</v>
          </cell>
        </row>
        <row r="1903">
          <cell r="B1903" t="str">
            <v>United States</v>
          </cell>
          <cell r="D1903" t="str">
            <v>Military</v>
          </cell>
          <cell r="S1903" t="str">
            <v/>
          </cell>
          <cell r="AN1903">
            <v>1</v>
          </cell>
          <cell r="AY1903">
            <v>1</v>
          </cell>
        </row>
        <row r="1904">
          <cell r="B1904" t="str">
            <v>United States</v>
          </cell>
          <cell r="D1904" t="str">
            <v>Military</v>
          </cell>
          <cell r="S1904" t="str">
            <v/>
          </cell>
          <cell r="AN1904">
            <v>1</v>
          </cell>
          <cell r="AY1904">
            <v>1</v>
          </cell>
        </row>
        <row r="1905">
          <cell r="B1905" t="str">
            <v>United States</v>
          </cell>
          <cell r="D1905" t="str">
            <v>Military</v>
          </cell>
          <cell r="S1905" t="str">
            <v/>
          </cell>
          <cell r="AN1905">
            <v>1</v>
          </cell>
          <cell r="AY1905">
            <v>1</v>
          </cell>
        </row>
        <row r="1906">
          <cell r="B1906" t="str">
            <v>United States</v>
          </cell>
          <cell r="D1906" t="str">
            <v>Military</v>
          </cell>
          <cell r="S1906" t="str">
            <v/>
          </cell>
          <cell r="AN1906">
            <v>1</v>
          </cell>
          <cell r="AY1906">
            <v>1</v>
          </cell>
        </row>
        <row r="1907">
          <cell r="B1907" t="str">
            <v>United States</v>
          </cell>
          <cell r="D1907" t="str">
            <v>Military</v>
          </cell>
          <cell r="S1907" t="str">
            <v/>
          </cell>
          <cell r="AN1907">
            <v>1</v>
          </cell>
          <cell r="AY1907">
            <v>1</v>
          </cell>
        </row>
        <row r="1908">
          <cell r="B1908" t="str">
            <v>United States</v>
          </cell>
          <cell r="D1908" t="str">
            <v>Military</v>
          </cell>
          <cell r="S1908" t="str">
            <v/>
          </cell>
          <cell r="AN1908">
            <v>1</v>
          </cell>
          <cell r="AY1908">
            <v>1</v>
          </cell>
        </row>
        <row r="1909">
          <cell r="B1909" t="str">
            <v>United States</v>
          </cell>
          <cell r="D1909" t="str">
            <v>Military</v>
          </cell>
          <cell r="S1909" t="str">
            <v/>
          </cell>
          <cell r="AN1909">
            <v>1</v>
          </cell>
          <cell r="AY1909">
            <v>1</v>
          </cell>
        </row>
        <row r="1910">
          <cell r="B1910" t="str">
            <v>United States</v>
          </cell>
          <cell r="D1910" t="str">
            <v>Military</v>
          </cell>
          <cell r="S1910" t="str">
            <v/>
          </cell>
          <cell r="AN1910">
            <v>1</v>
          </cell>
          <cell r="AY1910">
            <v>1</v>
          </cell>
        </row>
        <row r="1911">
          <cell r="B1911" t="str">
            <v>United States</v>
          </cell>
          <cell r="D1911" t="str">
            <v>Military</v>
          </cell>
          <cell r="S1911" t="str">
            <v/>
          </cell>
          <cell r="AN1911">
            <v>1</v>
          </cell>
          <cell r="AY1911">
            <v>1</v>
          </cell>
        </row>
        <row r="1912">
          <cell r="B1912" t="str">
            <v>United States</v>
          </cell>
          <cell r="D1912" t="str">
            <v>Military</v>
          </cell>
          <cell r="S1912" t="str">
            <v/>
          </cell>
          <cell r="AN1912">
            <v>1</v>
          </cell>
          <cell r="AY1912">
            <v>1</v>
          </cell>
        </row>
        <row r="1913">
          <cell r="B1913" t="str">
            <v>United States</v>
          </cell>
          <cell r="D1913" t="str">
            <v>Military</v>
          </cell>
          <cell r="S1913" t="str">
            <v/>
          </cell>
          <cell r="AN1913">
            <v>1</v>
          </cell>
          <cell r="AY1913">
            <v>1</v>
          </cell>
        </row>
        <row r="1914">
          <cell r="B1914" t="str">
            <v>United States</v>
          </cell>
          <cell r="D1914" t="str">
            <v>Military</v>
          </cell>
          <cell r="S1914" t="str">
            <v/>
          </cell>
          <cell r="AN1914">
            <v>1</v>
          </cell>
          <cell r="AY1914">
            <v>1</v>
          </cell>
        </row>
        <row r="1915">
          <cell r="B1915" t="str">
            <v>United States</v>
          </cell>
          <cell r="D1915" t="str">
            <v>Military</v>
          </cell>
          <cell r="S1915" t="str">
            <v/>
          </cell>
          <cell r="AN1915">
            <v>1</v>
          </cell>
          <cell r="AY1915">
            <v>1</v>
          </cell>
        </row>
        <row r="1916">
          <cell r="B1916" t="str">
            <v>United States</v>
          </cell>
          <cell r="D1916" t="str">
            <v>Military</v>
          </cell>
          <cell r="S1916" t="str">
            <v/>
          </cell>
          <cell r="AN1916">
            <v>1</v>
          </cell>
          <cell r="AY1916">
            <v>1</v>
          </cell>
        </row>
        <row r="1917">
          <cell r="B1917" t="str">
            <v>United States</v>
          </cell>
          <cell r="D1917" t="str">
            <v>Military</v>
          </cell>
          <cell r="S1917" t="str">
            <v/>
          </cell>
          <cell r="AN1917">
            <v>1</v>
          </cell>
          <cell r="AY1917">
            <v>1</v>
          </cell>
        </row>
        <row r="1918">
          <cell r="B1918" t="str">
            <v>United States</v>
          </cell>
          <cell r="D1918" t="str">
            <v>Military</v>
          </cell>
          <cell r="S1918" t="str">
            <v/>
          </cell>
          <cell r="AN1918">
            <v>1</v>
          </cell>
          <cell r="AY1918">
            <v>1</v>
          </cell>
        </row>
        <row r="1919">
          <cell r="B1919" t="str">
            <v>United States</v>
          </cell>
          <cell r="D1919" t="str">
            <v>Military</v>
          </cell>
          <cell r="S1919" t="str">
            <v/>
          </cell>
          <cell r="AN1919">
            <v>1</v>
          </cell>
          <cell r="AY1919">
            <v>1</v>
          </cell>
        </row>
        <row r="1920">
          <cell r="B1920" t="str">
            <v>United States</v>
          </cell>
          <cell r="D1920" t="str">
            <v>Military</v>
          </cell>
          <cell r="S1920" t="str">
            <v/>
          </cell>
          <cell r="AN1920">
            <v>1</v>
          </cell>
          <cell r="AY1920">
            <v>1</v>
          </cell>
        </row>
        <row r="1921">
          <cell r="B1921" t="str">
            <v>United States</v>
          </cell>
          <cell r="D1921" t="str">
            <v>Military</v>
          </cell>
          <cell r="S1921" t="str">
            <v/>
          </cell>
          <cell r="AN1921">
            <v>1</v>
          </cell>
          <cell r="AY1921">
            <v>1</v>
          </cell>
        </row>
        <row r="1922">
          <cell r="B1922" t="str">
            <v>United States</v>
          </cell>
          <cell r="D1922" t="str">
            <v>Military</v>
          </cell>
          <cell r="S1922" t="str">
            <v/>
          </cell>
          <cell r="AN1922">
            <v>1</v>
          </cell>
          <cell r="AY1922">
            <v>1</v>
          </cell>
        </row>
        <row r="1923">
          <cell r="B1923" t="str">
            <v>United States</v>
          </cell>
          <cell r="D1923" t="str">
            <v>Military</v>
          </cell>
          <cell r="S1923" t="str">
            <v/>
          </cell>
          <cell r="AN1923">
            <v>1</v>
          </cell>
          <cell r="AY1923">
            <v>1</v>
          </cell>
        </row>
        <row r="1924">
          <cell r="B1924" t="str">
            <v>United States</v>
          </cell>
          <cell r="D1924" t="str">
            <v>Military</v>
          </cell>
          <cell r="S1924" t="str">
            <v/>
          </cell>
          <cell r="AN1924">
            <v>1</v>
          </cell>
          <cell r="AY1924">
            <v>1</v>
          </cell>
        </row>
        <row r="1925">
          <cell r="B1925" t="str">
            <v>United States</v>
          </cell>
          <cell r="D1925" t="str">
            <v>Military</v>
          </cell>
          <cell r="S1925" t="str">
            <v/>
          </cell>
          <cell r="AN1925">
            <v>1</v>
          </cell>
          <cell r="AY1925">
            <v>1</v>
          </cell>
        </row>
        <row r="1926">
          <cell r="B1926" t="str">
            <v>United States</v>
          </cell>
          <cell r="D1926" t="str">
            <v>Military</v>
          </cell>
          <cell r="S1926" t="str">
            <v/>
          </cell>
          <cell r="AN1926">
            <v>1</v>
          </cell>
          <cell r="AY1926">
            <v>1</v>
          </cell>
        </row>
        <row r="1927">
          <cell r="B1927" t="str">
            <v>United States</v>
          </cell>
          <cell r="D1927" t="str">
            <v>Military</v>
          </cell>
          <cell r="S1927" t="str">
            <v/>
          </cell>
          <cell r="AN1927">
            <v>1</v>
          </cell>
          <cell r="AY1927">
            <v>1</v>
          </cell>
        </row>
        <row r="1928">
          <cell r="B1928" t="str">
            <v>United States</v>
          </cell>
          <cell r="D1928" t="str">
            <v>Military</v>
          </cell>
          <cell r="S1928" t="str">
            <v/>
          </cell>
          <cell r="AN1928">
            <v>1</v>
          </cell>
          <cell r="AY1928">
            <v>1</v>
          </cell>
        </row>
        <row r="1929">
          <cell r="B1929" t="str">
            <v>United States</v>
          </cell>
          <cell r="D1929" t="str">
            <v>Military</v>
          </cell>
          <cell r="S1929" t="str">
            <v/>
          </cell>
          <cell r="AN1929">
            <v>1</v>
          </cell>
          <cell r="AY1929">
            <v>1</v>
          </cell>
        </row>
        <row r="1930">
          <cell r="B1930" t="str">
            <v>United States</v>
          </cell>
          <cell r="D1930" t="str">
            <v>Military</v>
          </cell>
          <cell r="S1930" t="str">
            <v/>
          </cell>
          <cell r="AN1930">
            <v>1</v>
          </cell>
          <cell r="AY1930">
            <v>1</v>
          </cell>
        </row>
        <row r="1931">
          <cell r="B1931" t="str">
            <v>United States</v>
          </cell>
          <cell r="D1931" t="str">
            <v>Military</v>
          </cell>
          <cell r="S1931" t="str">
            <v/>
          </cell>
          <cell r="AN1931">
            <v>1</v>
          </cell>
          <cell r="AY1931">
            <v>1</v>
          </cell>
        </row>
        <row r="1932">
          <cell r="B1932" t="str">
            <v>United States</v>
          </cell>
          <cell r="D1932" t="str">
            <v>Military</v>
          </cell>
          <cell r="S1932" t="str">
            <v/>
          </cell>
          <cell r="AN1932">
            <v>1</v>
          </cell>
          <cell r="AY1932">
            <v>1</v>
          </cell>
        </row>
        <row r="1933">
          <cell r="B1933" t="str">
            <v>United States</v>
          </cell>
          <cell r="D1933" t="str">
            <v>Military</v>
          </cell>
          <cell r="S1933" t="str">
            <v/>
          </cell>
          <cell r="AN1933">
            <v>1</v>
          </cell>
          <cell r="AY1933">
            <v>1</v>
          </cell>
        </row>
        <row r="1934">
          <cell r="B1934" t="str">
            <v>United States</v>
          </cell>
          <cell r="D1934" t="str">
            <v>Military</v>
          </cell>
          <cell r="S1934" t="str">
            <v/>
          </cell>
          <cell r="AN1934">
            <v>1</v>
          </cell>
          <cell r="AY1934">
            <v>1</v>
          </cell>
        </row>
        <row r="1935">
          <cell r="B1935" t="str">
            <v>United States</v>
          </cell>
          <cell r="D1935" t="str">
            <v>Military</v>
          </cell>
          <cell r="S1935" t="str">
            <v/>
          </cell>
          <cell r="AN1935">
            <v>1</v>
          </cell>
          <cell r="AY1935">
            <v>1</v>
          </cell>
        </row>
        <row r="1936">
          <cell r="B1936" t="str">
            <v>United States</v>
          </cell>
          <cell r="D1936" t="str">
            <v>Military</v>
          </cell>
          <cell r="S1936" t="str">
            <v/>
          </cell>
          <cell r="AN1936">
            <v>1</v>
          </cell>
          <cell r="AY1936">
            <v>1</v>
          </cell>
        </row>
        <row r="1937">
          <cell r="B1937" t="str">
            <v>United States</v>
          </cell>
          <cell r="D1937" t="str">
            <v>Military</v>
          </cell>
          <cell r="S1937" t="str">
            <v/>
          </cell>
          <cell r="AN1937">
            <v>1</v>
          </cell>
          <cell r="AY1937">
            <v>1</v>
          </cell>
        </row>
        <row r="1938">
          <cell r="B1938" t="str">
            <v>United States</v>
          </cell>
          <cell r="D1938" t="str">
            <v>Military</v>
          </cell>
          <cell r="S1938" t="str">
            <v/>
          </cell>
          <cell r="AN1938">
            <v>1</v>
          </cell>
          <cell r="AY1938">
            <v>1</v>
          </cell>
        </row>
        <row r="1939">
          <cell r="B1939" t="str">
            <v>United States</v>
          </cell>
          <cell r="D1939" t="str">
            <v>Military</v>
          </cell>
          <cell r="S1939" t="str">
            <v/>
          </cell>
          <cell r="AN1939">
            <v>1</v>
          </cell>
          <cell r="AY1939">
            <v>1</v>
          </cell>
        </row>
        <row r="1940">
          <cell r="B1940" t="str">
            <v>United States</v>
          </cell>
          <cell r="D1940" t="str">
            <v>Military</v>
          </cell>
          <cell r="S1940" t="str">
            <v/>
          </cell>
          <cell r="AN1940">
            <v>1</v>
          </cell>
          <cell r="AY1940">
            <v>1</v>
          </cell>
        </row>
        <row r="1941">
          <cell r="B1941" t="str">
            <v>United States</v>
          </cell>
          <cell r="D1941" t="str">
            <v>Military</v>
          </cell>
          <cell r="S1941" t="str">
            <v/>
          </cell>
          <cell r="AN1941">
            <v>1</v>
          </cell>
          <cell r="AY1941">
            <v>1</v>
          </cell>
        </row>
        <row r="1942">
          <cell r="B1942" t="str">
            <v>United States</v>
          </cell>
          <cell r="D1942" t="str">
            <v>Military</v>
          </cell>
          <cell r="S1942" t="str">
            <v/>
          </cell>
          <cell r="AN1942">
            <v>1</v>
          </cell>
          <cell r="AY1942">
            <v>1</v>
          </cell>
        </row>
        <row r="1943">
          <cell r="B1943" t="str">
            <v>United States</v>
          </cell>
          <cell r="D1943" t="str">
            <v>Military</v>
          </cell>
          <cell r="S1943" t="str">
            <v/>
          </cell>
          <cell r="AN1943">
            <v>1</v>
          </cell>
          <cell r="AY1943">
            <v>1</v>
          </cell>
        </row>
        <row r="1944">
          <cell r="B1944" t="str">
            <v>United States</v>
          </cell>
          <cell r="D1944" t="str">
            <v>Military</v>
          </cell>
          <cell r="S1944" t="str">
            <v/>
          </cell>
          <cell r="AN1944">
            <v>1</v>
          </cell>
          <cell r="AY1944">
            <v>1</v>
          </cell>
        </row>
        <row r="1945">
          <cell r="B1945" t="str">
            <v>United States</v>
          </cell>
          <cell r="D1945" t="str">
            <v>Military</v>
          </cell>
          <cell r="S1945" t="str">
            <v/>
          </cell>
          <cell r="AN1945">
            <v>1</v>
          </cell>
          <cell r="AY1945">
            <v>1</v>
          </cell>
        </row>
        <row r="1946">
          <cell r="B1946" t="str">
            <v>United States</v>
          </cell>
          <cell r="D1946" t="str">
            <v>Military</v>
          </cell>
          <cell r="S1946" t="str">
            <v/>
          </cell>
          <cell r="AN1946">
            <v>1</v>
          </cell>
          <cell r="AY1946">
            <v>1</v>
          </cell>
        </row>
        <row r="1947">
          <cell r="B1947" t="str">
            <v>United States</v>
          </cell>
          <cell r="D1947" t="str">
            <v>Military</v>
          </cell>
          <cell r="S1947" t="str">
            <v/>
          </cell>
          <cell r="AN1947">
            <v>1</v>
          </cell>
          <cell r="AY1947">
            <v>1</v>
          </cell>
        </row>
        <row r="1948">
          <cell r="B1948" t="str">
            <v>United States</v>
          </cell>
          <cell r="D1948" t="str">
            <v>Military</v>
          </cell>
          <cell r="S1948" t="str">
            <v/>
          </cell>
          <cell r="AN1948">
            <v>1</v>
          </cell>
          <cell r="AY1948">
            <v>1</v>
          </cell>
        </row>
        <row r="1949">
          <cell r="B1949" t="str">
            <v>United States</v>
          </cell>
          <cell r="D1949" t="str">
            <v>Military</v>
          </cell>
          <cell r="S1949" t="str">
            <v/>
          </cell>
          <cell r="AN1949">
            <v>1</v>
          </cell>
          <cell r="AY1949">
            <v>1</v>
          </cell>
        </row>
        <row r="1950">
          <cell r="B1950" t="str">
            <v>United States</v>
          </cell>
          <cell r="D1950" t="str">
            <v>Military</v>
          </cell>
          <cell r="S1950" t="str">
            <v/>
          </cell>
          <cell r="AN1950">
            <v>1</v>
          </cell>
          <cell r="AY1950">
            <v>1</v>
          </cell>
        </row>
        <row r="1951">
          <cell r="B1951" t="str">
            <v>United States</v>
          </cell>
          <cell r="D1951" t="str">
            <v>Military</v>
          </cell>
          <cell r="S1951" t="str">
            <v/>
          </cell>
          <cell r="AN1951">
            <v>1</v>
          </cell>
          <cell r="AY1951">
            <v>1</v>
          </cell>
        </row>
        <row r="1952">
          <cell r="B1952" t="str">
            <v>United States</v>
          </cell>
          <cell r="D1952" t="str">
            <v>Military</v>
          </cell>
          <cell r="S1952" t="str">
            <v/>
          </cell>
          <cell r="AN1952">
            <v>1</v>
          </cell>
          <cell r="AY1952">
            <v>1</v>
          </cell>
        </row>
        <row r="1953">
          <cell r="B1953" t="str">
            <v>United States</v>
          </cell>
          <cell r="D1953" t="str">
            <v>Military</v>
          </cell>
          <cell r="S1953" t="str">
            <v/>
          </cell>
          <cell r="AN1953">
            <v>1</v>
          </cell>
          <cell r="AY1953">
            <v>1</v>
          </cell>
        </row>
        <row r="1954">
          <cell r="B1954" t="str">
            <v>United States</v>
          </cell>
          <cell r="D1954" t="str">
            <v>Military</v>
          </cell>
          <cell r="S1954" t="str">
            <v/>
          </cell>
          <cell r="AN1954">
            <v>1</v>
          </cell>
          <cell r="AY1954">
            <v>1</v>
          </cell>
        </row>
        <row r="1955">
          <cell r="B1955" t="str">
            <v>United States</v>
          </cell>
          <cell r="D1955" t="str">
            <v>Military</v>
          </cell>
          <cell r="S1955" t="str">
            <v/>
          </cell>
          <cell r="AN1955">
            <v>1</v>
          </cell>
          <cell r="AY1955">
            <v>1</v>
          </cell>
        </row>
        <row r="1956">
          <cell r="B1956" t="str">
            <v>United States</v>
          </cell>
          <cell r="D1956" t="str">
            <v>Military</v>
          </cell>
          <cell r="S1956" t="str">
            <v/>
          </cell>
          <cell r="AN1956">
            <v>1</v>
          </cell>
          <cell r="AY1956">
            <v>1</v>
          </cell>
        </row>
        <row r="1957">
          <cell r="B1957" t="str">
            <v>United States</v>
          </cell>
          <cell r="D1957" t="str">
            <v>Military</v>
          </cell>
          <cell r="S1957" t="str">
            <v/>
          </cell>
          <cell r="AN1957">
            <v>1</v>
          </cell>
          <cell r="AY1957">
            <v>1</v>
          </cell>
        </row>
        <row r="1958">
          <cell r="B1958" t="str">
            <v>United States</v>
          </cell>
          <cell r="D1958" t="str">
            <v>Military</v>
          </cell>
          <cell r="S1958" t="str">
            <v/>
          </cell>
          <cell r="AN1958">
            <v>1</v>
          </cell>
          <cell r="AY1958">
            <v>1</v>
          </cell>
        </row>
        <row r="1959">
          <cell r="B1959" t="str">
            <v>United States</v>
          </cell>
          <cell r="D1959" t="str">
            <v>Military</v>
          </cell>
          <cell r="S1959" t="str">
            <v/>
          </cell>
          <cell r="AN1959">
            <v>1</v>
          </cell>
          <cell r="AY1959">
            <v>1</v>
          </cell>
        </row>
        <row r="1960">
          <cell r="B1960" t="str">
            <v>United States</v>
          </cell>
          <cell r="D1960" t="str">
            <v>Military</v>
          </cell>
          <cell r="S1960" t="str">
            <v/>
          </cell>
          <cell r="AN1960">
            <v>1</v>
          </cell>
          <cell r="AY1960">
            <v>1</v>
          </cell>
        </row>
        <row r="1961">
          <cell r="B1961" t="str">
            <v>United States</v>
          </cell>
          <cell r="D1961" t="str">
            <v>Military</v>
          </cell>
          <cell r="S1961" t="str">
            <v/>
          </cell>
          <cell r="AN1961">
            <v>1</v>
          </cell>
          <cell r="AY1961">
            <v>1</v>
          </cell>
        </row>
        <row r="1962">
          <cell r="B1962" t="str">
            <v>United States</v>
          </cell>
          <cell r="D1962" t="str">
            <v>Military</v>
          </cell>
          <cell r="S1962" t="str">
            <v/>
          </cell>
          <cell r="AN1962">
            <v>1</v>
          </cell>
          <cell r="AY1962">
            <v>1</v>
          </cell>
        </row>
        <row r="1963">
          <cell r="B1963" t="str">
            <v>United States</v>
          </cell>
          <cell r="D1963" t="str">
            <v>Military</v>
          </cell>
          <cell r="S1963" t="str">
            <v/>
          </cell>
          <cell r="AN1963">
            <v>1</v>
          </cell>
          <cell r="AY1963">
            <v>1</v>
          </cell>
        </row>
        <row r="1964">
          <cell r="B1964" t="str">
            <v>United States</v>
          </cell>
          <cell r="D1964" t="str">
            <v>Military</v>
          </cell>
          <cell r="S1964" t="str">
            <v/>
          </cell>
          <cell r="AN1964">
            <v>1</v>
          </cell>
          <cell r="AY1964">
            <v>1</v>
          </cell>
        </row>
        <row r="1965">
          <cell r="B1965" t="str">
            <v>United States</v>
          </cell>
          <cell r="D1965" t="str">
            <v>Military</v>
          </cell>
          <cell r="S1965" t="str">
            <v/>
          </cell>
          <cell r="AN1965">
            <v>1</v>
          </cell>
          <cell r="AY1965">
            <v>1</v>
          </cell>
        </row>
        <row r="1966">
          <cell r="B1966" t="str">
            <v>United States</v>
          </cell>
          <cell r="D1966" t="str">
            <v>Military</v>
          </cell>
          <cell r="S1966" t="str">
            <v/>
          </cell>
          <cell r="AN1966">
            <v>1</v>
          </cell>
          <cell r="AY1966">
            <v>1</v>
          </cell>
        </row>
        <row r="1967">
          <cell r="B1967" t="str">
            <v>United States</v>
          </cell>
          <cell r="D1967" t="str">
            <v>Military</v>
          </cell>
          <cell r="S1967" t="str">
            <v/>
          </cell>
          <cell r="AN1967">
            <v>1</v>
          </cell>
          <cell r="AY1967">
            <v>1</v>
          </cell>
        </row>
        <row r="1968">
          <cell r="B1968" t="str">
            <v>United States</v>
          </cell>
          <cell r="D1968" t="str">
            <v>Military</v>
          </cell>
          <cell r="S1968" t="str">
            <v/>
          </cell>
          <cell r="AN1968">
            <v>1</v>
          </cell>
          <cell r="AY1968">
            <v>1</v>
          </cell>
        </row>
        <row r="1969">
          <cell r="B1969" t="str">
            <v>United States</v>
          </cell>
          <cell r="D1969" t="str">
            <v>Military</v>
          </cell>
          <cell r="S1969" t="str">
            <v/>
          </cell>
          <cell r="AN1969">
            <v>1</v>
          </cell>
          <cell r="AY1969">
            <v>1</v>
          </cell>
        </row>
        <row r="1970">
          <cell r="B1970" t="str">
            <v>United States</v>
          </cell>
          <cell r="D1970" t="str">
            <v>Military</v>
          </cell>
          <cell r="S1970" t="str">
            <v/>
          </cell>
          <cell r="AN1970">
            <v>1</v>
          </cell>
          <cell r="AY1970">
            <v>1</v>
          </cell>
        </row>
        <row r="1971">
          <cell r="B1971" t="str">
            <v>United States</v>
          </cell>
          <cell r="D1971" t="str">
            <v>Military</v>
          </cell>
          <cell r="S1971" t="str">
            <v/>
          </cell>
          <cell r="AN1971">
            <v>1</v>
          </cell>
          <cell r="AY1971">
            <v>1</v>
          </cell>
        </row>
        <row r="1972">
          <cell r="B1972" t="str">
            <v>United States</v>
          </cell>
          <cell r="D1972" t="str">
            <v>Military</v>
          </cell>
          <cell r="S1972" t="str">
            <v/>
          </cell>
          <cell r="AN1972">
            <v>1</v>
          </cell>
          <cell r="AY1972">
            <v>1</v>
          </cell>
        </row>
        <row r="1973">
          <cell r="B1973" t="str">
            <v>United States</v>
          </cell>
          <cell r="D1973" t="str">
            <v>Military</v>
          </cell>
          <cell r="S1973" t="str">
            <v/>
          </cell>
          <cell r="AN1973">
            <v>1</v>
          </cell>
          <cell r="AY1973">
            <v>1</v>
          </cell>
        </row>
        <row r="1974">
          <cell r="B1974" t="str">
            <v>United States</v>
          </cell>
          <cell r="D1974" t="str">
            <v>Military</v>
          </cell>
          <cell r="S1974" t="str">
            <v/>
          </cell>
          <cell r="AN1974">
            <v>1</v>
          </cell>
          <cell r="AY1974">
            <v>1</v>
          </cell>
        </row>
        <row r="1975">
          <cell r="B1975" t="str">
            <v>United States</v>
          </cell>
          <cell r="D1975" t="str">
            <v>Military</v>
          </cell>
          <cell r="S1975" t="str">
            <v/>
          </cell>
          <cell r="AN1975">
            <v>1</v>
          </cell>
          <cell r="AY1975">
            <v>1</v>
          </cell>
        </row>
        <row r="1976">
          <cell r="B1976" t="str">
            <v>United States</v>
          </cell>
          <cell r="D1976" t="str">
            <v>Military</v>
          </cell>
          <cell r="S1976" t="str">
            <v/>
          </cell>
          <cell r="AN1976">
            <v>1</v>
          </cell>
          <cell r="AY1976">
            <v>1</v>
          </cell>
        </row>
        <row r="1977">
          <cell r="B1977" t="str">
            <v>United States</v>
          </cell>
          <cell r="D1977" t="str">
            <v>Military</v>
          </cell>
          <cell r="S1977" t="str">
            <v/>
          </cell>
          <cell r="AN1977">
            <v>1</v>
          </cell>
          <cell r="AY1977">
            <v>1</v>
          </cell>
        </row>
        <row r="1978">
          <cell r="B1978" t="str">
            <v>United States</v>
          </cell>
          <cell r="D1978" t="str">
            <v>Military</v>
          </cell>
          <cell r="S1978" t="str">
            <v/>
          </cell>
          <cell r="AN1978">
            <v>1</v>
          </cell>
          <cell r="AY1978">
            <v>1</v>
          </cell>
        </row>
        <row r="1979">
          <cell r="B1979" t="str">
            <v>United States</v>
          </cell>
          <cell r="D1979" t="str">
            <v>Military</v>
          </cell>
          <cell r="S1979" t="str">
            <v/>
          </cell>
          <cell r="AN1979">
            <v>1</v>
          </cell>
          <cell r="AY1979">
            <v>1</v>
          </cell>
        </row>
        <row r="1980">
          <cell r="B1980" t="str">
            <v>United States</v>
          </cell>
          <cell r="D1980" t="str">
            <v>Military</v>
          </cell>
          <cell r="S1980" t="str">
            <v/>
          </cell>
          <cell r="AN1980">
            <v>1</v>
          </cell>
          <cell r="AY1980">
            <v>1</v>
          </cell>
        </row>
        <row r="1981">
          <cell r="B1981" t="str">
            <v>United States</v>
          </cell>
          <cell r="D1981" t="str">
            <v>Military</v>
          </cell>
          <cell r="S1981" t="str">
            <v/>
          </cell>
          <cell r="AN1981">
            <v>1</v>
          </cell>
          <cell r="AY1981">
            <v>1</v>
          </cell>
        </row>
        <row r="1982">
          <cell r="B1982" t="str">
            <v>United States</v>
          </cell>
          <cell r="D1982" t="str">
            <v>Military</v>
          </cell>
          <cell r="S1982" t="str">
            <v/>
          </cell>
          <cell r="AN1982">
            <v>1</v>
          </cell>
          <cell r="AY1982">
            <v>1</v>
          </cell>
        </row>
        <row r="1983">
          <cell r="B1983" t="str">
            <v>United States</v>
          </cell>
          <cell r="D1983" t="str">
            <v>Military</v>
          </cell>
          <cell r="S1983" t="str">
            <v/>
          </cell>
          <cell r="AN1983">
            <v>1</v>
          </cell>
          <cell r="AY1983">
            <v>1</v>
          </cell>
        </row>
        <row r="1984">
          <cell r="B1984" t="str">
            <v>United States</v>
          </cell>
          <cell r="D1984" t="str">
            <v>Military</v>
          </cell>
          <cell r="S1984" t="str">
            <v/>
          </cell>
          <cell r="AN1984">
            <v>1</v>
          </cell>
          <cell r="AY1984">
            <v>1</v>
          </cell>
        </row>
        <row r="1985">
          <cell r="B1985" t="str">
            <v>United States</v>
          </cell>
          <cell r="D1985" t="str">
            <v>Military</v>
          </cell>
          <cell r="S1985" t="str">
            <v/>
          </cell>
          <cell r="AN1985">
            <v>1</v>
          </cell>
          <cell r="AY1985">
            <v>1</v>
          </cell>
        </row>
        <row r="1986">
          <cell r="B1986" t="str">
            <v>United States</v>
          </cell>
          <cell r="D1986" t="str">
            <v>Military</v>
          </cell>
          <cell r="S1986" t="str">
            <v/>
          </cell>
          <cell r="AN1986">
            <v>1</v>
          </cell>
          <cell r="AY1986">
            <v>1</v>
          </cell>
        </row>
        <row r="1987">
          <cell r="B1987" t="str">
            <v>United States</v>
          </cell>
          <cell r="D1987" t="str">
            <v>Military</v>
          </cell>
          <cell r="S1987" t="str">
            <v/>
          </cell>
          <cell r="AN1987">
            <v>1</v>
          </cell>
          <cell r="AY1987">
            <v>1</v>
          </cell>
        </row>
        <row r="1988">
          <cell r="B1988" t="str">
            <v>United States</v>
          </cell>
          <cell r="D1988" t="str">
            <v>Military</v>
          </cell>
          <cell r="S1988" t="str">
            <v/>
          </cell>
          <cell r="AN1988">
            <v>1</v>
          </cell>
          <cell r="AY1988">
            <v>1</v>
          </cell>
        </row>
        <row r="1989">
          <cell r="B1989" t="str">
            <v>United States</v>
          </cell>
          <cell r="D1989" t="str">
            <v>Military</v>
          </cell>
          <cell r="S1989" t="str">
            <v/>
          </cell>
          <cell r="AN1989">
            <v>1</v>
          </cell>
          <cell r="AY1989">
            <v>1</v>
          </cell>
        </row>
        <row r="1990">
          <cell r="B1990" t="str">
            <v>United States</v>
          </cell>
          <cell r="D1990" t="str">
            <v>Military</v>
          </cell>
          <cell r="S1990" t="str">
            <v/>
          </cell>
          <cell r="AN1990">
            <v>1</v>
          </cell>
          <cell r="AY1990">
            <v>1</v>
          </cell>
        </row>
        <row r="1991">
          <cell r="B1991" t="str">
            <v>United States</v>
          </cell>
          <cell r="D1991" t="str">
            <v>Military</v>
          </cell>
          <cell r="S1991" t="str">
            <v/>
          </cell>
          <cell r="AN1991">
            <v>1</v>
          </cell>
          <cell r="AY1991">
            <v>1</v>
          </cell>
        </row>
        <row r="1992">
          <cell r="B1992" t="str">
            <v>United States</v>
          </cell>
          <cell r="D1992" t="str">
            <v>Military</v>
          </cell>
          <cell r="S1992" t="str">
            <v/>
          </cell>
          <cell r="AN1992">
            <v>1</v>
          </cell>
          <cell r="AY1992">
            <v>1</v>
          </cell>
        </row>
        <row r="1993">
          <cell r="B1993" t="str">
            <v>United States</v>
          </cell>
          <cell r="D1993" t="str">
            <v>Military</v>
          </cell>
          <cell r="S1993" t="str">
            <v/>
          </cell>
          <cell r="AN1993">
            <v>1</v>
          </cell>
          <cell r="AY1993">
            <v>1</v>
          </cell>
        </row>
        <row r="1994">
          <cell r="B1994" t="str">
            <v>United States</v>
          </cell>
          <cell r="D1994" t="str">
            <v>Military</v>
          </cell>
          <cell r="S1994" t="str">
            <v/>
          </cell>
          <cell r="AN1994">
            <v>1</v>
          </cell>
          <cell r="AY1994">
            <v>1</v>
          </cell>
        </row>
        <row r="1995">
          <cell r="B1995" t="str">
            <v>United States</v>
          </cell>
          <cell r="D1995" t="str">
            <v>Military</v>
          </cell>
          <cell r="S1995" t="str">
            <v/>
          </cell>
          <cell r="AN1995">
            <v>1</v>
          </cell>
          <cell r="AY1995">
            <v>1</v>
          </cell>
        </row>
        <row r="1996">
          <cell r="B1996" t="str">
            <v>United States</v>
          </cell>
          <cell r="D1996" t="str">
            <v>Military</v>
          </cell>
          <cell r="S1996" t="str">
            <v/>
          </cell>
          <cell r="AN1996">
            <v>1</v>
          </cell>
          <cell r="AY1996">
            <v>1</v>
          </cell>
        </row>
        <row r="1997">
          <cell r="B1997" t="str">
            <v>United States</v>
          </cell>
          <cell r="D1997" t="str">
            <v>Military</v>
          </cell>
          <cell r="S1997" t="str">
            <v/>
          </cell>
          <cell r="AN1997">
            <v>1</v>
          </cell>
          <cell r="AY1997">
            <v>1</v>
          </cell>
        </row>
        <row r="1998">
          <cell r="B1998" t="str">
            <v>United States</v>
          </cell>
          <cell r="D1998" t="str">
            <v>Military</v>
          </cell>
          <cell r="S1998" t="str">
            <v/>
          </cell>
          <cell r="AN1998">
            <v>1</v>
          </cell>
          <cell r="AY1998">
            <v>1</v>
          </cell>
        </row>
        <row r="1999">
          <cell r="B1999" t="str">
            <v>United States</v>
          </cell>
          <cell r="D1999" t="str">
            <v>Military</v>
          </cell>
          <cell r="S1999" t="str">
            <v/>
          </cell>
          <cell r="AN1999">
            <v>1</v>
          </cell>
          <cell r="AY1999">
            <v>1</v>
          </cell>
        </row>
        <row r="2000">
          <cell r="B2000" t="str">
            <v>United States</v>
          </cell>
          <cell r="D2000" t="str">
            <v>Military</v>
          </cell>
          <cell r="S2000" t="str">
            <v/>
          </cell>
          <cell r="AN2000">
            <v>1</v>
          </cell>
          <cell r="AY2000">
            <v>1</v>
          </cell>
        </row>
        <row r="2001">
          <cell r="B2001" t="str">
            <v>United States</v>
          </cell>
          <cell r="D2001" t="str">
            <v>Military</v>
          </cell>
          <cell r="S2001" t="str">
            <v/>
          </cell>
          <cell r="AN2001">
            <v>1</v>
          </cell>
          <cell r="AY2001">
            <v>1</v>
          </cell>
        </row>
        <row r="2002">
          <cell r="B2002" t="str">
            <v>United States</v>
          </cell>
          <cell r="D2002" t="str">
            <v>Military</v>
          </cell>
          <cell r="S2002" t="str">
            <v/>
          </cell>
          <cell r="AN2002">
            <v>1</v>
          </cell>
          <cell r="AY2002">
            <v>1</v>
          </cell>
        </row>
        <row r="2003">
          <cell r="B2003" t="str">
            <v>United States</v>
          </cell>
          <cell r="D2003" t="str">
            <v>Military</v>
          </cell>
          <cell r="S2003" t="str">
            <v/>
          </cell>
          <cell r="AN2003">
            <v>1</v>
          </cell>
          <cell r="AY2003">
            <v>1</v>
          </cell>
        </row>
        <row r="2004">
          <cell r="B2004" t="str">
            <v>United States</v>
          </cell>
          <cell r="D2004" t="str">
            <v>Military</v>
          </cell>
          <cell r="S2004" t="str">
            <v/>
          </cell>
          <cell r="AN2004">
            <v>1</v>
          </cell>
          <cell r="AY2004">
            <v>1</v>
          </cell>
        </row>
        <row r="2005">
          <cell r="B2005" t="str">
            <v>United States</v>
          </cell>
          <cell r="D2005" t="str">
            <v>Military</v>
          </cell>
          <cell r="S2005" t="str">
            <v/>
          </cell>
          <cell r="AN2005">
            <v>1</v>
          </cell>
          <cell r="AY2005">
            <v>1</v>
          </cell>
        </row>
        <row r="2006">
          <cell r="B2006" t="str">
            <v>United States</v>
          </cell>
          <cell r="D2006" t="str">
            <v>Military</v>
          </cell>
          <cell r="S2006" t="str">
            <v/>
          </cell>
          <cell r="AN2006">
            <v>1</v>
          </cell>
          <cell r="AY2006">
            <v>1</v>
          </cell>
        </row>
        <row r="2007">
          <cell r="B2007" t="str">
            <v>United States</v>
          </cell>
          <cell r="D2007" t="str">
            <v>Military</v>
          </cell>
          <cell r="S2007" t="str">
            <v/>
          </cell>
          <cell r="AN2007">
            <v>1</v>
          </cell>
          <cell r="AY2007">
            <v>1</v>
          </cell>
        </row>
        <row r="2008">
          <cell r="B2008" t="str">
            <v>United States</v>
          </cell>
          <cell r="D2008" t="str">
            <v>Military</v>
          </cell>
          <cell r="S2008" t="str">
            <v/>
          </cell>
          <cell r="AN2008">
            <v>1</v>
          </cell>
          <cell r="AY2008">
            <v>1</v>
          </cell>
        </row>
        <row r="2009">
          <cell r="B2009" t="str">
            <v>United States</v>
          </cell>
          <cell r="D2009" t="str">
            <v>Military</v>
          </cell>
          <cell r="S2009" t="str">
            <v/>
          </cell>
          <cell r="AN2009">
            <v>1</v>
          </cell>
          <cell r="AY2009">
            <v>1</v>
          </cell>
        </row>
        <row r="2010">
          <cell r="B2010" t="str">
            <v>United States</v>
          </cell>
          <cell r="D2010" t="str">
            <v>Military</v>
          </cell>
          <cell r="S2010" t="str">
            <v/>
          </cell>
          <cell r="AN2010">
            <v>1</v>
          </cell>
          <cell r="AY2010">
            <v>1</v>
          </cell>
        </row>
        <row r="2011">
          <cell r="B2011" t="str">
            <v>United States</v>
          </cell>
          <cell r="D2011" t="str">
            <v>Military</v>
          </cell>
          <cell r="S2011" t="str">
            <v/>
          </cell>
          <cell r="AN2011">
            <v>1</v>
          </cell>
          <cell r="AY2011">
            <v>1</v>
          </cell>
        </row>
        <row r="2012">
          <cell r="B2012" t="str">
            <v>United States</v>
          </cell>
          <cell r="D2012" t="str">
            <v>Military</v>
          </cell>
          <cell r="S2012" t="str">
            <v/>
          </cell>
          <cell r="AN2012">
            <v>1</v>
          </cell>
          <cell r="AY2012">
            <v>1</v>
          </cell>
        </row>
        <row r="2013">
          <cell r="B2013" t="str">
            <v>United States</v>
          </cell>
          <cell r="D2013" t="str">
            <v>Military</v>
          </cell>
          <cell r="S2013" t="str">
            <v/>
          </cell>
          <cell r="AN2013">
            <v>1</v>
          </cell>
          <cell r="AY2013">
            <v>1</v>
          </cell>
        </row>
        <row r="2014">
          <cell r="B2014" t="str">
            <v>United States</v>
          </cell>
          <cell r="D2014" t="str">
            <v>Military</v>
          </cell>
          <cell r="S2014" t="str">
            <v/>
          </cell>
          <cell r="AN2014">
            <v>1</v>
          </cell>
          <cell r="AY2014">
            <v>1</v>
          </cell>
        </row>
        <row r="2015">
          <cell r="B2015" t="str">
            <v>United States</v>
          </cell>
          <cell r="D2015" t="str">
            <v>Military</v>
          </cell>
          <cell r="S2015" t="str">
            <v/>
          </cell>
          <cell r="AN2015">
            <v>1</v>
          </cell>
          <cell r="AY2015">
            <v>1</v>
          </cell>
        </row>
        <row r="2016">
          <cell r="B2016" t="str">
            <v>United States</v>
          </cell>
          <cell r="D2016" t="str">
            <v>Military</v>
          </cell>
          <cell r="S2016" t="str">
            <v/>
          </cell>
          <cell r="AN2016">
            <v>1</v>
          </cell>
          <cell r="AY2016">
            <v>1</v>
          </cell>
        </row>
        <row r="2017">
          <cell r="B2017" t="str">
            <v>United States</v>
          </cell>
          <cell r="D2017" t="str">
            <v>Military</v>
          </cell>
          <cell r="S2017" t="str">
            <v/>
          </cell>
          <cell r="AN2017">
            <v>1</v>
          </cell>
          <cell r="AY2017">
            <v>1</v>
          </cell>
        </row>
        <row r="2018">
          <cell r="B2018" t="str">
            <v>United States</v>
          </cell>
          <cell r="D2018" t="str">
            <v>Military</v>
          </cell>
          <cell r="S2018" t="str">
            <v/>
          </cell>
          <cell r="AN2018">
            <v>1</v>
          </cell>
          <cell r="AY2018">
            <v>1</v>
          </cell>
        </row>
        <row r="2019">
          <cell r="B2019" t="str">
            <v>United States</v>
          </cell>
          <cell r="D2019" t="str">
            <v>Military</v>
          </cell>
          <cell r="S2019" t="str">
            <v/>
          </cell>
          <cell r="AN2019">
            <v>1</v>
          </cell>
          <cell r="AY2019">
            <v>1</v>
          </cell>
        </row>
        <row r="2020">
          <cell r="B2020" t="str">
            <v>United States</v>
          </cell>
          <cell r="D2020" t="str">
            <v>Military</v>
          </cell>
          <cell r="S2020" t="str">
            <v/>
          </cell>
          <cell r="AN2020">
            <v>1</v>
          </cell>
          <cell r="AY2020">
            <v>1</v>
          </cell>
        </row>
        <row r="2021">
          <cell r="B2021" t="str">
            <v>United States</v>
          </cell>
          <cell r="D2021" t="str">
            <v>Military</v>
          </cell>
          <cell r="S2021" t="str">
            <v/>
          </cell>
          <cell r="AN2021">
            <v>1</v>
          </cell>
          <cell r="AY2021">
            <v>1</v>
          </cell>
        </row>
        <row r="2022">
          <cell r="B2022" t="str">
            <v>United States</v>
          </cell>
          <cell r="D2022" t="str">
            <v>Military</v>
          </cell>
          <cell r="S2022" t="str">
            <v/>
          </cell>
          <cell r="AN2022">
            <v>1</v>
          </cell>
          <cell r="AY2022">
            <v>1</v>
          </cell>
        </row>
        <row r="2023">
          <cell r="B2023" t="str">
            <v>United States</v>
          </cell>
          <cell r="D2023" t="str">
            <v>Military</v>
          </cell>
          <cell r="S2023" t="str">
            <v/>
          </cell>
          <cell r="AN2023">
            <v>1</v>
          </cell>
          <cell r="AY2023">
            <v>1</v>
          </cell>
        </row>
        <row r="2024">
          <cell r="B2024" t="str">
            <v>United States</v>
          </cell>
          <cell r="D2024" t="str">
            <v>Military</v>
          </cell>
          <cell r="S2024" t="str">
            <v/>
          </cell>
          <cell r="AN2024">
            <v>1</v>
          </cell>
          <cell r="AY2024">
            <v>1</v>
          </cell>
        </row>
        <row r="2025">
          <cell r="B2025" t="str">
            <v>United States</v>
          </cell>
          <cell r="D2025" t="str">
            <v>Military</v>
          </cell>
          <cell r="S2025" t="str">
            <v/>
          </cell>
          <cell r="AN2025">
            <v>1</v>
          </cell>
          <cell r="AY2025">
            <v>1</v>
          </cell>
        </row>
        <row r="2026">
          <cell r="B2026" t="str">
            <v>United States</v>
          </cell>
          <cell r="D2026" t="str">
            <v>Military</v>
          </cell>
          <cell r="S2026" t="str">
            <v/>
          </cell>
          <cell r="AN2026">
            <v>1</v>
          </cell>
          <cell r="AY2026">
            <v>1</v>
          </cell>
        </row>
        <row r="2027">
          <cell r="B2027" t="str">
            <v>United States</v>
          </cell>
          <cell r="D2027" t="str">
            <v>Military</v>
          </cell>
          <cell r="S2027" t="str">
            <v/>
          </cell>
          <cell r="AN2027">
            <v>1</v>
          </cell>
          <cell r="AY2027">
            <v>1</v>
          </cell>
        </row>
        <row r="2028">
          <cell r="B2028" t="str">
            <v>United States</v>
          </cell>
          <cell r="D2028" t="str">
            <v>Military</v>
          </cell>
          <cell r="S2028" t="str">
            <v/>
          </cell>
          <cell r="AN2028">
            <v>1</v>
          </cell>
          <cell r="AY2028">
            <v>1</v>
          </cell>
        </row>
        <row r="2029">
          <cell r="B2029" t="str">
            <v>United States</v>
          </cell>
          <cell r="D2029" t="str">
            <v>Military</v>
          </cell>
          <cell r="S2029" t="str">
            <v/>
          </cell>
          <cell r="AN2029">
            <v>1</v>
          </cell>
          <cell r="AY2029">
            <v>1</v>
          </cell>
        </row>
        <row r="2030">
          <cell r="B2030" t="str">
            <v>United States</v>
          </cell>
          <cell r="D2030" t="str">
            <v>Military</v>
          </cell>
          <cell r="S2030" t="str">
            <v/>
          </cell>
          <cell r="AN2030">
            <v>1</v>
          </cell>
          <cell r="AY2030">
            <v>1</v>
          </cell>
        </row>
        <row r="2031">
          <cell r="B2031" t="str">
            <v>United States</v>
          </cell>
          <cell r="D2031" t="str">
            <v>Military</v>
          </cell>
          <cell r="S2031" t="str">
            <v/>
          </cell>
          <cell r="AN2031">
            <v>1</v>
          </cell>
          <cell r="AY2031">
            <v>1</v>
          </cell>
        </row>
        <row r="2032">
          <cell r="B2032" t="str">
            <v>United States</v>
          </cell>
          <cell r="D2032" t="str">
            <v>Military</v>
          </cell>
          <cell r="S2032" t="str">
            <v/>
          </cell>
          <cell r="AN2032">
            <v>1</v>
          </cell>
          <cell r="AY2032">
            <v>1</v>
          </cell>
        </row>
        <row r="2033">
          <cell r="B2033" t="str">
            <v>United States</v>
          </cell>
          <cell r="D2033" t="str">
            <v>Military</v>
          </cell>
          <cell r="S2033" t="str">
            <v/>
          </cell>
          <cell r="AN2033">
            <v>1</v>
          </cell>
          <cell r="AY2033">
            <v>1</v>
          </cell>
        </row>
        <row r="2034">
          <cell r="B2034" t="str">
            <v>United States</v>
          </cell>
          <cell r="D2034" t="str">
            <v>Military</v>
          </cell>
          <cell r="S2034" t="str">
            <v/>
          </cell>
          <cell r="AN2034">
            <v>1</v>
          </cell>
          <cell r="AY2034">
            <v>1</v>
          </cell>
        </row>
        <row r="2035">
          <cell r="B2035" t="str">
            <v>United States</v>
          </cell>
          <cell r="D2035" t="str">
            <v>Military</v>
          </cell>
          <cell r="S2035" t="str">
            <v/>
          </cell>
          <cell r="AN2035">
            <v>1</v>
          </cell>
          <cell r="AY2035">
            <v>1</v>
          </cell>
        </row>
        <row r="2036">
          <cell r="B2036" t="str">
            <v>United States</v>
          </cell>
          <cell r="D2036" t="str">
            <v>Military</v>
          </cell>
          <cell r="S2036" t="str">
            <v/>
          </cell>
          <cell r="AN2036">
            <v>1</v>
          </cell>
          <cell r="AY2036">
            <v>1</v>
          </cell>
        </row>
        <row r="2037">
          <cell r="B2037" t="str">
            <v>United States</v>
          </cell>
          <cell r="D2037" t="str">
            <v>Military</v>
          </cell>
          <cell r="S2037" t="str">
            <v/>
          </cell>
          <cell r="AN2037">
            <v>1</v>
          </cell>
          <cell r="AY2037">
            <v>1</v>
          </cell>
        </row>
        <row r="2038">
          <cell r="B2038" t="str">
            <v>United States</v>
          </cell>
          <cell r="D2038" t="str">
            <v>Military</v>
          </cell>
          <cell r="S2038" t="str">
            <v/>
          </cell>
          <cell r="AN2038">
            <v>1</v>
          </cell>
          <cell r="AY2038">
            <v>1</v>
          </cell>
        </row>
        <row r="2039">
          <cell r="B2039" t="str">
            <v>United States</v>
          </cell>
          <cell r="D2039" t="str">
            <v>Military</v>
          </cell>
          <cell r="S2039" t="str">
            <v/>
          </cell>
          <cell r="AN2039">
            <v>1</v>
          </cell>
          <cell r="AY2039">
            <v>1</v>
          </cell>
        </row>
        <row r="2040">
          <cell r="B2040" t="str">
            <v>United States</v>
          </cell>
          <cell r="D2040" t="str">
            <v>Military</v>
          </cell>
          <cell r="S2040" t="str">
            <v/>
          </cell>
          <cell r="AN2040">
            <v>1</v>
          </cell>
          <cell r="AY2040">
            <v>1</v>
          </cell>
        </row>
        <row r="2041">
          <cell r="B2041" t="str">
            <v>United States</v>
          </cell>
          <cell r="D2041" t="str">
            <v>Military</v>
          </cell>
          <cell r="S2041" t="str">
            <v/>
          </cell>
          <cell r="AN2041">
            <v>1</v>
          </cell>
          <cell r="AY2041">
            <v>1</v>
          </cell>
        </row>
        <row r="2042">
          <cell r="B2042" t="str">
            <v>United States</v>
          </cell>
          <cell r="D2042" t="str">
            <v>Military</v>
          </cell>
          <cell r="S2042">
            <v>1247372905.4245954</v>
          </cell>
          <cell r="AN2042">
            <v>1</v>
          </cell>
          <cell r="AY2042">
            <v>1</v>
          </cell>
        </row>
        <row r="2043">
          <cell r="B2043" t="str">
            <v>United States</v>
          </cell>
          <cell r="D2043" t="str">
            <v>Military</v>
          </cell>
          <cell r="S2043" t="str">
            <v/>
          </cell>
          <cell r="AN2043">
            <v>1</v>
          </cell>
          <cell r="AY2043">
            <v>1</v>
          </cell>
        </row>
        <row r="2044">
          <cell r="B2044" t="str">
            <v>United States</v>
          </cell>
          <cell r="D2044" t="str">
            <v>Military</v>
          </cell>
          <cell r="S2044" t="str">
            <v/>
          </cell>
          <cell r="AN2044">
            <v>1</v>
          </cell>
          <cell r="AY2044">
            <v>1</v>
          </cell>
        </row>
        <row r="2045">
          <cell r="B2045" t="str">
            <v>United States</v>
          </cell>
          <cell r="D2045" t="str">
            <v>Military</v>
          </cell>
          <cell r="S2045" t="str">
            <v/>
          </cell>
          <cell r="AN2045">
            <v>1</v>
          </cell>
          <cell r="AY2045">
            <v>1</v>
          </cell>
        </row>
        <row r="2046">
          <cell r="B2046" t="str">
            <v>United States</v>
          </cell>
          <cell r="D2046" t="str">
            <v>Military</v>
          </cell>
          <cell r="S2046" t="str">
            <v/>
          </cell>
          <cell r="AN2046">
            <v>1</v>
          </cell>
          <cell r="AY2046">
            <v>1</v>
          </cell>
        </row>
        <row r="2047">
          <cell r="B2047" t="str">
            <v>United States</v>
          </cell>
          <cell r="D2047" t="str">
            <v>Military</v>
          </cell>
          <cell r="S2047" t="str">
            <v/>
          </cell>
          <cell r="AN2047">
            <v>1</v>
          </cell>
          <cell r="AY2047">
            <v>1</v>
          </cell>
        </row>
        <row r="2048">
          <cell r="B2048" t="str">
            <v>United States</v>
          </cell>
          <cell r="D2048" t="str">
            <v>Military</v>
          </cell>
          <cell r="S2048" t="str">
            <v/>
          </cell>
          <cell r="AN2048">
            <v>1</v>
          </cell>
          <cell r="AY2048">
            <v>1</v>
          </cell>
        </row>
        <row r="2049">
          <cell r="B2049" t="str">
            <v>United States</v>
          </cell>
          <cell r="D2049" t="str">
            <v>Military</v>
          </cell>
          <cell r="S2049" t="str">
            <v/>
          </cell>
          <cell r="AN2049">
            <v>1</v>
          </cell>
          <cell r="AY2049">
            <v>1</v>
          </cell>
        </row>
        <row r="2050">
          <cell r="B2050" t="str">
            <v>United States</v>
          </cell>
          <cell r="D2050" t="str">
            <v>Military</v>
          </cell>
          <cell r="S2050" t="str">
            <v/>
          </cell>
          <cell r="AN2050">
            <v>1</v>
          </cell>
          <cell r="AY2050">
            <v>1</v>
          </cell>
        </row>
        <row r="2051">
          <cell r="B2051" t="str">
            <v>United States</v>
          </cell>
          <cell r="D2051" t="str">
            <v>Military</v>
          </cell>
          <cell r="S2051" t="str">
            <v/>
          </cell>
          <cell r="AN2051">
            <v>1</v>
          </cell>
          <cell r="AY2051">
            <v>1</v>
          </cell>
        </row>
        <row r="2052">
          <cell r="B2052" t="str">
            <v>United States</v>
          </cell>
          <cell r="D2052" t="str">
            <v>Military</v>
          </cell>
          <cell r="S2052" t="str">
            <v/>
          </cell>
          <cell r="AN2052">
            <v>1</v>
          </cell>
          <cell r="AY2052">
            <v>1</v>
          </cell>
        </row>
        <row r="2053">
          <cell r="B2053" t="str">
            <v>United States</v>
          </cell>
          <cell r="D2053" t="str">
            <v>Military</v>
          </cell>
          <cell r="S2053" t="str">
            <v/>
          </cell>
          <cell r="AN2053">
            <v>1</v>
          </cell>
          <cell r="AY2053">
            <v>1</v>
          </cell>
        </row>
        <row r="2054">
          <cell r="B2054" t="str">
            <v>United States</v>
          </cell>
          <cell r="D2054" t="str">
            <v>Military</v>
          </cell>
          <cell r="S2054" t="str">
            <v/>
          </cell>
          <cell r="AN2054">
            <v>1</v>
          </cell>
          <cell r="AY2054">
            <v>1</v>
          </cell>
        </row>
        <row r="2055">
          <cell r="B2055" t="str">
            <v>United States</v>
          </cell>
          <cell r="D2055" t="str">
            <v>Military</v>
          </cell>
          <cell r="S2055" t="str">
            <v/>
          </cell>
          <cell r="AN2055">
            <v>1</v>
          </cell>
          <cell r="AY2055">
            <v>1</v>
          </cell>
        </row>
        <row r="2056">
          <cell r="B2056" t="str">
            <v>United States</v>
          </cell>
          <cell r="D2056" t="str">
            <v>Military</v>
          </cell>
          <cell r="S2056" t="str">
            <v/>
          </cell>
          <cell r="AN2056">
            <v>1</v>
          </cell>
          <cell r="AY2056">
            <v>1</v>
          </cell>
        </row>
        <row r="2057">
          <cell r="B2057" t="str">
            <v>United States</v>
          </cell>
          <cell r="D2057" t="str">
            <v>Military</v>
          </cell>
          <cell r="S2057" t="str">
            <v/>
          </cell>
          <cell r="AN2057">
            <v>1</v>
          </cell>
          <cell r="AY2057">
            <v>1</v>
          </cell>
        </row>
        <row r="2058">
          <cell r="B2058" t="str">
            <v>United States</v>
          </cell>
          <cell r="D2058" t="str">
            <v>Military</v>
          </cell>
          <cell r="S2058" t="str">
            <v/>
          </cell>
          <cell r="AN2058">
            <v>1</v>
          </cell>
          <cell r="AY2058">
            <v>1</v>
          </cell>
        </row>
        <row r="2059">
          <cell r="B2059" t="str">
            <v>United States</v>
          </cell>
          <cell r="D2059" t="str">
            <v>Military</v>
          </cell>
          <cell r="S2059" t="str">
            <v/>
          </cell>
          <cell r="AN2059">
            <v>1</v>
          </cell>
          <cell r="AY2059">
            <v>1</v>
          </cell>
        </row>
        <row r="2060">
          <cell r="B2060" t="str">
            <v>United States</v>
          </cell>
          <cell r="D2060" t="str">
            <v>Military</v>
          </cell>
          <cell r="S2060">
            <v>5964214711.7296219</v>
          </cell>
          <cell r="AN2060">
            <v>1</v>
          </cell>
          <cell r="AY2060">
            <v>1</v>
          </cell>
        </row>
        <row r="2061">
          <cell r="B2061" t="str">
            <v>United States</v>
          </cell>
          <cell r="D2061" t="str">
            <v>Military</v>
          </cell>
          <cell r="S2061" t="str">
            <v/>
          </cell>
          <cell r="AN2061">
            <v>1</v>
          </cell>
          <cell r="AY2061">
            <v>1</v>
          </cell>
        </row>
        <row r="2062">
          <cell r="B2062" t="str">
            <v>United States</v>
          </cell>
          <cell r="D2062" t="str">
            <v>Military</v>
          </cell>
          <cell r="S2062" t="str">
            <v/>
          </cell>
          <cell r="AN2062">
            <v>1</v>
          </cell>
          <cell r="AY2062">
            <v>1</v>
          </cell>
        </row>
        <row r="2063">
          <cell r="B2063" t="str">
            <v>United States</v>
          </cell>
          <cell r="D2063" t="str">
            <v>Military</v>
          </cell>
          <cell r="S2063" t="str">
            <v/>
          </cell>
          <cell r="AN2063">
            <v>1</v>
          </cell>
          <cell r="AY2063">
            <v>1</v>
          </cell>
        </row>
        <row r="2064">
          <cell r="B2064" t="str">
            <v>United States</v>
          </cell>
          <cell r="D2064" t="str">
            <v>Military</v>
          </cell>
          <cell r="S2064" t="str">
            <v/>
          </cell>
          <cell r="AN2064">
            <v>1</v>
          </cell>
          <cell r="AY2064">
            <v>1</v>
          </cell>
        </row>
        <row r="2065">
          <cell r="B2065" t="str">
            <v>United States</v>
          </cell>
          <cell r="D2065" t="str">
            <v>Military</v>
          </cell>
          <cell r="S2065" t="str">
            <v/>
          </cell>
          <cell r="AN2065">
            <v>1</v>
          </cell>
          <cell r="AY2065">
            <v>1</v>
          </cell>
        </row>
        <row r="2066">
          <cell r="B2066" t="str">
            <v>United States</v>
          </cell>
          <cell r="D2066" t="str">
            <v>Military</v>
          </cell>
          <cell r="S2066" t="str">
            <v/>
          </cell>
          <cell r="AN2066">
            <v>1</v>
          </cell>
          <cell r="AY2066">
            <v>1</v>
          </cell>
        </row>
        <row r="2067">
          <cell r="B2067" t="str">
            <v>United States</v>
          </cell>
          <cell r="D2067" t="str">
            <v>Military</v>
          </cell>
          <cell r="S2067" t="str">
            <v/>
          </cell>
          <cell r="AN2067">
            <v>1</v>
          </cell>
          <cell r="AY2067">
            <v>1</v>
          </cell>
        </row>
        <row r="2068">
          <cell r="B2068" t="str">
            <v>United States</v>
          </cell>
          <cell r="D2068" t="str">
            <v>Military</v>
          </cell>
          <cell r="S2068" t="str">
            <v/>
          </cell>
          <cell r="AN2068">
            <v>1</v>
          </cell>
          <cell r="AY2068">
            <v>1</v>
          </cell>
        </row>
        <row r="2069">
          <cell r="B2069" t="str">
            <v>United States</v>
          </cell>
          <cell r="D2069" t="str">
            <v>Military</v>
          </cell>
          <cell r="S2069" t="str">
            <v/>
          </cell>
          <cell r="AN2069">
            <v>1</v>
          </cell>
          <cell r="AY2069">
            <v>1</v>
          </cell>
        </row>
        <row r="2070">
          <cell r="B2070" t="str">
            <v>United States</v>
          </cell>
          <cell r="D2070" t="str">
            <v>Military</v>
          </cell>
          <cell r="S2070" t="str">
            <v/>
          </cell>
          <cell r="AN2070">
            <v>1</v>
          </cell>
          <cell r="AY2070">
            <v>1</v>
          </cell>
        </row>
        <row r="2071">
          <cell r="B2071" t="str">
            <v>United States</v>
          </cell>
          <cell r="D2071" t="str">
            <v>Military</v>
          </cell>
          <cell r="S2071" t="str">
            <v/>
          </cell>
          <cell r="AN2071">
            <v>1</v>
          </cell>
          <cell r="AY2071">
            <v>1</v>
          </cell>
        </row>
        <row r="2072">
          <cell r="B2072" t="str">
            <v>United States</v>
          </cell>
          <cell r="D2072" t="str">
            <v>Military</v>
          </cell>
          <cell r="S2072" t="str">
            <v/>
          </cell>
          <cell r="AN2072">
            <v>1</v>
          </cell>
          <cell r="AY2072">
            <v>1</v>
          </cell>
        </row>
        <row r="2073">
          <cell r="B2073" t="str">
            <v>United States</v>
          </cell>
          <cell r="D2073" t="str">
            <v>Military</v>
          </cell>
          <cell r="S2073" t="str">
            <v/>
          </cell>
          <cell r="AN2073">
            <v>1</v>
          </cell>
          <cell r="AY2073">
            <v>1</v>
          </cell>
        </row>
        <row r="2074">
          <cell r="B2074" t="str">
            <v>United States</v>
          </cell>
          <cell r="D2074" t="str">
            <v>Military</v>
          </cell>
          <cell r="S2074" t="str">
            <v/>
          </cell>
          <cell r="AN2074">
            <v>1</v>
          </cell>
          <cell r="AY2074">
            <v>1</v>
          </cell>
        </row>
        <row r="2075">
          <cell r="B2075" t="str">
            <v>United States</v>
          </cell>
          <cell r="D2075" t="str">
            <v>Military</v>
          </cell>
          <cell r="S2075" t="str">
            <v/>
          </cell>
          <cell r="AN2075">
            <v>1</v>
          </cell>
          <cell r="AY2075">
            <v>1</v>
          </cell>
        </row>
        <row r="2076">
          <cell r="B2076" t="str">
            <v>United States</v>
          </cell>
          <cell r="D2076" t="str">
            <v>Military</v>
          </cell>
          <cell r="S2076" t="str">
            <v/>
          </cell>
          <cell r="AN2076">
            <v>1</v>
          </cell>
          <cell r="AY2076">
            <v>1</v>
          </cell>
        </row>
        <row r="2077">
          <cell r="B2077" t="str">
            <v>United States</v>
          </cell>
          <cell r="D2077" t="str">
            <v>Military</v>
          </cell>
          <cell r="S2077" t="str">
            <v/>
          </cell>
          <cell r="AN2077">
            <v>1</v>
          </cell>
          <cell r="AY2077">
            <v>1</v>
          </cell>
        </row>
        <row r="2078">
          <cell r="B2078" t="str">
            <v>United States</v>
          </cell>
          <cell r="D2078" t="str">
            <v>Military</v>
          </cell>
          <cell r="S2078" t="str">
            <v/>
          </cell>
          <cell r="AN2078">
            <v>1</v>
          </cell>
          <cell r="AY2078">
            <v>1</v>
          </cell>
        </row>
        <row r="2079">
          <cell r="B2079" t="str">
            <v>United States</v>
          </cell>
          <cell r="D2079" t="str">
            <v>Military</v>
          </cell>
          <cell r="S2079" t="str">
            <v/>
          </cell>
          <cell r="AN2079">
            <v>1</v>
          </cell>
          <cell r="AY2079">
            <v>1</v>
          </cell>
        </row>
        <row r="2080">
          <cell r="B2080" t="str">
            <v>United States</v>
          </cell>
          <cell r="D2080" t="str">
            <v>Military</v>
          </cell>
          <cell r="S2080" t="str">
            <v/>
          </cell>
          <cell r="AN2080">
            <v>1</v>
          </cell>
          <cell r="AY2080">
            <v>1</v>
          </cell>
        </row>
        <row r="2081">
          <cell r="B2081" t="str">
            <v>United States</v>
          </cell>
          <cell r="D2081" t="str">
            <v>Military</v>
          </cell>
          <cell r="S2081" t="str">
            <v/>
          </cell>
          <cell r="AN2081">
            <v>1</v>
          </cell>
          <cell r="AY2081">
            <v>1</v>
          </cell>
        </row>
        <row r="2082">
          <cell r="B2082" t="str">
            <v>United States</v>
          </cell>
          <cell r="D2082" t="str">
            <v>Military</v>
          </cell>
          <cell r="S2082" t="str">
            <v/>
          </cell>
          <cell r="AN2082">
            <v>1</v>
          </cell>
          <cell r="AY2082">
            <v>1</v>
          </cell>
        </row>
        <row r="2083">
          <cell r="B2083" t="str">
            <v>United States</v>
          </cell>
          <cell r="D2083" t="str">
            <v>Military</v>
          </cell>
          <cell r="S2083" t="str">
            <v/>
          </cell>
          <cell r="AN2083">
            <v>1</v>
          </cell>
          <cell r="AY2083">
            <v>1</v>
          </cell>
        </row>
        <row r="2084">
          <cell r="B2084" t="str">
            <v>United States</v>
          </cell>
          <cell r="D2084" t="str">
            <v>Military</v>
          </cell>
          <cell r="S2084" t="str">
            <v/>
          </cell>
          <cell r="AN2084">
            <v>1</v>
          </cell>
          <cell r="AY2084">
            <v>1</v>
          </cell>
        </row>
        <row r="2085">
          <cell r="B2085" t="str">
            <v>United States</v>
          </cell>
          <cell r="D2085" t="str">
            <v>Military</v>
          </cell>
          <cell r="S2085" t="str">
            <v/>
          </cell>
          <cell r="AN2085">
            <v>1</v>
          </cell>
          <cell r="AY2085">
            <v>1</v>
          </cell>
        </row>
        <row r="2086">
          <cell r="B2086" t="str">
            <v>United States</v>
          </cell>
          <cell r="D2086" t="str">
            <v>Military</v>
          </cell>
          <cell r="S2086" t="str">
            <v/>
          </cell>
          <cell r="AN2086">
            <v>1</v>
          </cell>
          <cell r="AY2086">
            <v>1</v>
          </cell>
        </row>
        <row r="2087">
          <cell r="B2087" t="str">
            <v>United States</v>
          </cell>
          <cell r="D2087" t="str">
            <v>Military</v>
          </cell>
          <cell r="S2087" t="str">
            <v/>
          </cell>
          <cell r="AN2087">
            <v>1</v>
          </cell>
          <cell r="AY2087">
            <v>1</v>
          </cell>
        </row>
        <row r="2088">
          <cell r="B2088" t="str">
            <v>United States</v>
          </cell>
          <cell r="D2088" t="str">
            <v>Military</v>
          </cell>
          <cell r="S2088" t="str">
            <v/>
          </cell>
          <cell r="AN2088">
            <v>1</v>
          </cell>
          <cell r="AY2088">
            <v>1</v>
          </cell>
        </row>
        <row r="2089">
          <cell r="B2089" t="str">
            <v>United States</v>
          </cell>
          <cell r="D2089" t="str">
            <v>Military</v>
          </cell>
          <cell r="S2089" t="str">
            <v/>
          </cell>
          <cell r="AN2089">
            <v>1</v>
          </cell>
          <cell r="AY2089">
            <v>1</v>
          </cell>
        </row>
        <row r="2090">
          <cell r="B2090" t="str">
            <v>United States</v>
          </cell>
          <cell r="D2090" t="str">
            <v>Military</v>
          </cell>
          <cell r="S2090" t="str">
            <v/>
          </cell>
          <cell r="AN2090">
            <v>1</v>
          </cell>
          <cell r="AY2090">
            <v>1</v>
          </cell>
        </row>
        <row r="2091">
          <cell r="B2091" t="str">
            <v>United States</v>
          </cell>
          <cell r="D2091" t="str">
            <v>Military</v>
          </cell>
          <cell r="S2091" t="str">
            <v/>
          </cell>
          <cell r="AN2091">
            <v>1</v>
          </cell>
          <cell r="AY2091">
            <v>1</v>
          </cell>
        </row>
        <row r="2092">
          <cell r="B2092" t="str">
            <v>United States</v>
          </cell>
          <cell r="D2092" t="str">
            <v>Military</v>
          </cell>
          <cell r="S2092" t="str">
            <v/>
          </cell>
          <cell r="AN2092">
            <v>1</v>
          </cell>
          <cell r="AY2092">
            <v>1</v>
          </cell>
        </row>
        <row r="2093">
          <cell r="B2093" t="str">
            <v>United States</v>
          </cell>
          <cell r="D2093" t="str">
            <v>Military</v>
          </cell>
          <cell r="S2093" t="str">
            <v/>
          </cell>
          <cell r="AN2093">
            <v>1</v>
          </cell>
          <cell r="AY2093">
            <v>1</v>
          </cell>
        </row>
        <row r="2094">
          <cell r="B2094" t="str">
            <v>United States</v>
          </cell>
          <cell r="D2094" t="str">
            <v>Military</v>
          </cell>
          <cell r="S2094" t="str">
            <v/>
          </cell>
          <cell r="AN2094">
            <v>1</v>
          </cell>
          <cell r="AY2094">
            <v>1</v>
          </cell>
        </row>
        <row r="2095">
          <cell r="B2095" t="str">
            <v>United States</v>
          </cell>
          <cell r="D2095" t="str">
            <v>Military</v>
          </cell>
          <cell r="S2095" t="str">
            <v/>
          </cell>
          <cell r="AN2095">
            <v>1</v>
          </cell>
          <cell r="AY2095">
            <v>1</v>
          </cell>
        </row>
        <row r="2096">
          <cell r="B2096" t="str">
            <v>United States</v>
          </cell>
          <cell r="D2096" t="str">
            <v>Military</v>
          </cell>
          <cell r="S2096" t="str">
            <v/>
          </cell>
          <cell r="AN2096">
            <v>1</v>
          </cell>
          <cell r="AY2096">
            <v>1</v>
          </cell>
        </row>
        <row r="2097">
          <cell r="B2097" t="str">
            <v>United States</v>
          </cell>
          <cell r="D2097" t="str">
            <v>Military</v>
          </cell>
          <cell r="S2097" t="str">
            <v/>
          </cell>
          <cell r="AN2097">
            <v>1</v>
          </cell>
          <cell r="AY2097">
            <v>1</v>
          </cell>
        </row>
        <row r="2098">
          <cell r="B2098" t="str">
            <v>United States</v>
          </cell>
          <cell r="D2098" t="str">
            <v>Military</v>
          </cell>
          <cell r="S2098" t="str">
            <v/>
          </cell>
          <cell r="AN2098">
            <v>1</v>
          </cell>
          <cell r="AY2098">
            <v>1</v>
          </cell>
        </row>
        <row r="2099">
          <cell r="B2099" t="str">
            <v>United States</v>
          </cell>
          <cell r="D2099" t="str">
            <v>Military</v>
          </cell>
          <cell r="S2099" t="str">
            <v/>
          </cell>
          <cell r="AN2099">
            <v>1</v>
          </cell>
          <cell r="AY2099">
            <v>1</v>
          </cell>
        </row>
        <row r="2100">
          <cell r="B2100" t="str">
            <v>United States</v>
          </cell>
          <cell r="D2100" t="str">
            <v>Military</v>
          </cell>
          <cell r="S2100" t="str">
            <v/>
          </cell>
          <cell r="AN2100">
            <v>1</v>
          </cell>
          <cell r="AY2100">
            <v>1</v>
          </cell>
        </row>
        <row r="2101">
          <cell r="B2101" t="str">
            <v>United States</v>
          </cell>
          <cell r="D2101" t="str">
            <v>Military</v>
          </cell>
          <cell r="S2101" t="str">
            <v/>
          </cell>
          <cell r="AN2101">
            <v>1</v>
          </cell>
          <cell r="AY2101">
            <v>1</v>
          </cell>
        </row>
        <row r="2102">
          <cell r="B2102" t="str">
            <v>United States</v>
          </cell>
          <cell r="D2102" t="str">
            <v>Military</v>
          </cell>
          <cell r="S2102" t="str">
            <v/>
          </cell>
          <cell r="AN2102">
            <v>1</v>
          </cell>
          <cell r="AY2102">
            <v>1</v>
          </cell>
        </row>
        <row r="2103">
          <cell r="B2103" t="str">
            <v>United States</v>
          </cell>
          <cell r="D2103" t="str">
            <v>Military</v>
          </cell>
          <cell r="S2103" t="str">
            <v/>
          </cell>
          <cell r="AN2103">
            <v>1</v>
          </cell>
          <cell r="AY2103">
            <v>1</v>
          </cell>
        </row>
        <row r="2104">
          <cell r="B2104" t="str">
            <v>United States</v>
          </cell>
          <cell r="D2104" t="str">
            <v>Military</v>
          </cell>
          <cell r="S2104" t="str">
            <v/>
          </cell>
          <cell r="AN2104">
            <v>1</v>
          </cell>
          <cell r="AY2104">
            <v>1</v>
          </cell>
        </row>
        <row r="2105">
          <cell r="B2105" t="str">
            <v>United States</v>
          </cell>
          <cell r="D2105" t="str">
            <v>Military</v>
          </cell>
          <cell r="S2105" t="str">
            <v/>
          </cell>
          <cell r="AN2105">
            <v>1</v>
          </cell>
          <cell r="AY2105">
            <v>1</v>
          </cell>
        </row>
        <row r="2106">
          <cell r="B2106" t="str">
            <v>United States</v>
          </cell>
          <cell r="D2106" t="str">
            <v>Military</v>
          </cell>
          <cell r="S2106" t="str">
            <v/>
          </cell>
          <cell r="AN2106">
            <v>1</v>
          </cell>
          <cell r="AY2106">
            <v>1</v>
          </cell>
        </row>
        <row r="2107">
          <cell r="B2107" t="str">
            <v>United States</v>
          </cell>
          <cell r="D2107" t="str">
            <v>Military</v>
          </cell>
          <cell r="S2107" t="str">
            <v/>
          </cell>
          <cell r="AN2107">
            <v>1</v>
          </cell>
          <cell r="AY2107">
            <v>1</v>
          </cell>
        </row>
        <row r="2108">
          <cell r="B2108" t="str">
            <v>United States</v>
          </cell>
          <cell r="D2108" t="str">
            <v>Military</v>
          </cell>
          <cell r="S2108" t="str">
            <v/>
          </cell>
          <cell r="AN2108">
            <v>1</v>
          </cell>
          <cell r="AY2108">
            <v>1</v>
          </cell>
        </row>
        <row r="2109">
          <cell r="B2109" t="str">
            <v>United States</v>
          </cell>
          <cell r="D2109" t="str">
            <v>Military</v>
          </cell>
          <cell r="S2109">
            <v>3502792767.206286</v>
          </cell>
          <cell r="AN2109">
            <v>1</v>
          </cell>
          <cell r="AY2109">
            <v>1</v>
          </cell>
        </row>
        <row r="2110">
          <cell r="B2110" t="str">
            <v>United States</v>
          </cell>
          <cell r="D2110" t="str">
            <v>Military</v>
          </cell>
          <cell r="S2110" t="str">
            <v/>
          </cell>
          <cell r="AN2110">
            <v>1</v>
          </cell>
          <cell r="AY2110">
            <v>1</v>
          </cell>
        </row>
        <row r="2111">
          <cell r="B2111" t="str">
            <v>United States</v>
          </cell>
          <cell r="D2111" t="str">
            <v>Military</v>
          </cell>
          <cell r="S2111" t="str">
            <v/>
          </cell>
          <cell r="AN2111">
            <v>1</v>
          </cell>
          <cell r="AY2111">
            <v>1</v>
          </cell>
        </row>
        <row r="2112">
          <cell r="B2112" t="str">
            <v>United States</v>
          </cell>
          <cell r="D2112" t="str">
            <v>Military</v>
          </cell>
          <cell r="S2112" t="str">
            <v/>
          </cell>
          <cell r="AN2112">
            <v>1</v>
          </cell>
          <cell r="AY2112">
            <v>1</v>
          </cell>
        </row>
        <row r="2113">
          <cell r="B2113" t="str">
            <v>United States</v>
          </cell>
          <cell r="D2113" t="str">
            <v>Military</v>
          </cell>
          <cell r="S2113" t="str">
            <v/>
          </cell>
          <cell r="AN2113">
            <v>1</v>
          </cell>
          <cell r="AY2113">
            <v>1</v>
          </cell>
        </row>
        <row r="2114">
          <cell r="B2114" t="str">
            <v>United States</v>
          </cell>
          <cell r="D2114" t="str">
            <v>Military</v>
          </cell>
          <cell r="S2114" t="str">
            <v/>
          </cell>
          <cell r="AN2114">
            <v>1</v>
          </cell>
          <cell r="AY2114">
            <v>1</v>
          </cell>
        </row>
        <row r="2115">
          <cell r="B2115" t="str">
            <v>United States</v>
          </cell>
          <cell r="D2115" t="str">
            <v>Military</v>
          </cell>
          <cell r="S2115" t="str">
            <v/>
          </cell>
          <cell r="AN2115">
            <v>1</v>
          </cell>
          <cell r="AY2115">
            <v>1</v>
          </cell>
        </row>
        <row r="2116">
          <cell r="B2116" t="str">
            <v>United States</v>
          </cell>
          <cell r="D2116" t="str">
            <v>Military</v>
          </cell>
          <cell r="S2116" t="str">
            <v/>
          </cell>
          <cell r="AN2116">
            <v>1</v>
          </cell>
          <cell r="AY2116">
            <v>1</v>
          </cell>
        </row>
        <row r="2117">
          <cell r="B2117" t="str">
            <v>United States</v>
          </cell>
          <cell r="D2117" t="str">
            <v>Military</v>
          </cell>
          <cell r="S2117" t="str">
            <v/>
          </cell>
          <cell r="AN2117">
            <v>1</v>
          </cell>
          <cell r="AY2117">
            <v>1</v>
          </cell>
        </row>
        <row r="2118">
          <cell r="B2118" t="str">
            <v>United States</v>
          </cell>
          <cell r="D2118" t="str">
            <v>Military</v>
          </cell>
          <cell r="S2118" t="str">
            <v/>
          </cell>
          <cell r="AN2118">
            <v>1</v>
          </cell>
          <cell r="AY2118">
            <v>1</v>
          </cell>
        </row>
        <row r="2119">
          <cell r="B2119" t="str">
            <v>United States</v>
          </cell>
          <cell r="D2119" t="str">
            <v>Military</v>
          </cell>
          <cell r="S2119" t="str">
            <v/>
          </cell>
          <cell r="AN2119">
            <v>1</v>
          </cell>
          <cell r="AY2119">
            <v>1</v>
          </cell>
        </row>
        <row r="2120">
          <cell r="B2120" t="str">
            <v>United States</v>
          </cell>
          <cell r="D2120" t="str">
            <v>Military</v>
          </cell>
          <cell r="S2120" t="str">
            <v/>
          </cell>
          <cell r="AN2120">
            <v>1</v>
          </cell>
          <cell r="AY2120">
            <v>1</v>
          </cell>
        </row>
        <row r="2121">
          <cell r="B2121" t="str">
            <v>United States</v>
          </cell>
          <cell r="D2121" t="str">
            <v>Military</v>
          </cell>
          <cell r="S2121" t="str">
            <v/>
          </cell>
          <cell r="AN2121">
            <v>1</v>
          </cell>
          <cell r="AY2121">
            <v>1</v>
          </cell>
        </row>
        <row r="2122">
          <cell r="B2122" t="str">
            <v>United States</v>
          </cell>
          <cell r="D2122" t="str">
            <v>Military</v>
          </cell>
          <cell r="S2122" t="str">
            <v/>
          </cell>
          <cell r="AN2122">
            <v>1</v>
          </cell>
          <cell r="AY2122">
            <v>1</v>
          </cell>
        </row>
        <row r="2123">
          <cell r="B2123" t="str">
            <v>United States</v>
          </cell>
          <cell r="D2123" t="str">
            <v>Military</v>
          </cell>
          <cell r="S2123" t="str">
            <v/>
          </cell>
          <cell r="AN2123">
            <v>1</v>
          </cell>
          <cell r="AY2123">
            <v>1</v>
          </cell>
        </row>
        <row r="2124">
          <cell r="B2124" t="str">
            <v>United States</v>
          </cell>
          <cell r="D2124" t="str">
            <v>Military</v>
          </cell>
          <cell r="S2124" t="str">
            <v/>
          </cell>
          <cell r="AN2124">
            <v>1</v>
          </cell>
          <cell r="AY2124">
            <v>1</v>
          </cell>
        </row>
        <row r="2125">
          <cell r="B2125" t="str">
            <v>United States</v>
          </cell>
          <cell r="D2125" t="str">
            <v>Military</v>
          </cell>
          <cell r="S2125" t="str">
            <v/>
          </cell>
          <cell r="AN2125">
            <v>1</v>
          </cell>
          <cell r="AY2125">
            <v>1</v>
          </cell>
        </row>
        <row r="2126">
          <cell r="B2126" t="str">
            <v>United States</v>
          </cell>
          <cell r="D2126" t="str">
            <v>Military</v>
          </cell>
          <cell r="S2126" t="str">
            <v/>
          </cell>
          <cell r="AN2126">
            <v>1</v>
          </cell>
          <cell r="AY2126">
            <v>1</v>
          </cell>
        </row>
        <row r="2127">
          <cell r="B2127" t="str">
            <v>United States</v>
          </cell>
          <cell r="D2127" t="str">
            <v>Military</v>
          </cell>
          <cell r="S2127" t="str">
            <v/>
          </cell>
          <cell r="AN2127">
            <v>1</v>
          </cell>
          <cell r="AY2127">
            <v>1</v>
          </cell>
        </row>
        <row r="2128">
          <cell r="B2128" t="str">
            <v>United States</v>
          </cell>
          <cell r="D2128" t="str">
            <v>Military</v>
          </cell>
          <cell r="S2128" t="str">
            <v/>
          </cell>
          <cell r="AN2128">
            <v>1</v>
          </cell>
          <cell r="AY2128">
            <v>1</v>
          </cell>
        </row>
        <row r="2129">
          <cell r="B2129" t="str">
            <v>United States</v>
          </cell>
          <cell r="D2129" t="str">
            <v>Military</v>
          </cell>
          <cell r="S2129" t="str">
            <v/>
          </cell>
          <cell r="AN2129">
            <v>1</v>
          </cell>
          <cell r="AY2129">
            <v>1</v>
          </cell>
        </row>
        <row r="2130">
          <cell r="B2130" t="str">
            <v>United States</v>
          </cell>
          <cell r="D2130" t="str">
            <v>Military</v>
          </cell>
          <cell r="S2130" t="str">
            <v/>
          </cell>
          <cell r="AN2130">
            <v>1</v>
          </cell>
          <cell r="AY2130">
            <v>1</v>
          </cell>
        </row>
        <row r="2131">
          <cell r="B2131" t="str">
            <v>United States</v>
          </cell>
          <cell r="D2131" t="str">
            <v>Military</v>
          </cell>
          <cell r="S2131" t="str">
            <v/>
          </cell>
          <cell r="AN2131">
            <v>1</v>
          </cell>
          <cell r="AY2131">
            <v>1</v>
          </cell>
        </row>
        <row r="2132">
          <cell r="B2132" t="str">
            <v>United States</v>
          </cell>
          <cell r="D2132" t="str">
            <v>Military</v>
          </cell>
          <cell r="S2132" t="str">
            <v/>
          </cell>
          <cell r="AN2132">
            <v>1</v>
          </cell>
          <cell r="AY2132">
            <v>1</v>
          </cell>
        </row>
        <row r="2133">
          <cell r="B2133" t="str">
            <v>United States</v>
          </cell>
          <cell r="D2133" t="str">
            <v>Military</v>
          </cell>
          <cell r="S2133" t="str">
            <v/>
          </cell>
          <cell r="AN2133">
            <v>1</v>
          </cell>
          <cell r="AY2133">
            <v>1</v>
          </cell>
        </row>
        <row r="2134">
          <cell r="B2134" t="str">
            <v>United States</v>
          </cell>
          <cell r="D2134" t="str">
            <v>Military</v>
          </cell>
          <cell r="S2134" t="str">
            <v/>
          </cell>
          <cell r="AN2134">
            <v>1</v>
          </cell>
          <cell r="AY2134">
            <v>1</v>
          </cell>
        </row>
        <row r="2135">
          <cell r="B2135" t="str">
            <v>United States</v>
          </cell>
          <cell r="D2135" t="str">
            <v>Military</v>
          </cell>
          <cell r="S2135" t="str">
            <v/>
          </cell>
          <cell r="AN2135">
            <v>1</v>
          </cell>
          <cell r="AY2135">
            <v>1</v>
          </cell>
        </row>
        <row r="2136">
          <cell r="B2136" t="str">
            <v>United States</v>
          </cell>
          <cell r="D2136" t="str">
            <v>Military</v>
          </cell>
          <cell r="S2136" t="str">
            <v/>
          </cell>
          <cell r="AN2136">
            <v>1</v>
          </cell>
          <cell r="AY2136">
            <v>1</v>
          </cell>
        </row>
        <row r="2137">
          <cell r="B2137" t="str">
            <v>United States</v>
          </cell>
          <cell r="D2137" t="str">
            <v>Military</v>
          </cell>
          <cell r="S2137" t="str">
            <v/>
          </cell>
          <cell r="AN2137">
            <v>1</v>
          </cell>
          <cell r="AY2137">
            <v>1</v>
          </cell>
        </row>
        <row r="2138">
          <cell r="B2138" t="str">
            <v>United States</v>
          </cell>
          <cell r="D2138" t="str">
            <v>Military</v>
          </cell>
          <cell r="S2138" t="str">
            <v/>
          </cell>
          <cell r="AN2138">
            <v>1</v>
          </cell>
          <cell r="AY2138">
            <v>1</v>
          </cell>
        </row>
        <row r="2139">
          <cell r="B2139" t="str">
            <v>United States</v>
          </cell>
          <cell r="D2139" t="str">
            <v>Military</v>
          </cell>
          <cell r="S2139" t="str">
            <v/>
          </cell>
          <cell r="AN2139">
            <v>1</v>
          </cell>
          <cell r="AY2139">
            <v>1</v>
          </cell>
        </row>
        <row r="2140">
          <cell r="B2140" t="str">
            <v>United States</v>
          </cell>
          <cell r="D2140" t="str">
            <v>Military</v>
          </cell>
          <cell r="S2140" t="str">
            <v/>
          </cell>
          <cell r="AN2140">
            <v>1</v>
          </cell>
          <cell r="AY2140">
            <v>1</v>
          </cell>
        </row>
        <row r="2141">
          <cell r="B2141" t="str">
            <v>United States</v>
          </cell>
          <cell r="D2141" t="str">
            <v>Military</v>
          </cell>
          <cell r="S2141" t="str">
            <v/>
          </cell>
          <cell r="AN2141">
            <v>1</v>
          </cell>
          <cell r="AY2141">
            <v>1</v>
          </cell>
        </row>
        <row r="2142">
          <cell r="B2142" t="str">
            <v>United States</v>
          </cell>
          <cell r="D2142" t="str">
            <v>Military</v>
          </cell>
          <cell r="S2142" t="str">
            <v/>
          </cell>
          <cell r="AN2142">
            <v>1</v>
          </cell>
          <cell r="AY2142">
            <v>1</v>
          </cell>
        </row>
        <row r="2143">
          <cell r="B2143" t="str">
            <v>United States</v>
          </cell>
          <cell r="D2143" t="str">
            <v>Military</v>
          </cell>
          <cell r="S2143" t="str">
            <v/>
          </cell>
          <cell r="AN2143">
            <v>1</v>
          </cell>
          <cell r="AY2143">
            <v>1</v>
          </cell>
        </row>
        <row r="2144">
          <cell r="B2144" t="str">
            <v>United States</v>
          </cell>
          <cell r="D2144" t="str">
            <v>Military</v>
          </cell>
          <cell r="S2144" t="str">
            <v/>
          </cell>
          <cell r="AN2144">
            <v>1</v>
          </cell>
          <cell r="AY2144">
            <v>1</v>
          </cell>
        </row>
        <row r="2145">
          <cell r="B2145" t="str">
            <v>United States</v>
          </cell>
          <cell r="D2145" t="str">
            <v>Military</v>
          </cell>
          <cell r="S2145" t="str">
            <v/>
          </cell>
          <cell r="AN2145">
            <v>1</v>
          </cell>
          <cell r="AY2145">
            <v>1</v>
          </cell>
        </row>
        <row r="2146">
          <cell r="B2146" t="str">
            <v>United States</v>
          </cell>
          <cell r="D2146" t="str">
            <v>Military</v>
          </cell>
          <cell r="S2146" t="str">
            <v/>
          </cell>
          <cell r="AN2146">
            <v>1</v>
          </cell>
          <cell r="AY2146">
            <v>1</v>
          </cell>
        </row>
        <row r="2147">
          <cell r="B2147" t="str">
            <v>United States</v>
          </cell>
          <cell r="D2147" t="str">
            <v>Military</v>
          </cell>
          <cell r="S2147" t="str">
            <v/>
          </cell>
          <cell r="AN2147">
            <v>1</v>
          </cell>
          <cell r="AY2147">
            <v>1</v>
          </cell>
        </row>
        <row r="2148">
          <cell r="B2148" t="str">
            <v>United States</v>
          </cell>
          <cell r="D2148" t="str">
            <v>Military</v>
          </cell>
          <cell r="S2148" t="str">
            <v/>
          </cell>
          <cell r="AN2148">
            <v>1</v>
          </cell>
          <cell r="AY2148">
            <v>1</v>
          </cell>
        </row>
        <row r="2149">
          <cell r="B2149" t="str">
            <v>United States</v>
          </cell>
          <cell r="D2149" t="str">
            <v>Military</v>
          </cell>
          <cell r="S2149" t="str">
            <v/>
          </cell>
          <cell r="AN2149">
            <v>1</v>
          </cell>
          <cell r="AY2149">
            <v>1</v>
          </cell>
        </row>
        <row r="2150">
          <cell r="B2150" t="str">
            <v>United States</v>
          </cell>
          <cell r="D2150" t="str">
            <v>Military</v>
          </cell>
          <cell r="S2150" t="str">
            <v/>
          </cell>
          <cell r="AN2150">
            <v>1</v>
          </cell>
          <cell r="AY2150">
            <v>1</v>
          </cell>
        </row>
        <row r="2151">
          <cell r="B2151" t="str">
            <v>United States</v>
          </cell>
          <cell r="D2151" t="str">
            <v>Military</v>
          </cell>
          <cell r="S2151" t="str">
            <v/>
          </cell>
          <cell r="AN2151">
            <v>1</v>
          </cell>
          <cell r="AY2151">
            <v>1</v>
          </cell>
        </row>
        <row r="2152">
          <cell r="B2152" t="str">
            <v>United States</v>
          </cell>
          <cell r="D2152" t="str">
            <v>Military</v>
          </cell>
          <cell r="S2152" t="str">
            <v/>
          </cell>
          <cell r="AN2152">
            <v>1</v>
          </cell>
          <cell r="AY2152">
            <v>1</v>
          </cell>
        </row>
        <row r="2153">
          <cell r="B2153" t="str">
            <v>United States</v>
          </cell>
          <cell r="D2153" t="str">
            <v>Military</v>
          </cell>
          <cell r="S2153" t="str">
            <v/>
          </cell>
          <cell r="AN2153">
            <v>1</v>
          </cell>
          <cell r="AY2153">
            <v>1</v>
          </cell>
        </row>
        <row r="2154">
          <cell r="B2154" t="str">
            <v>United States</v>
          </cell>
          <cell r="D2154" t="str">
            <v>Military</v>
          </cell>
          <cell r="S2154" t="str">
            <v/>
          </cell>
          <cell r="AN2154">
            <v>1</v>
          </cell>
          <cell r="AY2154">
            <v>1</v>
          </cell>
        </row>
        <row r="2155">
          <cell r="B2155" t="str">
            <v>United States</v>
          </cell>
          <cell r="D2155" t="str">
            <v>Military</v>
          </cell>
          <cell r="S2155" t="str">
            <v/>
          </cell>
          <cell r="AN2155">
            <v>1</v>
          </cell>
          <cell r="AY2155">
            <v>1</v>
          </cell>
        </row>
        <row r="2156">
          <cell r="B2156" t="str">
            <v>United States</v>
          </cell>
          <cell r="D2156" t="str">
            <v>Military</v>
          </cell>
          <cell r="S2156" t="str">
            <v/>
          </cell>
          <cell r="AN2156">
            <v>1</v>
          </cell>
          <cell r="AY2156">
            <v>1</v>
          </cell>
        </row>
        <row r="2157">
          <cell r="B2157" t="str">
            <v>United States</v>
          </cell>
          <cell r="D2157" t="str">
            <v>Military</v>
          </cell>
          <cell r="S2157" t="str">
            <v/>
          </cell>
          <cell r="AN2157">
            <v>1</v>
          </cell>
          <cell r="AY2157">
            <v>1</v>
          </cell>
        </row>
        <row r="2158">
          <cell r="B2158" t="str">
            <v>United States</v>
          </cell>
          <cell r="D2158" t="str">
            <v>Military</v>
          </cell>
          <cell r="S2158" t="str">
            <v/>
          </cell>
          <cell r="AN2158">
            <v>1</v>
          </cell>
          <cell r="AY2158">
            <v>1</v>
          </cell>
        </row>
        <row r="2159">
          <cell r="B2159" t="str">
            <v>United States</v>
          </cell>
          <cell r="D2159" t="str">
            <v>Military</v>
          </cell>
          <cell r="S2159" t="str">
            <v/>
          </cell>
          <cell r="AN2159">
            <v>1</v>
          </cell>
          <cell r="AY2159">
            <v>1</v>
          </cell>
        </row>
        <row r="2160">
          <cell r="B2160" t="str">
            <v>United States</v>
          </cell>
          <cell r="D2160" t="str">
            <v>Military</v>
          </cell>
          <cell r="S2160" t="str">
            <v/>
          </cell>
          <cell r="AN2160">
            <v>1</v>
          </cell>
          <cell r="AY2160">
            <v>1</v>
          </cell>
        </row>
        <row r="2161">
          <cell r="B2161" t="str">
            <v>United States</v>
          </cell>
          <cell r="D2161" t="str">
            <v>Military</v>
          </cell>
          <cell r="S2161" t="str">
            <v/>
          </cell>
          <cell r="AN2161">
            <v>1</v>
          </cell>
          <cell r="AY2161">
            <v>1</v>
          </cell>
        </row>
        <row r="2162">
          <cell r="B2162" t="str">
            <v>United States</v>
          </cell>
          <cell r="D2162" t="str">
            <v>Military</v>
          </cell>
          <cell r="S2162" t="str">
            <v/>
          </cell>
          <cell r="AN2162">
            <v>1</v>
          </cell>
          <cell r="AY2162">
            <v>1</v>
          </cell>
        </row>
        <row r="2163">
          <cell r="B2163" t="str">
            <v>United States</v>
          </cell>
          <cell r="D2163" t="str">
            <v>Military</v>
          </cell>
          <cell r="S2163" t="str">
            <v/>
          </cell>
          <cell r="AN2163">
            <v>1</v>
          </cell>
          <cell r="AY2163">
            <v>1</v>
          </cell>
        </row>
        <row r="2164">
          <cell r="B2164" t="str">
            <v>United States</v>
          </cell>
          <cell r="D2164" t="str">
            <v>Military</v>
          </cell>
          <cell r="S2164" t="str">
            <v/>
          </cell>
          <cell r="AN2164">
            <v>1</v>
          </cell>
          <cell r="AY2164">
            <v>1</v>
          </cell>
        </row>
        <row r="2165">
          <cell r="B2165" t="str">
            <v>United States</v>
          </cell>
          <cell r="D2165" t="str">
            <v>Military</v>
          </cell>
          <cell r="S2165" t="str">
            <v/>
          </cell>
          <cell r="AN2165">
            <v>1</v>
          </cell>
          <cell r="AY2165">
            <v>1</v>
          </cell>
        </row>
        <row r="2166">
          <cell r="B2166" t="str">
            <v>United States</v>
          </cell>
          <cell r="D2166" t="str">
            <v>Military</v>
          </cell>
          <cell r="S2166" t="str">
            <v/>
          </cell>
          <cell r="AN2166">
            <v>1</v>
          </cell>
          <cell r="AY2166">
            <v>1</v>
          </cell>
        </row>
        <row r="2167">
          <cell r="B2167" t="str">
            <v>United States</v>
          </cell>
          <cell r="D2167" t="str">
            <v>Military</v>
          </cell>
          <cell r="S2167" t="str">
            <v/>
          </cell>
          <cell r="AN2167">
            <v>1</v>
          </cell>
          <cell r="AY2167">
            <v>1</v>
          </cell>
        </row>
        <row r="2168">
          <cell r="B2168" t="str">
            <v>United States</v>
          </cell>
          <cell r="D2168" t="str">
            <v>Military</v>
          </cell>
          <cell r="S2168" t="str">
            <v/>
          </cell>
          <cell r="AN2168">
            <v>1</v>
          </cell>
          <cell r="AY2168">
            <v>1</v>
          </cell>
        </row>
        <row r="2169">
          <cell r="B2169" t="str">
            <v>United States</v>
          </cell>
          <cell r="D2169" t="str">
            <v>Military</v>
          </cell>
          <cell r="S2169" t="str">
            <v/>
          </cell>
          <cell r="AN2169">
            <v>1</v>
          </cell>
          <cell r="AY2169">
            <v>1</v>
          </cell>
        </row>
        <row r="2170">
          <cell r="B2170" t="str">
            <v>United States</v>
          </cell>
          <cell r="D2170" t="str">
            <v>Military</v>
          </cell>
          <cell r="S2170" t="str">
            <v/>
          </cell>
          <cell r="AN2170">
            <v>1</v>
          </cell>
          <cell r="AY2170">
            <v>1</v>
          </cell>
        </row>
        <row r="2171">
          <cell r="B2171" t="str">
            <v>United States</v>
          </cell>
          <cell r="D2171" t="str">
            <v>Military</v>
          </cell>
          <cell r="S2171" t="str">
            <v/>
          </cell>
          <cell r="AN2171">
            <v>1</v>
          </cell>
          <cell r="AY2171">
            <v>1</v>
          </cell>
        </row>
        <row r="2172">
          <cell r="B2172" t="str">
            <v>United States</v>
          </cell>
          <cell r="D2172" t="str">
            <v>Military</v>
          </cell>
          <cell r="S2172" t="str">
            <v/>
          </cell>
          <cell r="AN2172">
            <v>1</v>
          </cell>
          <cell r="AY2172">
            <v>1</v>
          </cell>
        </row>
        <row r="2173">
          <cell r="B2173" t="str">
            <v>United States</v>
          </cell>
          <cell r="D2173" t="str">
            <v>Military</v>
          </cell>
          <cell r="S2173" t="str">
            <v/>
          </cell>
          <cell r="AN2173">
            <v>1</v>
          </cell>
          <cell r="AY2173">
            <v>1</v>
          </cell>
        </row>
        <row r="2174">
          <cell r="B2174" t="str">
            <v>United States</v>
          </cell>
          <cell r="D2174" t="str">
            <v>Military</v>
          </cell>
          <cell r="S2174" t="str">
            <v/>
          </cell>
          <cell r="AN2174">
            <v>1</v>
          </cell>
          <cell r="AY2174">
            <v>1</v>
          </cell>
        </row>
        <row r="2175">
          <cell r="B2175" t="str">
            <v>United States</v>
          </cell>
          <cell r="D2175" t="str">
            <v>Military</v>
          </cell>
          <cell r="S2175" t="str">
            <v/>
          </cell>
          <cell r="AN2175">
            <v>1</v>
          </cell>
          <cell r="AY2175">
            <v>1</v>
          </cell>
        </row>
        <row r="2176">
          <cell r="B2176" t="str">
            <v>United States</v>
          </cell>
          <cell r="D2176" t="str">
            <v>Military</v>
          </cell>
          <cell r="S2176" t="str">
            <v/>
          </cell>
          <cell r="AN2176">
            <v>1</v>
          </cell>
          <cell r="AY2176">
            <v>1</v>
          </cell>
        </row>
        <row r="2177">
          <cell r="B2177" t="str">
            <v>United States</v>
          </cell>
          <cell r="D2177" t="str">
            <v>Military</v>
          </cell>
          <cell r="S2177" t="str">
            <v/>
          </cell>
          <cell r="AN2177">
            <v>1</v>
          </cell>
          <cell r="AY2177">
            <v>1</v>
          </cell>
        </row>
        <row r="2178">
          <cell r="B2178" t="str">
            <v>United States</v>
          </cell>
          <cell r="D2178" t="str">
            <v>Military</v>
          </cell>
          <cell r="S2178" t="str">
            <v/>
          </cell>
          <cell r="AN2178">
            <v>1</v>
          </cell>
          <cell r="AY2178">
            <v>1</v>
          </cell>
        </row>
        <row r="2179">
          <cell r="B2179" t="str">
            <v>United States</v>
          </cell>
          <cell r="D2179" t="str">
            <v>Military</v>
          </cell>
          <cell r="S2179">
            <v>10224368077.25078</v>
          </cell>
          <cell r="AN2179">
            <v>1</v>
          </cell>
          <cell r="AY2179">
            <v>1</v>
          </cell>
        </row>
        <row r="2180">
          <cell r="B2180" t="str">
            <v>United States</v>
          </cell>
          <cell r="D2180" t="str">
            <v>Military</v>
          </cell>
          <cell r="S2180" t="str">
            <v/>
          </cell>
          <cell r="AN2180">
            <v>1</v>
          </cell>
          <cell r="AY2180">
            <v>1</v>
          </cell>
        </row>
        <row r="2181">
          <cell r="B2181" t="str">
            <v>United States</v>
          </cell>
          <cell r="D2181" t="str">
            <v>Military</v>
          </cell>
          <cell r="S2181" t="str">
            <v/>
          </cell>
          <cell r="AN2181">
            <v>1</v>
          </cell>
          <cell r="AY2181">
            <v>1</v>
          </cell>
        </row>
        <row r="2182">
          <cell r="B2182" t="str">
            <v>United States</v>
          </cell>
          <cell r="D2182" t="str">
            <v>Military</v>
          </cell>
          <cell r="S2182" t="str">
            <v/>
          </cell>
          <cell r="AN2182">
            <v>1</v>
          </cell>
          <cell r="AY2182">
            <v>1</v>
          </cell>
        </row>
        <row r="2183">
          <cell r="B2183" t="str">
            <v>United States</v>
          </cell>
          <cell r="D2183" t="str">
            <v>Military</v>
          </cell>
          <cell r="S2183" t="str">
            <v/>
          </cell>
          <cell r="AN2183">
            <v>1</v>
          </cell>
          <cell r="AY2183">
            <v>1</v>
          </cell>
        </row>
        <row r="2184">
          <cell r="B2184" t="str">
            <v>United States</v>
          </cell>
          <cell r="D2184" t="str">
            <v>Military</v>
          </cell>
          <cell r="S2184" t="str">
            <v/>
          </cell>
          <cell r="AN2184">
            <v>1</v>
          </cell>
          <cell r="AY2184">
            <v>1</v>
          </cell>
        </row>
        <row r="2185">
          <cell r="B2185" t="str">
            <v>United States</v>
          </cell>
          <cell r="D2185" t="str">
            <v>Military</v>
          </cell>
          <cell r="S2185" t="str">
            <v/>
          </cell>
          <cell r="AN2185">
            <v>1</v>
          </cell>
          <cell r="AY2185">
            <v>1</v>
          </cell>
        </row>
        <row r="2186">
          <cell r="B2186" t="str">
            <v>United States</v>
          </cell>
          <cell r="D2186" t="str">
            <v>Military</v>
          </cell>
          <cell r="S2186" t="str">
            <v/>
          </cell>
          <cell r="AN2186">
            <v>1</v>
          </cell>
          <cell r="AY2186">
            <v>1</v>
          </cell>
        </row>
        <row r="2187">
          <cell r="B2187" t="str">
            <v>United States</v>
          </cell>
          <cell r="D2187" t="str">
            <v>Military</v>
          </cell>
          <cell r="S2187" t="str">
            <v/>
          </cell>
          <cell r="AN2187">
            <v>1</v>
          </cell>
          <cell r="AY2187">
            <v>1</v>
          </cell>
        </row>
        <row r="2188">
          <cell r="B2188" t="str">
            <v>United States</v>
          </cell>
          <cell r="D2188" t="str">
            <v>Military</v>
          </cell>
          <cell r="S2188" t="str">
            <v/>
          </cell>
          <cell r="AN2188">
            <v>1</v>
          </cell>
          <cell r="AY2188">
            <v>1</v>
          </cell>
        </row>
        <row r="2189">
          <cell r="B2189" t="str">
            <v>United States</v>
          </cell>
          <cell r="D2189" t="str">
            <v>Military</v>
          </cell>
          <cell r="S2189" t="str">
            <v/>
          </cell>
          <cell r="AN2189">
            <v>1</v>
          </cell>
          <cell r="AY2189">
            <v>1</v>
          </cell>
        </row>
        <row r="2190">
          <cell r="B2190" t="str">
            <v>United States</v>
          </cell>
          <cell r="D2190" t="str">
            <v>Military</v>
          </cell>
          <cell r="S2190" t="str">
            <v/>
          </cell>
          <cell r="AN2190">
            <v>1</v>
          </cell>
          <cell r="AY2190">
            <v>1</v>
          </cell>
        </row>
        <row r="2191">
          <cell r="B2191" t="str">
            <v>United States</v>
          </cell>
          <cell r="D2191" t="str">
            <v>Military</v>
          </cell>
          <cell r="S2191" t="str">
            <v/>
          </cell>
          <cell r="AN2191">
            <v>1</v>
          </cell>
          <cell r="AY2191">
            <v>1</v>
          </cell>
        </row>
        <row r="2192">
          <cell r="B2192" t="str">
            <v>United States</v>
          </cell>
          <cell r="D2192" t="str">
            <v>Military</v>
          </cell>
          <cell r="S2192" t="str">
            <v/>
          </cell>
          <cell r="AN2192">
            <v>1</v>
          </cell>
          <cell r="AY2192">
            <v>1</v>
          </cell>
        </row>
        <row r="2193">
          <cell r="B2193" t="str">
            <v>United States</v>
          </cell>
          <cell r="D2193" t="str">
            <v>Military</v>
          </cell>
          <cell r="S2193" t="str">
            <v/>
          </cell>
          <cell r="AN2193">
            <v>1</v>
          </cell>
          <cell r="AY2193">
            <v>1</v>
          </cell>
        </row>
        <row r="2194">
          <cell r="B2194" t="str">
            <v>United States</v>
          </cell>
          <cell r="D2194" t="str">
            <v>Military</v>
          </cell>
          <cell r="S2194" t="str">
            <v/>
          </cell>
          <cell r="AN2194">
            <v>1</v>
          </cell>
          <cell r="AY2194">
            <v>1</v>
          </cell>
        </row>
        <row r="2195">
          <cell r="B2195" t="str">
            <v>United States</v>
          </cell>
          <cell r="D2195" t="str">
            <v>Military</v>
          </cell>
          <cell r="S2195" t="str">
            <v/>
          </cell>
          <cell r="AN2195">
            <v>1</v>
          </cell>
          <cell r="AY2195">
            <v>1</v>
          </cell>
        </row>
        <row r="2196">
          <cell r="B2196" t="str">
            <v>United States</v>
          </cell>
          <cell r="D2196" t="str">
            <v>Military</v>
          </cell>
          <cell r="S2196" t="str">
            <v/>
          </cell>
          <cell r="AN2196">
            <v>1</v>
          </cell>
          <cell r="AY2196">
            <v>1</v>
          </cell>
        </row>
        <row r="2197">
          <cell r="B2197" t="str">
            <v>United States</v>
          </cell>
          <cell r="D2197" t="str">
            <v>Military</v>
          </cell>
          <cell r="S2197" t="str">
            <v/>
          </cell>
          <cell r="AN2197">
            <v>1</v>
          </cell>
          <cell r="AY2197">
            <v>1</v>
          </cell>
        </row>
        <row r="2198">
          <cell r="B2198" t="str">
            <v>United States</v>
          </cell>
          <cell r="D2198" t="str">
            <v>Military</v>
          </cell>
          <cell r="S2198" t="str">
            <v/>
          </cell>
          <cell r="AN2198">
            <v>1</v>
          </cell>
          <cell r="AY2198">
            <v>1</v>
          </cell>
        </row>
        <row r="2199">
          <cell r="B2199" t="str">
            <v>United States</v>
          </cell>
          <cell r="D2199" t="str">
            <v>Military</v>
          </cell>
          <cell r="S2199" t="str">
            <v/>
          </cell>
          <cell r="AN2199">
            <v>1</v>
          </cell>
          <cell r="AY2199">
            <v>1</v>
          </cell>
        </row>
        <row r="2200">
          <cell r="B2200" t="str">
            <v>United States</v>
          </cell>
          <cell r="D2200" t="str">
            <v>Military</v>
          </cell>
          <cell r="S2200" t="str">
            <v/>
          </cell>
          <cell r="AN2200">
            <v>1</v>
          </cell>
          <cell r="AY2200">
            <v>1</v>
          </cell>
        </row>
        <row r="2201">
          <cell r="B2201" t="str">
            <v>United States</v>
          </cell>
          <cell r="D2201" t="str">
            <v>Military</v>
          </cell>
          <cell r="S2201" t="str">
            <v/>
          </cell>
          <cell r="AN2201">
            <v>1</v>
          </cell>
          <cell r="AY2201">
            <v>1</v>
          </cell>
        </row>
        <row r="2202">
          <cell r="B2202" t="str">
            <v>United States</v>
          </cell>
          <cell r="D2202" t="str">
            <v>Military</v>
          </cell>
          <cell r="S2202" t="str">
            <v/>
          </cell>
          <cell r="AN2202">
            <v>1</v>
          </cell>
          <cell r="AY2202">
            <v>1</v>
          </cell>
        </row>
        <row r="2203">
          <cell r="B2203" t="str">
            <v>United States</v>
          </cell>
          <cell r="D2203" t="str">
            <v>Military</v>
          </cell>
          <cell r="S2203" t="str">
            <v/>
          </cell>
          <cell r="AN2203">
            <v>1</v>
          </cell>
          <cell r="AY2203">
            <v>1</v>
          </cell>
        </row>
        <row r="2204">
          <cell r="B2204" t="str">
            <v>United States</v>
          </cell>
          <cell r="D2204" t="str">
            <v>Military</v>
          </cell>
          <cell r="S2204" t="str">
            <v/>
          </cell>
          <cell r="AN2204">
            <v>1</v>
          </cell>
          <cell r="AY2204">
            <v>1</v>
          </cell>
        </row>
        <row r="2205">
          <cell r="B2205" t="str">
            <v>United States</v>
          </cell>
          <cell r="D2205" t="str">
            <v>Military</v>
          </cell>
          <cell r="S2205" t="str">
            <v/>
          </cell>
          <cell r="AN2205">
            <v>1</v>
          </cell>
          <cell r="AY2205">
            <v>1</v>
          </cell>
        </row>
        <row r="2206">
          <cell r="B2206" t="str">
            <v>United States</v>
          </cell>
          <cell r="D2206" t="str">
            <v>Military</v>
          </cell>
          <cell r="S2206" t="str">
            <v/>
          </cell>
          <cell r="AN2206">
            <v>1</v>
          </cell>
          <cell r="AY2206">
            <v>1</v>
          </cell>
        </row>
        <row r="2207">
          <cell r="B2207" t="str">
            <v>United States</v>
          </cell>
          <cell r="D2207" t="str">
            <v>Military</v>
          </cell>
          <cell r="S2207" t="str">
            <v/>
          </cell>
          <cell r="AN2207">
            <v>1</v>
          </cell>
          <cell r="AY2207">
            <v>1</v>
          </cell>
        </row>
        <row r="2208">
          <cell r="B2208" t="str">
            <v>United States</v>
          </cell>
          <cell r="D2208" t="str">
            <v>Military</v>
          </cell>
          <cell r="S2208" t="str">
            <v/>
          </cell>
          <cell r="AN2208">
            <v>1</v>
          </cell>
          <cell r="AY2208">
            <v>1</v>
          </cell>
        </row>
        <row r="2209">
          <cell r="B2209" t="str">
            <v>United States</v>
          </cell>
          <cell r="D2209" t="str">
            <v>Military</v>
          </cell>
          <cell r="S2209" t="str">
            <v/>
          </cell>
          <cell r="AN2209">
            <v>1</v>
          </cell>
          <cell r="AY2209">
            <v>1</v>
          </cell>
        </row>
        <row r="2210">
          <cell r="B2210" t="str">
            <v>United States</v>
          </cell>
          <cell r="D2210" t="str">
            <v>Military</v>
          </cell>
          <cell r="S2210" t="str">
            <v/>
          </cell>
          <cell r="AN2210">
            <v>1</v>
          </cell>
          <cell r="AY2210">
            <v>1</v>
          </cell>
        </row>
        <row r="2211">
          <cell r="B2211" t="str">
            <v>United States</v>
          </cell>
          <cell r="D2211" t="str">
            <v>Military</v>
          </cell>
          <cell r="S2211" t="str">
            <v/>
          </cell>
          <cell r="AN2211">
            <v>1</v>
          </cell>
          <cell r="AY2211">
            <v>1</v>
          </cell>
        </row>
        <row r="2212">
          <cell r="B2212" t="str">
            <v>United States</v>
          </cell>
          <cell r="D2212" t="str">
            <v>Military</v>
          </cell>
          <cell r="S2212" t="str">
            <v/>
          </cell>
          <cell r="AN2212">
            <v>1</v>
          </cell>
          <cell r="AY2212">
            <v>1</v>
          </cell>
        </row>
        <row r="2213">
          <cell r="B2213" t="str">
            <v>United States</v>
          </cell>
          <cell r="D2213" t="str">
            <v>Military</v>
          </cell>
          <cell r="S2213" t="str">
            <v/>
          </cell>
          <cell r="AN2213">
            <v>1</v>
          </cell>
          <cell r="AY2213">
            <v>1</v>
          </cell>
        </row>
        <row r="2214">
          <cell r="B2214" t="str">
            <v>United States</v>
          </cell>
          <cell r="D2214" t="str">
            <v>Military</v>
          </cell>
          <cell r="S2214" t="str">
            <v/>
          </cell>
          <cell r="AN2214">
            <v>1</v>
          </cell>
          <cell r="AY2214">
            <v>1</v>
          </cell>
        </row>
        <row r="2215">
          <cell r="B2215" t="str">
            <v>United States</v>
          </cell>
          <cell r="D2215" t="str">
            <v>Military</v>
          </cell>
          <cell r="S2215" t="str">
            <v/>
          </cell>
          <cell r="AN2215">
            <v>1</v>
          </cell>
          <cell r="AY2215">
            <v>1</v>
          </cell>
        </row>
        <row r="2216">
          <cell r="B2216" t="str">
            <v>United States</v>
          </cell>
          <cell r="D2216" t="str">
            <v>Military</v>
          </cell>
          <cell r="S2216" t="str">
            <v/>
          </cell>
          <cell r="AN2216">
            <v>1</v>
          </cell>
          <cell r="AY2216">
            <v>1</v>
          </cell>
        </row>
        <row r="2217">
          <cell r="B2217" t="str">
            <v>United States</v>
          </cell>
          <cell r="D2217" t="str">
            <v>Military</v>
          </cell>
          <cell r="S2217" t="str">
            <v/>
          </cell>
          <cell r="AN2217">
            <v>1</v>
          </cell>
          <cell r="AY2217">
            <v>1</v>
          </cell>
        </row>
        <row r="2218">
          <cell r="B2218" t="str">
            <v>United States</v>
          </cell>
          <cell r="D2218" t="str">
            <v>Military</v>
          </cell>
          <cell r="S2218" t="str">
            <v/>
          </cell>
          <cell r="AN2218">
            <v>1</v>
          </cell>
          <cell r="AY2218">
            <v>1</v>
          </cell>
        </row>
        <row r="2219">
          <cell r="B2219" t="str">
            <v>United States</v>
          </cell>
          <cell r="D2219" t="str">
            <v>Military</v>
          </cell>
          <cell r="S2219" t="str">
            <v/>
          </cell>
          <cell r="AN2219">
            <v>1</v>
          </cell>
          <cell r="AY2219">
            <v>1</v>
          </cell>
        </row>
        <row r="2220">
          <cell r="B2220" t="str">
            <v>United States</v>
          </cell>
          <cell r="D2220" t="str">
            <v>Military</v>
          </cell>
          <cell r="S2220" t="str">
            <v/>
          </cell>
          <cell r="AN2220">
            <v>1</v>
          </cell>
          <cell r="AY2220">
            <v>1</v>
          </cell>
        </row>
        <row r="2221">
          <cell r="B2221" t="str">
            <v>United States</v>
          </cell>
          <cell r="D2221" t="str">
            <v>Military</v>
          </cell>
          <cell r="S2221" t="str">
            <v/>
          </cell>
          <cell r="AN2221">
            <v>1</v>
          </cell>
          <cell r="AY2221">
            <v>1</v>
          </cell>
        </row>
        <row r="2222">
          <cell r="B2222" t="str">
            <v>United States</v>
          </cell>
          <cell r="D2222" t="str">
            <v>Military</v>
          </cell>
          <cell r="S2222" t="str">
            <v/>
          </cell>
          <cell r="AN2222">
            <v>1</v>
          </cell>
          <cell r="AY2222">
            <v>1</v>
          </cell>
        </row>
        <row r="2223">
          <cell r="B2223" t="str">
            <v>United States</v>
          </cell>
          <cell r="D2223" t="str">
            <v>Military</v>
          </cell>
          <cell r="S2223" t="str">
            <v/>
          </cell>
          <cell r="AN2223">
            <v>1</v>
          </cell>
          <cell r="AY2223">
            <v>1</v>
          </cell>
        </row>
        <row r="2224">
          <cell r="B2224" t="str">
            <v>United States</v>
          </cell>
          <cell r="D2224" t="str">
            <v>Military</v>
          </cell>
          <cell r="S2224" t="str">
            <v/>
          </cell>
          <cell r="AN2224">
            <v>1</v>
          </cell>
          <cell r="AY2224">
            <v>1</v>
          </cell>
        </row>
        <row r="2225">
          <cell r="B2225" t="str">
            <v>United States</v>
          </cell>
          <cell r="D2225" t="str">
            <v>Military</v>
          </cell>
          <cell r="S2225" t="str">
            <v/>
          </cell>
          <cell r="AN2225">
            <v>1</v>
          </cell>
          <cell r="AY2225">
            <v>1</v>
          </cell>
        </row>
        <row r="2226">
          <cell r="B2226" t="str">
            <v>United States</v>
          </cell>
          <cell r="D2226" t="str">
            <v>Military</v>
          </cell>
          <cell r="S2226" t="str">
            <v/>
          </cell>
          <cell r="AN2226">
            <v>1</v>
          </cell>
          <cell r="AY2226">
            <v>1</v>
          </cell>
        </row>
        <row r="2227">
          <cell r="B2227" t="str">
            <v>United States</v>
          </cell>
          <cell r="D2227" t="str">
            <v>Military</v>
          </cell>
          <cell r="S2227" t="str">
            <v/>
          </cell>
          <cell r="AN2227">
            <v>1</v>
          </cell>
          <cell r="AY2227">
            <v>1</v>
          </cell>
        </row>
        <row r="2228">
          <cell r="B2228" t="str">
            <v>United States</v>
          </cell>
          <cell r="D2228" t="str">
            <v>Military</v>
          </cell>
          <cell r="S2228" t="str">
            <v/>
          </cell>
          <cell r="AN2228">
            <v>1</v>
          </cell>
          <cell r="AY2228">
            <v>1</v>
          </cell>
        </row>
        <row r="2229">
          <cell r="B2229" t="str">
            <v>United States</v>
          </cell>
          <cell r="D2229" t="str">
            <v>Military</v>
          </cell>
          <cell r="S2229" t="str">
            <v/>
          </cell>
          <cell r="AN2229">
            <v>1</v>
          </cell>
          <cell r="AY2229">
            <v>1</v>
          </cell>
        </row>
        <row r="2230">
          <cell r="B2230" t="str">
            <v>United States</v>
          </cell>
          <cell r="D2230" t="str">
            <v>Military</v>
          </cell>
          <cell r="S2230" t="str">
            <v/>
          </cell>
          <cell r="AN2230">
            <v>1</v>
          </cell>
          <cell r="AY2230">
            <v>1</v>
          </cell>
        </row>
        <row r="2231">
          <cell r="B2231" t="str">
            <v>United States</v>
          </cell>
          <cell r="D2231" t="str">
            <v>Military</v>
          </cell>
          <cell r="S2231" t="str">
            <v/>
          </cell>
          <cell r="AN2231">
            <v>1</v>
          </cell>
          <cell r="AY2231">
            <v>1</v>
          </cell>
        </row>
        <row r="2232">
          <cell r="B2232" t="str">
            <v>United States</v>
          </cell>
          <cell r="D2232" t="str">
            <v>Military</v>
          </cell>
          <cell r="S2232" t="str">
            <v/>
          </cell>
          <cell r="AN2232">
            <v>1</v>
          </cell>
          <cell r="AY2232">
            <v>1</v>
          </cell>
        </row>
        <row r="2233">
          <cell r="B2233" t="str">
            <v>United States</v>
          </cell>
          <cell r="D2233" t="str">
            <v>Military</v>
          </cell>
          <cell r="S2233" t="str">
            <v/>
          </cell>
          <cell r="AN2233">
            <v>1</v>
          </cell>
          <cell r="AY2233">
            <v>1</v>
          </cell>
        </row>
        <row r="2234">
          <cell r="B2234" t="str">
            <v>United States</v>
          </cell>
          <cell r="D2234" t="str">
            <v>Military</v>
          </cell>
          <cell r="S2234" t="str">
            <v/>
          </cell>
          <cell r="AN2234">
            <v>1</v>
          </cell>
          <cell r="AY2234">
            <v>1</v>
          </cell>
        </row>
        <row r="2235">
          <cell r="B2235" t="str">
            <v>United States</v>
          </cell>
          <cell r="D2235" t="str">
            <v>Military</v>
          </cell>
          <cell r="S2235" t="str">
            <v/>
          </cell>
          <cell r="AN2235">
            <v>1</v>
          </cell>
          <cell r="AY2235">
            <v>1</v>
          </cell>
        </row>
        <row r="2236">
          <cell r="B2236" t="str">
            <v>United States</v>
          </cell>
          <cell r="D2236" t="str">
            <v>Military</v>
          </cell>
          <cell r="S2236" t="str">
            <v/>
          </cell>
          <cell r="AN2236">
            <v>1</v>
          </cell>
          <cell r="AY2236">
            <v>1</v>
          </cell>
        </row>
        <row r="2237">
          <cell r="B2237" t="str">
            <v>United States</v>
          </cell>
          <cell r="D2237" t="str">
            <v>Military</v>
          </cell>
          <cell r="S2237" t="str">
            <v/>
          </cell>
          <cell r="AN2237">
            <v>1</v>
          </cell>
          <cell r="AY2237">
            <v>1</v>
          </cell>
        </row>
        <row r="2238">
          <cell r="B2238" t="str">
            <v>United States</v>
          </cell>
          <cell r="D2238" t="str">
            <v>Military</v>
          </cell>
          <cell r="S2238" t="str">
            <v/>
          </cell>
          <cell r="AN2238">
            <v>1</v>
          </cell>
          <cell r="AY2238">
            <v>1</v>
          </cell>
        </row>
        <row r="2239">
          <cell r="B2239" t="str">
            <v>United States</v>
          </cell>
          <cell r="D2239" t="str">
            <v>Military</v>
          </cell>
          <cell r="S2239" t="str">
            <v/>
          </cell>
          <cell r="AN2239">
            <v>1</v>
          </cell>
          <cell r="AY2239">
            <v>1</v>
          </cell>
        </row>
        <row r="2240">
          <cell r="B2240" t="str">
            <v>United States</v>
          </cell>
          <cell r="D2240" t="str">
            <v>Military</v>
          </cell>
          <cell r="S2240" t="str">
            <v/>
          </cell>
          <cell r="AN2240">
            <v>1</v>
          </cell>
          <cell r="AY2240">
            <v>1</v>
          </cell>
        </row>
        <row r="2241">
          <cell r="B2241" t="str">
            <v>United States</v>
          </cell>
          <cell r="D2241" t="str">
            <v>Military</v>
          </cell>
          <cell r="S2241" t="str">
            <v/>
          </cell>
          <cell r="AN2241">
            <v>1</v>
          </cell>
          <cell r="AY2241">
            <v>1</v>
          </cell>
        </row>
        <row r="2242">
          <cell r="B2242" t="str">
            <v>United States</v>
          </cell>
          <cell r="D2242" t="str">
            <v>Military</v>
          </cell>
          <cell r="S2242" t="str">
            <v/>
          </cell>
          <cell r="AN2242">
            <v>1</v>
          </cell>
          <cell r="AY2242">
            <v>1</v>
          </cell>
        </row>
        <row r="2243">
          <cell r="B2243" t="str">
            <v>United States</v>
          </cell>
          <cell r="D2243" t="str">
            <v>Military</v>
          </cell>
          <cell r="S2243" t="str">
            <v/>
          </cell>
          <cell r="AN2243">
            <v>1</v>
          </cell>
          <cell r="AY2243">
            <v>1</v>
          </cell>
        </row>
        <row r="2244">
          <cell r="B2244" t="str">
            <v>United States</v>
          </cell>
          <cell r="D2244" t="str">
            <v>Military</v>
          </cell>
          <cell r="S2244" t="str">
            <v/>
          </cell>
          <cell r="AN2244">
            <v>1</v>
          </cell>
          <cell r="AY2244">
            <v>1</v>
          </cell>
        </row>
        <row r="2245">
          <cell r="B2245" t="str">
            <v>United States</v>
          </cell>
          <cell r="D2245" t="str">
            <v>Military</v>
          </cell>
          <cell r="S2245" t="str">
            <v/>
          </cell>
          <cell r="AN2245">
            <v>1</v>
          </cell>
          <cell r="AY2245">
            <v>1</v>
          </cell>
        </row>
        <row r="2246">
          <cell r="B2246" t="str">
            <v>United States</v>
          </cell>
          <cell r="D2246" t="str">
            <v>Military</v>
          </cell>
          <cell r="S2246" t="str">
            <v/>
          </cell>
          <cell r="AN2246">
            <v>1</v>
          </cell>
          <cell r="AY2246">
            <v>1</v>
          </cell>
        </row>
        <row r="2247">
          <cell r="B2247" t="str">
            <v>United States</v>
          </cell>
          <cell r="D2247" t="str">
            <v>Military</v>
          </cell>
          <cell r="S2247" t="str">
            <v/>
          </cell>
          <cell r="AN2247">
            <v>1</v>
          </cell>
          <cell r="AY2247">
            <v>1</v>
          </cell>
        </row>
        <row r="2248">
          <cell r="B2248" t="str">
            <v>United States</v>
          </cell>
          <cell r="D2248" t="str">
            <v>Military</v>
          </cell>
          <cell r="S2248" t="str">
            <v/>
          </cell>
          <cell r="AN2248">
            <v>1</v>
          </cell>
          <cell r="AY2248">
            <v>1</v>
          </cell>
        </row>
        <row r="2249">
          <cell r="B2249" t="str">
            <v>United States</v>
          </cell>
          <cell r="D2249" t="str">
            <v>Military</v>
          </cell>
          <cell r="S2249" t="str">
            <v/>
          </cell>
          <cell r="AN2249">
            <v>1</v>
          </cell>
          <cell r="AY2249">
            <v>1</v>
          </cell>
        </row>
        <row r="2250">
          <cell r="B2250" t="str">
            <v>United States</v>
          </cell>
          <cell r="D2250" t="str">
            <v>Military</v>
          </cell>
          <cell r="S2250" t="str">
            <v/>
          </cell>
          <cell r="AN2250">
            <v>1</v>
          </cell>
          <cell r="AY2250">
            <v>1</v>
          </cell>
        </row>
        <row r="2251">
          <cell r="B2251" t="str">
            <v>United States</v>
          </cell>
          <cell r="D2251" t="str">
            <v>Military</v>
          </cell>
          <cell r="S2251" t="str">
            <v/>
          </cell>
          <cell r="AN2251">
            <v>1</v>
          </cell>
          <cell r="AY2251">
            <v>1</v>
          </cell>
        </row>
        <row r="2252">
          <cell r="B2252" t="str">
            <v>United States</v>
          </cell>
          <cell r="D2252" t="str">
            <v>Military</v>
          </cell>
          <cell r="S2252" t="str">
            <v/>
          </cell>
          <cell r="AN2252">
            <v>1</v>
          </cell>
          <cell r="AY2252">
            <v>1</v>
          </cell>
        </row>
        <row r="2253">
          <cell r="B2253" t="str">
            <v>United States</v>
          </cell>
          <cell r="D2253" t="str">
            <v>Military</v>
          </cell>
          <cell r="S2253" t="str">
            <v/>
          </cell>
          <cell r="AN2253">
            <v>1</v>
          </cell>
          <cell r="AY2253">
            <v>1</v>
          </cell>
        </row>
        <row r="2254">
          <cell r="B2254" t="str">
            <v>United States</v>
          </cell>
          <cell r="D2254" t="str">
            <v>Military</v>
          </cell>
          <cell r="S2254" t="str">
            <v/>
          </cell>
          <cell r="AN2254">
            <v>1</v>
          </cell>
          <cell r="AY2254">
            <v>1</v>
          </cell>
        </row>
        <row r="2255">
          <cell r="B2255" t="str">
            <v>United States</v>
          </cell>
          <cell r="D2255" t="str">
            <v>Military</v>
          </cell>
          <cell r="S2255" t="str">
            <v/>
          </cell>
          <cell r="AN2255">
            <v>1</v>
          </cell>
          <cell r="AY2255">
            <v>1</v>
          </cell>
        </row>
        <row r="2256">
          <cell r="B2256" t="str">
            <v>United States</v>
          </cell>
          <cell r="D2256" t="str">
            <v>Military</v>
          </cell>
          <cell r="S2256" t="str">
            <v/>
          </cell>
          <cell r="AN2256">
            <v>1</v>
          </cell>
          <cell r="AY2256">
            <v>1</v>
          </cell>
        </row>
        <row r="2257">
          <cell r="B2257" t="str">
            <v>United States</v>
          </cell>
          <cell r="D2257" t="str">
            <v>Military</v>
          </cell>
          <cell r="S2257" t="str">
            <v/>
          </cell>
          <cell r="AN2257">
            <v>1</v>
          </cell>
          <cell r="AY2257">
            <v>1</v>
          </cell>
        </row>
        <row r="2258">
          <cell r="B2258" t="str">
            <v>United States</v>
          </cell>
          <cell r="D2258" t="str">
            <v>Military</v>
          </cell>
          <cell r="S2258" t="str">
            <v/>
          </cell>
          <cell r="AN2258">
            <v>1</v>
          </cell>
          <cell r="AY2258">
            <v>1</v>
          </cell>
        </row>
        <row r="2259">
          <cell r="B2259" t="str">
            <v>United States</v>
          </cell>
          <cell r="D2259" t="str">
            <v>Military</v>
          </cell>
          <cell r="S2259" t="str">
            <v/>
          </cell>
          <cell r="AN2259">
            <v>1</v>
          </cell>
          <cell r="AY2259">
            <v>1</v>
          </cell>
        </row>
        <row r="2260">
          <cell r="B2260" t="str">
            <v>United States</v>
          </cell>
          <cell r="D2260" t="str">
            <v>Military</v>
          </cell>
          <cell r="S2260" t="str">
            <v/>
          </cell>
          <cell r="AN2260">
            <v>1</v>
          </cell>
          <cell r="AY2260">
            <v>1</v>
          </cell>
        </row>
        <row r="2261">
          <cell r="B2261" t="str">
            <v>United States</v>
          </cell>
          <cell r="D2261" t="str">
            <v>Military</v>
          </cell>
          <cell r="S2261" t="str">
            <v/>
          </cell>
          <cell r="AN2261">
            <v>1</v>
          </cell>
          <cell r="AY2261">
            <v>1</v>
          </cell>
        </row>
        <row r="2262">
          <cell r="B2262" t="str">
            <v>United States</v>
          </cell>
          <cell r="D2262" t="str">
            <v>Military</v>
          </cell>
          <cell r="S2262" t="str">
            <v/>
          </cell>
          <cell r="AN2262">
            <v>1</v>
          </cell>
          <cell r="AY2262">
            <v>1</v>
          </cell>
        </row>
        <row r="2263">
          <cell r="B2263" t="str">
            <v>United States</v>
          </cell>
          <cell r="D2263" t="str">
            <v>Military</v>
          </cell>
          <cell r="S2263" t="str">
            <v/>
          </cell>
          <cell r="AN2263">
            <v>1</v>
          </cell>
          <cell r="AY2263">
            <v>1</v>
          </cell>
        </row>
        <row r="2264">
          <cell r="B2264" t="str">
            <v>United States</v>
          </cell>
          <cell r="D2264" t="str">
            <v>Military</v>
          </cell>
          <cell r="S2264" t="str">
            <v/>
          </cell>
          <cell r="AN2264">
            <v>1</v>
          </cell>
          <cell r="AY2264">
            <v>1</v>
          </cell>
        </row>
        <row r="2265">
          <cell r="B2265" t="str">
            <v>United States</v>
          </cell>
          <cell r="D2265" t="str">
            <v>Military</v>
          </cell>
          <cell r="S2265" t="str">
            <v/>
          </cell>
          <cell r="AN2265">
            <v>1</v>
          </cell>
          <cell r="AY2265">
            <v>1</v>
          </cell>
        </row>
        <row r="2266">
          <cell r="B2266" t="str">
            <v>United States</v>
          </cell>
          <cell r="D2266" t="str">
            <v>Military</v>
          </cell>
          <cell r="S2266" t="str">
            <v/>
          </cell>
          <cell r="AN2266">
            <v>1</v>
          </cell>
          <cell r="AY2266">
            <v>1</v>
          </cell>
        </row>
        <row r="2267">
          <cell r="B2267" t="str">
            <v>United States</v>
          </cell>
          <cell r="D2267" t="str">
            <v>Military</v>
          </cell>
          <cell r="S2267" t="str">
            <v/>
          </cell>
          <cell r="AN2267">
            <v>1</v>
          </cell>
          <cell r="AY2267">
            <v>1</v>
          </cell>
        </row>
        <row r="2268">
          <cell r="B2268" t="str">
            <v>United States</v>
          </cell>
          <cell r="D2268" t="str">
            <v>Military</v>
          </cell>
          <cell r="S2268" t="str">
            <v/>
          </cell>
          <cell r="AN2268">
            <v>1</v>
          </cell>
          <cell r="AY2268">
            <v>1</v>
          </cell>
        </row>
        <row r="2269">
          <cell r="B2269" t="str">
            <v>United States</v>
          </cell>
          <cell r="D2269" t="str">
            <v>Military</v>
          </cell>
          <cell r="S2269" t="str">
            <v/>
          </cell>
          <cell r="AN2269">
            <v>1</v>
          </cell>
          <cell r="AY2269">
            <v>1</v>
          </cell>
        </row>
        <row r="2270">
          <cell r="B2270" t="str">
            <v>United States</v>
          </cell>
          <cell r="D2270" t="str">
            <v>Military</v>
          </cell>
          <cell r="S2270" t="str">
            <v/>
          </cell>
          <cell r="AN2270">
            <v>1</v>
          </cell>
          <cell r="AY2270">
            <v>1</v>
          </cell>
        </row>
        <row r="2271">
          <cell r="B2271" t="str">
            <v>United States</v>
          </cell>
          <cell r="D2271" t="str">
            <v>Military</v>
          </cell>
          <cell r="S2271" t="str">
            <v/>
          </cell>
          <cell r="AN2271">
            <v>1</v>
          </cell>
          <cell r="AY2271">
            <v>1</v>
          </cell>
        </row>
        <row r="2272">
          <cell r="B2272" t="str">
            <v>United States</v>
          </cell>
          <cell r="D2272" t="str">
            <v>Military</v>
          </cell>
          <cell r="S2272" t="str">
            <v/>
          </cell>
          <cell r="AN2272">
            <v>1</v>
          </cell>
          <cell r="AY2272">
            <v>1</v>
          </cell>
        </row>
        <row r="2273">
          <cell r="B2273" t="str">
            <v>United States</v>
          </cell>
          <cell r="D2273" t="str">
            <v>Military</v>
          </cell>
          <cell r="S2273" t="str">
            <v/>
          </cell>
          <cell r="AN2273">
            <v>1</v>
          </cell>
          <cell r="AY2273">
            <v>1</v>
          </cell>
        </row>
        <row r="2274">
          <cell r="B2274" t="str">
            <v>United States</v>
          </cell>
          <cell r="D2274" t="str">
            <v>Military</v>
          </cell>
          <cell r="S2274" t="str">
            <v/>
          </cell>
          <cell r="AN2274">
            <v>1</v>
          </cell>
          <cell r="AY2274">
            <v>1</v>
          </cell>
        </row>
        <row r="2275">
          <cell r="B2275" t="str">
            <v>United States</v>
          </cell>
          <cell r="D2275" t="str">
            <v>Military</v>
          </cell>
          <cell r="S2275" t="str">
            <v/>
          </cell>
          <cell r="AN2275">
            <v>1</v>
          </cell>
          <cell r="AY2275">
            <v>1</v>
          </cell>
        </row>
        <row r="2276">
          <cell r="B2276" t="str">
            <v>United States</v>
          </cell>
          <cell r="D2276" t="str">
            <v>Military</v>
          </cell>
          <cell r="S2276" t="str">
            <v/>
          </cell>
          <cell r="AN2276">
            <v>1</v>
          </cell>
          <cell r="AY2276">
            <v>1</v>
          </cell>
        </row>
        <row r="2277">
          <cell r="B2277" t="str">
            <v>United States</v>
          </cell>
          <cell r="D2277" t="str">
            <v>Military</v>
          </cell>
          <cell r="S2277" t="str">
            <v/>
          </cell>
          <cell r="AN2277">
            <v>1</v>
          </cell>
          <cell r="AY2277">
            <v>1</v>
          </cell>
        </row>
        <row r="2278">
          <cell r="B2278" t="str">
            <v>United States</v>
          </cell>
          <cell r="D2278" t="str">
            <v>Military</v>
          </cell>
          <cell r="S2278" t="str">
            <v/>
          </cell>
          <cell r="AN2278">
            <v>1</v>
          </cell>
          <cell r="AY2278">
            <v>1</v>
          </cell>
        </row>
        <row r="2279">
          <cell r="B2279" t="str">
            <v>United States</v>
          </cell>
          <cell r="D2279" t="str">
            <v>Military</v>
          </cell>
          <cell r="S2279" t="str">
            <v/>
          </cell>
          <cell r="AN2279">
            <v>1</v>
          </cell>
          <cell r="AY2279">
            <v>1</v>
          </cell>
        </row>
        <row r="2280">
          <cell r="B2280" t="str">
            <v>United States</v>
          </cell>
          <cell r="D2280" t="str">
            <v>Military</v>
          </cell>
          <cell r="S2280" t="str">
            <v/>
          </cell>
          <cell r="AN2280">
            <v>1</v>
          </cell>
          <cell r="AY2280">
            <v>1</v>
          </cell>
        </row>
        <row r="2281">
          <cell r="B2281" t="str">
            <v>United States</v>
          </cell>
          <cell r="D2281" t="str">
            <v>Military</v>
          </cell>
          <cell r="S2281" t="str">
            <v/>
          </cell>
          <cell r="AN2281">
            <v>1</v>
          </cell>
          <cell r="AY2281">
            <v>1</v>
          </cell>
        </row>
        <row r="2282">
          <cell r="B2282" t="str">
            <v>United States</v>
          </cell>
          <cell r="D2282" t="str">
            <v>Military</v>
          </cell>
          <cell r="S2282" t="str">
            <v/>
          </cell>
          <cell r="AN2282">
            <v>1</v>
          </cell>
          <cell r="AY2282">
            <v>1</v>
          </cell>
        </row>
        <row r="2283">
          <cell r="B2283" t="str">
            <v>United States</v>
          </cell>
          <cell r="D2283" t="str">
            <v>Military</v>
          </cell>
          <cell r="S2283" t="str">
            <v/>
          </cell>
          <cell r="AN2283">
            <v>1</v>
          </cell>
          <cell r="AY2283">
            <v>1</v>
          </cell>
        </row>
        <row r="2284">
          <cell r="B2284" t="str">
            <v>United States</v>
          </cell>
          <cell r="D2284" t="str">
            <v>Military</v>
          </cell>
          <cell r="S2284" t="str">
            <v/>
          </cell>
          <cell r="AN2284">
            <v>1</v>
          </cell>
          <cell r="AY2284">
            <v>1</v>
          </cell>
        </row>
        <row r="2285">
          <cell r="B2285" t="str">
            <v>United States</v>
          </cell>
          <cell r="D2285" t="str">
            <v>Military</v>
          </cell>
          <cell r="S2285" t="str">
            <v/>
          </cell>
          <cell r="AN2285">
            <v>1</v>
          </cell>
          <cell r="AY2285">
            <v>1</v>
          </cell>
        </row>
        <row r="2286">
          <cell r="B2286" t="str">
            <v>United States</v>
          </cell>
          <cell r="D2286" t="str">
            <v>Military</v>
          </cell>
          <cell r="S2286" t="str">
            <v/>
          </cell>
          <cell r="AN2286">
            <v>1</v>
          </cell>
          <cell r="AY2286">
            <v>1</v>
          </cell>
        </row>
        <row r="2287">
          <cell r="B2287" t="str">
            <v>United States</v>
          </cell>
          <cell r="D2287" t="str">
            <v>Military</v>
          </cell>
          <cell r="S2287" t="str">
            <v/>
          </cell>
          <cell r="AN2287">
            <v>1</v>
          </cell>
          <cell r="AY2287">
            <v>1</v>
          </cell>
        </row>
        <row r="2288">
          <cell r="B2288" t="str">
            <v>United States</v>
          </cell>
          <cell r="D2288" t="str">
            <v>Military</v>
          </cell>
          <cell r="S2288" t="str">
            <v/>
          </cell>
          <cell r="AN2288">
            <v>1</v>
          </cell>
          <cell r="AY2288">
            <v>1</v>
          </cell>
        </row>
        <row r="2289">
          <cell r="B2289" t="str">
            <v>United States</v>
          </cell>
          <cell r="D2289" t="str">
            <v>Military</v>
          </cell>
          <cell r="S2289" t="str">
            <v/>
          </cell>
          <cell r="AN2289">
            <v>1</v>
          </cell>
          <cell r="AY2289">
            <v>1</v>
          </cell>
        </row>
        <row r="2290">
          <cell r="B2290" t="str">
            <v>United States</v>
          </cell>
          <cell r="D2290" t="str">
            <v>Military</v>
          </cell>
          <cell r="S2290" t="str">
            <v/>
          </cell>
          <cell r="AN2290">
            <v>1</v>
          </cell>
          <cell r="AY2290">
            <v>1</v>
          </cell>
        </row>
        <row r="2291">
          <cell r="B2291" t="str">
            <v>United States</v>
          </cell>
          <cell r="D2291" t="str">
            <v>Military</v>
          </cell>
          <cell r="S2291" t="str">
            <v/>
          </cell>
          <cell r="AN2291">
            <v>1</v>
          </cell>
          <cell r="AY2291">
            <v>1</v>
          </cell>
        </row>
        <row r="2292">
          <cell r="B2292" t="str">
            <v>United States</v>
          </cell>
          <cell r="D2292" t="str">
            <v>Military</v>
          </cell>
          <cell r="S2292" t="str">
            <v/>
          </cell>
          <cell r="AN2292">
            <v>1</v>
          </cell>
          <cell r="AY2292">
            <v>1</v>
          </cell>
        </row>
        <row r="2293">
          <cell r="B2293" t="str">
            <v>United States</v>
          </cell>
          <cell r="D2293" t="str">
            <v>Military</v>
          </cell>
          <cell r="S2293" t="str">
            <v/>
          </cell>
          <cell r="AN2293">
            <v>1</v>
          </cell>
          <cell r="AY2293">
            <v>1</v>
          </cell>
        </row>
        <row r="2294">
          <cell r="B2294" t="str">
            <v>United States</v>
          </cell>
          <cell r="D2294" t="str">
            <v>Military</v>
          </cell>
          <cell r="S2294" t="str">
            <v/>
          </cell>
          <cell r="AN2294">
            <v>1</v>
          </cell>
          <cell r="AY2294">
            <v>1</v>
          </cell>
        </row>
        <row r="2295">
          <cell r="B2295" t="str">
            <v>United States</v>
          </cell>
          <cell r="D2295" t="str">
            <v>Military</v>
          </cell>
          <cell r="S2295" t="str">
            <v/>
          </cell>
          <cell r="AN2295">
            <v>1</v>
          </cell>
          <cell r="AY2295">
            <v>1</v>
          </cell>
        </row>
        <row r="2296">
          <cell r="B2296" t="str">
            <v>United States</v>
          </cell>
          <cell r="D2296" t="str">
            <v>Military</v>
          </cell>
          <cell r="S2296" t="str">
            <v/>
          </cell>
          <cell r="AN2296">
            <v>1</v>
          </cell>
          <cell r="AY2296">
            <v>1</v>
          </cell>
        </row>
        <row r="2297">
          <cell r="B2297" t="str">
            <v>United States</v>
          </cell>
          <cell r="D2297" t="str">
            <v>Military</v>
          </cell>
          <cell r="S2297" t="str">
            <v/>
          </cell>
          <cell r="AN2297">
            <v>1</v>
          </cell>
          <cell r="AY2297">
            <v>1</v>
          </cell>
        </row>
        <row r="2298">
          <cell r="B2298" t="str">
            <v>United States</v>
          </cell>
          <cell r="D2298" t="str">
            <v>Military</v>
          </cell>
          <cell r="S2298" t="str">
            <v/>
          </cell>
          <cell r="AN2298">
            <v>1</v>
          </cell>
          <cell r="AY2298">
            <v>1</v>
          </cell>
        </row>
        <row r="2299">
          <cell r="B2299" t="str">
            <v>United States</v>
          </cell>
          <cell r="D2299" t="str">
            <v>Military</v>
          </cell>
          <cell r="S2299" t="str">
            <v/>
          </cell>
          <cell r="AN2299">
            <v>1</v>
          </cell>
          <cell r="AY2299">
            <v>1</v>
          </cell>
        </row>
        <row r="2300">
          <cell r="B2300" t="str">
            <v>United States</v>
          </cell>
          <cell r="D2300" t="str">
            <v>Military</v>
          </cell>
          <cell r="S2300" t="str">
            <v/>
          </cell>
          <cell r="AN2300">
            <v>1</v>
          </cell>
          <cell r="AY2300">
            <v>1</v>
          </cell>
        </row>
        <row r="2301">
          <cell r="B2301" t="str">
            <v>United States</v>
          </cell>
          <cell r="D2301" t="str">
            <v>Military</v>
          </cell>
          <cell r="S2301" t="str">
            <v/>
          </cell>
          <cell r="AN2301">
            <v>1</v>
          </cell>
          <cell r="AY2301">
            <v>1</v>
          </cell>
        </row>
        <row r="2302">
          <cell r="B2302" t="str">
            <v>United States</v>
          </cell>
          <cell r="D2302" t="str">
            <v>Military</v>
          </cell>
          <cell r="S2302" t="str">
            <v/>
          </cell>
          <cell r="AN2302">
            <v>1</v>
          </cell>
          <cell r="AY2302">
            <v>1</v>
          </cell>
        </row>
        <row r="2303">
          <cell r="B2303" t="str">
            <v>United States</v>
          </cell>
          <cell r="D2303" t="str">
            <v>Military</v>
          </cell>
          <cell r="S2303" t="str">
            <v/>
          </cell>
          <cell r="AN2303">
            <v>1</v>
          </cell>
          <cell r="AY2303">
            <v>1</v>
          </cell>
        </row>
        <row r="2304">
          <cell r="B2304" t="str">
            <v>United States</v>
          </cell>
          <cell r="D2304" t="str">
            <v>Military</v>
          </cell>
          <cell r="S2304" t="str">
            <v/>
          </cell>
          <cell r="AN2304">
            <v>1</v>
          </cell>
          <cell r="AY2304">
            <v>1</v>
          </cell>
        </row>
        <row r="2305">
          <cell r="B2305" t="str">
            <v>United States</v>
          </cell>
          <cell r="D2305" t="str">
            <v>Military</v>
          </cell>
          <cell r="S2305" t="str">
            <v/>
          </cell>
          <cell r="AN2305">
            <v>1</v>
          </cell>
          <cell r="AY2305">
            <v>1</v>
          </cell>
        </row>
        <row r="2306">
          <cell r="B2306" t="str">
            <v>United States</v>
          </cell>
          <cell r="D2306" t="str">
            <v>Military</v>
          </cell>
          <cell r="S2306" t="str">
            <v/>
          </cell>
          <cell r="AN2306">
            <v>1</v>
          </cell>
          <cell r="AY2306">
            <v>1</v>
          </cell>
        </row>
        <row r="2307">
          <cell r="B2307" t="str">
            <v>United States</v>
          </cell>
          <cell r="D2307" t="str">
            <v>Military</v>
          </cell>
          <cell r="S2307" t="str">
            <v/>
          </cell>
          <cell r="AN2307">
            <v>1</v>
          </cell>
          <cell r="AY2307">
            <v>1</v>
          </cell>
        </row>
        <row r="2308">
          <cell r="B2308" t="str">
            <v>United States</v>
          </cell>
          <cell r="D2308" t="str">
            <v>Military</v>
          </cell>
          <cell r="S2308" t="str">
            <v/>
          </cell>
          <cell r="AN2308">
            <v>1</v>
          </cell>
          <cell r="AY2308">
            <v>1</v>
          </cell>
        </row>
        <row r="2309">
          <cell r="B2309" t="str">
            <v>United States</v>
          </cell>
          <cell r="D2309" t="str">
            <v>Military</v>
          </cell>
          <cell r="S2309" t="str">
            <v/>
          </cell>
          <cell r="AN2309">
            <v>1</v>
          </cell>
          <cell r="AY2309">
            <v>1</v>
          </cell>
        </row>
        <row r="2310">
          <cell r="B2310" t="str">
            <v>United States</v>
          </cell>
          <cell r="D2310" t="str">
            <v>Military</v>
          </cell>
          <cell r="S2310" t="str">
            <v/>
          </cell>
          <cell r="AN2310">
            <v>1</v>
          </cell>
          <cell r="AY2310">
            <v>1</v>
          </cell>
        </row>
        <row r="2311">
          <cell r="B2311" t="str">
            <v>United States</v>
          </cell>
          <cell r="D2311" t="str">
            <v>Military</v>
          </cell>
          <cell r="S2311" t="str">
            <v/>
          </cell>
          <cell r="AN2311">
            <v>1</v>
          </cell>
          <cell r="AY2311">
            <v>1</v>
          </cell>
        </row>
        <row r="2312">
          <cell r="B2312" t="str">
            <v>United States</v>
          </cell>
          <cell r="D2312" t="str">
            <v>Military</v>
          </cell>
          <cell r="S2312" t="str">
            <v/>
          </cell>
          <cell r="AN2312">
            <v>1</v>
          </cell>
          <cell r="AY2312">
            <v>1</v>
          </cell>
        </row>
        <row r="2313">
          <cell r="B2313" t="str">
            <v>United States</v>
          </cell>
          <cell r="D2313" t="str">
            <v>Military</v>
          </cell>
          <cell r="S2313" t="str">
            <v/>
          </cell>
          <cell r="AN2313">
            <v>1</v>
          </cell>
          <cell r="AY2313">
            <v>1</v>
          </cell>
        </row>
        <row r="2314">
          <cell r="B2314" t="str">
            <v>United States</v>
          </cell>
          <cell r="D2314" t="str">
            <v>Military</v>
          </cell>
          <cell r="S2314" t="str">
            <v/>
          </cell>
          <cell r="AN2314">
            <v>1</v>
          </cell>
          <cell r="AY2314">
            <v>1</v>
          </cell>
        </row>
        <row r="2315">
          <cell r="B2315" t="str">
            <v>United States</v>
          </cell>
          <cell r="D2315" t="str">
            <v>Military</v>
          </cell>
          <cell r="S2315" t="str">
            <v/>
          </cell>
          <cell r="AN2315">
            <v>1</v>
          </cell>
          <cell r="AY2315">
            <v>1</v>
          </cell>
        </row>
        <row r="2316">
          <cell r="B2316" t="str">
            <v>United States</v>
          </cell>
          <cell r="D2316" t="str">
            <v>Military</v>
          </cell>
          <cell r="S2316" t="str">
            <v/>
          </cell>
          <cell r="AN2316">
            <v>1</v>
          </cell>
          <cell r="AY2316">
            <v>1</v>
          </cell>
        </row>
        <row r="2317">
          <cell r="B2317" t="str">
            <v>United States</v>
          </cell>
          <cell r="D2317" t="str">
            <v>Military</v>
          </cell>
          <cell r="S2317" t="str">
            <v/>
          </cell>
          <cell r="AN2317">
            <v>1</v>
          </cell>
          <cell r="AY2317">
            <v>1</v>
          </cell>
        </row>
        <row r="2318">
          <cell r="B2318" t="str">
            <v>United States</v>
          </cell>
          <cell r="D2318" t="str">
            <v>Military</v>
          </cell>
          <cell r="S2318" t="str">
            <v/>
          </cell>
          <cell r="AN2318">
            <v>1</v>
          </cell>
          <cell r="AY2318">
            <v>1</v>
          </cell>
        </row>
        <row r="2319">
          <cell r="B2319" t="str">
            <v>United States</v>
          </cell>
          <cell r="D2319" t="str">
            <v>Military</v>
          </cell>
          <cell r="S2319" t="str">
            <v/>
          </cell>
          <cell r="AN2319">
            <v>1</v>
          </cell>
          <cell r="AY2319">
            <v>1</v>
          </cell>
        </row>
        <row r="2320">
          <cell r="B2320" t="str">
            <v>United States</v>
          </cell>
          <cell r="D2320" t="str">
            <v>Military</v>
          </cell>
          <cell r="S2320" t="str">
            <v/>
          </cell>
          <cell r="AN2320">
            <v>1</v>
          </cell>
          <cell r="AY2320">
            <v>1</v>
          </cell>
        </row>
        <row r="2321">
          <cell r="B2321" t="str">
            <v>United States</v>
          </cell>
          <cell r="D2321" t="str">
            <v>Military</v>
          </cell>
          <cell r="S2321" t="str">
            <v/>
          </cell>
          <cell r="AN2321">
            <v>1</v>
          </cell>
          <cell r="AY2321">
            <v>1</v>
          </cell>
        </row>
        <row r="2322">
          <cell r="B2322" t="str">
            <v>United States</v>
          </cell>
          <cell r="D2322" t="str">
            <v>Military</v>
          </cell>
          <cell r="S2322" t="str">
            <v/>
          </cell>
          <cell r="AN2322">
            <v>1</v>
          </cell>
          <cell r="AY2322">
            <v>1</v>
          </cell>
        </row>
        <row r="2323">
          <cell r="B2323" t="str">
            <v>United States</v>
          </cell>
          <cell r="D2323" t="str">
            <v>Military</v>
          </cell>
          <cell r="S2323" t="str">
            <v/>
          </cell>
          <cell r="AN2323">
            <v>1</v>
          </cell>
          <cell r="AY2323">
            <v>1</v>
          </cell>
        </row>
        <row r="2324">
          <cell r="B2324" t="str">
            <v>United States</v>
          </cell>
          <cell r="D2324" t="str">
            <v>Military</v>
          </cell>
          <cell r="S2324" t="str">
            <v/>
          </cell>
          <cell r="AN2324">
            <v>1</v>
          </cell>
          <cell r="AY2324">
            <v>1</v>
          </cell>
        </row>
        <row r="2325">
          <cell r="B2325" t="str">
            <v>United States</v>
          </cell>
          <cell r="D2325" t="str">
            <v>Military</v>
          </cell>
          <cell r="S2325" t="str">
            <v/>
          </cell>
          <cell r="AN2325">
            <v>1</v>
          </cell>
          <cell r="AY2325">
            <v>1</v>
          </cell>
        </row>
        <row r="2326">
          <cell r="B2326" t="str">
            <v>United States</v>
          </cell>
          <cell r="D2326" t="str">
            <v>Military</v>
          </cell>
          <cell r="S2326" t="str">
            <v/>
          </cell>
          <cell r="AN2326">
            <v>1</v>
          </cell>
          <cell r="AY2326">
            <v>1</v>
          </cell>
        </row>
        <row r="2327">
          <cell r="B2327" t="str">
            <v>United States</v>
          </cell>
          <cell r="D2327" t="str">
            <v>Military</v>
          </cell>
          <cell r="S2327" t="str">
            <v/>
          </cell>
          <cell r="AN2327">
            <v>1</v>
          </cell>
          <cell r="AY2327">
            <v>1</v>
          </cell>
        </row>
        <row r="2328">
          <cell r="B2328" t="str">
            <v>United States</v>
          </cell>
          <cell r="D2328" t="str">
            <v>Military</v>
          </cell>
          <cell r="S2328" t="str">
            <v/>
          </cell>
          <cell r="AN2328">
            <v>1</v>
          </cell>
          <cell r="AY2328">
            <v>1</v>
          </cell>
        </row>
        <row r="2329">
          <cell r="B2329" t="str">
            <v>United States</v>
          </cell>
          <cell r="D2329" t="str">
            <v>Military</v>
          </cell>
          <cell r="S2329" t="str">
            <v/>
          </cell>
          <cell r="AN2329">
            <v>1</v>
          </cell>
          <cell r="AY2329">
            <v>1</v>
          </cell>
        </row>
        <row r="2330">
          <cell r="B2330" t="str">
            <v>United States</v>
          </cell>
          <cell r="D2330" t="str">
            <v>Military</v>
          </cell>
          <cell r="S2330" t="str">
            <v/>
          </cell>
          <cell r="AN2330">
            <v>1</v>
          </cell>
          <cell r="AY2330">
            <v>1</v>
          </cell>
        </row>
        <row r="2331">
          <cell r="B2331" t="str">
            <v>United States</v>
          </cell>
          <cell r="D2331" t="str">
            <v>Military</v>
          </cell>
          <cell r="S2331" t="str">
            <v/>
          </cell>
          <cell r="AN2331">
            <v>1</v>
          </cell>
          <cell r="AY2331">
            <v>1</v>
          </cell>
        </row>
        <row r="2332">
          <cell r="B2332" t="str">
            <v>United States</v>
          </cell>
          <cell r="D2332" t="str">
            <v>Military</v>
          </cell>
          <cell r="S2332" t="str">
            <v/>
          </cell>
          <cell r="AN2332">
            <v>1</v>
          </cell>
          <cell r="AY2332">
            <v>1</v>
          </cell>
        </row>
        <row r="2333">
          <cell r="B2333" t="str">
            <v>United States</v>
          </cell>
          <cell r="D2333" t="str">
            <v>Military</v>
          </cell>
          <cell r="S2333" t="str">
            <v/>
          </cell>
          <cell r="AN2333">
            <v>1</v>
          </cell>
          <cell r="AY2333">
            <v>1</v>
          </cell>
        </row>
        <row r="2334">
          <cell r="B2334" t="str">
            <v>United States</v>
          </cell>
          <cell r="D2334" t="str">
            <v>Military</v>
          </cell>
          <cell r="S2334" t="str">
            <v/>
          </cell>
          <cell r="AN2334">
            <v>1</v>
          </cell>
          <cell r="AY2334">
            <v>1</v>
          </cell>
        </row>
        <row r="2335">
          <cell r="B2335" t="str">
            <v>United States</v>
          </cell>
          <cell r="D2335" t="str">
            <v>Military</v>
          </cell>
          <cell r="S2335" t="str">
            <v/>
          </cell>
          <cell r="AN2335">
            <v>1</v>
          </cell>
          <cell r="AY2335">
            <v>1</v>
          </cell>
        </row>
        <row r="2336">
          <cell r="B2336" t="str">
            <v>United States</v>
          </cell>
          <cell r="D2336" t="str">
            <v>Military</v>
          </cell>
          <cell r="S2336" t="str">
            <v/>
          </cell>
          <cell r="AN2336">
            <v>1</v>
          </cell>
          <cell r="AY2336">
            <v>1</v>
          </cell>
        </row>
        <row r="2337">
          <cell r="B2337" t="str">
            <v>United States</v>
          </cell>
          <cell r="D2337" t="str">
            <v>Military</v>
          </cell>
          <cell r="S2337" t="str">
            <v/>
          </cell>
          <cell r="AN2337">
            <v>1</v>
          </cell>
          <cell r="AY2337">
            <v>1</v>
          </cell>
        </row>
        <row r="2338">
          <cell r="B2338" t="str">
            <v>United States</v>
          </cell>
          <cell r="D2338" t="str">
            <v>Military</v>
          </cell>
          <cell r="S2338" t="str">
            <v/>
          </cell>
          <cell r="AN2338">
            <v>1</v>
          </cell>
          <cell r="AY2338">
            <v>1</v>
          </cell>
        </row>
        <row r="2339">
          <cell r="B2339" t="str">
            <v>United States</v>
          </cell>
          <cell r="D2339" t="str">
            <v>Military</v>
          </cell>
          <cell r="S2339" t="str">
            <v/>
          </cell>
          <cell r="AN2339">
            <v>1</v>
          </cell>
          <cell r="AY2339">
            <v>1</v>
          </cell>
        </row>
        <row r="2340">
          <cell r="B2340" t="str">
            <v>United States</v>
          </cell>
          <cell r="D2340" t="str">
            <v>Military</v>
          </cell>
          <cell r="S2340" t="str">
            <v/>
          </cell>
          <cell r="AN2340">
            <v>1</v>
          </cell>
          <cell r="AY2340">
            <v>1</v>
          </cell>
        </row>
        <row r="2341">
          <cell r="B2341" t="str">
            <v>United States</v>
          </cell>
          <cell r="D2341" t="str">
            <v>Military</v>
          </cell>
          <cell r="S2341" t="str">
            <v/>
          </cell>
          <cell r="AN2341">
            <v>1</v>
          </cell>
          <cell r="AY2341">
            <v>1</v>
          </cell>
        </row>
        <row r="2342">
          <cell r="B2342" t="str">
            <v>United States</v>
          </cell>
          <cell r="D2342" t="str">
            <v>Military</v>
          </cell>
          <cell r="S2342" t="str">
            <v/>
          </cell>
          <cell r="AN2342">
            <v>1</v>
          </cell>
          <cell r="AY2342">
            <v>1</v>
          </cell>
        </row>
        <row r="2343">
          <cell r="B2343" t="str">
            <v>United States</v>
          </cell>
          <cell r="D2343" t="str">
            <v>Military</v>
          </cell>
          <cell r="S2343" t="str">
            <v/>
          </cell>
          <cell r="AN2343">
            <v>1</v>
          </cell>
          <cell r="AY2343">
            <v>1</v>
          </cell>
        </row>
        <row r="2344">
          <cell r="B2344" t="str">
            <v>United States</v>
          </cell>
          <cell r="D2344" t="str">
            <v>Military</v>
          </cell>
          <cell r="S2344" t="str">
            <v/>
          </cell>
          <cell r="AN2344">
            <v>1</v>
          </cell>
          <cell r="AY2344">
            <v>1</v>
          </cell>
        </row>
        <row r="2345">
          <cell r="B2345" t="str">
            <v>United States</v>
          </cell>
          <cell r="D2345" t="str">
            <v>Military</v>
          </cell>
          <cell r="S2345" t="str">
            <v/>
          </cell>
          <cell r="AN2345">
            <v>1</v>
          </cell>
          <cell r="AY2345">
            <v>1</v>
          </cell>
        </row>
        <row r="2346">
          <cell r="B2346" t="str">
            <v>United States</v>
          </cell>
          <cell r="D2346" t="str">
            <v>Military</v>
          </cell>
          <cell r="S2346" t="str">
            <v/>
          </cell>
          <cell r="AN2346">
            <v>1</v>
          </cell>
          <cell r="AY2346">
            <v>1</v>
          </cell>
        </row>
        <row r="2347">
          <cell r="B2347" t="str">
            <v>United States</v>
          </cell>
          <cell r="D2347" t="str">
            <v>Military</v>
          </cell>
          <cell r="S2347" t="str">
            <v/>
          </cell>
          <cell r="AN2347">
            <v>1</v>
          </cell>
          <cell r="AY2347">
            <v>1</v>
          </cell>
        </row>
        <row r="2348">
          <cell r="B2348" t="str">
            <v>United States</v>
          </cell>
          <cell r="D2348" t="str">
            <v>Military</v>
          </cell>
          <cell r="S2348" t="str">
            <v/>
          </cell>
          <cell r="AN2348">
            <v>1</v>
          </cell>
          <cell r="AY2348">
            <v>1</v>
          </cell>
        </row>
        <row r="2349">
          <cell r="B2349" t="str">
            <v>United States</v>
          </cell>
          <cell r="D2349" t="str">
            <v>Military</v>
          </cell>
          <cell r="S2349" t="str">
            <v/>
          </cell>
          <cell r="AN2349">
            <v>1</v>
          </cell>
          <cell r="AY2349">
            <v>1</v>
          </cell>
        </row>
        <row r="2350">
          <cell r="B2350" t="str">
            <v>United States</v>
          </cell>
          <cell r="D2350" t="str">
            <v>Military</v>
          </cell>
          <cell r="S2350" t="str">
            <v/>
          </cell>
          <cell r="AN2350">
            <v>1</v>
          </cell>
          <cell r="AY2350">
            <v>1</v>
          </cell>
        </row>
        <row r="2351">
          <cell r="B2351" t="str">
            <v>United States</v>
          </cell>
          <cell r="D2351" t="str">
            <v>Military</v>
          </cell>
          <cell r="S2351" t="str">
            <v/>
          </cell>
          <cell r="AN2351">
            <v>1</v>
          </cell>
          <cell r="AY2351">
            <v>1</v>
          </cell>
        </row>
        <row r="2352">
          <cell r="B2352" t="str">
            <v>United States</v>
          </cell>
          <cell r="D2352" t="str">
            <v>Military</v>
          </cell>
          <cell r="S2352" t="str">
            <v/>
          </cell>
          <cell r="AN2352">
            <v>1</v>
          </cell>
          <cell r="AY2352">
            <v>1</v>
          </cell>
        </row>
        <row r="2353">
          <cell r="B2353" t="str">
            <v>United States</v>
          </cell>
          <cell r="D2353" t="str">
            <v>Military</v>
          </cell>
          <cell r="S2353" t="str">
            <v/>
          </cell>
          <cell r="AN2353">
            <v>1</v>
          </cell>
          <cell r="AY2353">
            <v>1</v>
          </cell>
        </row>
        <row r="2354">
          <cell r="B2354" t="str">
            <v>United States</v>
          </cell>
          <cell r="D2354" t="str">
            <v>Military</v>
          </cell>
          <cell r="S2354" t="str">
            <v/>
          </cell>
          <cell r="AN2354">
            <v>1</v>
          </cell>
          <cell r="AY2354">
            <v>1</v>
          </cell>
        </row>
        <row r="2355">
          <cell r="B2355" t="str">
            <v>United States</v>
          </cell>
          <cell r="D2355" t="str">
            <v>Military</v>
          </cell>
          <cell r="S2355" t="str">
            <v/>
          </cell>
          <cell r="AN2355">
            <v>1</v>
          </cell>
          <cell r="AY2355">
            <v>1</v>
          </cell>
        </row>
        <row r="2356">
          <cell r="B2356" t="str">
            <v>United States</v>
          </cell>
          <cell r="D2356" t="str">
            <v>Military</v>
          </cell>
          <cell r="S2356" t="str">
            <v/>
          </cell>
          <cell r="AN2356">
            <v>1</v>
          </cell>
          <cell r="AY2356">
            <v>1</v>
          </cell>
        </row>
        <row r="2357">
          <cell r="B2357" t="str">
            <v>United States</v>
          </cell>
          <cell r="D2357" t="str">
            <v>Military</v>
          </cell>
          <cell r="S2357" t="str">
            <v/>
          </cell>
          <cell r="AN2357">
            <v>1</v>
          </cell>
          <cell r="AY2357">
            <v>1</v>
          </cell>
        </row>
        <row r="2358">
          <cell r="B2358" t="str">
            <v>United States</v>
          </cell>
          <cell r="D2358" t="str">
            <v>Military</v>
          </cell>
          <cell r="S2358" t="str">
            <v/>
          </cell>
          <cell r="AN2358">
            <v>1</v>
          </cell>
          <cell r="AY2358">
            <v>1</v>
          </cell>
        </row>
        <row r="2359">
          <cell r="B2359" t="str">
            <v>United States</v>
          </cell>
          <cell r="D2359" t="str">
            <v>Military</v>
          </cell>
          <cell r="S2359" t="str">
            <v/>
          </cell>
          <cell r="AN2359">
            <v>1</v>
          </cell>
          <cell r="AY2359">
            <v>1</v>
          </cell>
        </row>
        <row r="2360">
          <cell r="B2360" t="str">
            <v>United States</v>
          </cell>
          <cell r="D2360" t="str">
            <v>Military</v>
          </cell>
          <cell r="S2360" t="str">
            <v/>
          </cell>
          <cell r="AN2360">
            <v>1</v>
          </cell>
          <cell r="AY2360">
            <v>1</v>
          </cell>
        </row>
        <row r="2361">
          <cell r="B2361" t="str">
            <v>United States</v>
          </cell>
          <cell r="D2361" t="str">
            <v>Military</v>
          </cell>
          <cell r="S2361" t="str">
            <v/>
          </cell>
          <cell r="AN2361">
            <v>1</v>
          </cell>
          <cell r="AY2361">
            <v>1</v>
          </cell>
        </row>
        <row r="2362">
          <cell r="B2362" t="str">
            <v>United States</v>
          </cell>
          <cell r="D2362" t="str">
            <v>Military</v>
          </cell>
          <cell r="S2362" t="str">
            <v/>
          </cell>
          <cell r="AN2362">
            <v>1</v>
          </cell>
          <cell r="AY2362">
            <v>1</v>
          </cell>
        </row>
        <row r="2363">
          <cell r="B2363" t="str">
            <v>United States</v>
          </cell>
          <cell r="D2363" t="str">
            <v>Military</v>
          </cell>
          <cell r="S2363" t="str">
            <v/>
          </cell>
          <cell r="AN2363">
            <v>1</v>
          </cell>
          <cell r="AY2363">
            <v>1</v>
          </cell>
        </row>
        <row r="2364">
          <cell r="B2364" t="str">
            <v>United States</v>
          </cell>
          <cell r="D2364" t="str">
            <v>Military</v>
          </cell>
          <cell r="S2364" t="str">
            <v/>
          </cell>
          <cell r="AN2364">
            <v>1</v>
          </cell>
          <cell r="AY2364">
            <v>1</v>
          </cell>
        </row>
        <row r="2365">
          <cell r="B2365" t="str">
            <v>United States</v>
          </cell>
          <cell r="D2365" t="str">
            <v>Military</v>
          </cell>
          <cell r="S2365" t="str">
            <v/>
          </cell>
          <cell r="AN2365">
            <v>1</v>
          </cell>
          <cell r="AY2365">
            <v>1</v>
          </cell>
        </row>
        <row r="2366">
          <cell r="B2366" t="str">
            <v>United States</v>
          </cell>
          <cell r="D2366" t="str">
            <v>Military</v>
          </cell>
          <cell r="S2366" t="str">
            <v/>
          </cell>
          <cell r="AN2366">
            <v>1</v>
          </cell>
          <cell r="AY2366">
            <v>1</v>
          </cell>
        </row>
        <row r="2367">
          <cell r="B2367" t="str">
            <v>United States</v>
          </cell>
          <cell r="D2367" t="str">
            <v>Military</v>
          </cell>
          <cell r="S2367" t="str">
            <v/>
          </cell>
          <cell r="AN2367">
            <v>1</v>
          </cell>
          <cell r="AY2367">
            <v>1</v>
          </cell>
        </row>
        <row r="2368">
          <cell r="B2368" t="str">
            <v>United States</v>
          </cell>
          <cell r="D2368" t="str">
            <v>Military</v>
          </cell>
          <cell r="S2368" t="str">
            <v/>
          </cell>
          <cell r="AN2368">
            <v>1</v>
          </cell>
          <cell r="AY2368">
            <v>1</v>
          </cell>
        </row>
        <row r="2369">
          <cell r="B2369" t="str">
            <v>United States</v>
          </cell>
          <cell r="D2369" t="str">
            <v>Military</v>
          </cell>
          <cell r="S2369" t="str">
            <v/>
          </cell>
          <cell r="AN2369">
            <v>1</v>
          </cell>
          <cell r="AY2369">
            <v>1</v>
          </cell>
        </row>
        <row r="2370">
          <cell r="B2370" t="str">
            <v>United States</v>
          </cell>
          <cell r="D2370" t="str">
            <v>Military</v>
          </cell>
          <cell r="S2370" t="str">
            <v/>
          </cell>
          <cell r="AN2370">
            <v>1</v>
          </cell>
          <cell r="AY2370">
            <v>1</v>
          </cell>
        </row>
        <row r="2371">
          <cell r="B2371" t="str">
            <v>United States</v>
          </cell>
          <cell r="D2371" t="str">
            <v>Military</v>
          </cell>
          <cell r="S2371" t="str">
            <v/>
          </cell>
          <cell r="AN2371">
            <v>1</v>
          </cell>
          <cell r="AY2371">
            <v>1</v>
          </cell>
        </row>
        <row r="2372">
          <cell r="B2372" t="str">
            <v>United States</v>
          </cell>
          <cell r="D2372" t="str">
            <v>Military</v>
          </cell>
          <cell r="S2372" t="str">
            <v/>
          </cell>
          <cell r="AN2372">
            <v>1</v>
          </cell>
          <cell r="AY2372">
            <v>1</v>
          </cell>
        </row>
        <row r="2373">
          <cell r="B2373" t="str">
            <v>United States</v>
          </cell>
          <cell r="D2373" t="str">
            <v>Military</v>
          </cell>
          <cell r="S2373" t="str">
            <v/>
          </cell>
          <cell r="AN2373">
            <v>1</v>
          </cell>
          <cell r="AY2373">
            <v>1</v>
          </cell>
        </row>
        <row r="2374">
          <cell r="B2374" t="str">
            <v>United States</v>
          </cell>
          <cell r="D2374" t="str">
            <v>Military</v>
          </cell>
          <cell r="S2374" t="str">
            <v/>
          </cell>
          <cell r="AN2374">
            <v>1</v>
          </cell>
          <cell r="AY2374">
            <v>1</v>
          </cell>
        </row>
        <row r="2375">
          <cell r="B2375" t="str">
            <v>United States</v>
          </cell>
          <cell r="D2375" t="str">
            <v>Military</v>
          </cell>
          <cell r="S2375" t="str">
            <v/>
          </cell>
          <cell r="AN2375">
            <v>1</v>
          </cell>
          <cell r="AY2375">
            <v>1</v>
          </cell>
        </row>
        <row r="2376">
          <cell r="B2376" t="str">
            <v>United States</v>
          </cell>
          <cell r="D2376" t="str">
            <v>Military</v>
          </cell>
          <cell r="S2376" t="str">
            <v/>
          </cell>
          <cell r="AN2376">
            <v>1</v>
          </cell>
          <cell r="AY2376">
            <v>1</v>
          </cell>
        </row>
        <row r="2377">
          <cell r="B2377" t="str">
            <v>United States</v>
          </cell>
          <cell r="D2377" t="str">
            <v>Military</v>
          </cell>
          <cell r="S2377" t="str">
            <v/>
          </cell>
          <cell r="AN2377">
            <v>1</v>
          </cell>
          <cell r="AY2377">
            <v>1</v>
          </cell>
        </row>
        <row r="2378">
          <cell r="B2378" t="str">
            <v>United States</v>
          </cell>
          <cell r="D2378" t="str">
            <v>Military</v>
          </cell>
          <cell r="S2378" t="str">
            <v/>
          </cell>
          <cell r="AN2378">
            <v>1</v>
          </cell>
          <cell r="AY2378">
            <v>1</v>
          </cell>
        </row>
        <row r="2379">
          <cell r="B2379" t="str">
            <v>United States</v>
          </cell>
          <cell r="D2379" t="str">
            <v>Military</v>
          </cell>
          <cell r="S2379" t="str">
            <v/>
          </cell>
          <cell r="AN2379">
            <v>1</v>
          </cell>
          <cell r="AY2379">
            <v>1</v>
          </cell>
        </row>
        <row r="2380">
          <cell r="B2380" t="str">
            <v>United States</v>
          </cell>
          <cell r="D2380" t="str">
            <v>Military</v>
          </cell>
          <cell r="S2380" t="str">
            <v/>
          </cell>
          <cell r="AN2380">
            <v>1</v>
          </cell>
          <cell r="AY2380">
            <v>1</v>
          </cell>
        </row>
        <row r="2381">
          <cell r="B2381" t="str">
            <v>United States</v>
          </cell>
          <cell r="D2381" t="str">
            <v>Military</v>
          </cell>
          <cell r="S2381" t="str">
            <v/>
          </cell>
          <cell r="AN2381">
            <v>1</v>
          </cell>
          <cell r="AY2381">
            <v>1</v>
          </cell>
        </row>
        <row r="2382">
          <cell r="B2382" t="str">
            <v>United States</v>
          </cell>
          <cell r="D2382" t="str">
            <v>Military</v>
          </cell>
          <cell r="S2382" t="str">
            <v/>
          </cell>
          <cell r="AN2382">
            <v>1</v>
          </cell>
          <cell r="AY2382">
            <v>1</v>
          </cell>
        </row>
        <row r="2383">
          <cell r="B2383" t="str">
            <v>United States</v>
          </cell>
          <cell r="D2383" t="str">
            <v>Military</v>
          </cell>
          <cell r="S2383" t="str">
            <v/>
          </cell>
          <cell r="AN2383">
            <v>1</v>
          </cell>
          <cell r="AY2383">
            <v>1</v>
          </cell>
        </row>
        <row r="2384">
          <cell r="B2384" t="str">
            <v>United States</v>
          </cell>
          <cell r="D2384" t="str">
            <v>Military</v>
          </cell>
          <cell r="S2384" t="str">
            <v/>
          </cell>
          <cell r="AN2384">
            <v>1</v>
          </cell>
          <cell r="AY2384">
            <v>1</v>
          </cell>
        </row>
        <row r="2385">
          <cell r="B2385" t="str">
            <v>United States</v>
          </cell>
          <cell r="D2385" t="str">
            <v>Military</v>
          </cell>
          <cell r="S2385" t="str">
            <v/>
          </cell>
          <cell r="AN2385">
            <v>1</v>
          </cell>
          <cell r="AY2385">
            <v>1</v>
          </cell>
        </row>
        <row r="2386">
          <cell r="B2386" t="str">
            <v>United States</v>
          </cell>
          <cell r="D2386" t="str">
            <v>Military</v>
          </cell>
          <cell r="S2386" t="str">
            <v/>
          </cell>
          <cell r="AN2386">
            <v>1</v>
          </cell>
          <cell r="AY2386">
            <v>1</v>
          </cell>
        </row>
        <row r="2387">
          <cell r="B2387" t="str">
            <v>United States</v>
          </cell>
          <cell r="D2387" t="str">
            <v>Military</v>
          </cell>
          <cell r="S2387" t="str">
            <v/>
          </cell>
          <cell r="AN2387">
            <v>1</v>
          </cell>
          <cell r="AY2387">
            <v>1</v>
          </cell>
        </row>
        <row r="2388">
          <cell r="B2388" t="str">
            <v>United States</v>
          </cell>
          <cell r="D2388" t="str">
            <v>Military</v>
          </cell>
          <cell r="S2388" t="str">
            <v/>
          </cell>
          <cell r="AN2388">
            <v>1</v>
          </cell>
          <cell r="AY2388">
            <v>1</v>
          </cell>
        </row>
        <row r="2389">
          <cell r="B2389" t="str">
            <v>United States</v>
          </cell>
          <cell r="D2389" t="str">
            <v>Military</v>
          </cell>
          <cell r="S2389" t="str">
            <v/>
          </cell>
          <cell r="AN2389">
            <v>1</v>
          </cell>
          <cell r="AY2389">
            <v>1</v>
          </cell>
        </row>
        <row r="2390">
          <cell r="B2390" t="str">
            <v>United States</v>
          </cell>
          <cell r="D2390" t="str">
            <v>Military</v>
          </cell>
          <cell r="S2390" t="str">
            <v/>
          </cell>
          <cell r="AN2390">
            <v>1</v>
          </cell>
          <cell r="AY2390">
            <v>1</v>
          </cell>
        </row>
        <row r="2391">
          <cell r="B2391" t="str">
            <v>United States</v>
          </cell>
          <cell r="D2391" t="str">
            <v>Military</v>
          </cell>
          <cell r="S2391" t="str">
            <v/>
          </cell>
          <cell r="AN2391">
            <v>1</v>
          </cell>
          <cell r="AY2391">
            <v>1</v>
          </cell>
        </row>
        <row r="2392">
          <cell r="B2392" t="str">
            <v>United States</v>
          </cell>
          <cell r="D2392" t="str">
            <v>Military</v>
          </cell>
          <cell r="S2392" t="str">
            <v/>
          </cell>
          <cell r="AN2392">
            <v>1</v>
          </cell>
          <cell r="AY2392">
            <v>1</v>
          </cell>
        </row>
        <row r="2393">
          <cell r="B2393" t="str">
            <v>United States</v>
          </cell>
          <cell r="D2393" t="str">
            <v>Military</v>
          </cell>
          <cell r="S2393" t="str">
            <v/>
          </cell>
          <cell r="AN2393">
            <v>1</v>
          </cell>
          <cell r="AY2393">
            <v>1</v>
          </cell>
        </row>
        <row r="2394">
          <cell r="B2394" t="str">
            <v>United States</v>
          </cell>
          <cell r="D2394" t="str">
            <v>Military</v>
          </cell>
          <cell r="S2394" t="str">
            <v/>
          </cell>
          <cell r="AN2394">
            <v>1</v>
          </cell>
          <cell r="AY2394">
            <v>1</v>
          </cell>
        </row>
        <row r="2395">
          <cell r="B2395" t="str">
            <v>United States</v>
          </cell>
          <cell r="D2395" t="str">
            <v>Military</v>
          </cell>
          <cell r="S2395" t="str">
            <v/>
          </cell>
          <cell r="AN2395">
            <v>1</v>
          </cell>
          <cell r="AY2395">
            <v>1</v>
          </cell>
        </row>
        <row r="2396">
          <cell r="B2396" t="str">
            <v>United States</v>
          </cell>
          <cell r="D2396" t="str">
            <v>Military</v>
          </cell>
          <cell r="S2396" t="str">
            <v/>
          </cell>
          <cell r="AN2396">
            <v>1</v>
          </cell>
          <cell r="AY2396">
            <v>1</v>
          </cell>
        </row>
        <row r="2397">
          <cell r="B2397" t="str">
            <v>United States</v>
          </cell>
          <cell r="D2397" t="str">
            <v>Military</v>
          </cell>
          <cell r="S2397" t="str">
            <v/>
          </cell>
          <cell r="AN2397">
            <v>1</v>
          </cell>
          <cell r="AY2397">
            <v>1</v>
          </cell>
        </row>
        <row r="2398">
          <cell r="B2398" t="str">
            <v>United States</v>
          </cell>
          <cell r="D2398" t="str">
            <v>Military</v>
          </cell>
          <cell r="S2398" t="str">
            <v/>
          </cell>
          <cell r="AN2398">
            <v>1</v>
          </cell>
          <cell r="AY2398">
            <v>1</v>
          </cell>
        </row>
        <row r="2399">
          <cell r="B2399" t="str">
            <v>United States</v>
          </cell>
          <cell r="D2399" t="str">
            <v>Military</v>
          </cell>
          <cell r="S2399" t="str">
            <v/>
          </cell>
          <cell r="AN2399">
            <v>1</v>
          </cell>
          <cell r="AY2399">
            <v>1</v>
          </cell>
        </row>
        <row r="2400">
          <cell r="B2400" t="str">
            <v>United States</v>
          </cell>
          <cell r="D2400" t="str">
            <v>Military</v>
          </cell>
          <cell r="S2400" t="str">
            <v/>
          </cell>
          <cell r="AN2400">
            <v>1</v>
          </cell>
          <cell r="AY2400">
            <v>1</v>
          </cell>
        </row>
        <row r="2401">
          <cell r="B2401" t="str">
            <v>United States</v>
          </cell>
          <cell r="D2401" t="str">
            <v>Military</v>
          </cell>
          <cell r="S2401" t="str">
            <v/>
          </cell>
          <cell r="AN2401">
            <v>1</v>
          </cell>
          <cell r="AY2401">
            <v>1</v>
          </cell>
        </row>
        <row r="2402">
          <cell r="B2402" t="str">
            <v>United States</v>
          </cell>
          <cell r="D2402" t="str">
            <v>Military</v>
          </cell>
          <cell r="S2402" t="str">
            <v/>
          </cell>
          <cell r="AN2402">
            <v>1</v>
          </cell>
          <cell r="AY2402">
            <v>1</v>
          </cell>
        </row>
        <row r="2403">
          <cell r="B2403" t="str">
            <v>United States</v>
          </cell>
          <cell r="D2403" t="str">
            <v>Military</v>
          </cell>
          <cell r="S2403" t="str">
            <v/>
          </cell>
          <cell r="AN2403">
            <v>1</v>
          </cell>
          <cell r="AY2403">
            <v>1</v>
          </cell>
        </row>
        <row r="2404">
          <cell r="B2404" t="str">
            <v>United States</v>
          </cell>
          <cell r="D2404" t="str">
            <v>Military</v>
          </cell>
          <cell r="S2404" t="str">
            <v/>
          </cell>
          <cell r="AN2404">
            <v>1</v>
          </cell>
          <cell r="AY2404">
            <v>1</v>
          </cell>
        </row>
        <row r="2405">
          <cell r="B2405" t="str">
            <v>United States</v>
          </cell>
          <cell r="D2405" t="str">
            <v>Military</v>
          </cell>
          <cell r="S2405" t="str">
            <v/>
          </cell>
          <cell r="AN2405">
            <v>1</v>
          </cell>
          <cell r="AY2405">
            <v>1</v>
          </cell>
        </row>
        <row r="2406">
          <cell r="B2406" t="str">
            <v>United States</v>
          </cell>
          <cell r="D2406" t="str">
            <v>Military</v>
          </cell>
          <cell r="S2406" t="str">
            <v/>
          </cell>
          <cell r="AN2406">
            <v>1</v>
          </cell>
          <cell r="AY2406">
            <v>1</v>
          </cell>
        </row>
        <row r="2407">
          <cell r="B2407" t="str">
            <v>United States</v>
          </cell>
          <cell r="D2407" t="str">
            <v>Military</v>
          </cell>
          <cell r="S2407" t="str">
            <v/>
          </cell>
          <cell r="AN2407">
            <v>1</v>
          </cell>
          <cell r="AY2407">
            <v>1</v>
          </cell>
        </row>
        <row r="2408">
          <cell r="B2408" t="str">
            <v>United States</v>
          </cell>
          <cell r="D2408" t="str">
            <v>Military</v>
          </cell>
          <cell r="S2408" t="str">
            <v/>
          </cell>
          <cell r="AN2408">
            <v>1</v>
          </cell>
          <cell r="AY2408">
            <v>1</v>
          </cell>
        </row>
        <row r="2409">
          <cell r="B2409" t="str">
            <v>United States</v>
          </cell>
          <cell r="D2409" t="str">
            <v>Military</v>
          </cell>
          <cell r="S2409" t="str">
            <v/>
          </cell>
          <cell r="AN2409">
            <v>1</v>
          </cell>
          <cell r="AY2409">
            <v>1</v>
          </cell>
        </row>
        <row r="2410">
          <cell r="B2410" t="str">
            <v>United States</v>
          </cell>
          <cell r="D2410" t="str">
            <v>Military</v>
          </cell>
          <cell r="S2410" t="str">
            <v/>
          </cell>
          <cell r="AN2410">
            <v>1</v>
          </cell>
          <cell r="AY2410">
            <v>1</v>
          </cell>
        </row>
        <row r="2411">
          <cell r="B2411" t="str">
            <v>United States</v>
          </cell>
          <cell r="D2411" t="str">
            <v>Military</v>
          </cell>
          <cell r="S2411" t="str">
            <v/>
          </cell>
          <cell r="AN2411">
            <v>1</v>
          </cell>
          <cell r="AY2411">
            <v>1</v>
          </cell>
        </row>
        <row r="2412">
          <cell r="B2412" t="str">
            <v>United States</v>
          </cell>
          <cell r="D2412" t="str">
            <v>Military</v>
          </cell>
          <cell r="S2412" t="str">
            <v/>
          </cell>
          <cell r="AN2412">
            <v>1</v>
          </cell>
          <cell r="AY2412">
            <v>1</v>
          </cell>
        </row>
        <row r="2413">
          <cell r="B2413" t="str">
            <v>United States</v>
          </cell>
          <cell r="D2413" t="str">
            <v>Military</v>
          </cell>
          <cell r="S2413" t="str">
            <v/>
          </cell>
          <cell r="AN2413">
            <v>1</v>
          </cell>
          <cell r="AY2413">
            <v>1</v>
          </cell>
        </row>
        <row r="2414">
          <cell r="B2414" t="str">
            <v>United States</v>
          </cell>
          <cell r="D2414" t="str">
            <v>Military</v>
          </cell>
          <cell r="S2414" t="str">
            <v/>
          </cell>
          <cell r="AN2414">
            <v>1</v>
          </cell>
          <cell r="AY2414">
            <v>1</v>
          </cell>
        </row>
        <row r="2415">
          <cell r="B2415" t="str">
            <v>United States</v>
          </cell>
          <cell r="D2415" t="str">
            <v>Military</v>
          </cell>
          <cell r="S2415" t="str">
            <v/>
          </cell>
          <cell r="AN2415">
            <v>1</v>
          </cell>
          <cell r="AY2415">
            <v>1</v>
          </cell>
        </row>
        <row r="2416">
          <cell r="B2416" t="str">
            <v>United States</v>
          </cell>
          <cell r="D2416" t="str">
            <v>Military</v>
          </cell>
          <cell r="S2416" t="str">
            <v/>
          </cell>
          <cell r="AN2416">
            <v>1</v>
          </cell>
          <cell r="AY2416">
            <v>1</v>
          </cell>
        </row>
        <row r="2417">
          <cell r="B2417" t="str">
            <v>United States</v>
          </cell>
          <cell r="D2417" t="str">
            <v>Military</v>
          </cell>
          <cell r="S2417" t="str">
            <v/>
          </cell>
          <cell r="AN2417">
            <v>1</v>
          </cell>
          <cell r="AY2417">
            <v>1</v>
          </cell>
        </row>
        <row r="2418">
          <cell r="B2418" t="str">
            <v>United States</v>
          </cell>
          <cell r="D2418" t="str">
            <v>Military</v>
          </cell>
          <cell r="S2418" t="str">
            <v/>
          </cell>
          <cell r="AN2418">
            <v>1</v>
          </cell>
          <cell r="AY2418">
            <v>1</v>
          </cell>
        </row>
        <row r="2419">
          <cell r="B2419" t="str">
            <v>United States</v>
          </cell>
          <cell r="D2419" t="str">
            <v>Military</v>
          </cell>
          <cell r="S2419" t="str">
            <v/>
          </cell>
          <cell r="AN2419">
            <v>1</v>
          </cell>
          <cell r="AY2419">
            <v>1</v>
          </cell>
        </row>
        <row r="2420">
          <cell r="B2420" t="str">
            <v>United States</v>
          </cell>
          <cell r="D2420" t="str">
            <v>Military</v>
          </cell>
          <cell r="S2420" t="str">
            <v/>
          </cell>
          <cell r="AN2420">
            <v>1</v>
          </cell>
          <cell r="AY2420">
            <v>1</v>
          </cell>
        </row>
        <row r="2421">
          <cell r="B2421" t="str">
            <v>United States</v>
          </cell>
          <cell r="D2421" t="str">
            <v>Military</v>
          </cell>
          <cell r="S2421" t="str">
            <v/>
          </cell>
          <cell r="AN2421">
            <v>1</v>
          </cell>
          <cell r="AY2421">
            <v>1</v>
          </cell>
        </row>
        <row r="2422">
          <cell r="B2422" t="str">
            <v>United States</v>
          </cell>
          <cell r="D2422" t="str">
            <v>Military</v>
          </cell>
          <cell r="S2422" t="str">
            <v/>
          </cell>
          <cell r="AN2422">
            <v>1</v>
          </cell>
          <cell r="AY2422">
            <v>1</v>
          </cell>
        </row>
        <row r="2423">
          <cell r="B2423" t="str">
            <v>United States</v>
          </cell>
          <cell r="D2423" t="str">
            <v>Military</v>
          </cell>
          <cell r="S2423" t="str">
            <v/>
          </cell>
          <cell r="AN2423">
            <v>1</v>
          </cell>
          <cell r="AY2423">
            <v>1</v>
          </cell>
        </row>
        <row r="2424">
          <cell r="B2424" t="str">
            <v>United States</v>
          </cell>
          <cell r="D2424" t="str">
            <v>Military</v>
          </cell>
          <cell r="S2424" t="str">
            <v/>
          </cell>
          <cell r="AN2424">
            <v>1</v>
          </cell>
          <cell r="AY2424">
            <v>1</v>
          </cell>
        </row>
        <row r="2425">
          <cell r="B2425" t="str">
            <v>United States</v>
          </cell>
          <cell r="D2425" t="str">
            <v>Military</v>
          </cell>
          <cell r="S2425" t="str">
            <v/>
          </cell>
          <cell r="AN2425">
            <v>1</v>
          </cell>
          <cell r="AY2425">
            <v>1</v>
          </cell>
        </row>
        <row r="2426">
          <cell r="B2426" t="str">
            <v>United States</v>
          </cell>
          <cell r="D2426" t="str">
            <v>Military</v>
          </cell>
          <cell r="S2426" t="str">
            <v/>
          </cell>
          <cell r="AN2426">
            <v>1</v>
          </cell>
          <cell r="AY2426">
            <v>1</v>
          </cell>
        </row>
        <row r="2427">
          <cell r="B2427" t="str">
            <v>United States</v>
          </cell>
          <cell r="D2427" t="str">
            <v>Military</v>
          </cell>
          <cell r="S2427" t="str">
            <v/>
          </cell>
          <cell r="AN2427">
            <v>1</v>
          </cell>
          <cell r="AY2427">
            <v>1</v>
          </cell>
        </row>
        <row r="2428">
          <cell r="B2428" t="str">
            <v>United States</v>
          </cell>
          <cell r="D2428" t="str">
            <v>Military</v>
          </cell>
          <cell r="S2428" t="str">
            <v/>
          </cell>
          <cell r="AN2428">
            <v>1</v>
          </cell>
          <cell r="AY2428">
            <v>1</v>
          </cell>
        </row>
        <row r="2429">
          <cell r="B2429" t="str">
            <v>United States</v>
          </cell>
          <cell r="D2429" t="str">
            <v>Military</v>
          </cell>
          <cell r="S2429" t="str">
            <v/>
          </cell>
          <cell r="AN2429">
            <v>1</v>
          </cell>
          <cell r="AY2429">
            <v>1</v>
          </cell>
        </row>
        <row r="2430">
          <cell r="B2430" t="str">
            <v>United States</v>
          </cell>
          <cell r="D2430" t="str">
            <v>Military</v>
          </cell>
          <cell r="S2430" t="str">
            <v/>
          </cell>
          <cell r="AN2430">
            <v>1</v>
          </cell>
          <cell r="AY2430">
            <v>1</v>
          </cell>
        </row>
        <row r="2431">
          <cell r="B2431" t="str">
            <v>United States</v>
          </cell>
          <cell r="D2431" t="str">
            <v>Military</v>
          </cell>
          <cell r="S2431" t="str">
            <v/>
          </cell>
          <cell r="AN2431">
            <v>1</v>
          </cell>
          <cell r="AY2431">
            <v>1</v>
          </cell>
        </row>
        <row r="2432">
          <cell r="B2432" t="str">
            <v>United States</v>
          </cell>
          <cell r="D2432" t="str">
            <v>Military</v>
          </cell>
          <cell r="S2432" t="str">
            <v/>
          </cell>
          <cell r="AN2432">
            <v>1</v>
          </cell>
          <cell r="AY2432">
            <v>1</v>
          </cell>
        </row>
        <row r="2433">
          <cell r="B2433" t="str">
            <v>United States</v>
          </cell>
          <cell r="D2433" t="str">
            <v>Military</v>
          </cell>
          <cell r="S2433" t="str">
            <v/>
          </cell>
          <cell r="AN2433">
            <v>1</v>
          </cell>
          <cell r="AY2433">
            <v>1</v>
          </cell>
        </row>
        <row r="2434">
          <cell r="B2434" t="str">
            <v>United States</v>
          </cell>
          <cell r="D2434" t="str">
            <v>Military</v>
          </cell>
          <cell r="S2434" t="str">
            <v/>
          </cell>
          <cell r="AN2434">
            <v>1</v>
          </cell>
          <cell r="AY2434">
            <v>1</v>
          </cell>
        </row>
        <row r="2435">
          <cell r="B2435" t="str">
            <v>United States</v>
          </cell>
          <cell r="D2435" t="str">
            <v>Military</v>
          </cell>
          <cell r="S2435" t="str">
            <v/>
          </cell>
          <cell r="AN2435">
            <v>1</v>
          </cell>
          <cell r="AY2435">
            <v>1</v>
          </cell>
        </row>
        <row r="2436">
          <cell r="B2436" t="str">
            <v>United States</v>
          </cell>
          <cell r="D2436" t="str">
            <v>Military</v>
          </cell>
          <cell r="S2436" t="str">
            <v/>
          </cell>
          <cell r="AN2436">
            <v>1</v>
          </cell>
          <cell r="AY2436">
            <v>1</v>
          </cell>
        </row>
        <row r="2437">
          <cell r="B2437" t="str">
            <v>United States</v>
          </cell>
          <cell r="D2437" t="str">
            <v>Military</v>
          </cell>
          <cell r="S2437" t="str">
            <v/>
          </cell>
          <cell r="AN2437">
            <v>1</v>
          </cell>
          <cell r="AY2437">
            <v>1</v>
          </cell>
        </row>
        <row r="2438">
          <cell r="B2438" t="str">
            <v>United States</v>
          </cell>
          <cell r="D2438" t="str">
            <v>Military</v>
          </cell>
          <cell r="S2438" t="str">
            <v/>
          </cell>
          <cell r="AN2438">
            <v>1</v>
          </cell>
          <cell r="AY2438">
            <v>1</v>
          </cell>
        </row>
        <row r="2439">
          <cell r="B2439" t="str">
            <v>United States</v>
          </cell>
          <cell r="D2439" t="str">
            <v>Military</v>
          </cell>
          <cell r="S2439" t="str">
            <v/>
          </cell>
          <cell r="AN2439">
            <v>1</v>
          </cell>
          <cell r="AY2439">
            <v>1</v>
          </cell>
        </row>
        <row r="2440">
          <cell r="B2440" t="str">
            <v>United States</v>
          </cell>
          <cell r="D2440" t="str">
            <v>Military</v>
          </cell>
          <cell r="S2440" t="str">
            <v/>
          </cell>
          <cell r="AN2440">
            <v>1</v>
          </cell>
          <cell r="AY2440">
            <v>1</v>
          </cell>
        </row>
        <row r="2441">
          <cell r="B2441" t="str">
            <v>United States</v>
          </cell>
          <cell r="D2441" t="str">
            <v>Military</v>
          </cell>
          <cell r="S2441" t="str">
            <v/>
          </cell>
          <cell r="AN2441">
            <v>1</v>
          </cell>
          <cell r="AY2441">
            <v>1</v>
          </cell>
        </row>
        <row r="2442">
          <cell r="B2442" t="str">
            <v>United States</v>
          </cell>
          <cell r="D2442" t="str">
            <v>Military</v>
          </cell>
          <cell r="S2442" t="str">
            <v/>
          </cell>
          <cell r="AN2442">
            <v>1</v>
          </cell>
          <cell r="AY2442">
            <v>1</v>
          </cell>
        </row>
        <row r="2443">
          <cell r="B2443" t="str">
            <v>United States</v>
          </cell>
          <cell r="D2443" t="str">
            <v>Military</v>
          </cell>
          <cell r="S2443" t="str">
            <v/>
          </cell>
          <cell r="AN2443">
            <v>1</v>
          </cell>
          <cell r="AY2443">
            <v>1</v>
          </cell>
        </row>
        <row r="2444">
          <cell r="B2444" t="str">
            <v>United States</v>
          </cell>
          <cell r="D2444" t="str">
            <v>Military</v>
          </cell>
          <cell r="S2444" t="str">
            <v/>
          </cell>
          <cell r="AN2444">
            <v>1</v>
          </cell>
          <cell r="AY2444">
            <v>1</v>
          </cell>
        </row>
        <row r="2445">
          <cell r="B2445" t="str">
            <v>United States</v>
          </cell>
          <cell r="D2445" t="str">
            <v>Military</v>
          </cell>
          <cell r="S2445" t="str">
            <v/>
          </cell>
          <cell r="AN2445">
            <v>1</v>
          </cell>
          <cell r="AY2445">
            <v>1</v>
          </cell>
        </row>
        <row r="2446">
          <cell r="B2446" t="str">
            <v>United States</v>
          </cell>
          <cell r="D2446" t="str">
            <v>Military</v>
          </cell>
          <cell r="S2446" t="str">
            <v/>
          </cell>
          <cell r="AN2446">
            <v>1</v>
          </cell>
          <cell r="AY2446">
            <v>1</v>
          </cell>
        </row>
        <row r="2447">
          <cell r="B2447" t="str">
            <v>United States</v>
          </cell>
          <cell r="D2447" t="str">
            <v>Military</v>
          </cell>
          <cell r="S2447" t="str">
            <v/>
          </cell>
          <cell r="AN2447">
            <v>1</v>
          </cell>
          <cell r="AY2447">
            <v>1</v>
          </cell>
        </row>
        <row r="2448">
          <cell r="B2448" t="str">
            <v>United States</v>
          </cell>
          <cell r="D2448" t="str">
            <v>Military</v>
          </cell>
          <cell r="S2448" t="str">
            <v/>
          </cell>
          <cell r="AN2448">
            <v>1</v>
          </cell>
          <cell r="AY2448">
            <v>1</v>
          </cell>
        </row>
        <row r="2449">
          <cell r="B2449" t="str">
            <v>United States</v>
          </cell>
          <cell r="D2449" t="str">
            <v>Military</v>
          </cell>
          <cell r="S2449" t="str">
            <v/>
          </cell>
          <cell r="AN2449">
            <v>1</v>
          </cell>
          <cell r="AY2449">
            <v>1</v>
          </cell>
        </row>
        <row r="2450">
          <cell r="B2450" t="str">
            <v>United States</v>
          </cell>
          <cell r="D2450" t="str">
            <v>Military</v>
          </cell>
          <cell r="S2450" t="str">
            <v/>
          </cell>
          <cell r="AN2450">
            <v>1</v>
          </cell>
          <cell r="AY2450">
            <v>1</v>
          </cell>
        </row>
        <row r="2451">
          <cell r="B2451" t="str">
            <v>United States</v>
          </cell>
          <cell r="D2451" t="str">
            <v>Military</v>
          </cell>
          <cell r="S2451" t="str">
            <v/>
          </cell>
          <cell r="AN2451">
            <v>1</v>
          </cell>
          <cell r="AY2451">
            <v>1</v>
          </cell>
        </row>
        <row r="2452">
          <cell r="B2452" t="str">
            <v>United States</v>
          </cell>
          <cell r="D2452" t="str">
            <v>Military</v>
          </cell>
          <cell r="S2452" t="str">
            <v/>
          </cell>
          <cell r="AN2452">
            <v>1</v>
          </cell>
          <cell r="AY2452">
            <v>1</v>
          </cell>
        </row>
        <row r="2453">
          <cell r="B2453" t="str">
            <v>United States</v>
          </cell>
          <cell r="D2453" t="str">
            <v>Military</v>
          </cell>
          <cell r="S2453" t="str">
            <v/>
          </cell>
          <cell r="AN2453">
            <v>1</v>
          </cell>
          <cell r="AY2453">
            <v>1</v>
          </cell>
        </row>
        <row r="2454">
          <cell r="B2454" t="str">
            <v>United States</v>
          </cell>
          <cell r="D2454" t="str">
            <v>Military</v>
          </cell>
          <cell r="S2454" t="str">
            <v/>
          </cell>
          <cell r="AN2454">
            <v>1</v>
          </cell>
          <cell r="AY2454">
            <v>1</v>
          </cell>
        </row>
        <row r="2455">
          <cell r="B2455" t="str">
            <v>United States</v>
          </cell>
          <cell r="D2455" t="str">
            <v>Military</v>
          </cell>
          <cell r="S2455" t="str">
            <v/>
          </cell>
          <cell r="AN2455">
            <v>1</v>
          </cell>
          <cell r="AY2455">
            <v>1</v>
          </cell>
        </row>
        <row r="2456">
          <cell r="B2456" t="str">
            <v>United States</v>
          </cell>
          <cell r="D2456" t="str">
            <v>Military</v>
          </cell>
          <cell r="S2456" t="str">
            <v/>
          </cell>
          <cell r="AN2456">
            <v>1</v>
          </cell>
          <cell r="AY2456">
            <v>1</v>
          </cell>
        </row>
        <row r="2457">
          <cell r="B2457" t="str">
            <v>United States</v>
          </cell>
          <cell r="D2457" t="str">
            <v>Military</v>
          </cell>
          <cell r="S2457" t="str">
            <v/>
          </cell>
          <cell r="AN2457">
            <v>1</v>
          </cell>
          <cell r="AY2457">
            <v>1</v>
          </cell>
        </row>
        <row r="2458">
          <cell r="B2458" t="str">
            <v>United States</v>
          </cell>
          <cell r="D2458" t="str">
            <v>Military</v>
          </cell>
          <cell r="S2458">
            <v>2840102243.6807723</v>
          </cell>
          <cell r="AN2458">
            <v>1</v>
          </cell>
          <cell r="AY2458">
            <v>1</v>
          </cell>
        </row>
        <row r="2459">
          <cell r="B2459" t="str">
            <v>United States</v>
          </cell>
          <cell r="D2459" t="str">
            <v>Military</v>
          </cell>
          <cell r="S2459">
            <v>8520306731.0423174</v>
          </cell>
          <cell r="AN2459">
            <v>1</v>
          </cell>
          <cell r="AY2459">
            <v>1</v>
          </cell>
        </row>
        <row r="2460">
          <cell r="B2460" t="str">
            <v>United States</v>
          </cell>
          <cell r="D2460" t="str">
            <v>Military</v>
          </cell>
          <cell r="S2460" t="str">
            <v/>
          </cell>
          <cell r="AN2460">
            <v>1</v>
          </cell>
          <cell r="AY2460">
            <v>1</v>
          </cell>
        </row>
        <row r="2461">
          <cell r="B2461" t="str">
            <v>United States</v>
          </cell>
          <cell r="D2461" t="str">
            <v>Military</v>
          </cell>
          <cell r="S2461" t="str">
            <v/>
          </cell>
          <cell r="AN2461">
            <v>1</v>
          </cell>
          <cell r="AY2461">
            <v>1</v>
          </cell>
        </row>
        <row r="2462">
          <cell r="B2462" t="str">
            <v>United States</v>
          </cell>
          <cell r="D2462" t="str">
            <v>Military</v>
          </cell>
          <cell r="S2462" t="str">
            <v/>
          </cell>
          <cell r="AN2462">
            <v>1</v>
          </cell>
          <cell r="AY2462">
            <v>1</v>
          </cell>
        </row>
        <row r="2463">
          <cell r="B2463" t="str">
            <v>United States</v>
          </cell>
          <cell r="D2463" t="str">
            <v>Military</v>
          </cell>
          <cell r="S2463" t="str">
            <v/>
          </cell>
          <cell r="AN2463">
            <v>1</v>
          </cell>
          <cell r="AY2463">
            <v>1</v>
          </cell>
        </row>
        <row r="2464">
          <cell r="B2464" t="str">
            <v>United States</v>
          </cell>
          <cell r="D2464" t="str">
            <v>Military</v>
          </cell>
          <cell r="S2464" t="str">
            <v/>
          </cell>
          <cell r="AN2464">
            <v>1</v>
          </cell>
          <cell r="AY2464">
            <v>1</v>
          </cell>
        </row>
        <row r="2465">
          <cell r="B2465" t="str">
            <v>United States</v>
          </cell>
          <cell r="D2465" t="str">
            <v>Military</v>
          </cell>
          <cell r="S2465" t="str">
            <v/>
          </cell>
          <cell r="AN2465">
            <v>1</v>
          </cell>
          <cell r="AY2465">
            <v>1</v>
          </cell>
        </row>
        <row r="2466">
          <cell r="B2466" t="str">
            <v>United States</v>
          </cell>
          <cell r="D2466" t="str">
            <v>Military</v>
          </cell>
          <cell r="S2466" t="str">
            <v/>
          </cell>
          <cell r="AN2466">
            <v>1</v>
          </cell>
          <cell r="AY2466">
            <v>1</v>
          </cell>
        </row>
        <row r="2467">
          <cell r="B2467" t="str">
            <v>United States</v>
          </cell>
          <cell r="D2467" t="str">
            <v>Military</v>
          </cell>
          <cell r="S2467" t="str">
            <v/>
          </cell>
          <cell r="AN2467">
            <v>1</v>
          </cell>
          <cell r="AY2467">
            <v>1</v>
          </cell>
        </row>
        <row r="2468">
          <cell r="B2468" t="str">
            <v>United States</v>
          </cell>
          <cell r="D2468" t="str">
            <v>Military</v>
          </cell>
          <cell r="S2468" t="str">
            <v/>
          </cell>
          <cell r="AN2468">
            <v>1</v>
          </cell>
          <cell r="AY2468">
            <v>1</v>
          </cell>
        </row>
        <row r="2469">
          <cell r="B2469" t="str">
            <v>United States</v>
          </cell>
          <cell r="D2469" t="str">
            <v>Military</v>
          </cell>
          <cell r="S2469" t="str">
            <v/>
          </cell>
          <cell r="AN2469">
            <v>1</v>
          </cell>
          <cell r="AY2469">
            <v>1</v>
          </cell>
        </row>
        <row r="2470">
          <cell r="B2470" t="str">
            <v>United States</v>
          </cell>
          <cell r="D2470" t="str">
            <v>Military</v>
          </cell>
          <cell r="S2470" t="str">
            <v/>
          </cell>
          <cell r="AN2470">
            <v>1</v>
          </cell>
          <cell r="AY2470">
            <v>1</v>
          </cell>
        </row>
        <row r="2471">
          <cell r="B2471" t="str">
            <v>United States</v>
          </cell>
          <cell r="D2471" t="str">
            <v>Military</v>
          </cell>
          <cell r="S2471" t="str">
            <v/>
          </cell>
          <cell r="AN2471">
            <v>1</v>
          </cell>
          <cell r="AY2471">
            <v>1</v>
          </cell>
        </row>
        <row r="2472">
          <cell r="B2472" t="str">
            <v>United States</v>
          </cell>
          <cell r="D2472" t="str">
            <v>Military</v>
          </cell>
          <cell r="S2472" t="str">
            <v/>
          </cell>
          <cell r="AN2472">
            <v>1</v>
          </cell>
          <cell r="AY2472">
            <v>1</v>
          </cell>
        </row>
        <row r="2473">
          <cell r="B2473" t="str">
            <v>United States</v>
          </cell>
          <cell r="D2473" t="str">
            <v>Military</v>
          </cell>
          <cell r="S2473" t="str">
            <v/>
          </cell>
          <cell r="AN2473">
            <v>1</v>
          </cell>
          <cell r="AY2473">
            <v>1</v>
          </cell>
        </row>
        <row r="2474">
          <cell r="B2474" t="str">
            <v>United States</v>
          </cell>
          <cell r="D2474" t="str">
            <v>Military</v>
          </cell>
          <cell r="S2474" t="str">
            <v/>
          </cell>
          <cell r="AN2474">
            <v>1</v>
          </cell>
          <cell r="AY2474">
            <v>1</v>
          </cell>
        </row>
        <row r="2475">
          <cell r="B2475" t="str">
            <v>United States</v>
          </cell>
          <cell r="D2475" t="str">
            <v>Military</v>
          </cell>
          <cell r="S2475" t="str">
            <v/>
          </cell>
          <cell r="AN2475">
            <v>1</v>
          </cell>
          <cell r="AY2475">
            <v>1</v>
          </cell>
        </row>
        <row r="2476">
          <cell r="B2476" t="str">
            <v>United States</v>
          </cell>
          <cell r="D2476" t="str">
            <v>Military</v>
          </cell>
          <cell r="S2476" t="str">
            <v/>
          </cell>
          <cell r="AN2476">
            <v>1</v>
          </cell>
          <cell r="AY2476">
            <v>1</v>
          </cell>
        </row>
        <row r="2477">
          <cell r="B2477" t="str">
            <v>United States</v>
          </cell>
          <cell r="D2477" t="str">
            <v>Military</v>
          </cell>
          <cell r="S2477" t="str">
            <v/>
          </cell>
          <cell r="AN2477">
            <v>1</v>
          </cell>
          <cell r="AY2477">
            <v>1</v>
          </cell>
        </row>
        <row r="2478">
          <cell r="B2478" t="str">
            <v>United States</v>
          </cell>
          <cell r="D2478" t="str">
            <v>Military</v>
          </cell>
          <cell r="S2478" t="str">
            <v/>
          </cell>
          <cell r="AN2478">
            <v>1</v>
          </cell>
          <cell r="AY2478">
            <v>1</v>
          </cell>
        </row>
        <row r="2479">
          <cell r="B2479" t="str">
            <v>United States</v>
          </cell>
          <cell r="D2479" t="str">
            <v>Military</v>
          </cell>
          <cell r="S2479" t="str">
            <v/>
          </cell>
          <cell r="AN2479">
            <v>1</v>
          </cell>
          <cell r="AY2479">
            <v>1</v>
          </cell>
        </row>
        <row r="2480">
          <cell r="B2480" t="str">
            <v>United States</v>
          </cell>
          <cell r="D2480" t="str">
            <v>Military</v>
          </cell>
          <cell r="S2480" t="str">
            <v/>
          </cell>
          <cell r="AN2480">
            <v>1</v>
          </cell>
          <cell r="AY2480">
            <v>1</v>
          </cell>
        </row>
        <row r="2481">
          <cell r="B2481" t="str">
            <v>United States</v>
          </cell>
          <cell r="D2481" t="str">
            <v>Military</v>
          </cell>
          <cell r="S2481" t="str">
            <v/>
          </cell>
          <cell r="AN2481">
            <v>1</v>
          </cell>
          <cell r="AY2481">
            <v>1</v>
          </cell>
        </row>
        <row r="2482">
          <cell r="B2482" t="str">
            <v>United States</v>
          </cell>
          <cell r="D2482" t="str">
            <v>Military</v>
          </cell>
          <cell r="S2482" t="str">
            <v/>
          </cell>
          <cell r="AN2482">
            <v>1</v>
          </cell>
          <cell r="AY2482">
            <v>1</v>
          </cell>
        </row>
        <row r="2483">
          <cell r="B2483" t="str">
            <v>United States</v>
          </cell>
          <cell r="D2483" t="str">
            <v>Military</v>
          </cell>
          <cell r="S2483" t="str">
            <v/>
          </cell>
          <cell r="AN2483">
            <v>1</v>
          </cell>
          <cell r="AY2483">
            <v>1</v>
          </cell>
        </row>
        <row r="2484">
          <cell r="B2484" t="str">
            <v>United States</v>
          </cell>
          <cell r="D2484" t="str">
            <v>Military</v>
          </cell>
          <cell r="S2484" t="str">
            <v/>
          </cell>
          <cell r="AN2484">
            <v>1</v>
          </cell>
          <cell r="AY2484">
            <v>1</v>
          </cell>
        </row>
        <row r="2485">
          <cell r="B2485" t="str">
            <v>United States</v>
          </cell>
          <cell r="D2485" t="str">
            <v>Military</v>
          </cell>
          <cell r="S2485" t="str">
            <v/>
          </cell>
          <cell r="AN2485">
            <v>1</v>
          </cell>
          <cell r="AY2485">
            <v>1</v>
          </cell>
        </row>
        <row r="2486">
          <cell r="B2486" t="str">
            <v>United States</v>
          </cell>
          <cell r="D2486" t="str">
            <v>Military</v>
          </cell>
          <cell r="S2486" t="str">
            <v/>
          </cell>
          <cell r="AN2486">
            <v>1</v>
          </cell>
          <cell r="AY2486">
            <v>1</v>
          </cell>
        </row>
        <row r="2487">
          <cell r="B2487" t="str">
            <v>United States</v>
          </cell>
          <cell r="D2487" t="str">
            <v>Military</v>
          </cell>
          <cell r="S2487" t="str">
            <v/>
          </cell>
          <cell r="AN2487">
            <v>1</v>
          </cell>
          <cell r="AY2487">
            <v>1</v>
          </cell>
        </row>
        <row r="2488">
          <cell r="B2488" t="str">
            <v>United States</v>
          </cell>
          <cell r="D2488" t="str">
            <v>Military</v>
          </cell>
          <cell r="S2488" t="str">
            <v/>
          </cell>
          <cell r="AN2488">
            <v>1</v>
          </cell>
          <cell r="AY2488">
            <v>1</v>
          </cell>
        </row>
        <row r="2489">
          <cell r="B2489" t="str">
            <v>United States</v>
          </cell>
          <cell r="D2489" t="str">
            <v>Military</v>
          </cell>
          <cell r="S2489" t="str">
            <v/>
          </cell>
          <cell r="AN2489">
            <v>1</v>
          </cell>
          <cell r="AY2489">
            <v>1</v>
          </cell>
        </row>
        <row r="2490">
          <cell r="B2490" t="str">
            <v>United States</v>
          </cell>
          <cell r="D2490" t="str">
            <v>Military</v>
          </cell>
          <cell r="S2490" t="str">
            <v/>
          </cell>
          <cell r="AN2490">
            <v>1</v>
          </cell>
          <cell r="AY2490">
            <v>1</v>
          </cell>
        </row>
        <row r="2491">
          <cell r="B2491" t="str">
            <v>United States</v>
          </cell>
          <cell r="D2491" t="str">
            <v>Military</v>
          </cell>
          <cell r="S2491" t="str">
            <v/>
          </cell>
          <cell r="AN2491">
            <v>1</v>
          </cell>
          <cell r="AY2491">
            <v>1</v>
          </cell>
        </row>
        <row r="2492">
          <cell r="B2492" t="str">
            <v>United States</v>
          </cell>
          <cell r="D2492" t="str">
            <v>Military</v>
          </cell>
          <cell r="S2492" t="str">
            <v/>
          </cell>
          <cell r="AN2492">
            <v>1</v>
          </cell>
          <cell r="AY2492">
            <v>1</v>
          </cell>
        </row>
        <row r="2493">
          <cell r="B2493" t="str">
            <v>United States</v>
          </cell>
          <cell r="D2493" t="str">
            <v>Military</v>
          </cell>
          <cell r="S2493" t="str">
            <v/>
          </cell>
          <cell r="AN2493">
            <v>1</v>
          </cell>
          <cell r="AY2493">
            <v>1</v>
          </cell>
        </row>
        <row r="2494">
          <cell r="B2494" t="str">
            <v>United States</v>
          </cell>
          <cell r="D2494" t="str">
            <v>Military</v>
          </cell>
          <cell r="S2494" t="str">
            <v/>
          </cell>
          <cell r="AN2494">
            <v>1</v>
          </cell>
          <cell r="AY2494">
            <v>1</v>
          </cell>
        </row>
        <row r="2495">
          <cell r="B2495" t="str">
            <v>United States</v>
          </cell>
          <cell r="D2495" t="str">
            <v>Military</v>
          </cell>
          <cell r="S2495" t="str">
            <v/>
          </cell>
          <cell r="AN2495">
            <v>1</v>
          </cell>
          <cell r="AY2495">
            <v>1</v>
          </cell>
        </row>
        <row r="2496">
          <cell r="B2496" t="str">
            <v>United States</v>
          </cell>
          <cell r="D2496" t="str">
            <v>Military</v>
          </cell>
          <cell r="S2496" t="str">
            <v/>
          </cell>
          <cell r="AN2496">
            <v>1</v>
          </cell>
          <cell r="AY2496">
            <v>1</v>
          </cell>
        </row>
        <row r="2497">
          <cell r="B2497" t="str">
            <v>United States</v>
          </cell>
          <cell r="D2497" t="str">
            <v>Military</v>
          </cell>
          <cell r="S2497" t="str">
            <v/>
          </cell>
          <cell r="AN2497">
            <v>1</v>
          </cell>
          <cell r="AY2497">
            <v>1</v>
          </cell>
        </row>
        <row r="2498">
          <cell r="B2498" t="str">
            <v>United States</v>
          </cell>
          <cell r="D2498" t="str">
            <v>Military</v>
          </cell>
          <cell r="S2498" t="str">
            <v/>
          </cell>
          <cell r="AN2498">
            <v>1</v>
          </cell>
          <cell r="AY2498">
            <v>1</v>
          </cell>
        </row>
        <row r="2499">
          <cell r="B2499" t="str">
            <v>United States</v>
          </cell>
          <cell r="D2499" t="str">
            <v>Military</v>
          </cell>
          <cell r="S2499" t="str">
            <v/>
          </cell>
          <cell r="AN2499">
            <v>1</v>
          </cell>
          <cell r="AY2499">
            <v>1</v>
          </cell>
        </row>
        <row r="2500">
          <cell r="B2500" t="str">
            <v>United States</v>
          </cell>
          <cell r="D2500" t="str">
            <v>Military</v>
          </cell>
          <cell r="S2500" t="str">
            <v/>
          </cell>
          <cell r="AN2500">
            <v>1</v>
          </cell>
          <cell r="AY2500">
            <v>1</v>
          </cell>
        </row>
        <row r="2501">
          <cell r="B2501" t="str">
            <v>United States</v>
          </cell>
          <cell r="D2501" t="str">
            <v>Military</v>
          </cell>
          <cell r="S2501" t="str">
            <v/>
          </cell>
          <cell r="AN2501">
            <v>1</v>
          </cell>
          <cell r="AY2501">
            <v>1</v>
          </cell>
        </row>
        <row r="2502">
          <cell r="B2502" t="str">
            <v>United States</v>
          </cell>
          <cell r="D2502" t="str">
            <v>Military</v>
          </cell>
          <cell r="S2502" t="str">
            <v/>
          </cell>
          <cell r="AN2502">
            <v>1</v>
          </cell>
          <cell r="AY2502">
            <v>1</v>
          </cell>
        </row>
        <row r="2503">
          <cell r="B2503" t="str">
            <v>United States</v>
          </cell>
          <cell r="D2503" t="str">
            <v>Military</v>
          </cell>
          <cell r="S2503" t="str">
            <v/>
          </cell>
          <cell r="AN2503">
            <v>1</v>
          </cell>
          <cell r="AY2503">
            <v>1</v>
          </cell>
        </row>
        <row r="2504">
          <cell r="B2504" t="str">
            <v>United States</v>
          </cell>
          <cell r="D2504" t="str">
            <v>Military</v>
          </cell>
          <cell r="S2504" t="str">
            <v/>
          </cell>
          <cell r="AN2504">
            <v>1</v>
          </cell>
          <cell r="AY2504">
            <v>1</v>
          </cell>
        </row>
        <row r="2505">
          <cell r="B2505" t="str">
            <v>United States</v>
          </cell>
          <cell r="D2505" t="str">
            <v>Military</v>
          </cell>
          <cell r="S2505" t="str">
            <v/>
          </cell>
          <cell r="AN2505">
            <v>1</v>
          </cell>
          <cell r="AY2505">
            <v>1</v>
          </cell>
        </row>
        <row r="2506">
          <cell r="B2506" t="str">
            <v>United States</v>
          </cell>
          <cell r="D2506" t="str">
            <v>Military</v>
          </cell>
          <cell r="S2506" t="str">
            <v/>
          </cell>
          <cell r="AN2506">
            <v>1</v>
          </cell>
          <cell r="AY2506">
            <v>1</v>
          </cell>
        </row>
        <row r="2507">
          <cell r="B2507" t="str">
            <v>United States</v>
          </cell>
          <cell r="D2507" t="str">
            <v>Military</v>
          </cell>
          <cell r="S2507" t="str">
            <v/>
          </cell>
          <cell r="AN2507">
            <v>1</v>
          </cell>
          <cell r="AY2507">
            <v>1</v>
          </cell>
        </row>
        <row r="2508">
          <cell r="B2508" t="str">
            <v>United States</v>
          </cell>
          <cell r="D2508" t="str">
            <v>Military</v>
          </cell>
          <cell r="S2508" t="str">
            <v/>
          </cell>
          <cell r="AN2508">
            <v>1</v>
          </cell>
          <cell r="AY2508">
            <v>1</v>
          </cell>
        </row>
        <row r="2509">
          <cell r="B2509" t="str">
            <v>United States</v>
          </cell>
          <cell r="D2509" t="str">
            <v>Military</v>
          </cell>
          <cell r="S2509" t="str">
            <v/>
          </cell>
          <cell r="AN2509">
            <v>1</v>
          </cell>
          <cell r="AY2509">
            <v>1</v>
          </cell>
        </row>
        <row r="2510">
          <cell r="B2510" t="str">
            <v>United States</v>
          </cell>
          <cell r="D2510" t="str">
            <v>Military</v>
          </cell>
          <cell r="S2510" t="str">
            <v/>
          </cell>
          <cell r="AN2510">
            <v>1</v>
          </cell>
          <cell r="AY2510">
            <v>1</v>
          </cell>
        </row>
        <row r="2511">
          <cell r="B2511" t="str">
            <v>United States</v>
          </cell>
          <cell r="D2511" t="str">
            <v>Military</v>
          </cell>
          <cell r="S2511" t="str">
            <v/>
          </cell>
          <cell r="AN2511">
            <v>1</v>
          </cell>
          <cell r="AY2511">
            <v>1</v>
          </cell>
        </row>
        <row r="2512">
          <cell r="B2512" t="str">
            <v>United States</v>
          </cell>
          <cell r="D2512" t="str">
            <v>Military</v>
          </cell>
          <cell r="S2512" t="str">
            <v/>
          </cell>
          <cell r="AN2512">
            <v>1</v>
          </cell>
          <cell r="AY2512">
            <v>1</v>
          </cell>
        </row>
        <row r="2513">
          <cell r="B2513" t="str">
            <v>United States</v>
          </cell>
          <cell r="D2513" t="str">
            <v>Military</v>
          </cell>
          <cell r="S2513" t="str">
            <v/>
          </cell>
          <cell r="AN2513">
            <v>1</v>
          </cell>
          <cell r="AY2513">
            <v>1</v>
          </cell>
        </row>
        <row r="2514">
          <cell r="B2514" t="str">
            <v>United States</v>
          </cell>
          <cell r="D2514" t="str">
            <v>Military</v>
          </cell>
          <cell r="S2514" t="str">
            <v/>
          </cell>
          <cell r="AN2514">
            <v>1</v>
          </cell>
          <cell r="AY2514">
            <v>1</v>
          </cell>
        </row>
        <row r="2515">
          <cell r="B2515" t="str">
            <v>United States</v>
          </cell>
          <cell r="D2515" t="str">
            <v>Military</v>
          </cell>
          <cell r="S2515" t="str">
            <v/>
          </cell>
          <cell r="AN2515">
            <v>1</v>
          </cell>
          <cell r="AY2515">
            <v>1</v>
          </cell>
        </row>
        <row r="2516">
          <cell r="B2516" t="str">
            <v>United States</v>
          </cell>
          <cell r="D2516" t="str">
            <v>Military</v>
          </cell>
          <cell r="S2516" t="str">
            <v/>
          </cell>
          <cell r="AN2516">
            <v>1</v>
          </cell>
          <cell r="AY2516">
            <v>1</v>
          </cell>
        </row>
        <row r="2517">
          <cell r="B2517" t="str">
            <v>United States</v>
          </cell>
          <cell r="D2517" t="str">
            <v>Military</v>
          </cell>
          <cell r="S2517" t="str">
            <v/>
          </cell>
          <cell r="AN2517">
            <v>1</v>
          </cell>
          <cell r="AY2517">
            <v>1</v>
          </cell>
        </row>
        <row r="2518">
          <cell r="B2518" t="str">
            <v>United States</v>
          </cell>
          <cell r="D2518" t="str">
            <v>Military</v>
          </cell>
          <cell r="S2518" t="str">
            <v/>
          </cell>
          <cell r="AN2518">
            <v>1</v>
          </cell>
          <cell r="AY2518">
            <v>1</v>
          </cell>
        </row>
        <row r="2519">
          <cell r="B2519" t="str">
            <v>United States</v>
          </cell>
          <cell r="D2519" t="str">
            <v>Military</v>
          </cell>
          <cell r="S2519" t="str">
            <v/>
          </cell>
          <cell r="AN2519">
            <v>1</v>
          </cell>
          <cell r="AY2519">
            <v>1</v>
          </cell>
        </row>
        <row r="2520">
          <cell r="B2520" t="str">
            <v>United States</v>
          </cell>
          <cell r="D2520" t="str">
            <v>Military</v>
          </cell>
          <cell r="S2520" t="str">
            <v/>
          </cell>
          <cell r="AN2520">
            <v>1</v>
          </cell>
          <cell r="AY2520">
            <v>1</v>
          </cell>
        </row>
        <row r="2521">
          <cell r="B2521" t="str">
            <v>United States</v>
          </cell>
          <cell r="D2521" t="str">
            <v>Military</v>
          </cell>
          <cell r="S2521" t="str">
            <v/>
          </cell>
          <cell r="AN2521">
            <v>1</v>
          </cell>
          <cell r="AY2521">
            <v>1</v>
          </cell>
        </row>
        <row r="2522">
          <cell r="B2522" t="str">
            <v>United States</v>
          </cell>
          <cell r="D2522" t="str">
            <v>Military</v>
          </cell>
          <cell r="S2522" t="str">
            <v/>
          </cell>
          <cell r="AN2522">
            <v>1</v>
          </cell>
          <cell r="AY2522">
            <v>1</v>
          </cell>
        </row>
        <row r="2523">
          <cell r="B2523" t="str">
            <v>United States</v>
          </cell>
          <cell r="D2523" t="str">
            <v>Military</v>
          </cell>
          <cell r="S2523" t="str">
            <v/>
          </cell>
          <cell r="AN2523">
            <v>1</v>
          </cell>
          <cell r="AY2523">
            <v>1</v>
          </cell>
        </row>
        <row r="2524">
          <cell r="B2524" t="str">
            <v>United States</v>
          </cell>
          <cell r="D2524" t="str">
            <v>Military</v>
          </cell>
          <cell r="S2524" t="str">
            <v/>
          </cell>
          <cell r="AN2524">
            <v>1</v>
          </cell>
          <cell r="AY2524">
            <v>1</v>
          </cell>
        </row>
        <row r="2525">
          <cell r="B2525" t="str">
            <v>United States</v>
          </cell>
          <cell r="D2525" t="str">
            <v>Military</v>
          </cell>
          <cell r="S2525" t="str">
            <v/>
          </cell>
          <cell r="AN2525">
            <v>1</v>
          </cell>
          <cell r="AY2525">
            <v>1</v>
          </cell>
        </row>
        <row r="2526">
          <cell r="B2526" t="str">
            <v>United States</v>
          </cell>
          <cell r="D2526" t="str">
            <v>Military</v>
          </cell>
          <cell r="S2526" t="str">
            <v/>
          </cell>
          <cell r="AN2526">
            <v>1</v>
          </cell>
          <cell r="AY2526">
            <v>1</v>
          </cell>
        </row>
        <row r="2527">
          <cell r="B2527" t="str">
            <v>United States</v>
          </cell>
          <cell r="D2527" t="str">
            <v>Military</v>
          </cell>
          <cell r="S2527" t="str">
            <v/>
          </cell>
          <cell r="AN2527">
            <v>1</v>
          </cell>
          <cell r="AY2527">
            <v>1</v>
          </cell>
        </row>
        <row r="2528">
          <cell r="B2528" t="str">
            <v>United States</v>
          </cell>
          <cell r="D2528" t="str">
            <v>Military</v>
          </cell>
          <cell r="S2528" t="str">
            <v/>
          </cell>
          <cell r="AN2528">
            <v>1</v>
          </cell>
          <cell r="AY2528">
            <v>1</v>
          </cell>
        </row>
        <row r="2529">
          <cell r="B2529" t="str">
            <v>United States</v>
          </cell>
          <cell r="D2529" t="str">
            <v>Military</v>
          </cell>
          <cell r="S2529" t="str">
            <v/>
          </cell>
          <cell r="AN2529">
            <v>1</v>
          </cell>
          <cell r="AY2529">
            <v>1</v>
          </cell>
        </row>
        <row r="2530">
          <cell r="B2530" t="str">
            <v>United States</v>
          </cell>
          <cell r="D2530" t="str">
            <v>Military</v>
          </cell>
          <cell r="S2530" t="str">
            <v/>
          </cell>
          <cell r="AN2530">
            <v>1</v>
          </cell>
          <cell r="AY2530">
            <v>1</v>
          </cell>
        </row>
        <row r="2531">
          <cell r="B2531" t="str">
            <v>United States</v>
          </cell>
          <cell r="D2531" t="str">
            <v>Military</v>
          </cell>
          <cell r="S2531" t="str">
            <v/>
          </cell>
          <cell r="AN2531">
            <v>1</v>
          </cell>
          <cell r="AY2531">
            <v>1</v>
          </cell>
        </row>
        <row r="2532">
          <cell r="B2532" t="str">
            <v>United States</v>
          </cell>
          <cell r="D2532" t="str">
            <v>Military</v>
          </cell>
          <cell r="S2532" t="str">
            <v/>
          </cell>
          <cell r="AN2532">
            <v>1</v>
          </cell>
          <cell r="AY2532">
            <v>1</v>
          </cell>
        </row>
        <row r="2533">
          <cell r="B2533" t="str">
            <v>United States</v>
          </cell>
          <cell r="D2533" t="str">
            <v>Military</v>
          </cell>
          <cell r="S2533" t="str">
            <v/>
          </cell>
          <cell r="AN2533">
            <v>1</v>
          </cell>
          <cell r="AY2533">
            <v>1</v>
          </cell>
        </row>
        <row r="2534">
          <cell r="B2534" t="str">
            <v>United States</v>
          </cell>
          <cell r="D2534" t="str">
            <v>Military</v>
          </cell>
          <cell r="S2534" t="str">
            <v/>
          </cell>
          <cell r="AN2534">
            <v>1</v>
          </cell>
          <cell r="AY2534">
            <v>1</v>
          </cell>
        </row>
        <row r="2535">
          <cell r="B2535" t="str">
            <v>United States</v>
          </cell>
          <cell r="D2535" t="str">
            <v>Military</v>
          </cell>
          <cell r="S2535" t="str">
            <v/>
          </cell>
          <cell r="AN2535">
            <v>1</v>
          </cell>
          <cell r="AY2535">
            <v>1</v>
          </cell>
        </row>
        <row r="2536">
          <cell r="B2536" t="str">
            <v>United States</v>
          </cell>
          <cell r="D2536" t="str">
            <v>Military</v>
          </cell>
          <cell r="S2536" t="str">
            <v/>
          </cell>
          <cell r="AN2536">
            <v>1</v>
          </cell>
          <cell r="AY2536">
            <v>1</v>
          </cell>
        </row>
        <row r="2537">
          <cell r="B2537" t="str">
            <v>United States</v>
          </cell>
          <cell r="D2537" t="str">
            <v>Military</v>
          </cell>
          <cell r="S2537" t="str">
            <v/>
          </cell>
          <cell r="AN2537">
            <v>1</v>
          </cell>
          <cell r="AY2537">
            <v>1</v>
          </cell>
        </row>
        <row r="2538">
          <cell r="B2538" t="str">
            <v>United States</v>
          </cell>
          <cell r="D2538" t="str">
            <v>Military</v>
          </cell>
          <cell r="S2538" t="str">
            <v/>
          </cell>
          <cell r="AN2538">
            <v>1</v>
          </cell>
          <cell r="AY2538">
            <v>1</v>
          </cell>
        </row>
        <row r="2539">
          <cell r="B2539" t="str">
            <v>United States</v>
          </cell>
          <cell r="D2539" t="str">
            <v>Military</v>
          </cell>
          <cell r="S2539" t="str">
            <v/>
          </cell>
          <cell r="AN2539">
            <v>1</v>
          </cell>
          <cell r="AY2539">
            <v>1</v>
          </cell>
        </row>
        <row r="2540">
          <cell r="B2540" t="str">
            <v>United States</v>
          </cell>
          <cell r="D2540" t="str">
            <v>Military</v>
          </cell>
          <cell r="S2540" t="str">
            <v/>
          </cell>
          <cell r="AN2540">
            <v>1</v>
          </cell>
          <cell r="AY2540">
            <v>1</v>
          </cell>
        </row>
        <row r="2541">
          <cell r="B2541" t="str">
            <v>United States</v>
          </cell>
          <cell r="D2541" t="str">
            <v>Military</v>
          </cell>
          <cell r="S2541" t="str">
            <v/>
          </cell>
          <cell r="AN2541">
            <v>1</v>
          </cell>
          <cell r="AY2541">
            <v>1</v>
          </cell>
        </row>
        <row r="2542">
          <cell r="B2542" t="str">
            <v>United States</v>
          </cell>
          <cell r="D2542" t="str">
            <v>Military</v>
          </cell>
          <cell r="S2542" t="str">
            <v/>
          </cell>
          <cell r="AN2542">
            <v>1</v>
          </cell>
          <cell r="AY2542">
            <v>1</v>
          </cell>
        </row>
        <row r="2543">
          <cell r="B2543" t="str">
            <v>United States</v>
          </cell>
          <cell r="D2543" t="str">
            <v>Military</v>
          </cell>
          <cell r="S2543" t="str">
            <v/>
          </cell>
          <cell r="AN2543">
            <v>1</v>
          </cell>
          <cell r="AY2543">
            <v>1</v>
          </cell>
        </row>
        <row r="2544">
          <cell r="B2544" t="str">
            <v>United States</v>
          </cell>
          <cell r="D2544" t="str">
            <v>Military</v>
          </cell>
          <cell r="S2544" t="str">
            <v/>
          </cell>
          <cell r="AN2544">
            <v>1</v>
          </cell>
          <cell r="AY2544">
            <v>1</v>
          </cell>
        </row>
        <row r="2545">
          <cell r="B2545" t="str">
            <v>United States</v>
          </cell>
          <cell r="D2545" t="str">
            <v>Military</v>
          </cell>
          <cell r="S2545" t="str">
            <v/>
          </cell>
          <cell r="AN2545">
            <v>1</v>
          </cell>
          <cell r="AY2545">
            <v>1</v>
          </cell>
        </row>
        <row r="2546">
          <cell r="B2546" t="str">
            <v>United States</v>
          </cell>
          <cell r="D2546" t="str">
            <v>Military</v>
          </cell>
          <cell r="S2546" t="str">
            <v/>
          </cell>
          <cell r="AN2546">
            <v>1</v>
          </cell>
          <cell r="AY2546">
            <v>1</v>
          </cell>
        </row>
        <row r="2547">
          <cell r="B2547" t="str">
            <v>United States</v>
          </cell>
          <cell r="D2547" t="str">
            <v>Military</v>
          </cell>
          <cell r="S2547" t="str">
            <v/>
          </cell>
          <cell r="AN2547">
            <v>1</v>
          </cell>
          <cell r="AY2547">
            <v>1</v>
          </cell>
        </row>
        <row r="2548">
          <cell r="B2548" t="str">
            <v>United States</v>
          </cell>
          <cell r="D2548" t="str">
            <v>Military</v>
          </cell>
          <cell r="S2548" t="str">
            <v/>
          </cell>
          <cell r="AN2548">
            <v>1</v>
          </cell>
          <cell r="AY2548">
            <v>1</v>
          </cell>
        </row>
        <row r="2549">
          <cell r="B2549" t="str">
            <v>United States</v>
          </cell>
          <cell r="D2549" t="str">
            <v>Military</v>
          </cell>
          <cell r="S2549" t="str">
            <v/>
          </cell>
          <cell r="AN2549">
            <v>1</v>
          </cell>
          <cell r="AY2549">
            <v>1</v>
          </cell>
        </row>
        <row r="2550">
          <cell r="B2550" t="str">
            <v>United States</v>
          </cell>
          <cell r="D2550" t="str">
            <v>Military</v>
          </cell>
          <cell r="S2550" t="str">
            <v/>
          </cell>
          <cell r="AN2550">
            <v>1</v>
          </cell>
          <cell r="AY2550">
            <v>1</v>
          </cell>
        </row>
        <row r="2551">
          <cell r="B2551" t="str">
            <v>United States</v>
          </cell>
          <cell r="D2551" t="str">
            <v>Military</v>
          </cell>
          <cell r="S2551">
            <v>3013348480.5452995</v>
          </cell>
          <cell r="AN2551">
            <v>1</v>
          </cell>
          <cell r="AY2551">
            <v>1</v>
          </cell>
        </row>
        <row r="2552">
          <cell r="B2552" t="str">
            <v>United States</v>
          </cell>
          <cell r="D2552" t="str">
            <v>Financial</v>
          </cell>
          <cell r="S2552">
            <v>946700747.89359081</v>
          </cell>
          <cell r="AN2552">
            <v>1</v>
          </cell>
          <cell r="AY2552">
            <v>0</v>
          </cell>
        </row>
        <row r="2553">
          <cell r="B2553" t="str">
            <v>United States</v>
          </cell>
          <cell r="D2553" t="str">
            <v>Financial</v>
          </cell>
          <cell r="S2553">
            <v>7100255609.201931</v>
          </cell>
          <cell r="AN2553">
            <v>1</v>
          </cell>
          <cell r="AY2553">
            <v>0</v>
          </cell>
        </row>
        <row r="2554">
          <cell r="B2554" t="str">
            <v>United States</v>
          </cell>
          <cell r="D2554" t="str">
            <v>Financial</v>
          </cell>
          <cell r="S2554">
            <v>4260153365.5211587</v>
          </cell>
          <cell r="AN2554">
            <v>1</v>
          </cell>
          <cell r="AY2554">
            <v>0</v>
          </cell>
        </row>
        <row r="2555">
          <cell r="B2555" t="str">
            <v>United States</v>
          </cell>
          <cell r="D2555" t="str">
            <v>Financial</v>
          </cell>
          <cell r="S2555">
            <v>12657388999.337309</v>
          </cell>
          <cell r="AN2555">
            <v>1</v>
          </cell>
          <cell r="AY2555">
            <v>0</v>
          </cell>
        </row>
        <row r="2556">
          <cell r="B2556" t="str">
            <v>EU (Commission and Council)</v>
          </cell>
          <cell r="D2556" t="str">
            <v>Humanitarian</v>
          </cell>
          <cell r="S2556" t="str">
            <v>.</v>
          </cell>
          <cell r="AN2556">
            <v>1</v>
          </cell>
          <cell r="AY2556">
            <v>0</v>
          </cell>
        </row>
        <row r="2557">
          <cell r="B2557" t="str">
            <v>EU (Commission and Council)</v>
          </cell>
          <cell r="D2557" t="str">
            <v>Humanitarian</v>
          </cell>
          <cell r="S2557">
            <v>415000000</v>
          </cell>
          <cell r="AN2557">
            <v>1</v>
          </cell>
          <cell r="AY2557">
            <v>0</v>
          </cell>
        </row>
        <row r="2558">
          <cell r="B2558" t="str">
            <v>EU (Commission and Council)</v>
          </cell>
          <cell r="D2558" t="str">
            <v>Humanitarian</v>
          </cell>
          <cell r="S2558">
            <v>600000000</v>
          </cell>
          <cell r="AN2558">
            <v>1</v>
          </cell>
          <cell r="AY2558">
            <v>0</v>
          </cell>
        </row>
        <row r="2559">
          <cell r="B2559" t="str">
            <v>EU (Commission and Council)</v>
          </cell>
          <cell r="D2559" t="str">
            <v>Humanitarian</v>
          </cell>
          <cell r="S2559">
            <v>200000000</v>
          </cell>
          <cell r="AN2559">
            <v>1</v>
          </cell>
          <cell r="AY2559">
            <v>0</v>
          </cell>
        </row>
        <row r="2560">
          <cell r="B2560" t="str">
            <v>EU (Commission and Council)</v>
          </cell>
          <cell r="D2560" t="str">
            <v>Humanitarian</v>
          </cell>
          <cell r="S2560">
            <v>205000000</v>
          </cell>
          <cell r="AN2560">
            <v>1</v>
          </cell>
          <cell r="AY2560">
            <v>0</v>
          </cell>
        </row>
        <row r="2561">
          <cell r="B2561" t="str">
            <v>EU (Commission and Council)</v>
          </cell>
          <cell r="D2561" t="str">
            <v>Humanitarian</v>
          </cell>
          <cell r="S2561">
            <v>150000000</v>
          </cell>
          <cell r="AN2561">
            <v>1</v>
          </cell>
          <cell r="AY2561">
            <v>0</v>
          </cell>
        </row>
        <row r="2562">
          <cell r="B2562" t="str">
            <v>EU (Commission and Council)</v>
          </cell>
          <cell r="D2562" t="str">
            <v>Humanitarian</v>
          </cell>
          <cell r="S2562">
            <v>30000000</v>
          </cell>
          <cell r="AN2562">
            <v>1</v>
          </cell>
          <cell r="AY2562">
            <v>0</v>
          </cell>
        </row>
        <row r="2563">
          <cell r="B2563" t="str">
            <v>EU (Commission and Council)</v>
          </cell>
          <cell r="D2563" t="str">
            <v>Humanitarian</v>
          </cell>
          <cell r="S2563">
            <v>10000000</v>
          </cell>
          <cell r="AN2563">
            <v>1</v>
          </cell>
          <cell r="AY2563">
            <v>0</v>
          </cell>
        </row>
        <row r="2564">
          <cell r="B2564" t="str">
            <v>EU (Commission and Council)</v>
          </cell>
          <cell r="D2564" t="str">
            <v>Humanitarian</v>
          </cell>
          <cell r="S2564">
            <v>145000000</v>
          </cell>
          <cell r="AN2564">
            <v>1</v>
          </cell>
          <cell r="AY2564">
            <v>0</v>
          </cell>
        </row>
        <row r="2565">
          <cell r="B2565" t="str">
            <v>EU (Commission and Council)</v>
          </cell>
          <cell r="D2565" t="str">
            <v>Humanitarian</v>
          </cell>
          <cell r="S2565">
            <v>305000000</v>
          </cell>
          <cell r="AN2565">
            <v>1</v>
          </cell>
          <cell r="AY2565">
            <v>0</v>
          </cell>
        </row>
        <row r="2566">
          <cell r="B2566" t="str">
            <v>EU (Commission and Council)</v>
          </cell>
          <cell r="D2566" t="str">
            <v>Humanitarian</v>
          </cell>
          <cell r="S2566">
            <v>25000000</v>
          </cell>
          <cell r="AN2566">
            <v>1</v>
          </cell>
          <cell r="AY2566">
            <v>0</v>
          </cell>
        </row>
        <row r="2567">
          <cell r="B2567" t="str">
            <v>EU (Commission and Council)</v>
          </cell>
          <cell r="D2567" t="str">
            <v>Humanitarian</v>
          </cell>
          <cell r="S2567">
            <v>55000000</v>
          </cell>
          <cell r="AN2567">
            <v>1</v>
          </cell>
          <cell r="AY2567">
            <v>0</v>
          </cell>
        </row>
        <row r="2568">
          <cell r="B2568" t="str">
            <v>EU (Commission and Council)</v>
          </cell>
          <cell r="D2568" t="str">
            <v>Financial</v>
          </cell>
          <cell r="S2568">
            <v>5000000</v>
          </cell>
          <cell r="AN2568">
            <v>1</v>
          </cell>
          <cell r="AY2568">
            <v>0</v>
          </cell>
        </row>
        <row r="2569">
          <cell r="B2569" t="str">
            <v>EU (Commission and Council)</v>
          </cell>
          <cell r="D2569" t="str">
            <v>Financial</v>
          </cell>
          <cell r="S2569">
            <v>50000000</v>
          </cell>
          <cell r="AN2569">
            <v>1</v>
          </cell>
          <cell r="AY2569">
            <v>0</v>
          </cell>
        </row>
        <row r="2570">
          <cell r="B2570" t="str">
            <v>EU (Commission and Council)</v>
          </cell>
          <cell r="D2570" t="str">
            <v>Financial</v>
          </cell>
          <cell r="S2570">
            <v>1200000000</v>
          </cell>
          <cell r="AN2570">
            <v>1</v>
          </cell>
          <cell r="AY2570">
            <v>0</v>
          </cell>
        </row>
        <row r="2571">
          <cell r="B2571" t="str">
            <v>EU (Commission and Council)</v>
          </cell>
          <cell r="D2571" t="str">
            <v>Financial</v>
          </cell>
          <cell r="S2571">
            <v>120000000</v>
          </cell>
          <cell r="AN2571">
            <v>1</v>
          </cell>
          <cell r="AY2571">
            <v>0</v>
          </cell>
        </row>
        <row r="2572">
          <cell r="B2572" t="str">
            <v>EU (Commission and Council)</v>
          </cell>
          <cell r="D2572" t="str">
            <v>Financial</v>
          </cell>
          <cell r="S2572">
            <v>6000000000</v>
          </cell>
          <cell r="AN2572">
            <v>1</v>
          </cell>
          <cell r="AY2572">
            <v>0</v>
          </cell>
        </row>
        <row r="2573">
          <cell r="B2573" t="str">
            <v>EU (Commission and Council)</v>
          </cell>
          <cell r="D2573" t="str">
            <v>Financial</v>
          </cell>
          <cell r="S2573">
            <v>18000000000</v>
          </cell>
          <cell r="AN2573">
            <v>1</v>
          </cell>
          <cell r="AY2573">
            <v>0</v>
          </cell>
        </row>
        <row r="2574">
          <cell r="B2574" t="str">
            <v>EU (Commission and Council)</v>
          </cell>
          <cell r="D2574" t="str">
            <v>Financial</v>
          </cell>
          <cell r="S2574">
            <v>4125000000</v>
          </cell>
          <cell r="AN2574">
            <v>0</v>
          </cell>
          <cell r="AY2574">
            <v>0</v>
          </cell>
        </row>
        <row r="2575">
          <cell r="B2575" t="str">
            <v>EU (Commission and Council)</v>
          </cell>
          <cell r="D2575" t="str">
            <v>Financial</v>
          </cell>
          <cell r="S2575">
            <v>4125000000</v>
          </cell>
          <cell r="AN2575">
            <v>0</v>
          </cell>
          <cell r="AY2575">
            <v>0</v>
          </cell>
        </row>
        <row r="2576">
          <cell r="B2576" t="str">
            <v>EU (Commission and Council)</v>
          </cell>
          <cell r="D2576" t="str">
            <v>Financial</v>
          </cell>
          <cell r="S2576">
            <v>4125000000</v>
          </cell>
          <cell r="AN2576">
            <v>0</v>
          </cell>
          <cell r="AY2576">
            <v>0</v>
          </cell>
        </row>
        <row r="2577">
          <cell r="B2577" t="str">
            <v>EU (Commission and Council)</v>
          </cell>
          <cell r="D2577" t="str">
            <v>Financial</v>
          </cell>
          <cell r="S2577">
            <v>4125000000</v>
          </cell>
          <cell r="AN2577">
            <v>0</v>
          </cell>
          <cell r="AY2577">
            <v>0</v>
          </cell>
        </row>
        <row r="2578">
          <cell r="B2578" t="str">
            <v>EU (Commission and Council)</v>
          </cell>
          <cell r="D2578" t="str">
            <v>Financial</v>
          </cell>
          <cell r="S2578">
            <v>8250000000</v>
          </cell>
          <cell r="AN2578">
            <v>0</v>
          </cell>
          <cell r="AY2578">
            <v>0</v>
          </cell>
        </row>
        <row r="2579">
          <cell r="B2579" t="str">
            <v>EU (Commission and Council)</v>
          </cell>
          <cell r="D2579" t="str">
            <v>Financial</v>
          </cell>
          <cell r="S2579">
            <v>8250000000</v>
          </cell>
          <cell r="AN2579">
            <v>0</v>
          </cell>
          <cell r="AY2579">
            <v>0</v>
          </cell>
        </row>
        <row r="2580">
          <cell r="B2580" t="str">
            <v>EU (Commission and Council)</v>
          </cell>
          <cell r="D2580" t="str">
            <v>Financial</v>
          </cell>
          <cell r="S2580">
            <v>8250000000</v>
          </cell>
          <cell r="AN2580">
            <v>0</v>
          </cell>
          <cell r="AY2580">
            <v>0</v>
          </cell>
        </row>
        <row r="2581">
          <cell r="B2581" t="str">
            <v>EU (Commission and Council)</v>
          </cell>
          <cell r="D2581" t="str">
            <v>Financial</v>
          </cell>
          <cell r="S2581">
            <v>8250000000</v>
          </cell>
          <cell r="AN2581">
            <v>0</v>
          </cell>
          <cell r="AY2581">
            <v>0</v>
          </cell>
        </row>
        <row r="2582">
          <cell r="B2582" t="str">
            <v>European Peace Facility</v>
          </cell>
          <cell r="D2582" t="str">
            <v>Military</v>
          </cell>
          <cell r="S2582">
            <v>500000000</v>
          </cell>
          <cell r="AN2582">
            <v>1</v>
          </cell>
          <cell r="AY2582">
            <v>0</v>
          </cell>
        </row>
        <row r="2583">
          <cell r="B2583" t="str">
            <v>European Peace Facility</v>
          </cell>
          <cell r="D2583" t="str">
            <v>Military</v>
          </cell>
          <cell r="S2583">
            <v>500000000</v>
          </cell>
          <cell r="AN2583">
            <v>1</v>
          </cell>
          <cell r="AY2583">
            <v>0</v>
          </cell>
        </row>
        <row r="2584">
          <cell r="B2584" t="str">
            <v>European Peace Facility</v>
          </cell>
          <cell r="D2584" t="str">
            <v>Military</v>
          </cell>
          <cell r="S2584">
            <v>500000000</v>
          </cell>
          <cell r="AN2584">
            <v>1</v>
          </cell>
          <cell r="AY2584">
            <v>0</v>
          </cell>
        </row>
        <row r="2585">
          <cell r="B2585" t="str">
            <v>European Peace Facility</v>
          </cell>
          <cell r="D2585" t="str">
            <v>Military</v>
          </cell>
          <cell r="S2585">
            <v>500000000</v>
          </cell>
          <cell r="AN2585">
            <v>1</v>
          </cell>
          <cell r="AY2585">
            <v>0</v>
          </cell>
        </row>
        <row r="2586">
          <cell r="B2586" t="str">
            <v>European Peace Facility</v>
          </cell>
          <cell r="D2586" t="str">
            <v>Military</v>
          </cell>
          <cell r="S2586">
            <v>500000000</v>
          </cell>
          <cell r="AN2586">
            <v>1</v>
          </cell>
          <cell r="AY2586">
            <v>0</v>
          </cell>
        </row>
        <row r="2587">
          <cell r="B2587" t="str">
            <v>European Peace Facility</v>
          </cell>
          <cell r="D2587" t="str">
            <v>Military</v>
          </cell>
          <cell r="S2587">
            <v>600000000</v>
          </cell>
          <cell r="AN2587">
            <v>1</v>
          </cell>
          <cell r="AY2587">
            <v>0</v>
          </cell>
        </row>
        <row r="2588">
          <cell r="B2588" t="str">
            <v>European Peace Facility</v>
          </cell>
          <cell r="D2588" t="str">
            <v>Military</v>
          </cell>
          <cell r="S2588">
            <v>500000000</v>
          </cell>
          <cell r="AN2588">
            <v>1</v>
          </cell>
          <cell r="AY2588">
            <v>0</v>
          </cell>
        </row>
        <row r="2589">
          <cell r="B2589" t="str">
            <v>European Peace Facility</v>
          </cell>
          <cell r="D2589" t="str">
            <v>Military</v>
          </cell>
          <cell r="S2589">
            <v>1000000000</v>
          </cell>
          <cell r="AN2589">
            <v>1</v>
          </cell>
          <cell r="AY2589">
            <v>0</v>
          </cell>
        </row>
        <row r="2590">
          <cell r="B2590" t="str">
            <v>European Peace Facility</v>
          </cell>
          <cell r="D2590" t="str">
            <v>Military</v>
          </cell>
          <cell r="S2590">
            <v>1000000000</v>
          </cell>
          <cell r="AN2590">
            <v>1</v>
          </cell>
          <cell r="AY2590">
            <v>0</v>
          </cell>
        </row>
        <row r="2591">
          <cell r="B2591" t="str">
            <v>European Investment Bank</v>
          </cell>
          <cell r="D2591" t="str">
            <v>Financial</v>
          </cell>
          <cell r="S2591">
            <v>668000000</v>
          </cell>
          <cell r="AN2591">
            <v>1</v>
          </cell>
          <cell r="AY2591">
            <v>0</v>
          </cell>
        </row>
        <row r="2592">
          <cell r="B2592" t="str">
            <v>European Investment Bank</v>
          </cell>
          <cell r="D2592" t="str">
            <v>Financial</v>
          </cell>
          <cell r="S2592">
            <v>2500000</v>
          </cell>
          <cell r="AN2592">
            <v>1</v>
          </cell>
          <cell r="AY2592">
            <v>0</v>
          </cell>
        </row>
        <row r="2593">
          <cell r="B2593" t="str">
            <v>European Investment Bank</v>
          </cell>
          <cell r="D2593" t="str">
            <v>Financial</v>
          </cell>
          <cell r="S2593">
            <v>1590000000</v>
          </cell>
          <cell r="AN2593">
            <v>1</v>
          </cell>
          <cell r="AY2593">
            <v>0</v>
          </cell>
        </row>
        <row r="2594">
          <cell r="B2594" t="str">
            <v>European Investment Bank</v>
          </cell>
          <cell r="D2594" t="str">
            <v>Financial</v>
          </cell>
          <cell r="S2594" t="str">
            <v>.</v>
          </cell>
          <cell r="AN2594">
            <v>1</v>
          </cell>
          <cell r="AY2594">
            <v>0</v>
          </cell>
        </row>
      </sheetData>
      <sheetData sheetId="3">
        <row r="13">
          <cell r="B13" t="str">
            <v>Australia</v>
          </cell>
        </row>
        <row r="14">
          <cell r="B14" t="str">
            <v>Austria</v>
          </cell>
        </row>
        <row r="15">
          <cell r="B15" t="str">
            <v>Belgium</v>
          </cell>
        </row>
        <row r="16">
          <cell r="B16" t="str">
            <v>Bulgaria</v>
          </cell>
        </row>
        <row r="17">
          <cell r="B17" t="str">
            <v>Canada</v>
          </cell>
        </row>
        <row r="18">
          <cell r="B18" t="str">
            <v>Croatia</v>
          </cell>
        </row>
        <row r="19">
          <cell r="B19" t="str">
            <v>Cyprus</v>
          </cell>
        </row>
        <row r="20">
          <cell r="B20" t="str">
            <v>Czech Republic</v>
          </cell>
        </row>
        <row r="21">
          <cell r="B21" t="str">
            <v>Denmark</v>
          </cell>
        </row>
        <row r="22">
          <cell r="B22" t="str">
            <v>Estonia</v>
          </cell>
        </row>
        <row r="23">
          <cell r="B23" t="str">
            <v>EU (Commission and Council)</v>
          </cell>
        </row>
        <row r="24">
          <cell r="B24" t="str">
            <v>Finland</v>
          </cell>
        </row>
        <row r="25">
          <cell r="B25" t="str">
            <v>France</v>
          </cell>
        </row>
        <row r="26">
          <cell r="B26" t="str">
            <v>Germany</v>
          </cell>
        </row>
        <row r="27">
          <cell r="B27" t="str">
            <v>Greece</v>
          </cell>
        </row>
        <row r="28">
          <cell r="B28" t="str">
            <v>Hungary</v>
          </cell>
        </row>
        <row r="29">
          <cell r="B29" t="str">
            <v>Iceland</v>
          </cell>
        </row>
        <row r="30">
          <cell r="B30" t="str">
            <v>Ireland</v>
          </cell>
        </row>
        <row r="31">
          <cell r="B31" t="str">
            <v>Italy</v>
          </cell>
        </row>
        <row r="32">
          <cell r="B32" t="str">
            <v>Japan</v>
          </cell>
        </row>
        <row r="33">
          <cell r="B33" t="str">
            <v>Latvia</v>
          </cell>
        </row>
        <row r="34">
          <cell r="B34" t="str">
            <v>Lithuania</v>
          </cell>
        </row>
        <row r="35">
          <cell r="B35" t="str">
            <v>Luxembourg</v>
          </cell>
        </row>
        <row r="36">
          <cell r="B36" t="str">
            <v>Malta</v>
          </cell>
        </row>
        <row r="37">
          <cell r="B37" t="str">
            <v>Netherlands</v>
          </cell>
        </row>
        <row r="38">
          <cell r="B38" t="str">
            <v>New Zealand</v>
          </cell>
        </row>
        <row r="39">
          <cell r="B39" t="str">
            <v>Norway</v>
          </cell>
        </row>
        <row r="40">
          <cell r="B40" t="str">
            <v>Poland</v>
          </cell>
        </row>
        <row r="41">
          <cell r="B41" t="str">
            <v>Portugal</v>
          </cell>
        </row>
        <row r="42">
          <cell r="B42" t="str">
            <v>South Korea</v>
          </cell>
        </row>
        <row r="43">
          <cell r="B43" t="str">
            <v>Romania</v>
          </cell>
        </row>
        <row r="44">
          <cell r="B44" t="str">
            <v>Slovakia</v>
          </cell>
        </row>
        <row r="45">
          <cell r="B45" t="str">
            <v>Slovenia</v>
          </cell>
        </row>
        <row r="46">
          <cell r="B46" t="str">
            <v>Spain</v>
          </cell>
        </row>
        <row r="47">
          <cell r="B47" t="str">
            <v>Sweden</v>
          </cell>
        </row>
        <row r="48">
          <cell r="B48" t="str">
            <v>Switzerland</v>
          </cell>
        </row>
        <row r="49">
          <cell r="B49" t="str">
            <v>Turkey</v>
          </cell>
        </row>
        <row r="50">
          <cell r="B50" t="str">
            <v>United Kingdom</v>
          </cell>
        </row>
        <row r="51">
          <cell r="B51" t="str">
            <v>United States</v>
          </cell>
        </row>
        <row r="52">
          <cell r="B52" t="str">
            <v>China</v>
          </cell>
        </row>
        <row r="53">
          <cell r="B53" t="str">
            <v>Taiwan</v>
          </cell>
        </row>
        <row r="54">
          <cell r="B54" t="str">
            <v>India</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row r="1">
          <cell r="B1"/>
          <cell r="C1"/>
          <cell r="D1"/>
          <cell r="E1"/>
        </row>
        <row r="2">
          <cell r="B2" t="str">
            <v>Breakdown of the EIB's Capital as of 1 March 2020</v>
          </cell>
        </row>
        <row r="4">
          <cell r="B4" t="str">
            <v xml:space="preserve">This worksheet shows the EU aid shares calculation used to attribute EU member countries their share of European Investment Bank (EIB) aid. Shares are based on official EIB financing statutes, which are based on capital subscription. </v>
          </cell>
          <cell r="C4"/>
          <cell r="D4"/>
          <cell r="E4"/>
        </row>
        <row r="5">
          <cell r="B5"/>
          <cell r="C5"/>
          <cell r="D5"/>
          <cell r="E5"/>
        </row>
        <row r="6">
          <cell r="B6"/>
          <cell r="C6"/>
          <cell r="D6"/>
          <cell r="E6"/>
        </row>
        <row r="7">
          <cell r="B7"/>
          <cell r="C7"/>
          <cell r="D7"/>
          <cell r="E7"/>
        </row>
        <row r="8">
          <cell r="B8"/>
          <cell r="C8"/>
          <cell r="D8"/>
          <cell r="E8"/>
        </row>
        <row r="9">
          <cell r="B9"/>
          <cell r="C9"/>
          <cell r="D9"/>
          <cell r="E9"/>
        </row>
        <row r="10">
          <cell r="B10"/>
          <cell r="C10"/>
          <cell r="D10"/>
          <cell r="E10"/>
        </row>
        <row r="11">
          <cell r="B11" t="str">
            <v>Source:</v>
          </cell>
          <cell r="C11" t="str">
            <v>https://www.eib.org/en/about/governance-and-structure/shareholders/index.htm</v>
          </cell>
        </row>
        <row r="12">
          <cell r="B12"/>
          <cell r="C12"/>
          <cell r="D12"/>
          <cell r="E12"/>
        </row>
        <row r="13">
          <cell r="B13" t="str">
            <v>Country</v>
          </cell>
          <cell r="C13" t="str">
            <v>Subscribed capital (€)</v>
          </cell>
          <cell r="D13" t="str">
            <v>Country capital share</v>
          </cell>
          <cell r="E13" t="str">
            <v>Share of EIB aid (€ billion)</v>
          </cell>
        </row>
        <row r="14">
          <cell r="B14" t="str">
            <v>Austria</v>
          </cell>
          <cell r="C14">
            <v>6428994386</v>
          </cell>
          <cell r="D14">
            <v>2.5840465861099449E-2</v>
          </cell>
          <cell r="E14">
            <v>5.8412373079015305E-2</v>
          </cell>
        </row>
        <row r="15">
          <cell r="B15" t="str">
            <v>Belgium</v>
          </cell>
          <cell r="C15">
            <v>12951115777</v>
          </cell>
          <cell r="D15">
            <v>5.205524301397562E-2</v>
          </cell>
          <cell r="E15">
            <v>0.11767087683309188</v>
          </cell>
        </row>
        <row r="16">
          <cell r="B16" t="str">
            <v>Bulgaria</v>
          </cell>
          <cell r="C16">
            <v>510041217</v>
          </cell>
          <cell r="D16">
            <v>2.050041089527577E-3</v>
          </cell>
          <cell r="E16">
            <v>4.6341178828770875E-3</v>
          </cell>
        </row>
        <row r="17">
          <cell r="B17" t="str">
            <v>Croatia</v>
          </cell>
          <cell r="C17">
            <v>1062312542</v>
          </cell>
          <cell r="D17">
            <v>4.2698203369326716E-3</v>
          </cell>
          <cell r="E17">
            <v>9.6519288716363037E-3</v>
          </cell>
        </row>
        <row r="18">
          <cell r="B18" t="str">
            <v>Cyprus</v>
          </cell>
          <cell r="C18">
            <v>321508011</v>
          </cell>
          <cell r="D18">
            <v>1.2922575885906966E-3</v>
          </cell>
          <cell r="E18">
            <v>2.9211482790092694E-3</v>
          </cell>
        </row>
        <row r="19">
          <cell r="B19" t="str">
            <v>Czech Republic</v>
          </cell>
          <cell r="C19">
            <v>2206922328</v>
          </cell>
          <cell r="D19">
            <v>8.8704232187491166E-3</v>
          </cell>
          <cell r="E19">
            <v>2.0051591685982379E-2</v>
          </cell>
        </row>
        <row r="20">
          <cell r="B20" t="str">
            <v>Denmark</v>
          </cell>
          <cell r="C20">
            <v>6557521657</v>
          </cell>
          <cell r="D20">
            <v>2.6357063692593618E-2</v>
          </cell>
          <cell r="E20">
            <v>5.958014247710787E-2</v>
          </cell>
        </row>
        <row r="21">
          <cell r="B21" t="str">
            <v>Estonia</v>
          </cell>
          <cell r="C21">
            <v>206248240</v>
          </cell>
          <cell r="D21">
            <v>8.2898666333224046E-4</v>
          </cell>
          <cell r="E21">
            <v>1.8739243524625296E-3</v>
          </cell>
        </row>
        <row r="22">
          <cell r="B22" t="str">
            <v>Finland</v>
          </cell>
          <cell r="C22">
            <v>3693702498</v>
          </cell>
          <cell r="D22">
            <v>1.4846333278572373E-2</v>
          </cell>
          <cell r="E22">
            <v>3.356013637621285E-2</v>
          </cell>
        </row>
        <row r="23">
          <cell r="B23" t="str">
            <v>France</v>
          </cell>
          <cell r="C23">
            <v>46722369149</v>
          </cell>
          <cell r="D23">
            <v>0.18779418871068534</v>
          </cell>
          <cell r="E23">
            <v>0.42450876358050421</v>
          </cell>
        </row>
        <row r="24">
          <cell r="B24" t="str">
            <v>Germany</v>
          </cell>
          <cell r="C24">
            <v>46722369149</v>
          </cell>
          <cell r="D24">
            <v>0.18779418871068534</v>
          </cell>
          <cell r="E24">
            <v>0.42450876358050421</v>
          </cell>
        </row>
        <row r="25">
          <cell r="B25" t="str">
            <v>Greece</v>
          </cell>
          <cell r="C25">
            <v>3512961713</v>
          </cell>
          <cell r="D25">
            <v>1.4119870350766542E-2</v>
          </cell>
          <cell r="E25">
            <v>3.191796692790777E-2</v>
          </cell>
        </row>
        <row r="26">
          <cell r="B26" t="str">
            <v>Hungary</v>
          </cell>
          <cell r="C26">
            <v>2087849195</v>
          </cell>
          <cell r="D26">
            <v>8.3918250051683071E-3</v>
          </cell>
          <cell r="E26">
            <v>1.8969720424182959E-2</v>
          </cell>
        </row>
        <row r="27">
          <cell r="B27" t="str">
            <v>Ireland</v>
          </cell>
          <cell r="C27">
            <v>1639379073</v>
          </cell>
          <cell r="D27">
            <v>6.5892605321770095E-3</v>
          </cell>
          <cell r="E27">
            <v>1.489502343298613E-2</v>
          </cell>
        </row>
        <row r="28">
          <cell r="B28" t="str">
            <v>Italy</v>
          </cell>
          <cell r="C28">
            <v>46722369149</v>
          </cell>
          <cell r="D28">
            <v>0.18779418871068534</v>
          </cell>
          <cell r="E28">
            <v>0.42450876358050421</v>
          </cell>
        </row>
        <row r="29">
          <cell r="B29" t="str">
            <v>Latvia</v>
          </cell>
          <cell r="C29">
            <v>267076094</v>
          </cell>
          <cell r="D29">
            <v>1.0734759240654263E-3</v>
          </cell>
          <cell r="E29">
            <v>2.4265923263498963E-3</v>
          </cell>
        </row>
        <row r="30">
          <cell r="B30" t="str">
            <v>Lithuania</v>
          </cell>
          <cell r="C30">
            <v>437633208</v>
          </cell>
          <cell r="D30">
            <v>1.7590069755906977E-3</v>
          </cell>
          <cell r="E30">
            <v>3.9762352683227718E-3</v>
          </cell>
        </row>
        <row r="31">
          <cell r="B31" t="str">
            <v>Luxembourg</v>
          </cell>
          <cell r="C31">
            <v>327878318</v>
          </cell>
          <cell r="D31">
            <v>1.3178621685101762E-3</v>
          </cell>
          <cell r="E31">
            <v>2.9790274319172532E-3</v>
          </cell>
        </row>
        <row r="32">
          <cell r="B32" t="str">
            <v>Malta</v>
          </cell>
          <cell r="C32">
            <v>122381664</v>
          </cell>
          <cell r="D32">
            <v>4.9189640257006498E-4</v>
          </cell>
          <cell r="E32">
            <v>1.1119318180096318E-3</v>
          </cell>
        </row>
        <row r="33">
          <cell r="B33" t="str">
            <v>Netherlands</v>
          </cell>
          <cell r="C33">
            <v>12951115777</v>
          </cell>
          <cell r="D33">
            <v>5.205524301397562E-2</v>
          </cell>
          <cell r="E33">
            <v>0.11767087683309188</v>
          </cell>
        </row>
        <row r="34">
          <cell r="B34" t="str">
            <v>Poland</v>
          </cell>
          <cell r="C34">
            <v>11366679827</v>
          </cell>
          <cell r="D34">
            <v>4.5686818869099775E-2</v>
          </cell>
          <cell r="E34">
            <v>0.10327505405360005</v>
          </cell>
        </row>
        <row r="35">
          <cell r="B35" t="str">
            <v>Portugal</v>
          </cell>
          <cell r="C35">
            <v>2263904037</v>
          </cell>
          <cell r="D35">
            <v>9.0994534243638587E-3</v>
          </cell>
          <cell r="E35">
            <v>2.0569314465774501E-2</v>
          </cell>
        </row>
        <row r="36">
          <cell r="B36" t="str">
            <v>Romania</v>
          </cell>
          <cell r="C36">
            <v>1639379073</v>
          </cell>
          <cell r="D36">
            <v>6.5892605321770095E-3</v>
          </cell>
          <cell r="E36">
            <v>1.489502343298613E-2</v>
          </cell>
        </row>
        <row r="37">
          <cell r="B37" t="str">
            <v>Slovakia</v>
          </cell>
          <cell r="C37">
            <v>751236149</v>
          </cell>
          <cell r="D37">
            <v>3.0194912137629483E-3</v>
          </cell>
          <cell r="E37">
            <v>6.8255598887111447E-3</v>
          </cell>
        </row>
        <row r="38">
          <cell r="B38" t="str">
            <v>Slovenia</v>
          </cell>
          <cell r="C38">
            <v>697455090</v>
          </cell>
          <cell r="D38">
            <v>2.8033255841755909E-3</v>
          </cell>
          <cell r="E38">
            <v>6.3369174830289234E-3</v>
          </cell>
        </row>
        <row r="39">
          <cell r="B39" t="str">
            <v>Spain</v>
          </cell>
          <cell r="C39">
            <v>28033421847</v>
          </cell>
          <cell r="D39">
            <v>0.11267651466373563</v>
          </cell>
          <cell r="E39">
            <v>0.25470526139737437</v>
          </cell>
        </row>
        <row r="40">
          <cell r="B40" t="str">
            <v>Sweden</v>
          </cell>
          <cell r="C40">
            <v>8591781713</v>
          </cell>
          <cell r="D40">
            <v>3.4533494464431949E-2</v>
          </cell>
          <cell r="E40">
            <v>7.8062964236848414E-2</v>
          </cell>
        </row>
        <row r="41">
          <cell r="B41" t="str">
            <v>27 Countries total</v>
          </cell>
          <cell r="C41">
            <v>248795606881</v>
          </cell>
          <cell r="D41">
            <v>1</v>
          </cell>
          <cell r="E41">
            <v>2.2605</v>
          </cell>
        </row>
        <row r="42">
          <cell r="B42" t="str">
            <v>United States</v>
          </cell>
          <cell r="C42">
            <v>0</v>
          </cell>
          <cell r="D42">
            <v>0</v>
          </cell>
          <cell r="E42">
            <v>0</v>
          </cell>
        </row>
        <row r="43">
          <cell r="B43" t="str">
            <v>Canada</v>
          </cell>
          <cell r="C43">
            <v>0</v>
          </cell>
          <cell r="D43">
            <v>0</v>
          </cell>
          <cell r="E43">
            <v>0</v>
          </cell>
        </row>
        <row r="44">
          <cell r="B44" t="str">
            <v>United Kingdom</v>
          </cell>
          <cell r="C44">
            <v>0</v>
          </cell>
          <cell r="D44">
            <v>0</v>
          </cell>
          <cell r="E44">
            <v>0</v>
          </cell>
        </row>
        <row r="45">
          <cell r="B45" t="str">
            <v>Japan</v>
          </cell>
          <cell r="C45">
            <v>0</v>
          </cell>
          <cell r="D45">
            <v>0</v>
          </cell>
          <cell r="E45">
            <v>0</v>
          </cell>
        </row>
        <row r="46">
          <cell r="B46" t="str">
            <v>Iceland</v>
          </cell>
          <cell r="C46">
            <v>0</v>
          </cell>
          <cell r="D46">
            <v>0</v>
          </cell>
          <cell r="E46">
            <v>0</v>
          </cell>
        </row>
        <row r="47">
          <cell r="B47" t="str">
            <v>Turkey</v>
          </cell>
          <cell r="C47">
            <v>0</v>
          </cell>
          <cell r="D47">
            <v>0</v>
          </cell>
          <cell r="E47">
            <v>0</v>
          </cell>
        </row>
        <row r="48">
          <cell r="B48" t="str">
            <v>Switzerland</v>
          </cell>
          <cell r="C48">
            <v>0</v>
          </cell>
          <cell r="D48">
            <v>0</v>
          </cell>
          <cell r="E48">
            <v>0</v>
          </cell>
        </row>
        <row r="49">
          <cell r="B49" t="str">
            <v>Norway</v>
          </cell>
          <cell r="C49">
            <v>0</v>
          </cell>
          <cell r="D49">
            <v>0</v>
          </cell>
          <cell r="E49">
            <v>0</v>
          </cell>
        </row>
        <row r="50">
          <cell r="B50" t="str">
            <v>New Zealand</v>
          </cell>
          <cell r="C50">
            <v>0</v>
          </cell>
          <cell r="D50">
            <v>0</v>
          </cell>
          <cell r="E50">
            <v>0</v>
          </cell>
        </row>
        <row r="51">
          <cell r="B51" t="str">
            <v>Australia</v>
          </cell>
          <cell r="C51">
            <v>0</v>
          </cell>
          <cell r="D51">
            <v>0</v>
          </cell>
          <cell r="E51">
            <v>0</v>
          </cell>
        </row>
        <row r="52">
          <cell r="B52" t="str">
            <v>South Korea</v>
          </cell>
          <cell r="C52">
            <v>0</v>
          </cell>
          <cell r="D52">
            <v>0</v>
          </cell>
          <cell r="E52">
            <v>0</v>
          </cell>
        </row>
        <row r="53">
          <cell r="B53" t="str">
            <v>EU (Commission and Council)</v>
          </cell>
          <cell r="C53">
            <v>0</v>
          </cell>
          <cell r="D53">
            <v>0</v>
          </cell>
          <cell r="E53">
            <v>0</v>
          </cell>
        </row>
        <row r="54">
          <cell r="B54" t="str">
            <v>China</v>
          </cell>
          <cell r="C54">
            <v>0</v>
          </cell>
          <cell r="D54">
            <v>0</v>
          </cell>
          <cell r="E54">
            <v>0</v>
          </cell>
        </row>
        <row r="55">
          <cell r="B55" t="str">
            <v>Taiwan</v>
          </cell>
          <cell r="C55">
            <v>0</v>
          </cell>
          <cell r="D55">
            <v>0</v>
          </cell>
          <cell r="E55">
            <v>0</v>
          </cell>
        </row>
        <row r="56">
          <cell r="B56" t="str">
            <v>Iceland</v>
          </cell>
          <cell r="C56">
            <v>1</v>
          </cell>
          <cell r="D56">
            <v>4.0193635753315544E-12</v>
          </cell>
          <cell r="E56">
            <v>9.0857713620369783E-12</v>
          </cell>
        </row>
        <row r="57">
          <cell r="B57" t="str">
            <v>India</v>
          </cell>
          <cell r="C57">
            <v>0</v>
          </cell>
          <cell r="D57">
            <v>0</v>
          </cell>
          <cell r="E57">
            <v>0</v>
          </cell>
        </row>
      </sheetData>
      <sheetData sheetId="51">
        <row r="1">
          <cell r="B1"/>
          <cell r="C1"/>
          <cell r="D1"/>
          <cell r="E1"/>
          <cell r="F1"/>
          <cell r="G1"/>
        </row>
        <row r="2">
          <cell r="B2" t="str">
            <v>Breakdown of the EPF Contributions</v>
          </cell>
        </row>
        <row r="4">
          <cell r="B4" t="str">
            <v xml:space="preserve">This worksheet shows the EU aid shares calculation used to attribute EU member countries their share of European Peace Facility (EPF) aid. Shares are based on official EPF financing statutes, which are based on GNI. GNI data is taken from the World Bank.  </v>
          </cell>
          <cell r="C4"/>
          <cell r="D4"/>
          <cell r="E4"/>
          <cell r="F4"/>
          <cell r="G4"/>
        </row>
        <row r="5">
          <cell r="B5"/>
          <cell r="C5"/>
          <cell r="D5"/>
          <cell r="E5"/>
          <cell r="F5"/>
          <cell r="G5"/>
        </row>
        <row r="6">
          <cell r="B6"/>
          <cell r="C6"/>
          <cell r="D6"/>
          <cell r="E6"/>
          <cell r="F6"/>
          <cell r="G6"/>
        </row>
        <row r="7">
          <cell r="B7"/>
          <cell r="C7"/>
          <cell r="D7"/>
          <cell r="E7"/>
          <cell r="F7"/>
          <cell r="G7"/>
        </row>
        <row r="8">
          <cell r="B8"/>
          <cell r="C8"/>
          <cell r="D8"/>
          <cell r="E8"/>
          <cell r="F8"/>
          <cell r="G8"/>
        </row>
        <row r="9">
          <cell r="B9"/>
          <cell r="C9"/>
          <cell r="D9"/>
          <cell r="E9"/>
          <cell r="F9"/>
          <cell r="G9"/>
        </row>
        <row r="10">
          <cell r="B10"/>
          <cell r="C10"/>
          <cell r="D10"/>
          <cell r="E10"/>
          <cell r="F10"/>
          <cell r="G10"/>
        </row>
        <row r="11">
          <cell r="B11" t="str">
            <v>Source:</v>
          </cell>
          <cell r="C11" t="str">
            <v>https://eur-lex.europa.eu/legal-content/EN/TXT/HTML/?uri=CELEX:32021D0509&amp;from=EN#d1e1170-14-1  (Preamble, (19))</v>
          </cell>
          <cell r="F11"/>
          <cell r="G11"/>
        </row>
        <row r="12">
          <cell r="B12"/>
          <cell r="C12"/>
          <cell r="D12"/>
          <cell r="E12"/>
          <cell r="F12"/>
          <cell r="G12"/>
        </row>
        <row r="13">
          <cell r="B13" t="str">
            <v>Country</v>
          </cell>
          <cell r="C13" t="str">
            <v>GNI in current USD</v>
          </cell>
          <cell r="D13" t="str">
            <v>GNI in current EUR</v>
          </cell>
          <cell r="E13" t="str">
            <v>GNI (€ billion)</v>
          </cell>
          <cell r="F13" t="str">
            <v>Share of GNI</v>
          </cell>
          <cell r="G13" t="str">
            <v>Share of EPF Aid (€ billion)</v>
          </cell>
        </row>
        <row r="14">
          <cell r="B14" t="str">
            <v>Austria</v>
          </cell>
          <cell r="C14">
            <v>431177954655.48126</v>
          </cell>
          <cell r="D14">
            <v>455453273502.58484</v>
          </cell>
          <cell r="E14">
            <v>455.45327350258486</v>
          </cell>
          <cell r="F14">
            <v>2.8122169019250343E-2</v>
          </cell>
          <cell r="G14">
            <v>0.1574841465078019</v>
          </cell>
        </row>
        <row r="15">
          <cell r="B15" t="str">
            <v>Belgium</v>
          </cell>
          <cell r="C15">
            <v>528771099613.82056</v>
          </cell>
          <cell r="D15">
            <v>558540912522.07861</v>
          </cell>
          <cell r="E15">
            <v>558.54091252207866</v>
          </cell>
          <cell r="F15">
            <v>3.4487362063109796E-2</v>
          </cell>
          <cell r="G15">
            <v>0.19312922755341486</v>
          </cell>
        </row>
        <row r="16">
          <cell r="B16" t="str">
            <v>Bulgaria</v>
          </cell>
          <cell r="C16">
            <v>66791503467.314651</v>
          </cell>
          <cell r="D16">
            <v>70551865112.524475</v>
          </cell>
          <cell r="E16">
            <v>70.551865112524482</v>
          </cell>
          <cell r="F16">
            <v>4.356256921944167E-3</v>
          </cell>
          <cell r="G16">
            <v>2.4395038762887334E-2</v>
          </cell>
        </row>
        <row r="17">
          <cell r="B17" t="str">
            <v>Croatia</v>
          </cell>
          <cell r="C17">
            <v>58800071968.209152</v>
          </cell>
          <cell r="D17">
            <v>62110516020.019325</v>
          </cell>
          <cell r="E17">
            <v>62.110516020019325</v>
          </cell>
          <cell r="F17">
            <v>3.8350419922449554E-3</v>
          </cell>
          <cell r="G17">
            <v>2.1476235156571748E-2</v>
          </cell>
        </row>
        <row r="18">
          <cell r="B18" t="str">
            <v>Cyprus</v>
          </cell>
          <cell r="C18">
            <v>23639615034.821491</v>
          </cell>
          <cell r="D18">
            <v>24970525361.28194</v>
          </cell>
          <cell r="E18">
            <v>24.97052536128194</v>
          </cell>
          <cell r="F18">
            <v>1.5418164179809382E-3</v>
          </cell>
          <cell r="G18">
            <v>8.6341719406932537E-3</v>
          </cell>
        </row>
        <row r="19">
          <cell r="B19" t="str">
            <v>Czech Republic</v>
          </cell>
          <cell r="C19">
            <v>236140225083.77783</v>
          </cell>
          <cell r="D19">
            <v>249434919755.99454</v>
          </cell>
          <cell r="E19">
            <v>249.43491975599454</v>
          </cell>
          <cell r="F19">
            <v>1.54014722931647E-2</v>
          </cell>
          <cell r="G19">
            <v>8.6248244841722319E-2</v>
          </cell>
        </row>
        <row r="20">
          <cell r="B20" t="str">
            <v>Denmark</v>
          </cell>
          <cell r="C20">
            <v>367413962752.16309</v>
          </cell>
          <cell r="D20">
            <v>388099368855.10986</v>
          </cell>
          <cell r="E20">
            <v>388.09936885510984</v>
          </cell>
          <cell r="F20">
            <v>2.3963371617189266E-2</v>
          </cell>
          <cell r="G20">
            <v>0.13419488105625987</v>
          </cell>
        </row>
        <row r="21">
          <cell r="B21" t="str">
            <v>Estonia</v>
          </cell>
          <cell r="C21">
            <v>30879511970.059299</v>
          </cell>
          <cell r="D21">
            <v>32618028493.97364</v>
          </cell>
          <cell r="E21">
            <v>32.61802849397364</v>
          </cell>
          <cell r="F21">
            <v>2.0140149687101643E-3</v>
          </cell>
          <cell r="G21">
            <v>1.1278483824776919E-2</v>
          </cell>
        </row>
        <row r="22">
          <cell r="B22" t="str">
            <v>Finland</v>
          </cell>
          <cell r="C22">
            <v>275386048317.31531</v>
          </cell>
          <cell r="D22">
            <v>290890282837.58014</v>
          </cell>
          <cell r="E22">
            <v>290.89028283758012</v>
          </cell>
          <cell r="F22">
            <v>1.7961152495634743E-2</v>
          </cell>
          <cell r="G22">
            <v>0.10058245397555456</v>
          </cell>
        </row>
        <row r="23">
          <cell r="B23" t="str">
            <v>France</v>
          </cell>
          <cell r="C23">
            <v>2661229723049.147</v>
          </cell>
          <cell r="D23">
            <v>2811056956456.814</v>
          </cell>
          <cell r="E23">
            <v>2811.0569564568141</v>
          </cell>
          <cell r="F23">
            <v>0.17356998720038691</v>
          </cell>
          <cell r="G23">
            <v>0.97199192832216663</v>
          </cell>
        </row>
        <row r="24">
          <cell r="B24" t="str">
            <v>Germany</v>
          </cell>
          <cell r="C24">
            <v>3951936643951.478</v>
          </cell>
          <cell r="D24">
            <v>4174430677005.9463</v>
          </cell>
          <cell r="E24">
            <v>4174.4306770059466</v>
          </cell>
          <cell r="F24">
            <v>0.25775211616134891</v>
          </cell>
          <cell r="G24">
            <v>1.4434118505035538</v>
          </cell>
        </row>
        <row r="25">
          <cell r="B25" t="str">
            <v>Greece</v>
          </cell>
          <cell r="C25">
            <v>192106587090.27692</v>
          </cell>
          <cell r="D25">
            <v>202922187943.4595</v>
          </cell>
          <cell r="E25">
            <v>202.92218794345951</v>
          </cell>
          <cell r="F25">
            <v>1.2529522563788677E-2</v>
          </cell>
          <cell r="G25">
            <v>7.016532635721659E-2</v>
          </cell>
        </row>
        <row r="26">
          <cell r="B26" t="str">
            <v>Hungary</v>
          </cell>
          <cell r="C26">
            <v>154926012804.36594</v>
          </cell>
          <cell r="D26">
            <v>163648347325.25174</v>
          </cell>
          <cell r="E26">
            <v>163.64834732525173</v>
          </cell>
          <cell r="F26">
            <v>1.0104541455613437E-2</v>
          </cell>
          <cell r="G26">
            <v>5.6585432151435244E-2</v>
          </cell>
        </row>
        <row r="27">
          <cell r="B27" t="str">
            <v>Ireland</v>
          </cell>
          <cell r="C27">
            <v>327793081263.3335</v>
          </cell>
          <cell r="D27">
            <v>346247831738.45917</v>
          </cell>
          <cell r="E27">
            <v>346.24783173845918</v>
          </cell>
          <cell r="F27">
            <v>2.1379229469173287E-2</v>
          </cell>
          <cell r="G27">
            <v>0.11972368502737039</v>
          </cell>
        </row>
        <row r="28">
          <cell r="B28" t="str">
            <v>Italy</v>
          </cell>
          <cell r="C28">
            <v>1923564827931.9722</v>
          </cell>
          <cell r="D28">
            <v>2031861527744.5422</v>
          </cell>
          <cell r="E28">
            <v>2031.8615277445422</v>
          </cell>
          <cell r="F28">
            <v>0.12545821192043741</v>
          </cell>
          <cell r="G28">
            <v>0.70256598675444948</v>
          </cell>
        </row>
        <row r="29">
          <cell r="B29" t="str">
            <v>Latvia</v>
          </cell>
          <cell r="C29">
            <v>34007378686.420918</v>
          </cell>
          <cell r="D29">
            <v>35921994106.466415</v>
          </cell>
          <cell r="E29">
            <v>35.921994106466414</v>
          </cell>
          <cell r="F29">
            <v>2.2180198245184638E-3</v>
          </cell>
          <cell r="G29">
            <v>1.2420911017303396E-2</v>
          </cell>
        </row>
        <row r="30">
          <cell r="B30" t="str">
            <v>Lithuania</v>
          </cell>
          <cell r="C30">
            <v>54835297970.518791</v>
          </cell>
          <cell r="D30">
            <v>57922525246.259003</v>
          </cell>
          <cell r="E30">
            <v>57.922525246258999</v>
          </cell>
          <cell r="F30">
            <v>3.5764526017570625E-3</v>
          </cell>
          <cell r="G30">
            <v>2.002813456983955E-2</v>
          </cell>
        </row>
        <row r="31">
          <cell r="B31" t="str">
            <v>Luxembourg</v>
          </cell>
          <cell r="C31">
            <v>51133898272.304619</v>
          </cell>
          <cell r="D31">
            <v>54012736745.03537</v>
          </cell>
          <cell r="E31">
            <v>54.012736745035369</v>
          </cell>
          <cell r="F31">
            <v>3.3350409368120121E-3</v>
          </cell>
          <cell r="G31">
            <v>1.8676229246147268E-2</v>
          </cell>
        </row>
        <row r="32">
          <cell r="B32" t="str">
            <v>Malta</v>
          </cell>
          <cell r="C32">
            <v>13325768037.903536</v>
          </cell>
          <cell r="D32">
            <v>14076008778.437506</v>
          </cell>
          <cell r="E32">
            <v>14.076008778437506</v>
          </cell>
          <cell r="F32">
            <v>8.691295485472551E-4</v>
          </cell>
          <cell r="G32">
            <v>4.867125471864628E-3</v>
          </cell>
        </row>
        <row r="33">
          <cell r="B33" t="str">
            <v>Netherlands</v>
          </cell>
          <cell r="C33">
            <v>890764508900.16296</v>
          </cell>
          <cell r="D33">
            <v>940914550751.24219</v>
          </cell>
          <cell r="E33">
            <v>940.91455075124213</v>
          </cell>
          <cell r="F33">
            <v>5.8097195844939435E-2</v>
          </cell>
          <cell r="G33">
            <v>0.32534429673166082</v>
          </cell>
        </row>
        <row r="34">
          <cell r="B34" t="str">
            <v>Poland</v>
          </cell>
          <cell r="C34">
            <v>578462141100.15442</v>
          </cell>
          <cell r="D34">
            <v>611029559644.09314</v>
          </cell>
          <cell r="E34">
            <v>611.02955964409318</v>
          </cell>
          <cell r="F34">
            <v>3.7728297394643215E-2</v>
          </cell>
          <cell r="G34">
            <v>0.211278465410002</v>
          </cell>
        </row>
        <row r="35">
          <cell r="B35" t="str">
            <v>Portugal</v>
          </cell>
          <cell r="C35">
            <v>224554737087.76804</v>
          </cell>
          <cell r="D35">
            <v>237197168785.80939</v>
          </cell>
          <cell r="E35">
            <v>237.1971687858094</v>
          </cell>
          <cell r="F35">
            <v>1.4645846807036565E-2</v>
          </cell>
          <cell r="G35">
            <v>8.2016742119404754E-2</v>
          </cell>
        </row>
        <row r="36">
          <cell r="B36" t="str">
            <v>Romania</v>
          </cell>
          <cell r="C36">
            <v>242701599782.81766</v>
          </cell>
          <cell r="D36">
            <v>256365699850.5903</v>
          </cell>
          <cell r="E36">
            <v>256.36569985059032</v>
          </cell>
          <cell r="F36">
            <v>1.582941645471736E-2</v>
          </cell>
          <cell r="G36">
            <v>8.8644732146417216E-2</v>
          </cell>
        </row>
        <row r="37">
          <cell r="B37" t="str">
            <v>Slovakia</v>
          </cell>
          <cell r="C37">
            <v>103284085220.21864</v>
          </cell>
          <cell r="D37">
            <v>109098979218.11696</v>
          </cell>
          <cell r="E37">
            <v>109.09897921811695</v>
          </cell>
          <cell r="F37">
            <v>6.7363659718698956E-3</v>
          </cell>
          <cell r="G37">
            <v>3.7723649442471412E-2</v>
          </cell>
        </row>
        <row r="38">
          <cell r="B38" t="str">
            <v>Slovenia</v>
          </cell>
          <cell r="C38">
            <v>53268437066.224869</v>
          </cell>
          <cell r="D38">
            <v>56267450073.053329</v>
          </cell>
          <cell r="E38">
            <v>56.267450073053332</v>
          </cell>
          <cell r="F38">
            <v>3.4742592342519533E-3</v>
          </cell>
          <cell r="G38">
            <v>1.9455851711810936E-2</v>
          </cell>
        </row>
        <row r="39">
          <cell r="B39" t="str">
            <v>Spain</v>
          </cell>
          <cell r="C39">
            <v>1295796575673.0425</v>
          </cell>
          <cell r="D39">
            <v>1368749922883.4348</v>
          </cell>
          <cell r="E39">
            <v>1368.7499228834349</v>
          </cell>
          <cell r="F39">
            <v>8.4514085013367171E-2</v>
          </cell>
          <cell r="G39">
            <v>0.47327887607485614</v>
          </cell>
        </row>
        <row r="40">
          <cell r="B40" t="str">
            <v>Sweden</v>
          </cell>
          <cell r="C40">
            <v>559623730597.23865</v>
          </cell>
          <cell r="D40">
            <v>591130546629.86316</v>
          </cell>
          <cell r="E40">
            <v>591.13054662986315</v>
          </cell>
          <cell r="F40">
            <v>3.64996238075617E-2</v>
          </cell>
          <cell r="G40">
            <v>0.20439789332234551</v>
          </cell>
        </row>
        <row r="41">
          <cell r="B41" t="str">
            <v>27 Countries total</v>
          </cell>
          <cell r="C41">
            <v>15332315027348.314</v>
          </cell>
          <cell r="D41">
            <v>16195524363388.025</v>
          </cell>
          <cell r="E41">
            <v>16195.524363388025</v>
          </cell>
          <cell r="F41">
            <v>1</v>
          </cell>
          <cell r="G41">
            <v>5.6</v>
          </cell>
        </row>
        <row r="42">
          <cell r="B42" t="str">
            <v>United States</v>
          </cell>
          <cell r="C42"/>
          <cell r="D42">
            <v>0</v>
          </cell>
          <cell r="E42">
            <v>0</v>
          </cell>
          <cell r="F42">
            <v>0</v>
          </cell>
          <cell r="G42">
            <v>0</v>
          </cell>
        </row>
        <row r="43">
          <cell r="B43" t="str">
            <v>Canada</v>
          </cell>
          <cell r="C43"/>
          <cell r="D43">
            <v>0</v>
          </cell>
          <cell r="E43">
            <v>0</v>
          </cell>
          <cell r="F43">
            <v>0</v>
          </cell>
          <cell r="G43">
            <v>0</v>
          </cell>
        </row>
        <row r="44">
          <cell r="B44" t="str">
            <v>United Kingdom</v>
          </cell>
          <cell r="C44"/>
          <cell r="D44">
            <v>0</v>
          </cell>
          <cell r="E44">
            <v>0</v>
          </cell>
          <cell r="F44">
            <v>0</v>
          </cell>
          <cell r="G44">
            <v>0</v>
          </cell>
        </row>
        <row r="45">
          <cell r="B45" t="str">
            <v>Japan</v>
          </cell>
          <cell r="C45"/>
          <cell r="D45">
            <v>0</v>
          </cell>
          <cell r="E45">
            <v>0</v>
          </cell>
          <cell r="F45">
            <v>0</v>
          </cell>
          <cell r="G45">
            <v>0</v>
          </cell>
        </row>
        <row r="46">
          <cell r="B46" t="str">
            <v>Iceland</v>
          </cell>
          <cell r="C46"/>
          <cell r="D46">
            <v>0</v>
          </cell>
          <cell r="E46">
            <v>0</v>
          </cell>
          <cell r="F46">
            <v>0</v>
          </cell>
          <cell r="G46">
            <v>0</v>
          </cell>
        </row>
        <row r="47">
          <cell r="B47" t="str">
            <v>Turkey</v>
          </cell>
          <cell r="C47"/>
          <cell r="D47">
            <v>0</v>
          </cell>
          <cell r="E47">
            <v>0</v>
          </cell>
          <cell r="F47">
            <v>0</v>
          </cell>
          <cell r="G47">
            <v>0</v>
          </cell>
        </row>
        <row r="48">
          <cell r="B48" t="str">
            <v>Switzerland</v>
          </cell>
          <cell r="C48"/>
          <cell r="D48">
            <v>0</v>
          </cell>
          <cell r="E48">
            <v>0</v>
          </cell>
          <cell r="F48">
            <v>0</v>
          </cell>
          <cell r="G48">
            <v>0</v>
          </cell>
        </row>
        <row r="49">
          <cell r="B49" t="str">
            <v>Norway</v>
          </cell>
          <cell r="C49"/>
          <cell r="D49">
            <v>0</v>
          </cell>
          <cell r="E49">
            <v>0</v>
          </cell>
          <cell r="F49">
            <v>0</v>
          </cell>
          <cell r="G49">
            <v>0</v>
          </cell>
        </row>
        <row r="50">
          <cell r="B50" t="str">
            <v>New Zealand</v>
          </cell>
          <cell r="C50"/>
          <cell r="D50">
            <v>0</v>
          </cell>
          <cell r="E50">
            <v>0</v>
          </cell>
          <cell r="F50">
            <v>0</v>
          </cell>
          <cell r="G50">
            <v>0</v>
          </cell>
        </row>
        <row r="51">
          <cell r="B51" t="str">
            <v>Australia</v>
          </cell>
          <cell r="C51"/>
          <cell r="D51">
            <v>0</v>
          </cell>
          <cell r="E51">
            <v>0</v>
          </cell>
          <cell r="F51">
            <v>0</v>
          </cell>
          <cell r="G51">
            <v>0</v>
          </cell>
        </row>
        <row r="52">
          <cell r="B52" t="str">
            <v>South Korea</v>
          </cell>
          <cell r="C52"/>
          <cell r="D52">
            <v>0</v>
          </cell>
          <cell r="E52">
            <v>0</v>
          </cell>
          <cell r="F52">
            <v>0</v>
          </cell>
          <cell r="G52">
            <v>0</v>
          </cell>
        </row>
        <row r="53">
          <cell r="B53" t="str">
            <v>EU (Commission and Council)</v>
          </cell>
          <cell r="C53"/>
          <cell r="D53">
            <v>0</v>
          </cell>
          <cell r="E53">
            <v>0</v>
          </cell>
          <cell r="F53">
            <v>0</v>
          </cell>
          <cell r="G53">
            <v>0</v>
          </cell>
        </row>
        <row r="54">
          <cell r="B54" t="str">
            <v>China</v>
          </cell>
          <cell r="C54"/>
          <cell r="D54">
            <v>0</v>
          </cell>
          <cell r="E54">
            <v>0</v>
          </cell>
          <cell r="F54">
            <v>0</v>
          </cell>
          <cell r="G54">
            <v>0</v>
          </cell>
        </row>
        <row r="55">
          <cell r="B55" t="str">
            <v>Taiwan</v>
          </cell>
          <cell r="C55"/>
          <cell r="D55">
            <v>0</v>
          </cell>
          <cell r="E55">
            <v>0</v>
          </cell>
          <cell r="F55">
            <v>0</v>
          </cell>
          <cell r="G55">
            <v>0</v>
          </cell>
        </row>
        <row r="56">
          <cell r="B56" t="str">
            <v>Iceland</v>
          </cell>
          <cell r="C56"/>
          <cell r="D56">
            <v>0</v>
          </cell>
          <cell r="E56">
            <v>0</v>
          </cell>
          <cell r="F56">
            <v>0</v>
          </cell>
          <cell r="G56">
            <v>0</v>
          </cell>
        </row>
        <row r="57">
          <cell r="B57" t="str">
            <v>India</v>
          </cell>
          <cell r="C57"/>
          <cell r="D57">
            <v>0</v>
          </cell>
          <cell r="E57">
            <v>0</v>
          </cell>
          <cell r="F57">
            <v>0</v>
          </cell>
          <cell r="G57">
            <v>0</v>
          </cell>
        </row>
      </sheetData>
      <sheetData sheetId="52">
        <row r="1">
          <cell r="B1"/>
          <cell r="C1"/>
          <cell r="D1"/>
          <cell r="E1"/>
        </row>
        <row r="2">
          <cell r="B2" t="str">
            <v>EU Budget Contributions by Member Country in 2020</v>
          </cell>
          <cell r="D2"/>
        </row>
        <row r="3">
          <cell r="D3"/>
        </row>
        <row r="4">
          <cell r="B4" t="str">
            <v>This worksheet shows the EU aid shares calculation used to attribute EU member countries their share of EU Commission and Council aid. Shares are based on official EU financing statutes.</v>
          </cell>
          <cell r="C4"/>
          <cell r="D4"/>
          <cell r="E4"/>
        </row>
        <row r="5">
          <cell r="B5"/>
          <cell r="C5"/>
          <cell r="D5"/>
          <cell r="E5"/>
        </row>
        <row r="6">
          <cell r="B6"/>
          <cell r="C6"/>
          <cell r="D6"/>
          <cell r="E6"/>
        </row>
        <row r="7">
          <cell r="B7"/>
          <cell r="C7"/>
          <cell r="D7"/>
          <cell r="E7"/>
        </row>
        <row r="8">
          <cell r="B8"/>
          <cell r="C8"/>
          <cell r="D8"/>
          <cell r="E8"/>
        </row>
        <row r="9">
          <cell r="B9"/>
          <cell r="C9"/>
          <cell r="D9"/>
          <cell r="E9"/>
        </row>
        <row r="10">
          <cell r="B10"/>
          <cell r="C10"/>
          <cell r="D10"/>
          <cell r="E10"/>
        </row>
        <row r="11">
          <cell r="B11" t="str">
            <v xml:space="preserve">Source: </v>
          </cell>
          <cell r="C11" t="str">
            <v xml:space="preserve">https://ec.europa.eu/info/sites/default/files/about_the_european_commission/eu_budget/2021-06-09_spending_and_revenue.xlsx </v>
          </cell>
          <cell r="E11"/>
        </row>
        <row r="12">
          <cell r="B12"/>
          <cell r="C12"/>
          <cell r="D12"/>
          <cell r="E12"/>
        </row>
        <row r="13">
          <cell r="B13" t="str">
            <v>Country</v>
          </cell>
          <cell r="C13" t="str">
            <v>Contribution to EU budget (€ million)</v>
          </cell>
          <cell r="D13" t="str">
            <v>Country Share on total EU budget</v>
          </cell>
          <cell r="E13" t="str">
            <v>Share of EU aid (€ billion)</v>
          </cell>
        </row>
        <row r="14">
          <cell r="B14" t="str">
            <v>Austria</v>
          </cell>
          <cell r="C14">
            <v>4097.3999999999996</v>
          </cell>
          <cell r="D14">
            <v>2.9301614113174564E-2</v>
          </cell>
          <cell r="E14">
            <v>2.2566638109261392</v>
          </cell>
        </row>
        <row r="15">
          <cell r="B15" t="str">
            <v>Belgium</v>
          </cell>
          <cell r="C15">
            <v>4881</v>
          </cell>
          <cell r="D15">
            <v>3.4905349364573894E-2</v>
          </cell>
          <cell r="E15">
            <v>2.6882354813126583</v>
          </cell>
        </row>
        <row r="16">
          <cell r="B16" t="str">
            <v>Bulgaria</v>
          </cell>
          <cell r="C16">
            <v>877.4</v>
          </cell>
          <cell r="D16">
            <v>6.2745243869037348E-3</v>
          </cell>
          <cell r="E16">
            <v>0.48323249565739113</v>
          </cell>
        </row>
        <row r="17">
          <cell r="B17" t="str">
            <v>Croatia</v>
          </cell>
          <cell r="C17">
            <v>585.79999999999995</v>
          </cell>
          <cell r="D17">
            <v>4.1892140253569727E-3</v>
          </cell>
          <cell r="E17">
            <v>0.32263231816286725</v>
          </cell>
        </row>
        <row r="18">
          <cell r="B18" t="str">
            <v>Cyprus</v>
          </cell>
          <cell r="C18">
            <v>219.3</v>
          </cell>
          <cell r="D18">
            <v>1.5682735332208677E-3</v>
          </cell>
          <cell r="E18">
            <v>0.12078058616100512</v>
          </cell>
        </row>
        <row r="19">
          <cell r="B19" t="str">
            <v>Czech Republic</v>
          </cell>
          <cell r="C19">
            <v>2052.3000000000002</v>
          </cell>
          <cell r="D19">
            <v>1.467655162895206E-2</v>
          </cell>
          <cell r="E19">
            <v>1.1303146237037429</v>
          </cell>
        </row>
        <row r="20">
          <cell r="B20" t="str">
            <v>Denmark</v>
          </cell>
          <cell r="C20">
            <v>3550.1</v>
          </cell>
          <cell r="D20">
            <v>2.5387723986718656E-2</v>
          </cell>
          <cell r="E20">
            <v>1.9552355628371372</v>
          </cell>
        </row>
        <row r="21">
          <cell r="B21" t="str">
            <v>Estonia</v>
          </cell>
          <cell r="C21">
            <v>278.3</v>
          </cell>
          <cell r="D21">
            <v>1.9901984691991221E-3</v>
          </cell>
          <cell r="E21">
            <v>0.15327513510537039</v>
          </cell>
        </row>
        <row r="22">
          <cell r="B22" t="str">
            <v>Finland</v>
          </cell>
          <cell r="C22">
            <v>2380.1999999999998</v>
          </cell>
          <cell r="D22">
            <v>1.7021453095176966E-2</v>
          </cell>
          <cell r="E22">
            <v>1.3109072101250541</v>
          </cell>
        </row>
        <row r="23">
          <cell r="B23" t="str">
            <v>France</v>
          </cell>
          <cell r="C23">
            <v>23689.4</v>
          </cell>
          <cell r="D23">
            <v>0.16940929793836032</v>
          </cell>
          <cell r="E23">
            <v>13.047057080722821</v>
          </cell>
        </row>
        <row r="24">
          <cell r="B24" t="str">
            <v>Germany</v>
          </cell>
          <cell r="C24">
            <v>28064.3</v>
          </cell>
          <cell r="D24">
            <v>0.20069538950465293</v>
          </cell>
          <cell r="E24">
            <v>15.456555422700845</v>
          </cell>
        </row>
        <row r="25">
          <cell r="B25" t="str">
            <v>Greece</v>
          </cell>
          <cell r="C25">
            <v>2009.2</v>
          </cell>
          <cell r="D25">
            <v>1.4368331887584893E-2</v>
          </cell>
          <cell r="E25">
            <v>1.1065770803223505</v>
          </cell>
        </row>
        <row r="26">
          <cell r="B26" t="str">
            <v>Hungary</v>
          </cell>
          <cell r="C26">
            <v>1654.5</v>
          </cell>
          <cell r="D26">
            <v>1.1831776382644437E-2</v>
          </cell>
          <cell r="E26">
            <v>0.91122425810936136</v>
          </cell>
        </row>
        <row r="27">
          <cell r="B27" t="str">
            <v>Ireland</v>
          </cell>
          <cell r="C27">
            <v>2819.5</v>
          </cell>
          <cell r="D27">
            <v>2.016300605068963E-2</v>
          </cell>
          <cell r="E27">
            <v>1.5528539109938619</v>
          </cell>
        </row>
        <row r="28">
          <cell r="B28" t="str">
            <v>Italy</v>
          </cell>
          <cell r="C28">
            <v>17075.400000000001</v>
          </cell>
          <cell r="D28">
            <v>0.12211079748818789</v>
          </cell>
          <cell r="E28">
            <v>9.4043630685527901</v>
          </cell>
        </row>
        <row r="29">
          <cell r="B29" t="str">
            <v>Latvia</v>
          </cell>
          <cell r="C29">
            <v>285.10000000000002</v>
          </cell>
          <cell r="D29">
            <v>2.0388271058881411E-3</v>
          </cell>
          <cell r="E29">
            <v>0.1570202695599752</v>
          </cell>
        </row>
        <row r="30">
          <cell r="B30" t="str">
            <v>Lithuania</v>
          </cell>
          <cell r="C30">
            <v>456.5</v>
          </cell>
          <cell r="D30">
            <v>3.2645548012554767E-3</v>
          </cell>
          <cell r="E30">
            <v>0.25141968801869052</v>
          </cell>
        </row>
        <row r="31">
          <cell r="B31" t="str">
            <v>Luxembourg</v>
          </cell>
          <cell r="C31">
            <v>447.5</v>
          </cell>
          <cell r="D31">
            <v>3.2001933703435393E-3</v>
          </cell>
          <cell r="E31">
            <v>0.2464628924170077</v>
          </cell>
        </row>
        <row r="32">
          <cell r="B32" t="str">
            <v>Malta</v>
          </cell>
          <cell r="C32">
            <v>116.5</v>
          </cell>
          <cell r="D32">
            <v>8.331229668045192E-4</v>
          </cell>
          <cell r="E32">
            <v>6.4162965288450044E-2</v>
          </cell>
        </row>
        <row r="33">
          <cell r="B33" t="str">
            <v>Netherlands</v>
          </cell>
          <cell r="C33">
            <v>11040.3</v>
          </cell>
          <cell r="D33">
            <v>7.8952167299673248E-2</v>
          </cell>
          <cell r="E33">
            <v>6.0805011645843354</v>
          </cell>
        </row>
        <row r="34">
          <cell r="B34" t="str">
            <v>Poland</v>
          </cell>
          <cell r="C34">
            <v>5845.8</v>
          </cell>
          <cell r="D34">
            <v>4.1804894758333551E-2</v>
          </cell>
          <cell r="E34">
            <v>3.2196039698130585</v>
          </cell>
        </row>
        <row r="35">
          <cell r="B35" t="str">
            <v>Portugal</v>
          </cell>
          <cell r="C35">
            <v>2024.1</v>
          </cell>
          <cell r="D35">
            <v>1.4474885812094655E-2</v>
          </cell>
          <cell r="E35">
            <v>1.1147833308184698</v>
          </cell>
        </row>
        <row r="36">
          <cell r="B36" t="str">
            <v>Romania</v>
          </cell>
          <cell r="C36">
            <v>2318.3000000000002</v>
          </cell>
          <cell r="D36">
            <v>1.6578789475904868E-2</v>
          </cell>
          <cell r="E36">
            <v>1.2768154714868134</v>
          </cell>
        </row>
        <row r="37">
          <cell r="B37" t="str">
            <v>Slovakia</v>
          </cell>
          <cell r="C37">
            <v>1298.5</v>
          </cell>
          <cell r="D37">
            <v>9.2859242265722584E-3</v>
          </cell>
          <cell r="E37">
            <v>0.71515545430946248</v>
          </cell>
        </row>
        <row r="38">
          <cell r="B38" t="str">
            <v>Slovenia</v>
          </cell>
          <cell r="C38">
            <v>503.2</v>
          </cell>
          <cell r="D38">
            <v>3.5985191149874168E-3</v>
          </cell>
          <cell r="E38">
            <v>0.27713994964075589</v>
          </cell>
        </row>
        <row r="39">
          <cell r="B39" t="str">
            <v>Spain</v>
          </cell>
          <cell r="C39">
            <v>16597.599999999999</v>
          </cell>
          <cell r="D39">
            <v>0.11869392063377414</v>
          </cell>
          <cell r="E39">
            <v>9.1412122976101156</v>
          </cell>
        </row>
        <row r="40">
          <cell r="B40" t="str">
            <v>Sweden</v>
          </cell>
          <cell r="C40">
            <v>4667.8</v>
          </cell>
          <cell r="D40">
            <v>3.3380698578971114E-2</v>
          </cell>
          <cell r="E40">
            <v>2.5708145010594605</v>
          </cell>
        </row>
        <row r="41">
          <cell r="B41" t="str">
            <v>27 Countries Total</v>
          </cell>
          <cell r="C41">
            <v>139835.30000000002</v>
          </cell>
          <cell r="D41">
            <v>1</v>
          </cell>
          <cell r="E41">
            <v>77.015000000000001</v>
          </cell>
        </row>
        <row r="42">
          <cell r="B42" t="str">
            <v>United States</v>
          </cell>
          <cell r="C42">
            <v>0</v>
          </cell>
          <cell r="D42">
            <v>0</v>
          </cell>
          <cell r="E42">
            <v>0</v>
          </cell>
        </row>
        <row r="43">
          <cell r="B43" t="str">
            <v>Canada</v>
          </cell>
          <cell r="C43">
            <v>0</v>
          </cell>
          <cell r="D43">
            <v>0</v>
          </cell>
          <cell r="E43">
            <v>0</v>
          </cell>
        </row>
        <row r="44">
          <cell r="B44" t="str">
            <v>United Kingdom</v>
          </cell>
          <cell r="C44">
            <v>0</v>
          </cell>
          <cell r="D44">
            <v>0</v>
          </cell>
          <cell r="E44">
            <v>0</v>
          </cell>
        </row>
        <row r="45">
          <cell r="B45" t="str">
            <v>Japan</v>
          </cell>
          <cell r="C45">
            <v>0</v>
          </cell>
          <cell r="D45">
            <v>0</v>
          </cell>
          <cell r="E45">
            <v>0</v>
          </cell>
        </row>
        <row r="46">
          <cell r="B46" t="str">
            <v>Iceland</v>
          </cell>
          <cell r="C46">
            <v>0</v>
          </cell>
          <cell r="D46">
            <v>0</v>
          </cell>
          <cell r="E46">
            <v>0</v>
          </cell>
        </row>
        <row r="47">
          <cell r="B47" t="str">
            <v>Turkey</v>
          </cell>
          <cell r="C47">
            <v>0</v>
          </cell>
          <cell r="D47">
            <v>0</v>
          </cell>
          <cell r="E47">
            <v>0</v>
          </cell>
        </row>
        <row r="48">
          <cell r="B48" t="str">
            <v>Switzerland</v>
          </cell>
          <cell r="C48">
            <v>0</v>
          </cell>
          <cell r="D48">
            <v>0</v>
          </cell>
          <cell r="E48">
            <v>0</v>
          </cell>
        </row>
        <row r="49">
          <cell r="B49" t="str">
            <v>Norway</v>
          </cell>
          <cell r="C49">
            <v>0</v>
          </cell>
          <cell r="D49">
            <v>0</v>
          </cell>
          <cell r="E49">
            <v>0</v>
          </cell>
        </row>
        <row r="50">
          <cell r="B50" t="str">
            <v>New Zealand</v>
          </cell>
          <cell r="C50">
            <v>0</v>
          </cell>
          <cell r="D50">
            <v>0</v>
          </cell>
          <cell r="E50">
            <v>0</v>
          </cell>
        </row>
        <row r="51">
          <cell r="B51" t="str">
            <v>Australia</v>
          </cell>
          <cell r="C51">
            <v>0</v>
          </cell>
          <cell r="D51">
            <v>0</v>
          </cell>
          <cell r="E51">
            <v>0</v>
          </cell>
        </row>
        <row r="52">
          <cell r="B52" t="str">
            <v>South Korea</v>
          </cell>
          <cell r="C52">
            <v>0</v>
          </cell>
          <cell r="D52">
            <v>0</v>
          </cell>
          <cell r="E52">
            <v>0</v>
          </cell>
        </row>
        <row r="53">
          <cell r="B53" t="str">
            <v>EU (Commission and Council)</v>
          </cell>
          <cell r="C53">
            <v>0</v>
          </cell>
          <cell r="D53">
            <v>0</v>
          </cell>
          <cell r="E53">
            <v>0</v>
          </cell>
        </row>
        <row r="54">
          <cell r="B54" t="str">
            <v>China</v>
          </cell>
          <cell r="C54">
            <v>0</v>
          </cell>
          <cell r="D54">
            <v>0</v>
          </cell>
          <cell r="E54">
            <v>0</v>
          </cell>
        </row>
        <row r="55">
          <cell r="B55" t="str">
            <v>Taiwan</v>
          </cell>
          <cell r="C55">
            <v>0</v>
          </cell>
          <cell r="D55">
            <v>0</v>
          </cell>
          <cell r="E55">
            <v>0</v>
          </cell>
        </row>
        <row r="56">
          <cell r="B56" t="str">
            <v>Iceland</v>
          </cell>
          <cell r="C56">
            <v>0</v>
          </cell>
          <cell r="D56">
            <v>0</v>
          </cell>
          <cell r="E56">
            <v>0</v>
          </cell>
        </row>
        <row r="57">
          <cell r="B57" t="str">
            <v>India</v>
          </cell>
          <cell r="C57">
            <v>0</v>
          </cell>
          <cell r="D57">
            <v>0</v>
          </cell>
          <cell r="E57">
            <v>0</v>
          </cell>
        </row>
      </sheetData>
      <sheetData sheetId="53">
        <row r="1">
          <cell r="B1"/>
        </row>
        <row r="2">
          <cell r="B2" t="str">
            <v>Exchange Rates</v>
          </cell>
        </row>
        <row r="4">
          <cell r="B4" t="str">
            <v xml:space="preserve">This worksheet lists the exchange rates used to convert values into EUR. We use the average exchange rates provided by the European Central Bank for the corresponding period of each release. For Release 14, this corresponds to October 1 to October 31. 
Notes: The latest available exchange rate for TWD from the ECB was listed on October 30, 2020. We use the latest reported HRK exchange rate on December 31, 2022, as Croatia changed its currency to EUR on January 1, 2023. </v>
          </cell>
          <cell r="C4"/>
        </row>
        <row r="5">
          <cell r="B5"/>
          <cell r="C5"/>
        </row>
        <row r="6">
          <cell r="B6"/>
          <cell r="C6"/>
        </row>
        <row r="7">
          <cell r="B7"/>
          <cell r="C7"/>
        </row>
        <row r="8">
          <cell r="B8"/>
          <cell r="C8"/>
        </row>
        <row r="9">
          <cell r="B9"/>
          <cell r="C9"/>
        </row>
        <row r="10">
          <cell r="B10"/>
        </row>
        <row r="11">
          <cell r="B11" t="str">
            <v>Currency</v>
          </cell>
          <cell r="C11" t="str">
            <v>1 EUR</v>
          </cell>
        </row>
        <row r="12">
          <cell r="B12" t="str">
            <v>EUR</v>
          </cell>
          <cell r="C12">
            <v>1</v>
          </cell>
        </row>
        <row r="13">
          <cell r="B13" t="str">
            <v>USD</v>
          </cell>
          <cell r="C13">
            <v>1.0563</v>
          </cell>
        </row>
        <row r="14">
          <cell r="B14" t="str">
            <v>CAD</v>
          </cell>
          <cell r="C14">
            <v>1.4474</v>
          </cell>
        </row>
        <row r="15">
          <cell r="B15" t="str">
            <v>GBP</v>
          </cell>
          <cell r="C15">
            <v>0.86797999999999997</v>
          </cell>
        </row>
        <row r="16">
          <cell r="B16" t="str">
            <v>PLN</v>
          </cell>
          <cell r="C16">
            <v>4.5124000000000004</v>
          </cell>
        </row>
        <row r="17">
          <cell r="B17" t="str">
            <v>RON</v>
          </cell>
          <cell r="C17">
            <v>4.9682000000000004</v>
          </cell>
        </row>
        <row r="18">
          <cell r="B18" t="str">
            <v>SEK</v>
          </cell>
          <cell r="C18">
            <v>11.6472</v>
          </cell>
        </row>
        <row r="19">
          <cell r="B19" t="str">
            <v>HRK</v>
          </cell>
          <cell r="C19">
            <v>7.54</v>
          </cell>
        </row>
        <row r="20">
          <cell r="B20" t="str">
            <v>CZK</v>
          </cell>
          <cell r="C20">
            <v>24.584</v>
          </cell>
        </row>
        <row r="21">
          <cell r="B21" t="str">
            <v>DKK</v>
          </cell>
          <cell r="C21">
            <v>7.4603999999999999</v>
          </cell>
        </row>
        <row r="22">
          <cell r="B22" t="str">
            <v>AUD</v>
          </cell>
          <cell r="C22">
            <v>1.6637</v>
          </cell>
        </row>
        <row r="23">
          <cell r="B23" t="str">
            <v>NOK</v>
          </cell>
          <cell r="C23">
            <v>11.628399999999999</v>
          </cell>
        </row>
        <row r="24">
          <cell r="B24" t="str">
            <v>CHF</v>
          </cell>
          <cell r="C24">
            <v>0.95469999999999999</v>
          </cell>
        </row>
        <row r="25">
          <cell r="B25" t="str">
            <v>NZD</v>
          </cell>
          <cell r="C25">
            <v>1.7916000000000001</v>
          </cell>
        </row>
        <row r="26">
          <cell r="B26" t="str">
            <v>HUF</v>
          </cell>
          <cell r="C26">
            <v>385.33</v>
          </cell>
        </row>
        <row r="27">
          <cell r="B27" t="str">
            <v>BGN</v>
          </cell>
          <cell r="C27">
            <v>1.9558</v>
          </cell>
        </row>
        <row r="28">
          <cell r="B28" t="str">
            <v>CNY</v>
          </cell>
          <cell r="C28">
            <v>7.72</v>
          </cell>
        </row>
        <row r="29">
          <cell r="B29" t="str">
            <v>ISK</v>
          </cell>
          <cell r="C29">
            <v>146.5</v>
          </cell>
        </row>
        <row r="30">
          <cell r="B30" t="str">
            <v>TWD</v>
          </cell>
          <cell r="C30">
            <v>33.423999999999999</v>
          </cell>
        </row>
        <row r="31">
          <cell r="C31"/>
        </row>
        <row r="33">
          <cell r="B33"/>
        </row>
      </sheetData>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Set>
  </externalBook>
</externalLink>
</file>

<file path=xl/theme/theme1.xml><?xml version="1.0" encoding="utf-8"?>
<a:theme xmlns:a="http://schemas.openxmlformats.org/drawingml/2006/main" name="UEO_PRESENTATION">
  <a:themeElements>
    <a:clrScheme name="UEO colors">
      <a:dk1>
        <a:sysClr val="windowText" lastClr="000000"/>
      </a:dk1>
      <a:lt1>
        <a:sysClr val="window" lastClr="FFFFFF"/>
      </a:lt1>
      <a:dk2>
        <a:srgbClr val="44546A"/>
      </a:dk2>
      <a:lt2>
        <a:srgbClr val="E7E6E6"/>
      </a:lt2>
      <a:accent1>
        <a:srgbClr val="4CA2C1"/>
      </a:accent1>
      <a:accent2>
        <a:srgbClr val="F37021"/>
      </a:accent2>
      <a:accent3>
        <a:srgbClr val="4D656D"/>
      </a:accent3>
      <a:accent4>
        <a:srgbClr val="991C1F"/>
      </a:accent4>
      <a:accent5>
        <a:srgbClr val="1D5E76"/>
      </a:accent5>
      <a:accent6>
        <a:srgbClr val="77B143"/>
      </a:accent6>
      <a:hlink>
        <a:srgbClr val="0563C1"/>
      </a:hlink>
      <a:folHlink>
        <a:srgbClr val="954F72"/>
      </a:folHlink>
    </a:clrScheme>
    <a:fontScheme name="Настроювані 2">
      <a:majorFont>
        <a:latin typeface="Montserrat"/>
        <a:ea typeface=""/>
        <a:cs typeface=""/>
      </a:majorFont>
      <a:minorFont>
        <a:latin typeface="Montserrat"/>
        <a:ea typeface=""/>
        <a:cs typeface=""/>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UEO_PRESENTATION" id="{785BF16C-5EAE-46B2-8659-542BC4CDE7C5}" vid="{8471BDAF-CC9E-4ED5-A039-D6ACD8FC8386}"/>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E4507-1593-4348-8A47-038BC6A58221}">
  <sheetPr>
    <tabColor rgb="FFFF0000"/>
  </sheetPr>
  <dimension ref="A1:H24"/>
  <sheetViews>
    <sheetView zoomScale="160" zoomScaleNormal="160" workbookViewId="0">
      <selection activeCell="F6" sqref="F6"/>
    </sheetView>
  </sheetViews>
  <sheetFormatPr defaultRowHeight="18" x14ac:dyDescent="0.35"/>
  <sheetData>
    <row r="1" spans="1:8" x14ac:dyDescent="0.35">
      <c r="A1" s="78" t="s">
        <v>82</v>
      </c>
      <c r="B1" s="78" t="s">
        <v>87</v>
      </c>
    </row>
    <row r="2" spans="1:8" x14ac:dyDescent="0.35">
      <c r="A2" s="111" t="s">
        <v>84</v>
      </c>
      <c r="B2" s="111"/>
      <c r="C2" s="111"/>
      <c r="D2" s="111"/>
      <c r="E2" s="111"/>
      <c r="F2" s="111"/>
      <c r="G2" s="110" t="s">
        <v>85</v>
      </c>
      <c r="H2" s="110"/>
    </row>
    <row r="3" spans="1:8" x14ac:dyDescent="0.35">
      <c r="G3" s="79" t="s">
        <v>83</v>
      </c>
      <c r="H3" s="80" t="s">
        <v>108</v>
      </c>
    </row>
    <row r="4" spans="1:8" x14ac:dyDescent="0.35">
      <c r="G4" s="79" t="s">
        <v>86</v>
      </c>
      <c r="H4" s="80" t="s">
        <v>109</v>
      </c>
    </row>
    <row r="5" spans="1:8" x14ac:dyDescent="0.35">
      <c r="G5" s="79" t="s">
        <v>87</v>
      </c>
      <c r="H5" s="80" t="s">
        <v>108</v>
      </c>
    </row>
    <row r="7" spans="1:8" x14ac:dyDescent="0.35">
      <c r="G7" s="110" t="s">
        <v>88</v>
      </c>
      <c r="H7" s="110"/>
    </row>
    <row r="8" spans="1:8" x14ac:dyDescent="0.35">
      <c r="G8" s="79" t="s">
        <v>83</v>
      </c>
      <c r="H8" s="81" t="s">
        <v>105</v>
      </c>
    </row>
    <row r="9" spans="1:8" x14ac:dyDescent="0.35">
      <c r="G9" s="79" t="s">
        <v>86</v>
      </c>
      <c r="H9" s="81" t="s">
        <v>106</v>
      </c>
    </row>
    <row r="10" spans="1:8" x14ac:dyDescent="0.35">
      <c r="G10" s="79" t="s">
        <v>87</v>
      </c>
      <c r="H10" s="81" t="s">
        <v>107</v>
      </c>
    </row>
    <row r="16" spans="1:8" x14ac:dyDescent="0.35">
      <c r="A16" s="111"/>
      <c r="B16" s="111"/>
      <c r="C16" s="111"/>
      <c r="D16" s="111"/>
      <c r="E16" s="111"/>
      <c r="F16" s="111"/>
      <c r="G16" s="112" t="s">
        <v>85</v>
      </c>
      <c r="H16" s="112"/>
    </row>
    <row r="17" spans="7:8" x14ac:dyDescent="0.35">
      <c r="G17" s="79" t="s">
        <v>83</v>
      </c>
      <c r="H17" s="80" t="s">
        <v>112</v>
      </c>
    </row>
    <row r="18" spans="7:8" x14ac:dyDescent="0.35">
      <c r="G18" s="79" t="s">
        <v>86</v>
      </c>
      <c r="H18" s="80" t="s">
        <v>110</v>
      </c>
    </row>
    <row r="19" spans="7:8" x14ac:dyDescent="0.35">
      <c r="G19" s="79" t="s">
        <v>87</v>
      </c>
      <c r="H19" s="80" t="s">
        <v>111</v>
      </c>
    </row>
    <row r="21" spans="7:8" x14ac:dyDescent="0.35">
      <c r="G21" s="110" t="s">
        <v>88</v>
      </c>
      <c r="H21" s="110"/>
    </row>
    <row r="22" spans="7:8" x14ac:dyDescent="0.35">
      <c r="G22" s="79" t="s">
        <v>83</v>
      </c>
      <c r="H22" s="81" t="s">
        <v>105</v>
      </c>
    </row>
    <row r="23" spans="7:8" x14ac:dyDescent="0.35">
      <c r="G23" s="79" t="s">
        <v>86</v>
      </c>
      <c r="H23" s="81" t="s">
        <v>106</v>
      </c>
    </row>
    <row r="24" spans="7:8" x14ac:dyDescent="0.35">
      <c r="G24" s="79" t="s">
        <v>87</v>
      </c>
      <c r="H24" s="81" t="s">
        <v>107</v>
      </c>
    </row>
  </sheetData>
  <mergeCells count="6">
    <mergeCell ref="G21:H21"/>
    <mergeCell ref="A2:F2"/>
    <mergeCell ref="G2:H2"/>
    <mergeCell ref="G7:H7"/>
    <mergeCell ref="A16:F16"/>
    <mergeCell ref="G16:H16"/>
  </mergeCells>
  <dataValidations disablePrompts="1" count="1">
    <dataValidation type="list" allowBlank="1" showInputMessage="1" showErrorMessage="1" sqref="B1" xr:uid="{311DBC0A-BC1B-4A41-84E3-3BFCB31C7286}">
      <formula1>$G$3:$G$5</formula1>
    </dataValidation>
  </dataValidations>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F4853-6CFA-4E79-BE28-F03EE69F443F}">
  <dimension ref="A2:U61"/>
  <sheetViews>
    <sheetView tabSelected="1" topLeftCell="A22" zoomScale="85" zoomScaleNormal="85" workbookViewId="0">
      <selection activeCell="A34" sqref="A34"/>
    </sheetView>
  </sheetViews>
  <sheetFormatPr defaultRowHeight="18" x14ac:dyDescent="0.35"/>
  <sheetData>
    <row r="2" spans="1:15" x14ac:dyDescent="0.35">
      <c r="A2" s="106"/>
      <c r="B2" s="106"/>
      <c r="C2" s="106"/>
      <c r="D2" s="106"/>
      <c r="E2" s="106"/>
      <c r="F2" s="106"/>
      <c r="G2" s="106"/>
    </row>
    <row r="3" spans="1:15" x14ac:dyDescent="0.35">
      <c r="A3" t="str">
        <f>"{"&amp;CHAR(34)&amp;H3&amp;CHAR(34)&amp;": "&amp;B3&amp;"}"</f>
        <v>{"Chart1": {"name": {"UKR": "Підтверджене зовнішнє фінансування України в 2023-2027 рр., $ млрд", "RU": "Підтверджене зовнішнє фінансування України в 2023-2027 рр., $ млрд", "ENG": "Commited foreign financing of Ukraine in 2023-2027, $Bln"},"indexes": {"index_0": [2023, 2024, 2025, 2026, 2027]},"labels": {"label_1": [37.5, 31.9, 18.9, 8.5, 0, , , , , , , ], "label_2": [4.5, 5.4, 1.8, 2.6, 1.3, , , , , , , ], "label_3": [0, 4.6, 3.2, 3.6, 3.5, , , , , , , ], "label_4": [42, 41.9, 23.9, 14.7, 4.8, , , , , , , ]},"label_names": {"UKR": {"label_1": "Фінансування без урахування МВФ", "label_2": "МВФ", "label_3": "Потенційне прощення боргу", "label_4": "Всього"}, "RU": {"label_1": "Финансирование без учета МВФ", "label_2": "МВФ", "label_3": "Потенциальное прощение долга", "label_4": "Всего"}, "ENG": {"label_1": "Financing excluding IMF", "label_2": "IMF", "label_3": "Potential flow relief from debt operations", "label_4": "Total"}},"source": {"UKR": "Джерело: МВФ", "RU": "Источник: МВФ", "ENG": "Source: IMF"}}}</v>
      </c>
      <c r="B3" t="str">
        <f>"{"&amp;_xlfn.TEXTJOIN(",",TRUE,B4:B30)&amp;"}"</f>
        <v>{"name": {"UKR": "Підтверджене зовнішнє фінансування України в 2023-2027 рр., $ млрд", "RU": "Підтверджене зовнішнє фінансування України в 2023-2027 рр., $ млрд", "ENG": "Commited foreign financing of Ukraine in 2023-2027, $Bln"},"indexes": {"index_0": [2023, 2024, 2025, 2026, 2027]},"labels": {"label_1": [37.5, 31.9, 18.9, 8.5, 0, , , , , , , ], "label_2": [4.5, 5.4, 1.8, 2.6, 1.3, , , , , , , ], "label_3": [0, 4.6, 3.2, 3.6, 3.5, , , , , , , ], "label_4": [42, 41.9, 23.9, 14.7, 4.8, , , , , , , ]},"label_names": {"UKR": {"label_1": "Фінансування без урахування МВФ", "label_2": "МВФ", "label_3": "Потенційне прощення боргу", "label_4": "Всього"}, "RU": {"label_1": "Финансирование без учета МВФ", "label_2": "МВФ", "label_3": "Потенциальное прощение долга", "label_4": "Всего"}, "ENG": {"label_1": "Financing excluding IMF", "label_2": "IMF", "label_3": "Potential flow relief from debt operations", "label_4": "Total"}},"source": {"UKR": "Джерело: МВФ", "RU": "Источник: МВФ", "ENG": "Source: IMF"}}</v>
      </c>
      <c r="H3" t="s">
        <v>133</v>
      </c>
    </row>
    <row r="4" spans="1:15" x14ac:dyDescent="0.35">
      <c r="B4" t="str">
        <f>CHAR(34)&amp;I4&amp;CHAR(34)&amp;": "&amp;C4</f>
        <v>"name": {"UKR": "Підтверджене зовнішнє фінансування України в 2023-2027 рр., $ млрд", "RU": "Підтверджене зовнішнє фінансування України в 2023-2027 рр., $ млрд", "ENG": "Commited foreign financing of Ukraine in 2023-2027, $Bln"}</v>
      </c>
      <c r="C4" t="str">
        <f>"{"&amp;_xlfn.TEXTJOIN(", ",TRUE,F4:F6)&amp;"}"</f>
        <v>{"UKR": "Підтверджене зовнішнє фінансування України в 2023-2027 рр., $ млрд", "RU": "Підтверджене зовнішнє фінансування України в 2023-2027 рр., $ млрд", "ENG": "Commited foreign financing of Ukraine in 2023-2027, $Bln"}</v>
      </c>
      <c r="F4" t="str">
        <f>CHAR(34)&amp;J4&amp;CHAR(34)&amp;": "&amp;CHAR(34)&amp;K4&amp;CHAR(34)</f>
        <v>"UKR": "Підтверджене зовнішнє фінансування України в 2023-2027 рр., $ млрд"</v>
      </c>
      <c r="H4" t="s">
        <v>133</v>
      </c>
      <c r="I4" t="s">
        <v>123</v>
      </c>
      <c r="J4" t="s">
        <v>87</v>
      </c>
      <c r="K4" t="str">
        <f>Чарти!H5</f>
        <v>Підтверджене зовнішнє фінансування України в 2023-2027 рр., $ млрд</v>
      </c>
    </row>
    <row r="5" spans="1:15" x14ac:dyDescent="0.35">
      <c r="F5" t="str">
        <f>CHAR(34)&amp;J5&amp;CHAR(34)&amp;": "&amp;CHAR(34)&amp;K5&amp;CHAR(34)</f>
        <v>"RU": "Підтверджене зовнішнє фінансування України в 2023-2027 рр., $ млрд"</v>
      </c>
      <c r="H5" t="s">
        <v>133</v>
      </c>
      <c r="I5" t="s">
        <v>123</v>
      </c>
      <c r="J5" t="s">
        <v>83</v>
      </c>
      <c r="K5" t="str">
        <f>Чарти!H3</f>
        <v>Підтверджене зовнішнє фінансування України в 2023-2027 рр., $ млрд</v>
      </c>
    </row>
    <row r="6" spans="1:15" x14ac:dyDescent="0.35">
      <c r="F6" t="str">
        <f>CHAR(34)&amp;J6&amp;CHAR(34)&amp;": "&amp;CHAR(34)&amp;K6&amp;CHAR(34)</f>
        <v>"ENG": "Commited foreign financing of Ukraine in 2023-2027, $Bln"</v>
      </c>
      <c r="H6" t="s">
        <v>133</v>
      </c>
      <c r="I6" t="s">
        <v>123</v>
      </c>
      <c r="J6" t="s">
        <v>86</v>
      </c>
      <c r="K6" t="str">
        <f>Чарти!H4</f>
        <v>Commited foreign financing of Ukraine in 2023-2027, $Bln</v>
      </c>
    </row>
    <row r="8" spans="1:15" x14ac:dyDescent="0.35">
      <c r="B8" t="str">
        <f>CHAR(34)&amp;I8&amp;CHAR(34)&amp;": "&amp;C8</f>
        <v>"indexes": {"index_0": [2023, 2024, 2025, 2026, 2027]}</v>
      </c>
      <c r="C8" t="str">
        <f>"{"&amp;_xlfn.TEXTJOIN(", ",TRUE,E8:E9)&amp;"}"</f>
        <v>{"index_0": [2023, 2024, 2025, 2026, 2027]}</v>
      </c>
      <c r="E8" t="str">
        <f>CHAR(34)&amp;J8&amp;CHAR(34)&amp;": "&amp;F8</f>
        <v>"index_0": [2023, 2024, 2025, 2026, 2027]</v>
      </c>
      <c r="F8" s="107" t="str" cm="1">
        <f t="array" ref="F8">"["&amp;_xlfn.TEXTJOIN(", ",FALSE,SUBSTITUTE(_xlfn.ANCHORARRAY(K8),",","."))&amp;"]"</f>
        <v>[2023, 2024, 2025, 2026, 2027]</v>
      </c>
      <c r="H8" t="s">
        <v>133</v>
      </c>
      <c r="I8" t="s">
        <v>124</v>
      </c>
      <c r="J8" t="s">
        <v>125</v>
      </c>
      <c r="K8" cm="1">
        <f t="array" ref="K8:O8">Sheet1!B16:F16</f>
        <v>2023</v>
      </c>
      <c r="L8">
        <v>2024</v>
      </c>
      <c r="M8">
        <v>2025</v>
      </c>
      <c r="N8">
        <v>2026</v>
      </c>
      <c r="O8">
        <v>2027</v>
      </c>
    </row>
    <row r="10" spans="1:15" x14ac:dyDescent="0.35">
      <c r="B10" t="str">
        <f>CHAR(34)&amp;I10&amp;CHAR(34)&amp;": "&amp;C10</f>
        <v>"labels": {"label_1": [37.5, 31.9, 18.9, 8.5, 0, , , , , , , ], "label_2": [4.5, 5.4, 1.8, 2.6, 1.3, , , , , , , ], "label_3": [0, 4.6, 3.2, 3.6, 3.5, , , , , , , ], "label_4": [42, 41.9, 23.9, 14.7, 4.8, , , , , , , ]}</v>
      </c>
      <c r="C10" t="str">
        <f>"{"&amp;_xlfn.TEXTJOIN(", ",TRUE,E10:E13)&amp;"}"</f>
        <v>{"label_1": [37.5, 31.9, 18.9, 8.5, 0, , , , , , , ], "label_2": [4.5, 5.4, 1.8, 2.6, 1.3, , , , , , , ], "label_3": [0, 4.6, 3.2, 3.6, 3.5, , , , , , , ], "label_4": [42, 41.9, 23.9, 14.7, 4.8, , , , , , , ]}</v>
      </c>
      <c r="E10" t="str">
        <f>CHAR(34)&amp;J10&amp;CHAR(34)&amp;": "&amp;F10</f>
        <v>"label_1": [37.5, 31.9, 18.9, 8.5, 0, , , , , , , ]</v>
      </c>
      <c r="F10" s="107" t="str" cm="1">
        <f t="array" ref="F10">"["&amp;_xlfn.TEXTJOIN(", ",FALSE,SUBSTITUTE(K10:V10,",","."))&amp;"]"</f>
        <v>[37.5, 31.9, 18.9, 8.5, 0, , , , , , , ]</v>
      </c>
      <c r="H10" t="s">
        <v>133</v>
      </c>
      <c r="I10" t="s">
        <v>126</v>
      </c>
      <c r="J10" t="s">
        <v>127</v>
      </c>
      <c r="K10" s="107" cm="1">
        <f t="array" ref="K10:O10">Sheet1!B17:F17</f>
        <v>37.5</v>
      </c>
      <c r="L10">
        <v>31.9</v>
      </c>
      <c r="M10">
        <v>18.899999999999999</v>
      </c>
      <c r="N10">
        <v>8.5</v>
      </c>
      <c r="O10">
        <v>0</v>
      </c>
    </row>
    <row r="11" spans="1:15" x14ac:dyDescent="0.35">
      <c r="E11" t="str">
        <f>CHAR(34)&amp;J11&amp;CHAR(34)&amp;": "&amp;F11</f>
        <v>"label_2": [4.5, 5.4, 1.8, 2.6, 1.3, , , , , , , ]</v>
      </c>
      <c r="F11" s="107" t="str" cm="1">
        <f t="array" ref="F11">"["&amp;_xlfn.TEXTJOIN(", ",FALSE,SUBSTITUTE(K11:V11,",","."))&amp;"]"</f>
        <v>[4.5, 5.4, 1.8, 2.6, 1.3, , , , , , , ]</v>
      </c>
      <c r="H11" t="s">
        <v>133</v>
      </c>
      <c r="I11" t="s">
        <v>126</v>
      </c>
      <c r="J11" t="s">
        <v>128</v>
      </c>
      <c r="K11" s="107" cm="1">
        <f t="array" ref="K11:O11">Sheet1!B18:F18</f>
        <v>4.5</v>
      </c>
      <c r="L11">
        <v>5.4</v>
      </c>
      <c r="M11">
        <v>1.8</v>
      </c>
      <c r="N11">
        <v>2.6</v>
      </c>
      <c r="O11">
        <v>1.3</v>
      </c>
    </row>
    <row r="12" spans="1:15" x14ac:dyDescent="0.35">
      <c r="E12" t="str">
        <f t="shared" ref="E12:E13" si="0">CHAR(34)&amp;J12&amp;CHAR(34)&amp;": "&amp;F12</f>
        <v>"label_3": [0, 4.6, 3.2, 3.6, 3.5, , , , , , , ]</v>
      </c>
      <c r="F12" s="107" t="str" cm="1">
        <f t="array" ref="F12">"["&amp;_xlfn.TEXTJOIN(", ",FALSE,SUBSTITUTE(K12:V12,",","."))&amp;"]"</f>
        <v>[0, 4.6, 3.2, 3.6, 3.5, , , , , , , ]</v>
      </c>
      <c r="H12" t="s">
        <v>133</v>
      </c>
      <c r="I12" t="s">
        <v>126</v>
      </c>
      <c r="J12" t="s">
        <v>129</v>
      </c>
      <c r="K12" s="107" cm="1">
        <f t="array" ref="K12:O12">Sheet1!B19:F19</f>
        <v>0</v>
      </c>
      <c r="L12">
        <v>4.5999999999999996</v>
      </c>
      <c r="M12">
        <v>3.2</v>
      </c>
      <c r="N12">
        <v>3.6</v>
      </c>
      <c r="O12">
        <v>3.5</v>
      </c>
    </row>
    <row r="13" spans="1:15" x14ac:dyDescent="0.35">
      <c r="E13" t="str">
        <f t="shared" si="0"/>
        <v>"label_4": [42, 41.9, 23.9, 14.7, 4.8, , , , , , , ]</v>
      </c>
      <c r="F13" s="107" t="str" cm="1">
        <f t="array" ref="F13">"["&amp;_xlfn.TEXTJOIN(", ",FALSE,SUBSTITUTE(K13:V13,",","."))&amp;"]"</f>
        <v>[42, 41.9, 23.9, 14.7, 4.8, , , , , , , ]</v>
      </c>
      <c r="H13" t="s">
        <v>133</v>
      </c>
      <c r="I13" t="s">
        <v>126</v>
      </c>
      <c r="J13" t="s">
        <v>130</v>
      </c>
      <c r="K13" s="107" cm="1">
        <f t="array" ref="K13:O13">Sheet1!B20:F20</f>
        <v>42</v>
      </c>
      <c r="L13">
        <v>41.9</v>
      </c>
      <c r="M13">
        <v>23.9</v>
      </c>
      <c r="N13">
        <v>14.7</v>
      </c>
      <c r="O13">
        <v>4.8</v>
      </c>
    </row>
    <row r="15" spans="1:15" x14ac:dyDescent="0.35">
      <c r="B15" t="str">
        <f>CHAR(34)&amp;I15&amp;CHAR(34)&amp;": "&amp;C15</f>
        <v>"label_names": {"UKR": {"label_1": "Фінансування без урахування МВФ", "label_2": "МВФ", "label_3": "Потенційне прощення боргу", "label_4": "Всього"}, "RU": {"label_1": "Финансирование без учета МВФ", "label_2": "МВФ", "label_3": "Потенциальное прощение долга", "label_4": "Всего"}, "ENG": {"label_1": "Financing excluding IMF", "label_2": "IMF", "label_3": "Potential flow relief from debt operations", "label_4": "Total"}}</v>
      </c>
      <c r="C15" t="str">
        <f>"{"&amp;_xlfn.TEXTJOIN(", ",TRUE,D15:D26)&amp;"}"</f>
        <v>{"UKR": {"label_1": "Фінансування без урахування МВФ", "label_2": "МВФ", "label_3": "Потенційне прощення боргу", "label_4": "Всього"}, "RU": {"label_1": "Финансирование без учета МВФ", "label_2": "МВФ", "label_3": "Потенциальное прощение долга", "label_4": "Всего"}, "ENG": {"label_1": "Financing excluding IMF", "label_2": "IMF", "label_3": "Potential flow relief from debt operations", "label_4": "Total"}}</v>
      </c>
      <c r="D15" t="str">
        <f>CHAR(34)&amp;J15&amp;CHAR(34)&amp;": "&amp;E15</f>
        <v>"UKR": {"label_1": "Фінансування без урахування МВФ", "label_2": "МВФ", "label_3": "Потенційне прощення боргу", "label_4": "Всього"}</v>
      </c>
      <c r="E15" t="str">
        <f>"{"&amp;_xlfn.TEXTJOIN(", ",TRUE,F15:F18)&amp;"}"</f>
        <v>{"label_1": "Фінансування без урахування МВФ", "label_2": "МВФ", "label_3": "Потенційне прощення боргу", "label_4": "Всього"}</v>
      </c>
      <c r="F15" t="str">
        <f t="shared" ref="F15:F26" si="1">CHAR(34)&amp;K15&amp;CHAR(34)&amp;": "&amp;CHAR(34)&amp;L15&amp;CHAR(34)</f>
        <v>"label_1": "Фінансування без урахування МВФ"</v>
      </c>
      <c r="H15" t="s">
        <v>133</v>
      </c>
      <c r="I15" t="s">
        <v>131</v>
      </c>
      <c r="J15" t="s">
        <v>87</v>
      </c>
      <c r="K15" t="s">
        <v>127</v>
      </c>
      <c r="L15" t="str">
        <f>Sheet1!J17</f>
        <v>Фінансування без урахування МВФ</v>
      </c>
    </row>
    <row r="16" spans="1:15" x14ac:dyDescent="0.35">
      <c r="F16" t="str">
        <f t="shared" si="1"/>
        <v>"label_2": "МВФ"</v>
      </c>
      <c r="H16" t="s">
        <v>133</v>
      </c>
      <c r="I16" t="s">
        <v>131</v>
      </c>
      <c r="J16" t="s">
        <v>87</v>
      </c>
      <c r="K16" t="s">
        <v>128</v>
      </c>
      <c r="L16" t="str">
        <f>Sheet1!J18</f>
        <v>МВФ</v>
      </c>
    </row>
    <row r="17" spans="2:12" x14ac:dyDescent="0.35">
      <c r="F17" t="str">
        <f t="shared" si="1"/>
        <v>"label_3": "Потенційне прощення боргу"</v>
      </c>
      <c r="H17" t="s">
        <v>133</v>
      </c>
      <c r="I17" t="s">
        <v>131</v>
      </c>
      <c r="J17" t="s">
        <v>87</v>
      </c>
      <c r="K17" t="s">
        <v>129</v>
      </c>
      <c r="L17" t="str">
        <f>Sheet1!J19</f>
        <v>Потенційне прощення боргу</v>
      </c>
    </row>
    <row r="18" spans="2:12" x14ac:dyDescent="0.35">
      <c r="F18" t="str">
        <f t="shared" si="1"/>
        <v>"label_4": "Всього"</v>
      </c>
      <c r="H18" t="s">
        <v>133</v>
      </c>
      <c r="I18" t="s">
        <v>131</v>
      </c>
      <c r="J18" t="s">
        <v>87</v>
      </c>
      <c r="K18" t="s">
        <v>130</v>
      </c>
      <c r="L18" t="str">
        <f>Sheet1!J20</f>
        <v>Всього</v>
      </c>
    </row>
    <row r="19" spans="2:12" x14ac:dyDescent="0.35">
      <c r="D19" t="str">
        <f>CHAR(34)&amp;J19&amp;CHAR(34)&amp;": "&amp;E19</f>
        <v>"RU": {"label_1": "Финансирование без учета МВФ", "label_2": "МВФ", "label_3": "Потенциальное прощение долга", "label_4": "Всего"}</v>
      </c>
      <c r="E19" t="str">
        <f>"{"&amp;_xlfn.TEXTJOIN(", ",TRUE,F19:F22)&amp;"}"</f>
        <v>{"label_1": "Финансирование без учета МВФ", "label_2": "МВФ", "label_3": "Потенциальное прощение долга", "label_4": "Всего"}</v>
      </c>
      <c r="F19" t="str">
        <f t="shared" si="1"/>
        <v>"label_1": "Финансирование без учета МВФ"</v>
      </c>
      <c r="H19" t="s">
        <v>133</v>
      </c>
      <c r="I19" t="s">
        <v>131</v>
      </c>
      <c r="J19" t="s">
        <v>83</v>
      </c>
      <c r="K19" t="s">
        <v>127</v>
      </c>
      <c r="L19" t="str">
        <f>Sheet1!H17</f>
        <v>Финансирование без учета МВФ</v>
      </c>
    </row>
    <row r="20" spans="2:12" x14ac:dyDescent="0.35">
      <c r="F20" t="str">
        <f t="shared" si="1"/>
        <v>"label_2": "МВФ"</v>
      </c>
      <c r="H20" t="s">
        <v>133</v>
      </c>
      <c r="I20" t="s">
        <v>131</v>
      </c>
      <c r="J20" t="s">
        <v>83</v>
      </c>
      <c r="K20" t="s">
        <v>128</v>
      </c>
      <c r="L20" t="str">
        <f>Sheet1!H18</f>
        <v>МВФ</v>
      </c>
    </row>
    <row r="21" spans="2:12" x14ac:dyDescent="0.35">
      <c r="F21" t="str">
        <f t="shared" si="1"/>
        <v>"label_3": "Потенциальное прощение долга"</v>
      </c>
      <c r="H21" t="s">
        <v>133</v>
      </c>
      <c r="I21" t="s">
        <v>131</v>
      </c>
      <c r="J21" t="s">
        <v>83</v>
      </c>
      <c r="K21" t="s">
        <v>129</v>
      </c>
      <c r="L21" t="str">
        <f>Sheet1!H19</f>
        <v>Потенциальное прощение долга</v>
      </c>
    </row>
    <row r="22" spans="2:12" x14ac:dyDescent="0.35">
      <c r="F22" t="str">
        <f t="shared" si="1"/>
        <v>"label_4": "Всего"</v>
      </c>
      <c r="H22" t="s">
        <v>133</v>
      </c>
      <c r="I22" t="s">
        <v>131</v>
      </c>
      <c r="J22" t="s">
        <v>83</v>
      </c>
      <c r="K22" t="s">
        <v>130</v>
      </c>
      <c r="L22" t="str">
        <f>Sheet1!H20</f>
        <v>Всего</v>
      </c>
    </row>
    <row r="23" spans="2:12" x14ac:dyDescent="0.35">
      <c r="D23" t="str">
        <f>CHAR(34)&amp;J23&amp;CHAR(34)&amp;": "&amp;E23</f>
        <v>"ENG": {"label_1": "Financing excluding IMF", "label_2": "IMF", "label_3": "Potential flow relief from debt operations", "label_4": "Total"}</v>
      </c>
      <c r="E23" t="str">
        <f>"{"&amp;_xlfn.TEXTJOIN(", ",TRUE,F23:F26)&amp;"}"</f>
        <v>{"label_1": "Financing excluding IMF", "label_2": "IMF", "label_3": "Potential flow relief from debt operations", "label_4": "Total"}</v>
      </c>
      <c r="F23" t="str">
        <f t="shared" si="1"/>
        <v>"label_1": "Financing excluding IMF"</v>
      </c>
      <c r="H23" t="s">
        <v>133</v>
      </c>
      <c r="I23" t="s">
        <v>131</v>
      </c>
      <c r="J23" t="s">
        <v>86</v>
      </c>
      <c r="K23" t="s">
        <v>127</v>
      </c>
      <c r="L23" t="str">
        <f>Sheet1!I17</f>
        <v>Financing excluding IMF</v>
      </c>
    </row>
    <row r="24" spans="2:12" x14ac:dyDescent="0.35">
      <c r="F24" t="str">
        <f t="shared" si="1"/>
        <v>"label_2": "IMF"</v>
      </c>
      <c r="H24" t="s">
        <v>133</v>
      </c>
      <c r="I24" t="s">
        <v>131</v>
      </c>
      <c r="J24" t="s">
        <v>86</v>
      </c>
      <c r="K24" t="s">
        <v>128</v>
      </c>
      <c r="L24" t="str">
        <f>Sheet1!I18</f>
        <v>IMF</v>
      </c>
    </row>
    <row r="25" spans="2:12" x14ac:dyDescent="0.35">
      <c r="F25" t="str">
        <f t="shared" si="1"/>
        <v>"label_3": "Potential flow relief from debt operations"</v>
      </c>
      <c r="H25" t="s">
        <v>133</v>
      </c>
      <c r="I25" t="s">
        <v>131</v>
      </c>
      <c r="J25" t="s">
        <v>86</v>
      </c>
      <c r="K25" t="s">
        <v>129</v>
      </c>
      <c r="L25" t="str">
        <f>Sheet1!I19</f>
        <v>Potential flow relief from debt operations</v>
      </c>
    </row>
    <row r="26" spans="2:12" x14ac:dyDescent="0.35">
      <c r="F26" t="str">
        <f t="shared" si="1"/>
        <v>"label_4": "Total"</v>
      </c>
      <c r="H26" t="s">
        <v>133</v>
      </c>
      <c r="I26" t="s">
        <v>131</v>
      </c>
      <c r="J26" t="s">
        <v>86</v>
      </c>
      <c r="K26" t="s">
        <v>130</v>
      </c>
      <c r="L26" t="str">
        <f>Sheet1!I20</f>
        <v>Total</v>
      </c>
    </row>
    <row r="28" spans="2:12" x14ac:dyDescent="0.35">
      <c r="B28" t="str">
        <f>CHAR(34)&amp;I28&amp;CHAR(34)&amp;": "&amp;C28</f>
        <v>"source": {"UKR": "Джерело: МВФ", "RU": "Источник: МВФ", "ENG": "Source: IMF"}</v>
      </c>
      <c r="C28" t="str">
        <f>"{"&amp;_xlfn.TEXTJOIN(", ",TRUE,F28:F30)&amp;"}"</f>
        <v>{"UKR": "Джерело: МВФ", "RU": "Источник: МВФ", "ENG": "Source: IMF"}</v>
      </c>
      <c r="F28" t="str">
        <f t="shared" ref="F28:F30" si="2">CHAR(34)&amp;J28&amp;CHAR(34)&amp;": "&amp;CHAR(34)&amp;K28&amp;CHAR(34)</f>
        <v>"UKR": "Джерело: МВФ"</v>
      </c>
      <c r="H28" t="s">
        <v>133</v>
      </c>
      <c r="I28" t="s">
        <v>132</v>
      </c>
      <c r="J28" t="s">
        <v>87</v>
      </c>
      <c r="K28" t="str">
        <f>Чарти!H10</f>
        <v>Джерело: МВФ</v>
      </c>
    </row>
    <row r="29" spans="2:12" x14ac:dyDescent="0.35">
      <c r="F29" t="str">
        <f t="shared" si="2"/>
        <v>"RU": "Источник: МВФ"</v>
      </c>
      <c r="H29" t="s">
        <v>133</v>
      </c>
      <c r="I29" t="s">
        <v>132</v>
      </c>
      <c r="J29" t="s">
        <v>83</v>
      </c>
      <c r="K29" t="str">
        <f>Чарти!H8</f>
        <v>Источник: МВФ</v>
      </c>
    </row>
    <row r="30" spans="2:12" x14ac:dyDescent="0.35">
      <c r="F30" t="str">
        <f t="shared" si="2"/>
        <v>"ENG": "Source: IMF"</v>
      </c>
      <c r="H30" t="s">
        <v>133</v>
      </c>
      <c r="I30" t="s">
        <v>132</v>
      </c>
      <c r="J30" t="s">
        <v>86</v>
      </c>
      <c r="K30" t="str">
        <f>Чарти!H9</f>
        <v>Source: IMF</v>
      </c>
    </row>
    <row r="33" spans="1:21" x14ac:dyDescent="0.35">
      <c r="A33" s="106"/>
      <c r="B33" s="106"/>
      <c r="C33" s="106"/>
      <c r="D33" s="106"/>
      <c r="E33" s="106"/>
      <c r="F33" s="106"/>
      <c r="G33" s="106"/>
    </row>
    <row r="34" spans="1:21" x14ac:dyDescent="0.35">
      <c r="A34" t="str">
        <f>"{"&amp;CHAR(34)&amp;H34&amp;CHAR(34)&amp;": "&amp;B34&amp;"}"</f>
        <v>{"Chart1": {"name": {"UKR": "Запланована зовнішня підтримка України за видами допомоги, $ млрд", "RU": "Запланированная внешняя поддержка Украины по видам помощи, $ млрд", "ENG": "Commited foreign support to Ukraine by type of assistance, $Bln"},"indexes": {"index_0": ["European Commission", "United States", "Germany", "United Kingdom", "Norway", "Japan", "Canada", "Poland", "Netherlands", "Denmark", "Other"]},"labels": {"label_1": [79.0904625, 26.37, 1.4862141, 6.4390210949561, 3.67893691307488, 6.07155, 3.66685269423104, 1.01287485595249, 1.1586351, 0.06073725, 3.65347919457059], "label_2": [2.260482, 2.706341523, 2.560006480815, 0.638353178644669, 0.208263277998555, 1.09411898, 0.390949226198701, 0.366052249067813, 0.6200648, 0.300608407726387, 5.51233581880636], "label_3": [0, 46.3256, 18.09663723, 6.93613164069575, 3.80656423067662, 0.032452, 2.22662620106508, 3.20646910373374, 2.62332105, 3.70090174859257, 10.7995913033068]},"label_names": {"UKR": {"label_1": "Фінансова", "label_2": "Гуманітарна", "label_3": "Військова", "label_4": ""}, "RU": {"label_1": "Финансовая", "label_2": "Гуманитарная", "label_3": "Военная", "label_4": ""}, "ENG": {"label_1": "Financial", "label_2": "Humanitarian", "label_3": "Military", "label_4": ""}},"source": {"UKR": "Джерело: МВФ", "RU": "Источник: МВФ", "ENG": "Source: IMF"}}}</v>
      </c>
      <c r="B34" t="str">
        <f>"{"&amp;_xlfn.TEXTJOIN(",",TRUE,B35:B61)&amp;"}"</f>
        <v>{"name": {"UKR": "Запланована зовнішня підтримка України за видами допомоги, $ млрд", "RU": "Запланированная внешняя поддержка Украины по видам помощи, $ млрд", "ENG": "Commited foreign support to Ukraine by type of assistance, $Bln"},"indexes": {"index_0": ["European Commission", "United States", "Germany", "United Kingdom", "Norway", "Japan", "Canada", "Poland", "Netherlands", "Denmark", "Other"]},"labels": {"label_1": [79.0904625, 26.37, 1.4862141, 6.4390210949561, 3.67893691307488, 6.07155, 3.66685269423104, 1.01287485595249, 1.1586351, 0.06073725, 3.65347919457059], "label_2": [2.260482, 2.706341523, 2.560006480815, 0.638353178644669, 0.208263277998555, 1.09411898, 0.390949226198701, 0.366052249067813, 0.6200648, 0.300608407726387, 5.51233581880636], "label_3": [0, 46.3256, 18.09663723, 6.93613164069575, 3.80656423067662, 0.032452, 2.22662620106508, 3.20646910373374, 2.62332105, 3.70090174859257, 10.7995913033068]},"label_names": {"UKR": {"label_1": "Фінансова", "label_2": "Гуманітарна", "label_3": "Військова", "label_4": ""}, "RU": {"label_1": "Финансовая", "label_2": "Гуманитарная", "label_3": "Военная", "label_4": ""}, "ENG": {"label_1": "Financial", "label_2": "Humanitarian", "label_3": "Military", "label_4": ""}},"source": {"UKR": "Джерело: МВФ", "RU": "Источник: МВФ", "ENG": "Source: IMF"}}</v>
      </c>
      <c r="H34" t="s">
        <v>133</v>
      </c>
    </row>
    <row r="35" spans="1:21" x14ac:dyDescent="0.35">
      <c r="B35" t="str">
        <f>CHAR(34)&amp;I35&amp;CHAR(34)&amp;": "&amp;C35</f>
        <v>"name": {"UKR": "Запланована зовнішня підтримка України за видами допомоги, $ млрд", "RU": "Запланированная внешняя поддержка Украины по видам помощи, $ млрд", "ENG": "Commited foreign support to Ukraine by type of assistance, $Bln"}</v>
      </c>
      <c r="C35" t="str">
        <f>"{"&amp;_xlfn.TEXTJOIN(", ",TRUE,F35:F37)&amp;"}"</f>
        <v>{"UKR": "Запланована зовнішня підтримка України за видами допомоги, $ млрд", "RU": "Запланированная внешняя поддержка Украины по видам помощи, $ млрд", "ENG": "Commited foreign support to Ukraine by type of assistance, $Bln"}</v>
      </c>
      <c r="F35" t="str">
        <f>CHAR(34)&amp;J35&amp;CHAR(34)&amp;": "&amp;CHAR(34)&amp;K35&amp;CHAR(34)</f>
        <v>"UKR": "Запланована зовнішня підтримка України за видами допомоги, $ млрд"</v>
      </c>
      <c r="H35" t="s">
        <v>133</v>
      </c>
      <c r="I35" t="s">
        <v>123</v>
      </c>
      <c r="J35" t="s">
        <v>87</v>
      </c>
      <c r="K35" t="str">
        <f>Чарти!H19</f>
        <v>Запланована зовнішня підтримка України за видами допомоги, $ млрд</v>
      </c>
    </row>
    <row r="36" spans="1:21" x14ac:dyDescent="0.35">
      <c r="F36" t="str">
        <f>CHAR(34)&amp;J36&amp;CHAR(34)&amp;": "&amp;CHAR(34)&amp;K36&amp;CHAR(34)</f>
        <v>"RU": "Запланированная внешняя поддержка Украины по видам помощи, $ млрд"</v>
      </c>
      <c r="H36" t="s">
        <v>133</v>
      </c>
      <c r="I36" t="s">
        <v>123</v>
      </c>
      <c r="J36" t="s">
        <v>83</v>
      </c>
      <c r="K36" t="str">
        <f>Чарти!H17</f>
        <v>Запланированная внешняя поддержка Украины по видам помощи, $ млрд</v>
      </c>
    </row>
    <row r="37" spans="1:21" x14ac:dyDescent="0.35">
      <c r="F37" t="str">
        <f>CHAR(34)&amp;J37&amp;CHAR(34)&amp;": "&amp;CHAR(34)&amp;K37&amp;CHAR(34)</f>
        <v>"ENG": "Commited foreign support to Ukraine by type of assistance, $Bln"</v>
      </c>
      <c r="H37" t="s">
        <v>133</v>
      </c>
      <c r="I37" t="s">
        <v>123</v>
      </c>
      <c r="J37" t="s">
        <v>86</v>
      </c>
      <c r="K37" t="str">
        <f>Чарти!H18</f>
        <v>Commited foreign support to Ukraine by type of assistance, $Bln</v>
      </c>
    </row>
    <row r="39" spans="1:21" x14ac:dyDescent="0.35">
      <c r="B39" t="str">
        <f>CHAR(34)&amp;I39&amp;CHAR(34)&amp;": "&amp;C39</f>
        <v>"indexes": {"index_0": ["European Commission", "United States", "Germany", "United Kingdom", "Norway", "Japan", "Canada", "Poland", "Netherlands", "Denmark", "Other"]}</v>
      </c>
      <c r="C39" t="str">
        <f>"{"&amp;_xlfn.TEXTJOIN(", ",TRUE,E39:E40)&amp;"}"</f>
        <v>{"index_0": ["European Commission", "United States", "Germany", "United Kingdom", "Norway", "Japan", "Canada", "Poland", "Netherlands", "Denmark", "Other"]}</v>
      </c>
      <c r="E39" t="str">
        <f>CHAR(34)&amp;J39&amp;CHAR(34)&amp;": "&amp;F39</f>
        <v>"index_0": ["European Commission", "United States", "Germany", "United Kingdom", "Norway", "Japan", "Canada", "Poland", "Netherlands", "Denmark", "Other"]</v>
      </c>
      <c r="F39" s="107" t="str" cm="1">
        <f t="array" ref="F39">"["&amp;_xlfn.TEXTJOIN(", ",FALSE,SUBSTITUTE(_xlfn.ANCHORARRAY(K39),",","."))&amp;"]"</f>
        <v>["European Commission", "United States", "Germany", "United Kingdom", "Norway", "Japan", "Canada", "Poland", "Netherlands", "Denmark", "Other"]</v>
      </c>
      <c r="H39" t="s">
        <v>133</v>
      </c>
      <c r="I39" s="109" t="s">
        <v>124</v>
      </c>
      <c r="J39" s="109" t="s">
        <v>125</v>
      </c>
      <c r="K39" s="109" t="str" cm="1">
        <f t="array" ref="K39:U39">CHAR(34)&amp;TRANSPOSE('Country Summary'!O9:O19)&amp;CHAR(34)</f>
        <v>"European Commission"</v>
      </c>
      <c r="L39" s="109" t="str">
        <v>"United States"</v>
      </c>
      <c r="M39" s="109" t="str">
        <v>"Germany"</v>
      </c>
      <c r="N39" s="109" t="str">
        <v>"United Kingdom"</v>
      </c>
      <c r="O39" s="109" t="str">
        <v>"Norway"</v>
      </c>
      <c r="P39" s="109" t="str">
        <v>"Japan"</v>
      </c>
      <c r="Q39" s="109" t="str">
        <v>"Canada"</v>
      </c>
      <c r="R39" s="109" t="str">
        <v>"Poland"</v>
      </c>
      <c r="S39" s="109" t="str">
        <v>"Netherlands"</v>
      </c>
      <c r="T39" s="109" t="str">
        <v>"Denmark"</v>
      </c>
      <c r="U39" s="109" t="str">
        <v>"Other"</v>
      </c>
    </row>
    <row r="41" spans="1:21" x14ac:dyDescent="0.35">
      <c r="B41" t="str">
        <f>CHAR(34)&amp;I41&amp;CHAR(34)&amp;": "&amp;C41</f>
        <v>"labels": {"label_1": [79.0904625, 26.37, 1.4862141, 6.4390210949561, 3.67893691307488, 6.07155, 3.66685269423104, 1.01287485595249, 1.1586351, 0.06073725, 3.65347919457059], "label_2": [2.260482, 2.706341523, 2.560006480815, 0.638353178644669, 0.208263277998555, 1.09411898, 0.390949226198701, 0.366052249067813, 0.6200648, 0.300608407726387, 5.51233581880636], "label_3": [0, 46.3256, 18.09663723, 6.93613164069575, 3.80656423067662, 0.032452, 2.22662620106508, 3.20646910373374, 2.62332105, 3.70090174859257, 10.7995913033068]}</v>
      </c>
      <c r="C41" t="str">
        <f>"{"&amp;_xlfn.TEXTJOIN(", ",TRUE,E41:E43)&amp;"}"</f>
        <v>{"label_1": [79.0904625, 26.37, 1.4862141, 6.4390210949561, 3.67893691307488, 6.07155, 3.66685269423104, 1.01287485595249, 1.1586351, 0.06073725, 3.65347919457059], "label_2": [2.260482, 2.706341523, 2.560006480815, 0.638353178644669, 0.208263277998555, 1.09411898, 0.390949226198701, 0.366052249067813, 0.6200648, 0.300608407726387, 5.51233581880636], "label_3": [0, 46.3256, 18.09663723, 6.93613164069575, 3.80656423067662, 0.032452, 2.22662620106508, 3.20646910373374, 2.62332105, 3.70090174859257, 10.7995913033068]}</v>
      </c>
      <c r="E41" t="str">
        <f>CHAR(34)&amp;J41&amp;CHAR(34)&amp;": "&amp;F41</f>
        <v>"label_1": [79.0904625, 26.37, 1.4862141, 6.4390210949561, 3.67893691307488, 6.07155, 3.66685269423104, 1.01287485595249, 1.1586351, 0.06073725, 3.65347919457059]</v>
      </c>
      <c r="F41" s="107" t="str" cm="1">
        <f t="array" ref="F41">"["&amp;_xlfn.TEXTJOIN(", ",FALSE,SUBSTITUTE(_xlfn.ANCHORARRAY(K41),",","."))&amp;"]"</f>
        <v>[79.0904625, 26.37, 1.4862141, 6.4390210949561, 3.67893691307488, 6.07155, 3.66685269423104, 1.01287485595249, 1.1586351, 0.06073725, 3.65347919457059]</v>
      </c>
      <c r="H41" t="s">
        <v>133</v>
      </c>
      <c r="I41" t="s">
        <v>126</v>
      </c>
      <c r="J41" t="s">
        <v>127</v>
      </c>
      <c r="K41" s="108" cm="1">
        <f t="array" ref="K41:U41">TRANSPOSE('Country Summary'!$C$9:$C$19)</f>
        <v>79.090462500000001</v>
      </c>
      <c r="L41" s="108">
        <v>26.369999999999997</v>
      </c>
      <c r="M41" s="108">
        <v>1.4862141</v>
      </c>
      <c r="N41" s="108">
        <v>6.4390210949561046</v>
      </c>
      <c r="O41" s="108">
        <v>3.6789369130748848</v>
      </c>
      <c r="P41" s="108">
        <v>6.0715499999999993</v>
      </c>
      <c r="Q41" s="108">
        <v>3.6668526942310353</v>
      </c>
      <c r="R41" s="108">
        <v>1.0128748559524865</v>
      </c>
      <c r="S41" s="108">
        <v>1.1586350999999999</v>
      </c>
      <c r="T41" s="108">
        <v>6.0737250000000007E-2</v>
      </c>
      <c r="U41" s="108">
        <v>3.6534791945705933</v>
      </c>
    </row>
    <row r="42" spans="1:21" x14ac:dyDescent="0.35">
      <c r="E42" t="str">
        <f>CHAR(34)&amp;J42&amp;CHAR(34)&amp;": "&amp;F42</f>
        <v>"label_2": [2.260482, 2.706341523, 2.560006480815, 0.638353178644669, 0.208263277998555, 1.09411898, 0.390949226198701, 0.366052249067813, 0.6200648, 0.300608407726387, 5.51233581880636]</v>
      </c>
      <c r="F42" s="107" t="str" cm="1">
        <f t="array" ref="F42">"["&amp;_xlfn.TEXTJOIN(", ",FALSE,SUBSTITUTE(_xlfn.ANCHORARRAY(K42),",","."))&amp;"]"</f>
        <v>[2.260482, 2.706341523, 2.560006480815, 0.638353178644669, 0.208263277998555, 1.09411898, 0.390949226198701, 0.366052249067813, 0.6200648, 0.300608407726387, 5.51233581880636]</v>
      </c>
      <c r="H42" t="s">
        <v>133</v>
      </c>
      <c r="I42" t="s">
        <v>126</v>
      </c>
      <c r="J42" t="s">
        <v>128</v>
      </c>
      <c r="K42" s="108" cm="1">
        <f t="array" ref="K42:U42">TRANSPOSE('Country Summary'!$D$9:$D$19)</f>
        <v>2.2604820000000001</v>
      </c>
      <c r="L42" s="108">
        <v>2.7063415229999999</v>
      </c>
      <c r="M42" s="108">
        <v>2.5600064808149998</v>
      </c>
      <c r="N42" s="108">
        <v>0.63835317864466945</v>
      </c>
      <c r="O42" s="108">
        <v>0.20826327799855526</v>
      </c>
      <c r="P42" s="108">
        <v>1.0941189800000002</v>
      </c>
      <c r="Q42" s="108">
        <v>0.39094922619870115</v>
      </c>
      <c r="R42" s="108">
        <v>0.36605224906781314</v>
      </c>
      <c r="S42" s="108">
        <v>0.62006480000000008</v>
      </c>
      <c r="T42" s="108">
        <v>0.30060840772638692</v>
      </c>
      <c r="U42" s="108">
        <v>5.5123358188063598</v>
      </c>
    </row>
    <row r="43" spans="1:21" x14ac:dyDescent="0.35">
      <c r="E43" t="str">
        <f t="shared" ref="E43" si="3">CHAR(34)&amp;J43&amp;CHAR(34)&amp;": "&amp;F43</f>
        <v>"label_3": [0, 46.3256, 18.09663723, 6.93613164069575, 3.80656423067662, 0.032452, 2.22662620106508, 3.20646910373374, 2.62332105, 3.70090174859257, 10.7995913033068]</v>
      </c>
      <c r="F43" s="107" t="str" cm="1">
        <f t="array" ref="F43">"["&amp;_xlfn.TEXTJOIN(", ",FALSE,SUBSTITUTE(_xlfn.ANCHORARRAY(K43),",","."))&amp;"]"</f>
        <v>[0, 46.3256, 18.09663723, 6.93613164069575, 3.80656423067662, 0.032452, 2.22662620106508, 3.20646910373374, 2.62332105, 3.70090174859257, 10.7995913033068]</v>
      </c>
      <c r="H43" t="s">
        <v>133</v>
      </c>
      <c r="I43" t="s">
        <v>126</v>
      </c>
      <c r="J43" t="s">
        <v>129</v>
      </c>
      <c r="K43" s="108" cm="1">
        <f t="array" ref="K43:U43">TRANSPOSE('Country Summary'!$E$9:$E$19)</f>
        <v>0</v>
      </c>
      <c r="L43" s="108">
        <v>46.325600000000009</v>
      </c>
      <c r="M43" s="108">
        <v>18.096637230000002</v>
      </c>
      <c r="N43" s="108">
        <v>6.9361316406957503</v>
      </c>
      <c r="O43" s="108">
        <v>3.8065642306766199</v>
      </c>
      <c r="P43" s="108">
        <v>3.2452000000000002E-2</v>
      </c>
      <c r="Q43" s="108">
        <v>2.2266262010650819</v>
      </c>
      <c r="R43" s="108">
        <v>3.2064691037337365</v>
      </c>
      <c r="S43" s="108">
        <v>2.6233210499999999</v>
      </c>
      <c r="T43" s="108">
        <v>3.7009017485925675</v>
      </c>
      <c r="U43" s="108">
        <v>10.799591303306784</v>
      </c>
    </row>
    <row r="44" spans="1:21" x14ac:dyDescent="0.35">
      <c r="E44" t="str">
        <f t="shared" ref="E44" si="4">CHAR(34)&amp;J44&amp;CHAR(34)&amp;": "&amp;F44</f>
        <v>"label_4": [81.3509445, 75.401941523, 22.142857810815, 14.0135059142965, 7.69376442175006, 7.19812098, 6.28442812149482, 4.58539620875404, 4.40202095, 4.06224740631895, 19.9654063166838]</v>
      </c>
      <c r="F44" s="107" t="str" cm="1">
        <f t="array" ref="F44">"["&amp;_xlfn.TEXTJOIN(", ",FALSE,SUBSTITUTE(_xlfn.ANCHORARRAY(K44),",","."))&amp;"]"</f>
        <v>[81.3509445, 75.401941523, 22.142857810815, 14.0135059142965, 7.69376442175006, 7.19812098, 6.28442812149482, 4.58539620875404, 4.40202095, 4.06224740631895, 19.9654063166838]</v>
      </c>
      <c r="H44" t="s">
        <v>133</v>
      </c>
      <c r="I44" t="s">
        <v>126</v>
      </c>
      <c r="J44" t="s">
        <v>130</v>
      </c>
      <c r="K44" s="108" cm="1">
        <f t="array" ref="K44:U44">TRANSPOSE('Country Summary'!$G$9:$G$19)</f>
        <v>81.350944499999997</v>
      </c>
      <c r="L44" s="108">
        <v>75.401941523000005</v>
      </c>
      <c r="M44" s="108">
        <v>22.142857810815002</v>
      </c>
      <c r="N44" s="108">
        <v>14.013505914296523</v>
      </c>
      <c r="O44" s="108">
        <v>7.6937644217500605</v>
      </c>
      <c r="P44" s="108">
        <v>7.1981209799999997</v>
      </c>
      <c r="Q44" s="108">
        <v>6.2844281214948179</v>
      </c>
      <c r="R44" s="108">
        <v>4.5853962087540356</v>
      </c>
      <c r="S44" s="108">
        <v>4.4020209499999998</v>
      </c>
      <c r="T44" s="108">
        <v>4.0622474063189546</v>
      </c>
      <c r="U44" s="108">
        <v>19.965406316683755</v>
      </c>
    </row>
    <row r="46" spans="1:21" x14ac:dyDescent="0.35">
      <c r="B46" t="str">
        <f>CHAR(34)&amp;I46&amp;CHAR(34)&amp;": "&amp;C46</f>
        <v>"label_names": {"UKR": {"label_1": "Фінансова", "label_2": "Гуманітарна", "label_3": "Військова", "label_4": ""}, "RU": {"label_1": "Финансовая", "label_2": "Гуманитарная", "label_3": "Военная", "label_4": ""}, "ENG": {"label_1": "Financial", "label_2": "Humanitarian", "label_3": "Military", "label_4": ""}}</v>
      </c>
      <c r="C46" t="str">
        <f>"{"&amp;_xlfn.TEXTJOIN(", ",TRUE,D46:D57)&amp;"}"</f>
        <v>{"UKR": {"label_1": "Фінансова", "label_2": "Гуманітарна", "label_3": "Військова", "label_4": ""}, "RU": {"label_1": "Финансовая", "label_2": "Гуманитарная", "label_3": "Военная", "label_4": ""}, "ENG": {"label_1": "Financial", "label_2": "Humanitarian", "label_3": "Military", "label_4": ""}}</v>
      </c>
      <c r="D46" t="str">
        <f>CHAR(34)&amp;J46&amp;CHAR(34)&amp;": "&amp;E46</f>
        <v>"UKR": {"label_1": "Фінансова", "label_2": "Гуманітарна", "label_3": "Військова", "label_4": ""}</v>
      </c>
      <c r="E46" t="str">
        <f>"{"&amp;_xlfn.TEXTJOIN(", ",TRUE,F46:F49)&amp;"}"</f>
        <v>{"label_1": "Фінансова", "label_2": "Гуманітарна", "label_3": "Військова", "label_4": ""}</v>
      </c>
      <c r="F46" t="str">
        <f>CHAR(34)&amp;K46&amp;CHAR(34)&amp;": "&amp;CHAR(34)&amp;L46&amp;CHAR(34)</f>
        <v>"label_1": "Фінансова"</v>
      </c>
      <c r="H46" t="s">
        <v>133</v>
      </c>
      <c r="I46" t="s">
        <v>131</v>
      </c>
      <c r="J46" t="s">
        <v>87</v>
      </c>
      <c r="K46" t="s">
        <v>127</v>
      </c>
      <c r="L46" t="str">
        <f>'Country Summary'!R11</f>
        <v>Фінансова</v>
      </c>
    </row>
    <row r="47" spans="1:21" x14ac:dyDescent="0.35">
      <c r="F47" t="str">
        <f t="shared" ref="F47:F49" si="5">CHAR(34)&amp;K47&amp;CHAR(34)&amp;": "&amp;CHAR(34)&amp;L47&amp;CHAR(34)</f>
        <v>"label_2": "Гуманітарна"</v>
      </c>
      <c r="H47" t="s">
        <v>133</v>
      </c>
      <c r="I47" t="s">
        <v>131</v>
      </c>
      <c r="J47" t="s">
        <v>87</v>
      </c>
      <c r="K47" t="s">
        <v>128</v>
      </c>
      <c r="L47" t="str">
        <f>'Country Summary'!S11</f>
        <v>Гуманітарна</v>
      </c>
    </row>
    <row r="48" spans="1:21" x14ac:dyDescent="0.35">
      <c r="F48" t="str">
        <f t="shared" si="5"/>
        <v>"label_3": "Військова"</v>
      </c>
      <c r="H48" t="s">
        <v>133</v>
      </c>
      <c r="I48" t="s">
        <v>131</v>
      </c>
      <c r="J48" t="s">
        <v>87</v>
      </c>
      <c r="K48" t="s">
        <v>129</v>
      </c>
      <c r="L48" t="str">
        <f>'Country Summary'!T11</f>
        <v>Військова</v>
      </c>
    </row>
    <row r="49" spans="2:12" x14ac:dyDescent="0.35">
      <c r="F49" t="str">
        <f t="shared" si="5"/>
        <v>"label_4": ""</v>
      </c>
      <c r="H49" t="s">
        <v>133</v>
      </c>
      <c r="I49" t="s">
        <v>131</v>
      </c>
      <c r="J49" t="s">
        <v>87</v>
      </c>
      <c r="K49" t="s">
        <v>130</v>
      </c>
    </row>
    <row r="50" spans="2:12" x14ac:dyDescent="0.35">
      <c r="D50" t="str">
        <f>CHAR(34)&amp;J50&amp;CHAR(34)&amp;": "&amp;E50</f>
        <v>"RU": {"label_1": "Финансовая", "label_2": "Гуманитарная", "label_3": "Военная", "label_4": ""}</v>
      </c>
      <c r="E50" t="str">
        <f>"{"&amp;_xlfn.TEXTJOIN(", ",TRUE,F50:F53)&amp;"}"</f>
        <v>{"label_1": "Финансовая", "label_2": "Гуманитарная", "label_3": "Военная", "label_4": ""}</v>
      </c>
      <c r="F50" t="str">
        <f>CHAR(34)&amp;K50&amp;CHAR(34)&amp;": "&amp;CHAR(34)&amp;L50&amp;CHAR(34)</f>
        <v>"label_1": "Финансовая"</v>
      </c>
      <c r="H50" t="s">
        <v>133</v>
      </c>
      <c r="I50" t="s">
        <v>131</v>
      </c>
      <c r="J50" t="s">
        <v>83</v>
      </c>
      <c r="K50" t="s">
        <v>127</v>
      </c>
      <c r="L50" t="str">
        <f>'Country Summary'!R9</f>
        <v>Финансовая</v>
      </c>
    </row>
    <row r="51" spans="2:12" x14ac:dyDescent="0.35">
      <c r="F51" t="str">
        <f t="shared" ref="F51:F57" si="6">CHAR(34)&amp;K51&amp;CHAR(34)&amp;": "&amp;CHAR(34)&amp;L51&amp;CHAR(34)</f>
        <v>"label_2": "Гуманитарная"</v>
      </c>
      <c r="H51" t="s">
        <v>133</v>
      </c>
      <c r="I51" t="s">
        <v>131</v>
      </c>
      <c r="J51" t="s">
        <v>83</v>
      </c>
      <c r="K51" t="s">
        <v>128</v>
      </c>
      <c r="L51" t="str">
        <f>'Country Summary'!S9</f>
        <v>Гуманитарная</v>
      </c>
    </row>
    <row r="52" spans="2:12" x14ac:dyDescent="0.35">
      <c r="F52" t="str">
        <f t="shared" si="6"/>
        <v>"label_3": "Военная"</v>
      </c>
      <c r="H52" t="s">
        <v>133</v>
      </c>
      <c r="I52" t="s">
        <v>131</v>
      </c>
      <c r="J52" t="s">
        <v>83</v>
      </c>
      <c r="K52" t="s">
        <v>129</v>
      </c>
      <c r="L52" t="str">
        <f>'Country Summary'!T9</f>
        <v>Военная</v>
      </c>
    </row>
    <row r="53" spans="2:12" x14ac:dyDescent="0.35">
      <c r="F53" t="str">
        <f t="shared" si="6"/>
        <v>"label_4": ""</v>
      </c>
      <c r="H53" t="s">
        <v>133</v>
      </c>
      <c r="I53" t="s">
        <v>131</v>
      </c>
      <c r="J53" t="s">
        <v>83</v>
      </c>
      <c r="K53" t="s">
        <v>130</v>
      </c>
    </row>
    <row r="54" spans="2:12" x14ac:dyDescent="0.35">
      <c r="D54" t="str">
        <f>CHAR(34)&amp;J54&amp;CHAR(34)&amp;": "&amp;E54</f>
        <v>"ENG": {"label_1": "Financial", "label_2": "Humanitarian", "label_3": "Military", "label_4": ""}</v>
      </c>
      <c r="E54" t="str">
        <f>"{"&amp;_xlfn.TEXTJOIN(", ",TRUE,F54:F57)&amp;"}"</f>
        <v>{"label_1": "Financial", "label_2": "Humanitarian", "label_3": "Military", "label_4": ""}</v>
      </c>
      <c r="F54" t="str">
        <f t="shared" si="6"/>
        <v>"label_1": "Financial"</v>
      </c>
      <c r="H54" t="s">
        <v>133</v>
      </c>
      <c r="I54" t="s">
        <v>131</v>
      </c>
      <c r="J54" t="s">
        <v>86</v>
      </c>
      <c r="K54" t="s">
        <v>127</v>
      </c>
      <c r="L54" t="str">
        <f>'Country Summary'!R10</f>
        <v>Financial</v>
      </c>
    </row>
    <row r="55" spans="2:12" x14ac:dyDescent="0.35">
      <c r="F55" t="str">
        <f t="shared" si="6"/>
        <v>"label_2": "Humanitarian"</v>
      </c>
      <c r="H55" t="s">
        <v>133</v>
      </c>
      <c r="I55" t="s">
        <v>131</v>
      </c>
      <c r="J55" t="s">
        <v>86</v>
      </c>
      <c r="K55" t="s">
        <v>128</v>
      </c>
      <c r="L55" t="str">
        <f>'Country Summary'!S10</f>
        <v>Humanitarian</v>
      </c>
    </row>
    <row r="56" spans="2:12" x14ac:dyDescent="0.35">
      <c r="F56" t="str">
        <f t="shared" si="6"/>
        <v>"label_3": "Military"</v>
      </c>
      <c r="H56" t="s">
        <v>133</v>
      </c>
      <c r="I56" t="s">
        <v>131</v>
      </c>
      <c r="J56" t="s">
        <v>86</v>
      </c>
      <c r="K56" t="s">
        <v>129</v>
      </c>
      <c r="L56" t="str">
        <f>'Country Summary'!T10</f>
        <v>Military</v>
      </c>
    </row>
    <row r="57" spans="2:12" x14ac:dyDescent="0.35">
      <c r="F57" t="str">
        <f t="shared" si="6"/>
        <v>"label_4": ""</v>
      </c>
      <c r="H57" t="s">
        <v>133</v>
      </c>
      <c r="I57" t="s">
        <v>131</v>
      </c>
      <c r="J57" t="s">
        <v>86</v>
      </c>
      <c r="K57" t="s">
        <v>130</v>
      </c>
    </row>
    <row r="59" spans="2:12" x14ac:dyDescent="0.35">
      <c r="B59" t="str">
        <f>CHAR(34)&amp;I59&amp;CHAR(34)&amp;": "&amp;C59</f>
        <v>"source": {"UKR": "Джерело: МВФ", "RU": "Источник: МВФ", "ENG": "Source: IMF"}</v>
      </c>
      <c r="C59" t="str">
        <f>"{"&amp;_xlfn.TEXTJOIN(", ",TRUE,F59:F61)&amp;"}"</f>
        <v>{"UKR": "Джерело: МВФ", "RU": "Источник: МВФ", "ENG": "Source: IMF"}</v>
      </c>
      <c r="F59" t="str">
        <f t="shared" ref="F59:F61" si="7">CHAR(34)&amp;J59&amp;CHAR(34)&amp;": "&amp;CHAR(34)&amp;K59&amp;CHAR(34)</f>
        <v>"UKR": "Джерело: МВФ"</v>
      </c>
      <c r="H59" t="s">
        <v>133</v>
      </c>
      <c r="I59" t="s">
        <v>132</v>
      </c>
      <c r="J59" t="s">
        <v>87</v>
      </c>
      <c r="K59" t="str">
        <f>Чарти!H24</f>
        <v>Джерело: МВФ</v>
      </c>
    </row>
    <row r="60" spans="2:12" x14ac:dyDescent="0.35">
      <c r="F60" t="str">
        <f t="shared" si="7"/>
        <v>"RU": "Источник: МВФ"</v>
      </c>
      <c r="H60" t="s">
        <v>133</v>
      </c>
      <c r="I60" t="s">
        <v>132</v>
      </c>
      <c r="J60" t="s">
        <v>83</v>
      </c>
      <c r="K60" t="str">
        <f>Чарти!H22</f>
        <v>Источник: МВФ</v>
      </c>
    </row>
    <row r="61" spans="2:12" x14ac:dyDescent="0.35">
      <c r="F61" t="str">
        <f t="shared" si="7"/>
        <v>"ENG": "Source: IMF"</v>
      </c>
      <c r="H61" t="s">
        <v>133</v>
      </c>
      <c r="I61" t="s">
        <v>132</v>
      </c>
      <c r="J61" t="s">
        <v>86</v>
      </c>
      <c r="K61" t="str">
        <f>Чарти!H23</f>
        <v>Source: IMF</v>
      </c>
    </row>
  </sheetData>
  <phoneticPr fontId="2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0F13B-8D77-409B-AB31-80E5901EC852}">
  <dimension ref="A2:P21"/>
  <sheetViews>
    <sheetView topLeftCell="A12" zoomScale="70" zoomScaleNormal="70" workbookViewId="0">
      <selection activeCell="A16" sqref="A16:F20"/>
    </sheetView>
  </sheetViews>
  <sheetFormatPr defaultRowHeight="12.75" x14ac:dyDescent="0.2"/>
  <cols>
    <col min="1" max="1" width="35.3984375" style="1" customWidth="1"/>
    <col min="2" max="2" width="20" style="1" customWidth="1"/>
    <col min="3" max="6" width="10.796875" style="1" customWidth="1"/>
    <col min="7" max="7" width="8.796875" style="1"/>
    <col min="8" max="8" width="9.8984375" style="1" bestFit="1" customWidth="1"/>
    <col min="9" max="16384" width="8.796875" style="1"/>
  </cols>
  <sheetData>
    <row r="2" spans="1:16" ht="21" x14ac:dyDescent="0.35">
      <c r="B2">
        <v>2023</v>
      </c>
      <c r="C2">
        <v>2024</v>
      </c>
      <c r="D2">
        <v>2025</v>
      </c>
      <c r="E2">
        <v>2026</v>
      </c>
      <c r="F2">
        <v>2027</v>
      </c>
      <c r="I2" s="88" t="s">
        <v>117</v>
      </c>
      <c r="J2" s="89">
        <v>37.700000000000003</v>
      </c>
      <c r="K2" s="90">
        <v>28.5</v>
      </c>
      <c r="L2" s="90">
        <v>18.5</v>
      </c>
      <c r="M2" s="90">
        <v>8.1999999999999993</v>
      </c>
      <c r="N2" s="90">
        <v>0</v>
      </c>
      <c r="O2" s="91"/>
      <c r="P2" s="92"/>
    </row>
    <row r="3" spans="1:16" ht="18" x14ac:dyDescent="0.35">
      <c r="A3" s="2" t="s">
        <v>0</v>
      </c>
      <c r="B3"/>
      <c r="C3"/>
      <c r="D3"/>
      <c r="E3"/>
      <c r="F3"/>
      <c r="G3" s="3"/>
      <c r="I3" s="88" t="s">
        <v>118</v>
      </c>
      <c r="J3" s="89">
        <v>4.5</v>
      </c>
      <c r="K3" s="90">
        <v>5.4</v>
      </c>
      <c r="L3" s="90">
        <v>1.8</v>
      </c>
      <c r="M3" s="90">
        <v>2.6</v>
      </c>
      <c r="N3" s="90">
        <v>1.3</v>
      </c>
      <c r="O3" s="91"/>
      <c r="P3" s="92"/>
    </row>
    <row r="4" spans="1:16" ht="31.5" x14ac:dyDescent="0.35">
      <c r="A4" s="4" t="s">
        <v>1</v>
      </c>
      <c r="B4"/>
      <c r="C4"/>
      <c r="D4"/>
      <c r="E4"/>
      <c r="F4"/>
      <c r="G4" s="5"/>
      <c r="I4" s="88" t="s">
        <v>119</v>
      </c>
      <c r="J4" s="93"/>
      <c r="K4" s="90">
        <v>4.5999999999999996</v>
      </c>
      <c r="L4" s="90">
        <v>3.2</v>
      </c>
      <c r="M4" s="90">
        <v>3.6</v>
      </c>
      <c r="N4" s="90">
        <v>3.5</v>
      </c>
      <c r="O4" s="93"/>
      <c r="P4" s="93"/>
    </row>
    <row r="5" spans="1:16" ht="18" x14ac:dyDescent="0.35">
      <c r="A5" s="4" t="s">
        <v>2</v>
      </c>
      <c r="B5"/>
      <c r="C5"/>
      <c r="D5"/>
      <c r="E5"/>
      <c r="F5"/>
      <c r="G5" s="6"/>
    </row>
    <row r="6" spans="1:16" ht="18" x14ac:dyDescent="0.35">
      <c r="A6" s="7" t="s">
        <v>3</v>
      </c>
      <c r="B6">
        <f>J2</f>
        <v>37.700000000000003</v>
      </c>
      <c r="C6">
        <f>K2</f>
        <v>28.5</v>
      </c>
      <c r="D6">
        <f t="shared" ref="D6:F6" si="0">L2</f>
        <v>18.5</v>
      </c>
      <c r="E6">
        <f t="shared" si="0"/>
        <v>8.1999999999999993</v>
      </c>
      <c r="F6">
        <f t="shared" si="0"/>
        <v>0</v>
      </c>
      <c r="G6" s="8"/>
    </row>
    <row r="7" spans="1:16" ht="18" x14ac:dyDescent="0.35">
      <c r="A7" s="7" t="s">
        <v>4</v>
      </c>
      <c r="B7">
        <f>J3</f>
        <v>4.5</v>
      </c>
      <c r="C7">
        <f t="shared" ref="C7:C8" si="1">K3</f>
        <v>5.4</v>
      </c>
      <c r="D7">
        <f t="shared" ref="D7:D8" si="2">L3</f>
        <v>1.8</v>
      </c>
      <c r="E7">
        <f t="shared" ref="E7:E8" si="3">M3</f>
        <v>2.6</v>
      </c>
      <c r="F7">
        <f t="shared" ref="F7:F8" si="4">N3</f>
        <v>1.3</v>
      </c>
      <c r="G7" s="9"/>
    </row>
    <row r="8" spans="1:16" ht="18" x14ac:dyDescent="0.35">
      <c r="A8" s="7" t="s">
        <v>5</v>
      </c>
      <c r="B8">
        <f>J4</f>
        <v>0</v>
      </c>
      <c r="C8">
        <f t="shared" si="1"/>
        <v>4.5999999999999996</v>
      </c>
      <c r="D8">
        <f t="shared" si="2"/>
        <v>3.2</v>
      </c>
      <c r="E8">
        <f t="shared" si="3"/>
        <v>3.6</v>
      </c>
      <c r="F8">
        <f t="shared" si="4"/>
        <v>3.5</v>
      </c>
      <c r="G8" s="9"/>
    </row>
    <row r="9" spans="1:16" ht="18" x14ac:dyDescent="0.35">
      <c r="A9" s="10" t="s">
        <v>6</v>
      </c>
      <c r="B9">
        <v>0</v>
      </c>
      <c r="C9">
        <v>0</v>
      </c>
      <c r="D9">
        <v>0</v>
      </c>
      <c r="E9">
        <v>0</v>
      </c>
      <c r="F9">
        <v>0</v>
      </c>
      <c r="G9" s="11"/>
    </row>
    <row r="10" spans="1:16" ht="18" x14ac:dyDescent="0.35">
      <c r="B10"/>
      <c r="C10"/>
      <c r="D10"/>
      <c r="E10"/>
      <c r="F10"/>
    </row>
    <row r="16" spans="1:16" x14ac:dyDescent="0.2">
      <c r="B16" s="1">
        <v>2023</v>
      </c>
      <c r="C16" s="1">
        <v>2024</v>
      </c>
      <c r="D16" s="1">
        <v>2025</v>
      </c>
      <c r="E16" s="1">
        <v>2026</v>
      </c>
      <c r="F16" s="1">
        <v>2027</v>
      </c>
      <c r="H16" s="1" t="s">
        <v>83</v>
      </c>
      <c r="I16" s="1" t="s">
        <v>86</v>
      </c>
      <c r="J16" s="1" t="s">
        <v>87</v>
      </c>
    </row>
    <row r="17" spans="1:10" x14ac:dyDescent="0.2">
      <c r="A17" s="1" t="str">
        <f>INDEX($H17:$J17,1,MATCH(Чарти!$B$1,$H$16:$J$16,0))</f>
        <v>Фінансування без урахування МВФ</v>
      </c>
      <c r="B17" s="1">
        <v>37.5</v>
      </c>
      <c r="C17" s="1">
        <v>31.9</v>
      </c>
      <c r="D17" s="1">
        <v>18.899999999999999</v>
      </c>
      <c r="E17" s="1">
        <v>8.5</v>
      </c>
      <c r="F17" s="1">
        <v>0</v>
      </c>
      <c r="H17" s="1" t="s">
        <v>93</v>
      </c>
      <c r="I17" s="1" t="s">
        <v>7</v>
      </c>
      <c r="J17" s="1" t="s">
        <v>89</v>
      </c>
    </row>
    <row r="18" spans="1:10" x14ac:dyDescent="0.2">
      <c r="A18" s="1" t="str">
        <f>INDEX($H18:$J18,1,MATCH(Чарти!$B$1,$H$16:$J$16,0))</f>
        <v>МВФ</v>
      </c>
      <c r="B18" s="1">
        <v>4.5</v>
      </c>
      <c r="C18" s="1">
        <v>5.4</v>
      </c>
      <c r="D18" s="1">
        <v>1.8</v>
      </c>
      <c r="E18" s="1">
        <v>2.6</v>
      </c>
      <c r="F18" s="1">
        <v>1.3</v>
      </c>
      <c r="H18" s="1" t="s">
        <v>90</v>
      </c>
      <c r="I18" s="1" t="s">
        <v>8</v>
      </c>
      <c r="J18" s="1" t="s">
        <v>90</v>
      </c>
    </row>
    <row r="19" spans="1:10" x14ac:dyDescent="0.2">
      <c r="A19" s="1" t="str">
        <f>INDEX($H19:$J19,1,MATCH(Чарти!$B$1,$H$16:$J$16,0))</f>
        <v>Потенційне прощення боргу</v>
      </c>
      <c r="C19" s="1">
        <v>4.5999999999999996</v>
      </c>
      <c r="D19" s="1">
        <v>3.2</v>
      </c>
      <c r="E19" s="1">
        <v>3.6</v>
      </c>
      <c r="F19" s="1">
        <v>3.5</v>
      </c>
      <c r="H19" s="1" t="s">
        <v>94</v>
      </c>
      <c r="I19" s="1" t="s">
        <v>9</v>
      </c>
      <c r="J19" s="1" t="s">
        <v>92</v>
      </c>
    </row>
    <row r="20" spans="1:10" x14ac:dyDescent="0.2">
      <c r="A20" s="1" t="str">
        <f>INDEX($H20:$J20,1,MATCH(Чарти!$B$1,$H$16:$J$16,0))</f>
        <v>Всього</v>
      </c>
      <c r="B20" s="1">
        <f>B17+B18+B19</f>
        <v>42</v>
      </c>
      <c r="C20" s="1">
        <f>C17+C18+C19</f>
        <v>41.9</v>
      </c>
      <c r="D20" s="1">
        <f t="shared" ref="D20:F20" si="5">D17+D18+D19</f>
        <v>23.9</v>
      </c>
      <c r="E20" s="1">
        <f t="shared" si="5"/>
        <v>14.7</v>
      </c>
      <c r="F20" s="1">
        <f t="shared" si="5"/>
        <v>4.8</v>
      </c>
      <c r="H20" s="1" t="s">
        <v>95</v>
      </c>
      <c r="I20" s="1" t="s">
        <v>10</v>
      </c>
      <c r="J20" s="1" t="s">
        <v>91</v>
      </c>
    </row>
    <row r="21" spans="1:10" x14ac:dyDescent="0.2">
      <c r="B21" s="1">
        <v>0</v>
      </c>
      <c r="C21" s="1">
        <v>0</v>
      </c>
      <c r="D21" s="1">
        <v>0</v>
      </c>
      <c r="E21" s="1">
        <v>0</v>
      </c>
      <c r="F21" s="1">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4D390-0684-43B9-9F3F-8FEFCF3AD1CF}">
  <sheetPr>
    <tabColor rgb="FFA9D08E"/>
  </sheetPr>
  <dimension ref="A1:T112"/>
  <sheetViews>
    <sheetView showGridLines="0" zoomScale="70" zoomScaleNormal="70" workbookViewId="0">
      <selection activeCell="B12" sqref="B12"/>
    </sheetView>
  </sheetViews>
  <sheetFormatPr defaultColWidth="9.5" defaultRowHeight="15.95" customHeight="1" x14ac:dyDescent="0.25"/>
  <cols>
    <col min="1" max="1" width="9.5" style="22" customWidth="1"/>
    <col min="2" max="2" width="28.09765625" style="52" customWidth="1"/>
    <col min="3" max="3" width="11.59765625" style="23" customWidth="1"/>
    <col min="4" max="4" width="26.296875" style="52" customWidth="1"/>
    <col min="5" max="5" width="29.296875" style="52" customWidth="1"/>
    <col min="6" max="6" width="24.3984375" style="48" customWidth="1"/>
    <col min="7" max="7" width="29.296875" style="48" customWidth="1"/>
    <col min="8" max="8" width="23.09765625" style="77" customWidth="1"/>
    <col min="9" max="9" width="17.09765625" style="46" customWidth="1"/>
    <col min="10" max="10" width="27.69921875" style="71" customWidth="1"/>
    <col min="11" max="11" width="25.5" style="52" customWidth="1"/>
    <col min="12" max="12" width="26.59765625" style="52" customWidth="1"/>
    <col min="13" max="13" width="26.296875" style="52" customWidth="1"/>
    <col min="14" max="14" width="29.19921875" style="52" customWidth="1"/>
    <col min="15" max="15" width="29.19921875" style="68" customWidth="1"/>
    <col min="16" max="16" width="32.09765625" style="54" customWidth="1"/>
    <col min="17" max="17" width="11.19921875" style="69" customWidth="1"/>
    <col min="18" max="19" width="11.19921875" style="52" customWidth="1"/>
    <col min="20" max="20" width="9.5" style="52" customWidth="1"/>
    <col min="21" max="16384" width="9.5" style="52"/>
  </cols>
  <sheetData>
    <row r="1" spans="2:20" ht="15.95" customHeight="1" x14ac:dyDescent="0.25">
      <c r="B1" s="22"/>
      <c r="C1" s="66"/>
      <c r="G1" s="44"/>
      <c r="H1" s="45"/>
      <c r="J1" s="67"/>
      <c r="S1" s="70"/>
    </row>
    <row r="2" spans="2:20" ht="15.95" customHeight="1" x14ac:dyDescent="0.25">
      <c r="G2" s="44"/>
      <c r="H2" s="46"/>
      <c r="J2" s="67"/>
      <c r="S2" s="22"/>
    </row>
    <row r="3" spans="2:20" ht="15.95" customHeight="1" x14ac:dyDescent="0.25">
      <c r="G3" s="44"/>
      <c r="H3" s="46"/>
      <c r="S3" s="22"/>
    </row>
    <row r="4" spans="2:20" ht="15.95" customHeight="1" x14ac:dyDescent="0.25">
      <c r="G4" s="44"/>
      <c r="H4" s="46"/>
      <c r="S4" s="22"/>
    </row>
    <row r="5" spans="2:20" ht="15.95" customHeight="1" x14ac:dyDescent="0.25">
      <c r="H5" s="46"/>
      <c r="S5" s="22"/>
    </row>
    <row r="6" spans="2:20" ht="15.95" customHeight="1" x14ac:dyDescent="0.25">
      <c r="B6" s="72" t="s">
        <v>10</v>
      </c>
      <c r="C6" s="73" t="s">
        <v>69</v>
      </c>
      <c r="D6" s="72">
        <v>69.728348841841509</v>
      </c>
      <c r="E6" s="72">
        <v>12.777315329776117</v>
      </c>
      <c r="F6" s="72">
        <v>68.486101767743747</v>
      </c>
      <c r="G6" s="72">
        <v>150.99176593936139</v>
      </c>
      <c r="H6" s="46"/>
      <c r="O6" s="68" t="s">
        <v>102</v>
      </c>
      <c r="S6" s="22"/>
    </row>
    <row r="7" spans="2:20" ht="15.95" customHeight="1" x14ac:dyDescent="0.25">
      <c r="C7" s="52"/>
      <c r="E7" s="48"/>
      <c r="G7" s="46"/>
      <c r="H7" s="74">
        <v>1.097</v>
      </c>
      <c r="I7" s="71"/>
      <c r="J7" s="52"/>
      <c r="N7" s="68"/>
      <c r="O7" s="54"/>
      <c r="P7" s="69"/>
      <c r="Q7" s="52"/>
      <c r="R7" s="22"/>
    </row>
    <row r="8" spans="2:20" ht="15.95" customHeight="1" x14ac:dyDescent="0.25">
      <c r="B8" s="52" t="s">
        <v>12</v>
      </c>
      <c r="C8" s="52" t="str">
        <f>INDEX(R$9:R$11,MATCH(Чарти!$B$1,$Q$9:$Q$11,0),1)</f>
        <v>Фінансова</v>
      </c>
      <c r="D8" s="52" t="str">
        <f>INDEX(S$9:S$11,MATCH(Чарти!$B$1,$Q$9:$Q$11,0),1)</f>
        <v>Гуманітарна</v>
      </c>
      <c r="E8" s="52" t="str">
        <f>INDEX(T$9:T$11,MATCH(Чарти!$B$1,$Q$9:$Q$11,0),1)</f>
        <v>Військова</v>
      </c>
      <c r="F8" s="52"/>
      <c r="G8" s="48" t="s">
        <v>17</v>
      </c>
      <c r="H8" s="46"/>
      <c r="I8" s="71"/>
      <c r="J8" s="52"/>
      <c r="N8" s="68" t="s">
        <v>83</v>
      </c>
      <c r="O8" s="54" t="s">
        <v>86</v>
      </c>
      <c r="P8" s="69" t="s">
        <v>87</v>
      </c>
      <c r="Q8" s="52"/>
    </row>
    <row r="9" spans="2:20" ht="15.95" customHeight="1" x14ac:dyDescent="0.25">
      <c r="B9" s="72" t="str">
        <f>INDEX($N9:$P9,1,MATCH(Чарти!$B$1,$N$8:$P$8,0))</f>
        <v>Єврокомісія</v>
      </c>
      <c r="C9" s="72">
        <f>'Country Summary ($)'!D60</f>
        <v>79.090462500000001</v>
      </c>
      <c r="D9" s="72">
        <f>'Country Summary ($)'!E60</f>
        <v>2.2604820000000001</v>
      </c>
      <c r="E9" s="72">
        <f>'Country Summary ($)'!F60</f>
        <v>0</v>
      </c>
      <c r="F9" s="74">
        <v>0</v>
      </c>
      <c r="G9" s="72">
        <f>'Country Summary ($)'!G60</f>
        <v>81.350944499999997</v>
      </c>
      <c r="H9" s="46">
        <f>C9*$H$7</f>
        <v>86.762237362500002</v>
      </c>
      <c r="I9" s="46">
        <f t="shared" ref="I9:L19" si="0">D9*$H$7</f>
        <v>2.4797487540000001</v>
      </c>
      <c r="J9" s="46">
        <f t="shared" si="0"/>
        <v>0</v>
      </c>
      <c r="K9" s="46">
        <f>F9*$H$7</f>
        <v>0</v>
      </c>
      <c r="L9" s="46">
        <f>G9*$H$7</f>
        <v>89.241986116500001</v>
      </c>
      <c r="M9" s="52" t="str">
        <f>'Country Summary ($)'!B60</f>
        <v>EU (Commission and Council)</v>
      </c>
      <c r="N9" s="68" t="s">
        <v>104</v>
      </c>
      <c r="O9" s="68" t="s">
        <v>102</v>
      </c>
      <c r="P9" s="69" t="s">
        <v>73</v>
      </c>
      <c r="Q9" s="69" t="s">
        <v>83</v>
      </c>
      <c r="R9" s="54" t="s">
        <v>96</v>
      </c>
      <c r="S9" s="52" t="s">
        <v>97</v>
      </c>
      <c r="T9" s="52" t="s">
        <v>98</v>
      </c>
    </row>
    <row r="10" spans="2:20" ht="15.95" customHeight="1" x14ac:dyDescent="0.25">
      <c r="B10" s="72" t="str">
        <f>INDEX($N10:$P10,1,MATCH(Чарти!$B$1,$N$8:$P$8,0))</f>
        <v>США</v>
      </c>
      <c r="C10" s="72">
        <f>'Country Summary ($)'!D61</f>
        <v>26.369999999999997</v>
      </c>
      <c r="D10" s="72">
        <f>'Country Summary ($)'!E61</f>
        <v>2.7063415229999999</v>
      </c>
      <c r="E10" s="72">
        <f>'Country Summary ($)'!F61</f>
        <v>46.325600000000009</v>
      </c>
      <c r="F10" s="74">
        <v>0</v>
      </c>
      <c r="G10" s="72">
        <f>'Country Summary ($)'!G61</f>
        <v>75.401941523000005</v>
      </c>
      <c r="H10" s="46">
        <f t="shared" ref="H10:H19" si="1">C10*$H$7</f>
        <v>28.927889999999998</v>
      </c>
      <c r="I10" s="46">
        <f t="shared" si="0"/>
        <v>2.9688566507309999</v>
      </c>
      <c r="J10" s="46">
        <f t="shared" si="0"/>
        <v>50.819183200000005</v>
      </c>
      <c r="K10" s="46">
        <f t="shared" si="0"/>
        <v>0</v>
      </c>
      <c r="L10" s="46">
        <f t="shared" si="0"/>
        <v>82.715929850731001</v>
      </c>
      <c r="M10" s="52" t="str">
        <f>'Country Summary ($)'!B61</f>
        <v>United States</v>
      </c>
      <c r="N10" s="68" t="s">
        <v>116</v>
      </c>
      <c r="O10" s="68" t="s">
        <v>65</v>
      </c>
      <c r="P10" s="69" t="s">
        <v>116</v>
      </c>
      <c r="Q10" s="69" t="s">
        <v>86</v>
      </c>
      <c r="R10" s="54" t="s">
        <v>99</v>
      </c>
      <c r="S10" s="52" t="s">
        <v>100</v>
      </c>
      <c r="T10" s="52" t="s">
        <v>101</v>
      </c>
    </row>
    <row r="11" spans="2:20" ht="15.95" customHeight="1" x14ac:dyDescent="0.25">
      <c r="B11" s="72" t="str">
        <f>INDEX($N11:$P11,1,MATCH(Чарти!$B$1,$N$8:$P$8,0))</f>
        <v>Німеччина</v>
      </c>
      <c r="C11" s="72">
        <f>'Country Summary ($)'!D62</f>
        <v>1.4862141</v>
      </c>
      <c r="D11" s="72">
        <f>'Country Summary ($)'!E62</f>
        <v>2.5600064808149998</v>
      </c>
      <c r="E11" s="72">
        <f>'Country Summary ($)'!F62</f>
        <v>18.096637230000002</v>
      </c>
      <c r="F11" s="74">
        <v>0</v>
      </c>
      <c r="G11" s="72">
        <f>'Country Summary ($)'!G62</f>
        <v>22.142857810815002</v>
      </c>
      <c r="H11" s="46">
        <f t="shared" si="1"/>
        <v>1.6303768676999999</v>
      </c>
      <c r="I11" s="46">
        <f t="shared" si="0"/>
        <v>2.8083271094540549</v>
      </c>
      <c r="J11" s="46">
        <f t="shared" si="0"/>
        <v>19.852011041310003</v>
      </c>
      <c r="K11" s="46">
        <f t="shared" si="0"/>
        <v>0</v>
      </c>
      <c r="L11" s="46">
        <f t="shared" si="0"/>
        <v>24.290715018464056</v>
      </c>
      <c r="M11" s="52" t="str">
        <f>'Country Summary ($)'!B62</f>
        <v>Germany</v>
      </c>
      <c r="N11" s="68" t="s">
        <v>74</v>
      </c>
      <c r="O11" s="68" t="s">
        <v>41</v>
      </c>
      <c r="P11" s="69" t="s">
        <v>74</v>
      </c>
      <c r="Q11" s="69" t="s">
        <v>87</v>
      </c>
      <c r="R11" s="52" t="s">
        <v>70</v>
      </c>
      <c r="S11" s="52" t="s">
        <v>71</v>
      </c>
      <c r="T11" s="52" t="s">
        <v>72</v>
      </c>
    </row>
    <row r="12" spans="2:20" ht="15.95" customHeight="1" x14ac:dyDescent="0.25">
      <c r="B12" s="72" t="str">
        <f>INDEX($N12:$P12,1,MATCH(Чарти!$B$1,$N$8:$P$8,0))</f>
        <v>Великобританія</v>
      </c>
      <c r="C12" s="72">
        <f>'Country Summary ($)'!D63</f>
        <v>6.4390210949561046</v>
      </c>
      <c r="D12" s="72">
        <f>'Country Summary ($)'!E63</f>
        <v>0.63835317864466945</v>
      </c>
      <c r="E12" s="72">
        <f>'Country Summary ($)'!F63</f>
        <v>6.9361316406957503</v>
      </c>
      <c r="F12" s="74">
        <v>0</v>
      </c>
      <c r="G12" s="72">
        <f>'Country Summary ($)'!G63</f>
        <v>14.013505914296523</v>
      </c>
      <c r="H12" s="46">
        <f t="shared" si="1"/>
        <v>7.0636061411668463</v>
      </c>
      <c r="I12" s="46">
        <f t="shared" si="0"/>
        <v>0.70027343697320232</v>
      </c>
      <c r="J12" s="46">
        <f t="shared" si="0"/>
        <v>7.6089364098432375</v>
      </c>
      <c r="K12" s="46">
        <f t="shared" si="0"/>
        <v>0</v>
      </c>
      <c r="L12" s="46">
        <f t="shared" si="0"/>
        <v>15.372815987983286</v>
      </c>
      <c r="M12" s="52" t="str">
        <f>'Country Summary ($)'!B63</f>
        <v>United Kingdom</v>
      </c>
      <c r="N12" s="68" t="s">
        <v>81</v>
      </c>
      <c r="O12" s="68" t="s">
        <v>64</v>
      </c>
      <c r="P12" s="69" t="s">
        <v>81</v>
      </c>
      <c r="Q12" s="52"/>
      <c r="R12" s="22"/>
    </row>
    <row r="13" spans="2:20" ht="15.95" customHeight="1" x14ac:dyDescent="0.25">
      <c r="B13" s="72" t="str">
        <f>INDEX($N13:$P13,1,MATCH(Чарти!$B$1,$N$8:$P$8,0))</f>
        <v>Норвегія</v>
      </c>
      <c r="C13" s="72">
        <f>'Country Summary ($)'!D64</f>
        <v>3.6789369130748848</v>
      </c>
      <c r="D13" s="72">
        <f>'Country Summary ($)'!E64</f>
        <v>0.20826327799855526</v>
      </c>
      <c r="E13" s="72">
        <f>'Country Summary ($)'!F64</f>
        <v>3.8065642306766199</v>
      </c>
      <c r="F13" s="74">
        <v>0</v>
      </c>
      <c r="G13" s="72">
        <f>'Country Summary ($)'!G64</f>
        <v>7.6937644217500605</v>
      </c>
      <c r="H13" s="46">
        <f t="shared" si="1"/>
        <v>4.0357937936431485</v>
      </c>
      <c r="I13" s="46">
        <f t="shared" si="0"/>
        <v>0.22846481596441512</v>
      </c>
      <c r="J13" s="46">
        <f t="shared" si="0"/>
        <v>4.1758009610522517</v>
      </c>
      <c r="K13" s="46">
        <f t="shared" si="0"/>
        <v>0</v>
      </c>
      <c r="L13" s="46">
        <f t="shared" si="0"/>
        <v>8.440059570659816</v>
      </c>
      <c r="M13" s="52" t="str">
        <f>'Country Summary ($)'!B64</f>
        <v>Norway</v>
      </c>
      <c r="N13" s="68" t="s">
        <v>79</v>
      </c>
      <c r="O13" s="68" t="s">
        <v>53</v>
      </c>
      <c r="P13" s="69" t="s">
        <v>79</v>
      </c>
      <c r="Q13" s="52"/>
      <c r="R13" s="22"/>
    </row>
    <row r="14" spans="2:20" ht="15.95" customHeight="1" x14ac:dyDescent="0.25">
      <c r="B14" s="72" t="str">
        <f>INDEX($N14:$P14,1,MATCH(Чарти!$B$1,$N$8:$P$8,0))</f>
        <v>Японія</v>
      </c>
      <c r="C14" s="72">
        <f>'Country Summary ($)'!D65</f>
        <v>6.0715499999999993</v>
      </c>
      <c r="D14" s="72">
        <f>'Country Summary ($)'!E65</f>
        <v>1.0941189800000002</v>
      </c>
      <c r="E14" s="72">
        <f>'Country Summary ($)'!F65</f>
        <v>3.2452000000000002E-2</v>
      </c>
      <c r="F14" s="74">
        <v>0</v>
      </c>
      <c r="G14" s="72">
        <f>'Country Summary ($)'!G65</f>
        <v>7.1981209799999997</v>
      </c>
      <c r="H14" s="46">
        <f t="shared" si="1"/>
        <v>6.660490349999999</v>
      </c>
      <c r="I14" s="46">
        <f t="shared" si="0"/>
        <v>1.2002485210600002</v>
      </c>
      <c r="J14" s="46">
        <f t="shared" si="0"/>
        <v>3.5599843999999999E-2</v>
      </c>
      <c r="K14" s="46">
        <f t="shared" si="0"/>
        <v>0</v>
      </c>
      <c r="L14" s="46">
        <f t="shared" si="0"/>
        <v>7.8963387150599997</v>
      </c>
      <c r="M14" s="52" t="str">
        <f>'Country Summary ($)'!B65</f>
        <v>Japan</v>
      </c>
      <c r="N14" s="68" t="s">
        <v>75</v>
      </c>
      <c r="O14" s="68" t="s">
        <v>46</v>
      </c>
      <c r="P14" s="69" t="s">
        <v>75</v>
      </c>
      <c r="Q14" s="52"/>
      <c r="R14" s="22"/>
    </row>
    <row r="15" spans="2:20" ht="15.95" customHeight="1" x14ac:dyDescent="0.25">
      <c r="B15" s="72" t="str">
        <f>INDEX($N15:$P15,1,MATCH(Чарти!$B$1,$N$8:$P$8,0))</f>
        <v>Канада</v>
      </c>
      <c r="C15" s="72">
        <f>'Country Summary ($)'!D66</f>
        <v>3.6668526942310353</v>
      </c>
      <c r="D15" s="72">
        <f>'Country Summary ($)'!E66</f>
        <v>0.39094922619870115</v>
      </c>
      <c r="E15" s="72">
        <f>'Country Summary ($)'!F66</f>
        <v>2.2266262010650819</v>
      </c>
      <c r="F15" s="74">
        <v>0</v>
      </c>
      <c r="G15" s="72">
        <f>'Country Summary ($)'!G66</f>
        <v>6.2844281214948179</v>
      </c>
      <c r="H15" s="46">
        <f t="shared" si="1"/>
        <v>4.0225374055714456</v>
      </c>
      <c r="I15" s="46">
        <f t="shared" si="0"/>
        <v>0.42887130113997513</v>
      </c>
      <c r="J15" s="46">
        <f t="shared" si="0"/>
        <v>2.4426089425683948</v>
      </c>
      <c r="K15" s="46">
        <f t="shared" si="0"/>
        <v>0</v>
      </c>
      <c r="L15" s="46">
        <f t="shared" si="0"/>
        <v>6.8940176492798146</v>
      </c>
      <c r="M15" s="52" t="str">
        <f>'Country Summary ($)'!B66</f>
        <v>Canada</v>
      </c>
      <c r="N15" s="68" t="s">
        <v>77</v>
      </c>
      <c r="O15" s="68" t="s">
        <v>32</v>
      </c>
      <c r="P15" s="69" t="s">
        <v>77</v>
      </c>
      <c r="Q15" s="52"/>
      <c r="R15" s="22"/>
    </row>
    <row r="16" spans="2:20" ht="15.95" customHeight="1" x14ac:dyDescent="0.25">
      <c r="B16" s="72" t="str">
        <f>INDEX($N16:$P16,1,MATCH(Чарти!$B$1,$N$8:$P$8,0))</f>
        <v>Польща</v>
      </c>
      <c r="C16" s="72">
        <f>'Country Summary ($)'!D67</f>
        <v>1.0128748559524865</v>
      </c>
      <c r="D16" s="72">
        <f>'Country Summary ($)'!E67</f>
        <v>0.36605224906781314</v>
      </c>
      <c r="E16" s="72">
        <f>'Country Summary ($)'!F67</f>
        <v>3.2064691037337365</v>
      </c>
      <c r="F16" s="74">
        <v>0</v>
      </c>
      <c r="G16" s="72">
        <f>'Country Summary ($)'!G67</f>
        <v>4.5853962087540356</v>
      </c>
      <c r="H16" s="46">
        <f t="shared" si="1"/>
        <v>1.1111237169798776</v>
      </c>
      <c r="I16" s="46">
        <f t="shared" si="0"/>
        <v>0.40155931722739102</v>
      </c>
      <c r="J16" s="46">
        <f t="shared" si="0"/>
        <v>3.517496606795909</v>
      </c>
      <c r="K16" s="46">
        <f t="shared" si="0"/>
        <v>0</v>
      </c>
      <c r="L16" s="46">
        <f t="shared" si="0"/>
        <v>5.0301796410031772</v>
      </c>
      <c r="M16" s="52" t="str">
        <f>'Country Summary ($)'!B67</f>
        <v>Poland</v>
      </c>
      <c r="N16" s="68" t="s">
        <v>78</v>
      </c>
      <c r="O16" s="68" t="s">
        <v>54</v>
      </c>
      <c r="P16" s="69" t="s">
        <v>78</v>
      </c>
      <c r="Q16" s="52"/>
      <c r="R16" s="22"/>
    </row>
    <row r="17" spans="2:18" ht="15.95" customHeight="1" x14ac:dyDescent="0.25">
      <c r="B17" s="72" t="str">
        <f>INDEX($N17:$P17,1,MATCH(Чарти!$B$1,$N$8:$P$8,0))</f>
        <v>Нідерланди</v>
      </c>
      <c r="C17" s="72">
        <f>'Country Summary ($)'!D68</f>
        <v>1.1586350999999999</v>
      </c>
      <c r="D17" s="72">
        <f>'Country Summary ($)'!E68</f>
        <v>0.62006480000000008</v>
      </c>
      <c r="E17" s="72">
        <f>'Country Summary ($)'!F68</f>
        <v>2.6233210499999999</v>
      </c>
      <c r="F17" s="74">
        <v>0</v>
      </c>
      <c r="G17" s="72">
        <f>'Country Summary ($)'!G68</f>
        <v>4.4020209499999998</v>
      </c>
      <c r="H17" s="46">
        <f t="shared" si="1"/>
        <v>1.2710227046999998</v>
      </c>
      <c r="I17" s="46">
        <f t="shared" si="0"/>
        <v>0.6802110856000001</v>
      </c>
      <c r="J17" s="46">
        <f t="shared" si="0"/>
        <v>2.8777831918499999</v>
      </c>
      <c r="K17" s="46">
        <f t="shared" si="0"/>
        <v>0</v>
      </c>
      <c r="L17" s="46">
        <f t="shared" si="0"/>
        <v>4.8290169821499997</v>
      </c>
      <c r="M17" s="52" t="str">
        <f>'Country Summary ($)'!B68</f>
        <v>Netherlands</v>
      </c>
      <c r="N17" s="68" t="s">
        <v>76</v>
      </c>
      <c r="O17" s="68" t="s">
        <v>51</v>
      </c>
      <c r="P17" s="69" t="s">
        <v>76</v>
      </c>
      <c r="Q17" s="52"/>
      <c r="R17" s="22"/>
    </row>
    <row r="18" spans="2:18" ht="15.95" customHeight="1" x14ac:dyDescent="0.25">
      <c r="B18" s="72" t="str">
        <f>INDEX($N18:$P18,1,MATCH(Чарти!$B$1,$N$8:$P$8,0))</f>
        <v>Данія</v>
      </c>
      <c r="C18" s="72">
        <f>'Country Summary ($)'!D69</f>
        <v>6.0737250000000007E-2</v>
      </c>
      <c r="D18" s="72">
        <f>'Country Summary ($)'!E69</f>
        <v>0.30060840772638692</v>
      </c>
      <c r="E18" s="72">
        <f>'Country Summary ($)'!F69</f>
        <v>3.7009017485925675</v>
      </c>
      <c r="F18" s="74">
        <v>0</v>
      </c>
      <c r="G18" s="72">
        <f>'Country Summary ($)'!G69</f>
        <v>4.0622474063189546</v>
      </c>
      <c r="H18" s="46">
        <f t="shared" si="1"/>
        <v>6.662876325E-2</v>
      </c>
      <c r="I18" s="46">
        <f t="shared" si="0"/>
        <v>0.32976742327584646</v>
      </c>
      <c r="J18" s="46">
        <f t="shared" si="0"/>
        <v>4.0598892182060462</v>
      </c>
      <c r="K18" s="46">
        <f t="shared" si="0"/>
        <v>0</v>
      </c>
      <c r="L18" s="46">
        <f t="shared" si="0"/>
        <v>4.4562854047318927</v>
      </c>
      <c r="M18" s="52" t="str">
        <f>'Country Summary ($)'!B69</f>
        <v>Denmark</v>
      </c>
      <c r="N18" s="68" t="s">
        <v>115</v>
      </c>
      <c r="O18" s="68" t="s">
        <v>36</v>
      </c>
      <c r="P18" s="69" t="s">
        <v>115</v>
      </c>
      <c r="Q18" s="52"/>
      <c r="R18" s="22"/>
    </row>
    <row r="19" spans="2:18" ht="15.95" customHeight="1" x14ac:dyDescent="0.25">
      <c r="B19" s="72" t="str">
        <f>INDEX($N19:$P19,1,MATCH(Чарти!$B$1,$N$8:$P$8,0))</f>
        <v>Інші</v>
      </c>
      <c r="C19" s="72">
        <f>'Country Summary ($)'!D70</f>
        <v>3.6534791945705933</v>
      </c>
      <c r="D19" s="72">
        <f>'Country Summary ($)'!E70</f>
        <v>5.5123358188063598</v>
      </c>
      <c r="E19" s="72">
        <f>'Country Summary ($)'!F70</f>
        <v>10.799591303306784</v>
      </c>
      <c r="F19" s="74">
        <v>0</v>
      </c>
      <c r="G19" s="72">
        <f>'Country Summary ($)'!G70</f>
        <v>19.965406316683755</v>
      </c>
      <c r="H19" s="46">
        <f t="shared" si="1"/>
        <v>4.0078666764439408</v>
      </c>
      <c r="I19" s="46">
        <f t="shared" si="0"/>
        <v>6.0470323932305767</v>
      </c>
      <c r="J19" s="46">
        <f t="shared" si="0"/>
        <v>11.847151659727542</v>
      </c>
      <c r="K19" s="46">
        <f t="shared" si="0"/>
        <v>0</v>
      </c>
      <c r="L19" s="46">
        <f t="shared" si="0"/>
        <v>21.902050729402077</v>
      </c>
      <c r="M19" s="52" t="str">
        <f>'Country Summary ($)'!B70</f>
        <v>Other</v>
      </c>
      <c r="N19" s="68" t="s">
        <v>80</v>
      </c>
      <c r="O19" s="54" t="s">
        <v>103</v>
      </c>
      <c r="P19" s="69" t="s">
        <v>80</v>
      </c>
      <c r="Q19" s="52"/>
      <c r="R19" s="22"/>
    </row>
    <row r="20" spans="2:18" ht="15.95" customHeight="1" x14ac:dyDescent="0.25">
      <c r="C20" s="52"/>
      <c r="E20" s="48"/>
      <c r="F20" s="52"/>
      <c r="H20" s="46"/>
      <c r="I20" s="71"/>
      <c r="J20" s="52"/>
      <c r="N20" s="68"/>
      <c r="O20" s="54"/>
      <c r="P20" s="69"/>
      <c r="Q20" s="52"/>
      <c r="R20" s="22"/>
    </row>
    <row r="21" spans="2:18" ht="15.95" customHeight="1" x14ac:dyDescent="0.25">
      <c r="C21" s="52"/>
      <c r="E21" s="48"/>
      <c r="F21" s="52"/>
      <c r="H21" s="46"/>
      <c r="I21" s="71"/>
      <c r="J21" s="52"/>
      <c r="N21" s="68"/>
      <c r="O21" s="54"/>
      <c r="P21" s="69"/>
      <c r="Q21" s="52"/>
      <c r="R21" s="22"/>
    </row>
    <row r="22" spans="2:18" ht="15.95" customHeight="1" x14ac:dyDescent="0.25">
      <c r="C22" s="52"/>
      <c r="E22" s="48"/>
      <c r="F22" s="52"/>
      <c r="H22" s="46"/>
      <c r="I22" s="71"/>
      <c r="J22" s="52"/>
      <c r="N22" s="68"/>
      <c r="O22" s="54"/>
      <c r="P22" s="69"/>
      <c r="Q22" s="52"/>
      <c r="R22" s="22"/>
    </row>
    <row r="23" spans="2:18" ht="15.95" customHeight="1" x14ac:dyDescent="0.25">
      <c r="C23" s="52"/>
      <c r="E23" s="48"/>
      <c r="F23" s="52"/>
      <c r="H23" s="46"/>
      <c r="I23" s="71"/>
      <c r="J23" s="52"/>
      <c r="N23" s="68"/>
      <c r="O23" s="54"/>
      <c r="P23" s="69"/>
      <c r="Q23" s="52"/>
      <c r="R23" s="22"/>
    </row>
    <row r="24" spans="2:18" ht="15.95" customHeight="1" x14ac:dyDescent="0.25">
      <c r="C24" s="52"/>
      <c r="E24" s="48"/>
      <c r="F24" s="52"/>
      <c r="H24" s="46"/>
      <c r="I24" s="71"/>
      <c r="J24" s="52"/>
      <c r="N24" s="68"/>
      <c r="O24" s="54"/>
      <c r="P24" s="69"/>
      <c r="Q24" s="52"/>
      <c r="R24" s="22"/>
    </row>
    <row r="25" spans="2:18" ht="15.95" customHeight="1" x14ac:dyDescent="0.25">
      <c r="B25" s="75"/>
      <c r="C25" s="52"/>
      <c r="E25" s="48"/>
      <c r="F25" s="52"/>
      <c r="G25" s="43"/>
      <c r="H25" s="46"/>
      <c r="I25" s="71"/>
      <c r="J25" s="52"/>
      <c r="N25" s="68"/>
      <c r="O25" s="54"/>
      <c r="P25" s="69"/>
      <c r="Q25" s="52"/>
      <c r="R25" s="22"/>
    </row>
    <row r="26" spans="2:18" ht="15.95" customHeight="1" x14ac:dyDescent="0.25">
      <c r="C26" s="52"/>
      <c r="E26" s="48"/>
      <c r="F26" s="52"/>
      <c r="H26" s="46"/>
      <c r="I26" s="71"/>
      <c r="J26" s="52"/>
      <c r="N26" s="68"/>
      <c r="O26" s="54"/>
      <c r="P26" s="69"/>
      <c r="Q26" s="52"/>
      <c r="R26" s="22"/>
    </row>
    <row r="27" spans="2:18" ht="15.95" customHeight="1" x14ac:dyDescent="0.25">
      <c r="C27" s="52"/>
      <c r="E27" s="48"/>
      <c r="F27" s="52"/>
      <c r="H27" s="46"/>
      <c r="I27" s="71"/>
      <c r="J27" s="52"/>
      <c r="N27" s="68"/>
      <c r="O27" s="54"/>
      <c r="P27" s="69"/>
      <c r="Q27" s="52"/>
      <c r="R27" s="22"/>
    </row>
    <row r="28" spans="2:18" ht="15.95" customHeight="1" x14ac:dyDescent="0.25">
      <c r="C28" s="52"/>
      <c r="E28" s="48"/>
      <c r="F28" s="52"/>
      <c r="H28" s="46"/>
      <c r="I28" s="71"/>
      <c r="J28" s="52"/>
      <c r="N28" s="68"/>
      <c r="O28" s="54"/>
      <c r="P28" s="69"/>
      <c r="Q28" s="52"/>
      <c r="R28" s="22"/>
    </row>
    <row r="29" spans="2:18" ht="15.95" customHeight="1" x14ac:dyDescent="0.25">
      <c r="C29" s="52"/>
      <c r="E29" s="48"/>
      <c r="F29" s="52"/>
      <c r="G29" s="44"/>
      <c r="H29" s="46"/>
      <c r="I29" s="71"/>
      <c r="J29" s="52"/>
      <c r="N29" s="68"/>
      <c r="O29" s="54"/>
      <c r="P29" s="69"/>
      <c r="Q29" s="52"/>
      <c r="R29" s="22"/>
    </row>
    <row r="30" spans="2:18" ht="15.95" customHeight="1" x14ac:dyDescent="0.25">
      <c r="C30" s="52"/>
      <c r="E30" s="48"/>
      <c r="F30" s="52"/>
      <c r="H30" s="46"/>
      <c r="I30" s="71"/>
      <c r="J30" s="52"/>
      <c r="N30" s="68"/>
      <c r="O30" s="54"/>
      <c r="P30" s="69"/>
      <c r="Q30" s="52"/>
      <c r="R30" s="22"/>
    </row>
    <row r="31" spans="2:18" ht="15.95" customHeight="1" x14ac:dyDescent="0.25">
      <c r="C31" s="52"/>
      <c r="E31" s="48"/>
      <c r="F31" s="52"/>
      <c r="H31" s="46"/>
      <c r="I31" s="71"/>
      <c r="J31" s="52"/>
      <c r="N31" s="68"/>
      <c r="O31" s="54"/>
      <c r="P31" s="69"/>
      <c r="Q31" s="52"/>
      <c r="R31" s="22"/>
    </row>
    <row r="32" spans="2:18" ht="15.95" customHeight="1" x14ac:dyDescent="0.25">
      <c r="C32" s="52"/>
      <c r="E32" s="48"/>
      <c r="F32" s="52"/>
      <c r="G32" s="76"/>
      <c r="H32" s="46"/>
      <c r="I32" s="71"/>
      <c r="J32" s="52"/>
      <c r="N32" s="68"/>
      <c r="O32" s="54"/>
      <c r="P32" s="69"/>
      <c r="Q32" s="52"/>
      <c r="R32" s="22"/>
    </row>
    <row r="33" spans="3:18" ht="15.95" customHeight="1" x14ac:dyDescent="0.25">
      <c r="C33" s="52"/>
      <c r="E33" s="48"/>
      <c r="F33" s="52"/>
      <c r="H33" s="46"/>
      <c r="I33" s="71"/>
      <c r="J33" s="52"/>
      <c r="N33" s="68"/>
      <c r="O33" s="54"/>
      <c r="P33" s="69"/>
      <c r="Q33" s="52"/>
      <c r="R33" s="22"/>
    </row>
    <row r="34" spans="3:18" ht="15.95" customHeight="1" x14ac:dyDescent="0.25">
      <c r="C34" s="52"/>
      <c r="E34" s="48"/>
      <c r="F34" s="52"/>
      <c r="G34" s="44"/>
      <c r="H34" s="46"/>
      <c r="I34" s="71"/>
      <c r="J34" s="52"/>
      <c r="N34" s="68"/>
      <c r="O34" s="54"/>
      <c r="P34" s="69"/>
      <c r="Q34" s="52"/>
      <c r="R34" s="22"/>
    </row>
    <row r="35" spans="3:18" ht="15.95" customHeight="1" x14ac:dyDescent="0.25">
      <c r="C35" s="52"/>
      <c r="E35" s="48"/>
      <c r="F35" s="52"/>
      <c r="H35" s="46"/>
      <c r="I35" s="71"/>
      <c r="J35" s="52"/>
      <c r="N35" s="68"/>
      <c r="O35" s="54"/>
      <c r="P35" s="69"/>
      <c r="Q35" s="52"/>
      <c r="R35" s="22"/>
    </row>
    <row r="36" spans="3:18" ht="15.95" customHeight="1" x14ac:dyDescent="0.25">
      <c r="C36" s="52"/>
      <c r="E36" s="48"/>
      <c r="F36" s="52"/>
      <c r="H36" s="46"/>
      <c r="I36" s="71"/>
      <c r="J36" s="52"/>
      <c r="N36" s="68"/>
      <c r="O36" s="54"/>
      <c r="P36" s="69"/>
      <c r="Q36" s="52"/>
      <c r="R36" s="22"/>
    </row>
    <row r="37" spans="3:18" ht="15.95" customHeight="1" x14ac:dyDescent="0.25">
      <c r="C37" s="52"/>
      <c r="E37" s="48"/>
      <c r="F37" s="52"/>
      <c r="H37" s="46"/>
      <c r="I37" s="71"/>
      <c r="J37" s="52"/>
      <c r="N37" s="68"/>
      <c r="O37" s="54"/>
      <c r="P37" s="69"/>
      <c r="Q37" s="52"/>
      <c r="R37" s="22"/>
    </row>
    <row r="38" spans="3:18" ht="15.95" customHeight="1" x14ac:dyDescent="0.25">
      <c r="C38" s="52"/>
      <c r="E38" s="48"/>
      <c r="F38" s="52"/>
      <c r="H38" s="46"/>
      <c r="I38" s="71"/>
      <c r="J38" s="52"/>
      <c r="N38" s="68"/>
      <c r="O38" s="54"/>
      <c r="P38" s="69"/>
      <c r="Q38" s="52"/>
      <c r="R38" s="22"/>
    </row>
    <row r="39" spans="3:18" ht="15.95" customHeight="1" x14ac:dyDescent="0.25">
      <c r="C39" s="52"/>
      <c r="E39" s="48"/>
      <c r="F39" s="52"/>
      <c r="H39" s="46"/>
      <c r="I39" s="71"/>
      <c r="J39" s="52"/>
      <c r="N39" s="68"/>
      <c r="O39" s="54"/>
      <c r="P39" s="69"/>
      <c r="Q39" s="52"/>
      <c r="R39" s="22"/>
    </row>
    <row r="40" spans="3:18" ht="15.95" customHeight="1" x14ac:dyDescent="0.25">
      <c r="C40" s="52"/>
      <c r="E40" s="48"/>
      <c r="F40" s="52"/>
      <c r="H40" s="46"/>
      <c r="I40" s="71"/>
      <c r="J40" s="52"/>
      <c r="N40" s="68"/>
      <c r="O40" s="54"/>
      <c r="P40" s="69"/>
      <c r="Q40" s="52"/>
      <c r="R40" s="22"/>
    </row>
    <row r="41" spans="3:18" ht="15.95" customHeight="1" x14ac:dyDescent="0.25">
      <c r="C41" s="52"/>
      <c r="E41" s="48"/>
      <c r="F41" s="52"/>
      <c r="H41" s="46"/>
      <c r="I41" s="71"/>
      <c r="J41" s="52"/>
      <c r="N41" s="68"/>
      <c r="O41" s="54"/>
      <c r="P41" s="69"/>
      <c r="Q41" s="52"/>
      <c r="R41" s="22"/>
    </row>
    <row r="42" spans="3:18" ht="15.95" customHeight="1" x14ac:dyDescent="0.25">
      <c r="C42" s="52"/>
      <c r="E42" s="48"/>
      <c r="F42" s="52"/>
      <c r="H42" s="46"/>
      <c r="I42" s="71"/>
      <c r="J42" s="52"/>
      <c r="N42" s="68"/>
      <c r="O42" s="54"/>
      <c r="P42" s="69"/>
      <c r="Q42" s="52"/>
      <c r="R42" s="22"/>
    </row>
    <row r="43" spans="3:18" ht="15.95" customHeight="1" x14ac:dyDescent="0.25">
      <c r="C43" s="52"/>
      <c r="E43" s="48"/>
      <c r="F43" s="52"/>
      <c r="H43" s="46"/>
      <c r="I43" s="71"/>
      <c r="J43" s="52"/>
      <c r="N43" s="68"/>
      <c r="O43" s="54"/>
      <c r="P43" s="69"/>
      <c r="Q43" s="52"/>
      <c r="R43" s="22"/>
    </row>
    <row r="44" spans="3:18" ht="15.95" customHeight="1" x14ac:dyDescent="0.25">
      <c r="C44" s="52"/>
      <c r="E44" s="48"/>
      <c r="F44" s="52"/>
      <c r="H44" s="46"/>
      <c r="I44" s="71"/>
      <c r="J44" s="52"/>
      <c r="N44" s="68"/>
      <c r="O44" s="54"/>
      <c r="P44" s="69"/>
      <c r="Q44" s="52"/>
      <c r="R44" s="22"/>
    </row>
    <row r="45" spans="3:18" ht="15.95" customHeight="1" x14ac:dyDescent="0.25">
      <c r="C45" s="52"/>
      <c r="E45" s="48"/>
      <c r="F45" s="52"/>
      <c r="H45" s="46"/>
      <c r="I45" s="71"/>
      <c r="J45" s="52"/>
      <c r="N45" s="68"/>
      <c r="O45" s="54"/>
      <c r="P45" s="69"/>
      <c r="Q45" s="52"/>
      <c r="R45" s="22"/>
    </row>
    <row r="46" spans="3:18" ht="15.95" customHeight="1" x14ac:dyDescent="0.25">
      <c r="C46" s="52"/>
      <c r="E46" s="48"/>
      <c r="F46" s="52"/>
      <c r="H46" s="46"/>
      <c r="I46" s="71"/>
      <c r="J46" s="52"/>
      <c r="N46" s="68"/>
      <c r="O46" s="54"/>
      <c r="P46" s="69"/>
      <c r="Q46" s="52"/>
      <c r="R46" s="22"/>
    </row>
    <row r="47" spans="3:18" ht="15.95" customHeight="1" x14ac:dyDescent="0.25">
      <c r="C47" s="52"/>
      <c r="E47" s="48"/>
      <c r="F47" s="52"/>
      <c r="H47" s="46"/>
      <c r="I47" s="71"/>
      <c r="J47" s="52"/>
      <c r="N47" s="68"/>
      <c r="O47" s="54"/>
      <c r="P47" s="69"/>
      <c r="Q47" s="52"/>
      <c r="R47" s="22"/>
    </row>
    <row r="48" spans="3:18" ht="15.95" customHeight="1" x14ac:dyDescent="0.25">
      <c r="C48" s="52"/>
      <c r="E48" s="48"/>
      <c r="F48" s="52"/>
      <c r="H48" s="46"/>
      <c r="I48" s="71"/>
      <c r="J48" s="52"/>
      <c r="N48" s="68"/>
      <c r="O48" s="54"/>
      <c r="P48" s="69"/>
      <c r="Q48" s="52"/>
      <c r="R48" s="22"/>
    </row>
    <row r="49" spans="3:19" ht="15.95" customHeight="1" x14ac:dyDescent="0.25">
      <c r="C49" s="52"/>
      <c r="E49" s="48"/>
      <c r="F49" s="52"/>
      <c r="H49" s="46"/>
      <c r="I49" s="71"/>
      <c r="J49" s="52"/>
      <c r="N49" s="68"/>
      <c r="O49" s="54"/>
      <c r="P49" s="69"/>
      <c r="Q49" s="52"/>
      <c r="R49" s="22"/>
    </row>
    <row r="50" spans="3:19" ht="15.95" customHeight="1" x14ac:dyDescent="0.25">
      <c r="C50" s="52"/>
      <c r="E50" s="48"/>
      <c r="F50" s="52"/>
      <c r="H50" s="46"/>
      <c r="I50" s="71"/>
      <c r="J50" s="52"/>
      <c r="N50" s="68"/>
      <c r="O50" s="54"/>
      <c r="P50" s="69"/>
      <c r="Q50" s="52"/>
      <c r="R50" s="22"/>
    </row>
    <row r="51" spans="3:19" ht="15.95" customHeight="1" x14ac:dyDescent="0.25">
      <c r="S51" s="22"/>
    </row>
    <row r="52" spans="3:19" ht="15.95" customHeight="1" x14ac:dyDescent="0.25">
      <c r="S52" s="22"/>
    </row>
    <row r="53" spans="3:19" ht="15.95" customHeight="1" x14ac:dyDescent="0.25">
      <c r="S53" s="22"/>
    </row>
    <row r="54" spans="3:19" ht="15.95" customHeight="1" x14ac:dyDescent="0.25">
      <c r="S54" s="22"/>
    </row>
    <row r="55" spans="3:19" ht="15.95" customHeight="1" x14ac:dyDescent="0.25">
      <c r="S55" s="22"/>
    </row>
    <row r="56" spans="3:19" ht="15.95" customHeight="1" x14ac:dyDescent="0.25">
      <c r="S56" s="22"/>
    </row>
    <row r="57" spans="3:19" ht="15.95" customHeight="1" x14ac:dyDescent="0.25">
      <c r="S57" s="22"/>
    </row>
    <row r="58" spans="3:19" ht="15.95" customHeight="1" x14ac:dyDescent="0.25">
      <c r="S58" s="22"/>
    </row>
    <row r="59" spans="3:19" ht="15.95" customHeight="1" x14ac:dyDescent="0.25">
      <c r="S59" s="22"/>
    </row>
    <row r="60" spans="3:19" ht="15.95" customHeight="1" x14ac:dyDescent="0.25">
      <c r="S60" s="22"/>
    </row>
    <row r="61" spans="3:19" ht="15.95" customHeight="1" x14ac:dyDescent="0.25">
      <c r="S61" s="22"/>
    </row>
    <row r="62" spans="3:19" ht="15.95" customHeight="1" x14ac:dyDescent="0.25">
      <c r="S62" s="22"/>
    </row>
    <row r="63" spans="3:19" ht="15.95" customHeight="1" x14ac:dyDescent="0.25">
      <c r="S63" s="22"/>
    </row>
    <row r="64" spans="3:19" ht="15.95" customHeight="1" x14ac:dyDescent="0.25">
      <c r="S64" s="22"/>
    </row>
    <row r="65" spans="19:19" ht="15.95" customHeight="1" x14ac:dyDescent="0.25">
      <c r="S65" s="22"/>
    </row>
    <row r="66" spans="19:19" ht="15.95" customHeight="1" x14ac:dyDescent="0.25">
      <c r="S66" s="22"/>
    </row>
    <row r="67" spans="19:19" ht="15.95" customHeight="1" x14ac:dyDescent="0.25">
      <c r="S67" s="22"/>
    </row>
    <row r="68" spans="19:19" ht="15.95" customHeight="1" x14ac:dyDescent="0.25">
      <c r="S68" s="22"/>
    </row>
    <row r="69" spans="19:19" ht="15.95" customHeight="1" x14ac:dyDescent="0.25">
      <c r="S69" s="22"/>
    </row>
    <row r="70" spans="19:19" ht="15.95" customHeight="1" x14ac:dyDescent="0.25">
      <c r="S70" s="22"/>
    </row>
    <row r="71" spans="19:19" ht="15.95" customHeight="1" x14ac:dyDescent="0.25">
      <c r="S71" s="22"/>
    </row>
    <row r="72" spans="19:19" ht="15.95" customHeight="1" x14ac:dyDescent="0.25">
      <c r="S72" s="22"/>
    </row>
    <row r="73" spans="19:19" ht="15.95" customHeight="1" x14ac:dyDescent="0.25">
      <c r="S73" s="22"/>
    </row>
    <row r="74" spans="19:19" ht="15.95" customHeight="1" x14ac:dyDescent="0.25">
      <c r="S74" s="22"/>
    </row>
    <row r="75" spans="19:19" ht="15.95" customHeight="1" x14ac:dyDescent="0.25">
      <c r="S75" s="22"/>
    </row>
    <row r="76" spans="19:19" ht="15.95" customHeight="1" x14ac:dyDescent="0.25">
      <c r="S76" s="22"/>
    </row>
    <row r="77" spans="19:19" ht="15.95" customHeight="1" x14ac:dyDescent="0.25">
      <c r="S77" s="22"/>
    </row>
    <row r="79" spans="19:19" ht="15.95" customHeight="1" x14ac:dyDescent="0.25">
      <c r="S79" s="22"/>
    </row>
    <row r="80" spans="19:19" ht="15.95" customHeight="1" x14ac:dyDescent="0.25">
      <c r="S80" s="22"/>
    </row>
    <row r="81" spans="19:19" ht="15.95" customHeight="1" x14ac:dyDescent="0.25">
      <c r="S81" s="22"/>
    </row>
    <row r="82" spans="19:19" ht="15.95" customHeight="1" x14ac:dyDescent="0.25">
      <c r="S82" s="22"/>
    </row>
    <row r="83" spans="19:19" ht="15.95" customHeight="1" x14ac:dyDescent="0.25">
      <c r="S83" s="22"/>
    </row>
    <row r="84" spans="19:19" ht="15.95" customHeight="1" x14ac:dyDescent="0.25">
      <c r="S84" s="22"/>
    </row>
    <row r="85" spans="19:19" ht="15.95" customHeight="1" x14ac:dyDescent="0.25">
      <c r="S85" s="22"/>
    </row>
    <row r="86" spans="19:19" ht="15.95" customHeight="1" x14ac:dyDescent="0.25">
      <c r="S86" s="22"/>
    </row>
    <row r="87" spans="19:19" ht="15.95" customHeight="1" x14ac:dyDescent="0.25">
      <c r="S87" s="22"/>
    </row>
    <row r="88" spans="19:19" ht="15.95" customHeight="1" x14ac:dyDescent="0.25">
      <c r="S88" s="22"/>
    </row>
    <row r="89" spans="19:19" ht="15.95" customHeight="1" x14ac:dyDescent="0.25">
      <c r="S89" s="22"/>
    </row>
    <row r="90" spans="19:19" ht="15.95" customHeight="1" x14ac:dyDescent="0.25">
      <c r="S90" s="22"/>
    </row>
    <row r="91" spans="19:19" ht="15.95" customHeight="1" x14ac:dyDescent="0.25">
      <c r="S91" s="22"/>
    </row>
    <row r="92" spans="19:19" ht="15.95" customHeight="1" x14ac:dyDescent="0.25">
      <c r="S92" s="22"/>
    </row>
    <row r="93" spans="19:19" ht="15.95" customHeight="1" x14ac:dyDescent="0.25">
      <c r="S93" s="22"/>
    </row>
    <row r="94" spans="19:19" ht="15.95" customHeight="1" x14ac:dyDescent="0.25">
      <c r="S94" s="22"/>
    </row>
    <row r="95" spans="19:19" ht="15.95" customHeight="1" x14ac:dyDescent="0.25">
      <c r="S95" s="22"/>
    </row>
    <row r="96" spans="19:19" ht="15.95" customHeight="1" x14ac:dyDescent="0.25">
      <c r="S96" s="22"/>
    </row>
    <row r="97" spans="19:19" ht="15.95" customHeight="1" x14ac:dyDescent="0.25">
      <c r="S97" s="22"/>
    </row>
    <row r="98" spans="19:19" ht="15.95" customHeight="1" x14ac:dyDescent="0.25">
      <c r="S98" s="22"/>
    </row>
    <row r="99" spans="19:19" ht="15.95" customHeight="1" x14ac:dyDescent="0.25">
      <c r="S99" s="22"/>
    </row>
    <row r="100" spans="19:19" ht="15.95" customHeight="1" x14ac:dyDescent="0.25">
      <c r="S100" s="22"/>
    </row>
    <row r="101" spans="19:19" ht="15.95" customHeight="1" x14ac:dyDescent="0.25">
      <c r="S101" s="22"/>
    </row>
    <row r="102" spans="19:19" ht="15.95" customHeight="1" x14ac:dyDescent="0.25">
      <c r="S102" s="22"/>
    </row>
    <row r="103" spans="19:19" ht="15.95" customHeight="1" x14ac:dyDescent="0.25">
      <c r="S103" s="22"/>
    </row>
    <row r="104" spans="19:19" ht="15.95" customHeight="1" x14ac:dyDescent="0.25">
      <c r="S104" s="22"/>
    </row>
    <row r="105" spans="19:19" ht="15.95" customHeight="1" x14ac:dyDescent="0.25">
      <c r="S105" s="22"/>
    </row>
    <row r="106" spans="19:19" ht="15.95" customHeight="1" x14ac:dyDescent="0.25">
      <c r="S106" s="22"/>
    </row>
    <row r="107" spans="19:19" ht="15.95" customHeight="1" x14ac:dyDescent="0.25">
      <c r="S107" s="22"/>
    </row>
    <row r="108" spans="19:19" ht="15.95" customHeight="1" x14ac:dyDescent="0.25">
      <c r="S108" s="22"/>
    </row>
    <row r="109" spans="19:19" ht="15.95" customHeight="1" x14ac:dyDescent="0.25">
      <c r="S109" s="22"/>
    </row>
    <row r="110" spans="19:19" ht="15.95" customHeight="1" x14ac:dyDescent="0.25">
      <c r="S110" s="22"/>
    </row>
    <row r="111" spans="19:19" ht="15.95" customHeight="1" x14ac:dyDescent="0.25">
      <c r="S111" s="22"/>
    </row>
    <row r="112" spans="19:19" ht="15.95" customHeight="1" x14ac:dyDescent="0.25">
      <c r="S112" s="22"/>
    </row>
  </sheetData>
  <autoFilter ref="B7:G50" xr:uid="{00000000-0001-0000-0300-000000000000}">
    <sortState xmlns:xlrd2="http://schemas.microsoft.com/office/spreadsheetml/2017/richdata2" ref="B8:G50">
      <sortCondition descending="1" ref="G7:G50"/>
    </sortState>
  </autoFilter>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1A385-6A83-4139-9D1B-8362D6C3BFF3}">
  <sheetPr>
    <tabColor rgb="FFA9D08E"/>
  </sheetPr>
  <dimension ref="A1:V166"/>
  <sheetViews>
    <sheetView showGridLines="0" topLeftCell="A52" zoomScaleNormal="100" workbookViewId="0">
      <selection activeCell="B73" sqref="B73"/>
    </sheetView>
  </sheetViews>
  <sheetFormatPr defaultColWidth="6.8984375" defaultRowHeight="15.95" customHeight="1" x14ac:dyDescent="0.25"/>
  <cols>
    <col min="1" max="1" width="6.8984375" style="22" customWidth="1"/>
    <col min="2" max="2" width="20.3984375" style="52" customWidth="1"/>
    <col min="3" max="3" width="8.3984375" style="23" bestFit="1" customWidth="1"/>
    <col min="4" max="4" width="19.09765625" style="52" customWidth="1"/>
    <col min="5" max="5" width="21.296875" style="52" customWidth="1"/>
    <col min="6" max="6" width="17.69921875" style="48" customWidth="1"/>
    <col min="7" max="8" width="21.296875" style="48" customWidth="1"/>
    <col min="9" max="9" width="16.796875" style="77" customWidth="1"/>
    <col min="10" max="10" width="12.3984375" style="46" customWidth="1"/>
    <col min="11" max="11" width="20.09765625" style="71" customWidth="1"/>
    <col min="12" max="12" width="18.5" style="52" bestFit="1" customWidth="1"/>
    <col min="13" max="13" width="19.296875" style="52" bestFit="1" customWidth="1"/>
    <col min="14" max="14" width="19.09765625" style="52" bestFit="1" customWidth="1"/>
    <col min="15" max="15" width="21.19921875" style="52" bestFit="1" customWidth="1"/>
    <col min="16" max="16" width="21.19921875" style="68" bestFit="1" customWidth="1"/>
    <col min="17" max="17" width="23.296875" style="54" bestFit="1" customWidth="1"/>
    <col min="18" max="18" width="23.296875" style="69" bestFit="1" customWidth="1"/>
    <col min="19" max="19" width="22.8984375" style="52" bestFit="1" customWidth="1"/>
    <col min="20" max="20" width="32.09765625" style="52" bestFit="1" customWidth="1"/>
    <col min="21" max="21" width="6.8984375" style="52" customWidth="1"/>
    <col min="22" max="16384" width="6.8984375" style="52"/>
  </cols>
  <sheetData>
    <row r="1" spans="1:22" s="12" customFormat="1" ht="15.95" customHeight="1" x14ac:dyDescent="0.25">
      <c r="B1" s="13"/>
      <c r="C1" s="13"/>
      <c r="D1" s="13"/>
      <c r="E1" s="13"/>
      <c r="F1" s="14"/>
      <c r="G1" s="13"/>
      <c r="H1" s="13"/>
      <c r="I1" s="13"/>
      <c r="J1" s="13"/>
      <c r="K1" s="13"/>
      <c r="L1" s="13"/>
      <c r="M1" s="13"/>
      <c r="N1" s="13"/>
      <c r="O1" s="13"/>
      <c r="P1" s="13"/>
      <c r="Q1" s="13"/>
      <c r="R1" s="13"/>
      <c r="S1" s="13"/>
      <c r="T1" s="13"/>
    </row>
    <row r="2" spans="1:22" s="16" customFormat="1" ht="24.75" customHeight="1" x14ac:dyDescent="0.3">
      <c r="A2" s="12"/>
      <c r="B2" s="15" t="s">
        <v>11</v>
      </c>
      <c r="F2" s="17"/>
    </row>
    <row r="3" spans="1:22" s="16" customFormat="1" ht="15.95" customHeight="1" x14ac:dyDescent="0.3">
      <c r="A3" s="12"/>
      <c r="B3" s="18"/>
      <c r="E3" s="19"/>
      <c r="F3" s="17"/>
    </row>
    <row r="4" spans="1:22" s="16" customFormat="1" ht="15.95" customHeight="1" x14ac:dyDescent="0.25">
      <c r="A4" s="12"/>
      <c r="B4" s="113" t="s">
        <v>122</v>
      </c>
      <c r="C4" s="114"/>
      <c r="D4" s="114"/>
      <c r="E4" s="114"/>
      <c r="F4" s="114"/>
    </row>
    <row r="5" spans="1:22" s="16" customFormat="1" ht="15.95" customHeight="1" x14ac:dyDescent="0.25">
      <c r="A5" s="12"/>
      <c r="B5" s="114"/>
      <c r="C5" s="114"/>
      <c r="D5" s="114"/>
      <c r="E5" s="114"/>
      <c r="F5" s="114"/>
    </row>
    <row r="6" spans="1:22" s="16" customFormat="1" ht="15.95" customHeight="1" x14ac:dyDescent="0.25">
      <c r="A6" s="12"/>
      <c r="B6" s="114"/>
      <c r="C6" s="114"/>
      <c r="D6" s="114"/>
      <c r="E6" s="114"/>
      <c r="F6" s="114"/>
    </row>
    <row r="7" spans="1:22" s="16" customFormat="1" ht="15.95" customHeight="1" x14ac:dyDescent="0.25">
      <c r="A7" s="12"/>
      <c r="B7" s="114"/>
      <c r="C7" s="114"/>
      <c r="D7" s="114"/>
      <c r="E7" s="114"/>
      <c r="F7" s="114"/>
    </row>
    <row r="8" spans="1:22" s="16" customFormat="1" ht="15.95" customHeight="1" x14ac:dyDescent="0.25">
      <c r="A8" s="12"/>
      <c r="B8" s="114"/>
      <c r="C8" s="114"/>
      <c r="D8" s="114"/>
      <c r="E8" s="114"/>
      <c r="F8" s="114"/>
    </row>
    <row r="9" spans="1:22" s="20" customFormat="1" ht="15.95" customHeight="1" x14ac:dyDescent="0.3">
      <c r="A9" s="12"/>
      <c r="B9" s="114"/>
      <c r="C9" s="114"/>
      <c r="D9" s="114"/>
      <c r="E9" s="114"/>
      <c r="F9" s="114"/>
      <c r="I9" s="21"/>
    </row>
    <row r="10" spans="1:22" s="23" customFormat="1" ht="15.95" customHeight="1" x14ac:dyDescent="0.25">
      <c r="A10" s="22"/>
      <c r="F10" s="24"/>
      <c r="G10" s="24"/>
      <c r="H10" s="24"/>
      <c r="I10" s="25"/>
      <c r="J10" s="26"/>
      <c r="K10" s="27"/>
      <c r="P10" s="28"/>
      <c r="Q10" s="29"/>
      <c r="R10" s="30"/>
    </row>
    <row r="11" spans="1:22" s="36" customFormat="1" ht="15.95" customHeight="1" x14ac:dyDescent="0.25">
      <c r="A11" s="22"/>
      <c r="B11" s="115" t="s">
        <v>12</v>
      </c>
      <c r="C11" s="117" t="s">
        <v>13</v>
      </c>
      <c r="D11" s="104" t="s">
        <v>14</v>
      </c>
      <c r="E11" s="104" t="s">
        <v>15</v>
      </c>
      <c r="F11" s="31" t="s">
        <v>16</v>
      </c>
      <c r="G11" s="31" t="s">
        <v>17</v>
      </c>
      <c r="H11" s="32" t="s">
        <v>18</v>
      </c>
      <c r="I11" s="33" t="s">
        <v>18</v>
      </c>
      <c r="J11" s="34" t="s">
        <v>17</v>
      </c>
      <c r="K11" s="104" t="s">
        <v>19</v>
      </c>
      <c r="L11" s="104" t="s">
        <v>20</v>
      </c>
      <c r="M11" s="104" t="s">
        <v>21</v>
      </c>
      <c r="N11" s="104" t="s">
        <v>22</v>
      </c>
      <c r="O11" s="35" t="s">
        <v>22</v>
      </c>
      <c r="P11" s="104" t="s">
        <v>23</v>
      </c>
      <c r="Q11" s="104" t="s">
        <v>23</v>
      </c>
      <c r="R11" s="94" t="s">
        <v>24</v>
      </c>
      <c r="S11" s="95" t="s">
        <v>25</v>
      </c>
      <c r="T11" s="31" t="s">
        <v>120</v>
      </c>
      <c r="U11" s="34" t="s">
        <v>120</v>
      </c>
    </row>
    <row r="12" spans="1:22" s="36" customFormat="1" ht="15.95" customHeight="1" x14ac:dyDescent="0.25">
      <c r="A12" s="22"/>
      <c r="B12" s="116"/>
      <c r="C12" s="118"/>
      <c r="D12" s="105" t="s">
        <v>113</v>
      </c>
      <c r="E12" s="105" t="s">
        <v>113</v>
      </c>
      <c r="F12" s="37" t="s">
        <v>113</v>
      </c>
      <c r="G12" s="37" t="s">
        <v>113</v>
      </c>
      <c r="H12" s="38" t="s">
        <v>27</v>
      </c>
      <c r="I12" s="39" t="s">
        <v>26</v>
      </c>
      <c r="J12" s="40" t="s">
        <v>121</v>
      </c>
      <c r="K12" s="105" t="s">
        <v>113</v>
      </c>
      <c r="L12" s="105" t="s">
        <v>113</v>
      </c>
      <c r="M12" s="105" t="s">
        <v>113</v>
      </c>
      <c r="N12" s="105" t="s">
        <v>113</v>
      </c>
      <c r="O12" s="41" t="s">
        <v>121</v>
      </c>
      <c r="P12" s="105" t="s">
        <v>113</v>
      </c>
      <c r="Q12" s="42" t="s">
        <v>121</v>
      </c>
      <c r="R12" s="96" t="s">
        <v>113</v>
      </c>
      <c r="S12" s="97" t="s">
        <v>113</v>
      </c>
      <c r="T12" s="37" t="s">
        <v>113</v>
      </c>
      <c r="U12" s="40" t="s">
        <v>121</v>
      </c>
    </row>
    <row r="13" spans="1:22" ht="15.95" customHeight="1" x14ac:dyDescent="0.25">
      <c r="B13" s="98" t="s">
        <v>28</v>
      </c>
      <c r="C13" s="23">
        <v>0</v>
      </c>
      <c r="D13" s="99" t="e">
        <f>(SUMIFS('[1]Bilateral Assistance, MAIN DATA'!S:S,'[1]Bilateral Assistance, MAIN DATA'!D:D,"Financial",'[1]Bilateral Assistance, MAIN DATA'!B:B,'[1]Country Summary ($)'!B13)/1000000000)*VLOOKUP("USD",'[1]Exchange Rates'!B:C,2,0)</f>
        <v>#VALUE!</v>
      </c>
      <c r="E13" s="99" t="e">
        <f>SUMIFS('[1]Bilateral Assistance, MAIN DATA'!S:S,'[1]Bilateral Assistance, MAIN DATA'!D:D,"Humanitarian",'[1]Bilateral Assistance, MAIN DATA'!B:B,'[1]Country Summary ($)'!B13)/1000000000*VLOOKUP("USD",'[1]Exchange Rates'!B:C,2,0)</f>
        <v>#VALUE!</v>
      </c>
      <c r="F13" s="99" t="e">
        <f>SUMIFS('[1]Bilateral Assistance, MAIN DATA'!S:S,'[1]Bilateral Assistance, MAIN DATA'!D:D,"Military",'[1]Bilateral Assistance, MAIN DATA'!B:B,'[1]Country Summary ($)'!B13)/1000000000*VLOOKUP("USD",'[1]Exchange Rates'!B:C,2,0)</f>
        <v>#VALUE!</v>
      </c>
      <c r="G13" s="44" t="e">
        <f>SUM(D13:F13)</f>
        <v>#VALUE!</v>
      </c>
      <c r="H13" s="100">
        <f>1552667363236.06/1000000000</f>
        <v>1552.6673632360601</v>
      </c>
      <c r="I13" s="46">
        <f>H13/VLOOKUP("USD",'[1]Exchange Rates'!B:C,2,0)</f>
        <v>1469.9113540055478</v>
      </c>
      <c r="J13" s="47" t="e">
        <f t="shared" ref="J13:J54" si="0">(G13/H13)*100</f>
        <v>#VALUE!</v>
      </c>
      <c r="K13" s="48">
        <f>VLOOKUP(B13,'[1]EU Aid Shares'!B:E,4,0)*VLOOKUP("USD",'[1]Exchange Rates'!B:C,2,0)</f>
        <v>0</v>
      </c>
      <c r="L13" s="48">
        <f>VLOOKUP(B13,'[1]EPF Aid Shares'!B:G,6,0)*VLOOKUP("USD",'[1]Exchange Rates'!B:C,2,0)</f>
        <v>0</v>
      </c>
      <c r="M13" s="49">
        <f>VLOOKUP(B13,'[1]EIB Aid Shares'!B:E,4,0)*VLOOKUP("USD",'[1]Exchange Rates'!B:C,2,0)</f>
        <v>0</v>
      </c>
      <c r="N13" s="48">
        <f t="shared" ref="N13:N54" si="1">SUM(K13:M13)</f>
        <v>0</v>
      </c>
      <c r="O13" s="101">
        <f t="shared" ref="O13:O54" si="2">N13/(VLOOKUP(B13,B:I,7,0))*100</f>
        <v>0</v>
      </c>
      <c r="P13" s="50" t="e">
        <f t="shared" ref="P13:P54" si="3">N13+G13</f>
        <v>#VALUE!</v>
      </c>
      <c r="Q13" s="51" t="e">
        <f t="shared" ref="Q13:Q54" si="4">(P13/H13)*100</f>
        <v>#VALUE!</v>
      </c>
      <c r="R13" s="48" t="e">
        <f>SUMIFS('[1]Bilateral Assistance, MAIN DATA'!S:S,'[1]Bilateral Assistance, MAIN DATA'!AY:AY,1, '[1]Bilateral Assistance, MAIN DATA'!B:B,B13)/1000000000*VLOOKUP("USD",'[1]Exchange Rates'!B:C,2,0)</f>
        <v>#VALUE!</v>
      </c>
      <c r="S13" s="102" t="e">
        <f t="shared" ref="S13:S54" si="5">F13-R13</f>
        <v>#VALUE!</v>
      </c>
      <c r="T13" s="44" t="e">
        <f>(SUMIFS('[1]Bilateral Assistance, MAIN DATA'!S:S,'[1]Bilateral Assistance, MAIN DATA'!B:B,B13,'[1]Bilateral Assistance, MAIN DATA'!AN:AN,1)/1000000000)*VLOOKUP("USD",'[1]Exchange Rates'!B:C,2,0)</f>
        <v>#VALUE!</v>
      </c>
      <c r="U13" s="44" t="e">
        <f t="shared" ref="U13:U54" si="6">(T13/H13)*100</f>
        <v>#VALUE!</v>
      </c>
    </row>
    <row r="14" spans="1:22" ht="15.95" customHeight="1" x14ac:dyDescent="0.25">
      <c r="B14" s="52" t="s">
        <v>29</v>
      </c>
      <c r="C14" s="23">
        <v>1</v>
      </c>
      <c r="D14" s="99" t="e">
        <f>(SUMIFS('[1]Bilateral Assistance, MAIN DATA'!S:S,'[1]Bilateral Assistance, MAIN DATA'!D:D,"Financial",'[1]Bilateral Assistance, MAIN DATA'!B:B,'[1]Country Summary ($)'!B14)/1000000000)*VLOOKUP("USD",'[1]Exchange Rates'!B:C,2,0)</f>
        <v>#VALUE!</v>
      </c>
      <c r="E14" s="99" t="e">
        <f>SUMIFS('[1]Bilateral Assistance, MAIN DATA'!S:S,'[1]Bilateral Assistance, MAIN DATA'!D:D,"Humanitarian",'[1]Bilateral Assistance, MAIN DATA'!B:B,'[1]Country Summary ($)'!B14)/1000000000*VLOOKUP("USD",'[1]Exchange Rates'!B:C,2,0)</f>
        <v>#VALUE!</v>
      </c>
      <c r="F14" s="99" t="e">
        <f>SUMIFS('[1]Bilateral Assistance, MAIN DATA'!S:S,'[1]Bilateral Assistance, MAIN DATA'!D:D,"Military",'[1]Bilateral Assistance, MAIN DATA'!B:B,'[1]Country Summary ($)'!B14)/1000000000*VLOOKUP("USD",'[1]Exchange Rates'!B:C,2,0)</f>
        <v>#VALUE!</v>
      </c>
      <c r="G14" s="44" t="e">
        <f t="shared" ref="G14:G54" si="7">SUM(D14:F14)</f>
        <v>#VALUE!</v>
      </c>
      <c r="H14" s="100">
        <f>(480368403893.364)/1000000000</f>
        <v>480.36840389336402</v>
      </c>
      <c r="I14" s="46">
        <f>H14/VLOOKUP("USD",'[1]Exchange Rates'!B:C,2,0)</f>
        <v>454.76512723029822</v>
      </c>
      <c r="J14" s="47" t="e">
        <f t="shared" si="0"/>
        <v>#VALUE!</v>
      </c>
      <c r="K14" s="48">
        <f>VLOOKUP(B14,'[1]EU Aid Shares'!B:E,4,0)*VLOOKUP("USD",'[1]Exchange Rates'!B:C,2,0)</f>
        <v>2.3837139834812811</v>
      </c>
      <c r="L14" s="48">
        <f>VLOOKUP(B14,'[1]EPF Aid Shares'!B:G,6,0)*VLOOKUP("USD",'[1]Exchange Rates'!B:C,2,0)</f>
        <v>0.16635050395619116</v>
      </c>
      <c r="M14" s="49">
        <f>VLOOKUP(B14,'[1]EIB Aid Shares'!B:E,4,0)*VLOOKUP("USD",'[1]Exchange Rates'!B:C,2,0)</f>
        <v>6.170098968336387E-2</v>
      </c>
      <c r="N14" s="48">
        <f t="shared" si="1"/>
        <v>2.6117654771208358</v>
      </c>
      <c r="O14" s="101">
        <f t="shared" si="2"/>
        <v>0.54370051317959212</v>
      </c>
      <c r="P14" s="50" t="e">
        <f t="shared" si="3"/>
        <v>#VALUE!</v>
      </c>
      <c r="Q14" s="51" t="e">
        <f t="shared" si="4"/>
        <v>#VALUE!</v>
      </c>
      <c r="R14" s="48" t="e">
        <f>SUMIFS('[1]Bilateral Assistance, MAIN DATA'!S:S,'[1]Bilateral Assistance, MAIN DATA'!AY:AY,1, '[1]Bilateral Assistance, MAIN DATA'!B:B,B14)/1000000000*VLOOKUP("USD",'[1]Exchange Rates'!B:C,2,0)</f>
        <v>#VALUE!</v>
      </c>
      <c r="S14" s="102" t="e">
        <f t="shared" si="5"/>
        <v>#VALUE!</v>
      </c>
      <c r="T14" s="44" t="e">
        <f>(SUMIFS('[1]Bilateral Assistance, MAIN DATA'!S:S,'[1]Bilateral Assistance, MAIN DATA'!B:B,B14,'[1]Bilateral Assistance, MAIN DATA'!AN:AN,1)/1000000000)*VLOOKUP("USD",'[1]Exchange Rates'!B:C,2,0)</f>
        <v>#VALUE!</v>
      </c>
      <c r="U14" s="44" t="e">
        <f t="shared" si="6"/>
        <v>#VALUE!</v>
      </c>
    </row>
    <row r="15" spans="1:22" ht="15.95" customHeight="1" x14ac:dyDescent="0.25">
      <c r="B15" s="52" t="s">
        <v>30</v>
      </c>
      <c r="C15" s="23">
        <v>1</v>
      </c>
      <c r="D15" s="99" t="e">
        <f>(SUMIFS('[1]Bilateral Assistance, MAIN DATA'!S:S,'[1]Bilateral Assistance, MAIN DATA'!D:D,"Financial",'[1]Bilateral Assistance, MAIN DATA'!B:B,'[1]Country Summary ($)'!B15)/1000000000)*VLOOKUP("USD",'[1]Exchange Rates'!B:C,2,0)</f>
        <v>#VALUE!</v>
      </c>
      <c r="E15" s="99" t="e">
        <f>SUMIFS('[1]Bilateral Assistance, MAIN DATA'!S:S,'[1]Bilateral Assistance, MAIN DATA'!D:D,"Humanitarian",'[1]Bilateral Assistance, MAIN DATA'!B:B,'[1]Country Summary ($)'!B15)/1000000000*VLOOKUP("USD",'[1]Exchange Rates'!B:C,2,0)</f>
        <v>#VALUE!</v>
      </c>
      <c r="F15" s="99" t="e">
        <f>SUMIFS('[1]Bilateral Assistance, MAIN DATA'!S:S,'[1]Bilateral Assistance, MAIN DATA'!D:D,"Military",'[1]Bilateral Assistance, MAIN DATA'!B:B,'[1]Country Summary ($)'!B15)/1000000000*VLOOKUP("USD",'[1]Exchange Rates'!B:C,2,0)</f>
        <v>#VALUE!</v>
      </c>
      <c r="G15" s="44" t="e">
        <f t="shared" si="7"/>
        <v>#VALUE!</v>
      </c>
      <c r="H15" s="100">
        <f>594104177539.525/1000000000</f>
        <v>594.10417753952504</v>
      </c>
      <c r="I15" s="46">
        <f>H15/VLOOKUP("USD",'[1]Exchange Rates'!B:C,2,0)</f>
        <v>562.43886920337502</v>
      </c>
      <c r="J15" s="47" t="e">
        <f t="shared" si="0"/>
        <v>#VALUE!</v>
      </c>
      <c r="K15" s="48">
        <f>VLOOKUP(B15,'[1]EU Aid Shares'!B:E,4,0)*VLOOKUP("USD",'[1]Exchange Rates'!B:C,2,0)</f>
        <v>2.839583138910561</v>
      </c>
      <c r="L15" s="48">
        <f>VLOOKUP(B15,'[1]EPF Aid Shares'!B:G,6,0)*VLOOKUP("USD",'[1]Exchange Rates'!B:C,2,0)</f>
        <v>0.20400240306467213</v>
      </c>
      <c r="M15" s="49">
        <f>VLOOKUP(B15,'[1]EIB Aid Shares'!B:E,4,0)*VLOOKUP("USD",'[1]Exchange Rates'!B:C,2,0)</f>
        <v>0.12429574719879495</v>
      </c>
      <c r="N15" s="48">
        <f t="shared" si="1"/>
        <v>3.1678812891740282</v>
      </c>
      <c r="O15" s="101">
        <f t="shared" si="2"/>
        <v>0.53321983061855727</v>
      </c>
      <c r="P15" s="50" t="e">
        <f t="shared" si="3"/>
        <v>#VALUE!</v>
      </c>
      <c r="Q15" s="51" t="e">
        <f t="shared" si="4"/>
        <v>#VALUE!</v>
      </c>
      <c r="R15" s="48" t="e">
        <f>SUMIFS('[1]Bilateral Assistance, MAIN DATA'!S:S,'[1]Bilateral Assistance, MAIN DATA'!AY:AY,1, '[1]Bilateral Assistance, MAIN DATA'!B:B,B15)/1000000000*VLOOKUP("USD",'[1]Exchange Rates'!B:C,2,0)</f>
        <v>#VALUE!</v>
      </c>
      <c r="S15" s="102" t="e">
        <f t="shared" si="5"/>
        <v>#VALUE!</v>
      </c>
      <c r="T15" s="44" t="e">
        <f>(SUMIFS('[1]Bilateral Assistance, MAIN DATA'!S:S,'[1]Bilateral Assistance, MAIN DATA'!B:B,B15,'[1]Bilateral Assistance, MAIN DATA'!AN:AN,1)/1000000000)*VLOOKUP("USD",'[1]Exchange Rates'!B:C,2,0)</f>
        <v>#VALUE!</v>
      </c>
      <c r="U15" s="44" t="e">
        <f t="shared" si="6"/>
        <v>#VALUE!</v>
      </c>
      <c r="V15" s="53"/>
    </row>
    <row r="16" spans="1:22" ht="15.95" customHeight="1" x14ac:dyDescent="0.25">
      <c r="B16" s="52" t="s">
        <v>31</v>
      </c>
      <c r="C16" s="23">
        <v>1</v>
      </c>
      <c r="D16" s="99" t="e">
        <f>(SUMIFS('[1]Bilateral Assistance, MAIN DATA'!S:S,'[1]Bilateral Assistance, MAIN DATA'!D:D,"Financial",'[1]Bilateral Assistance, MAIN DATA'!B:B,'[1]Country Summary ($)'!B16)/1000000000)*VLOOKUP("USD",'[1]Exchange Rates'!B:C,2,0)</f>
        <v>#VALUE!</v>
      </c>
      <c r="E16" s="99" t="e">
        <f>SUMIFS('[1]Bilateral Assistance, MAIN DATA'!S:S,'[1]Bilateral Assistance, MAIN DATA'!D:D,"Humanitarian",'[1]Bilateral Assistance, MAIN DATA'!B:B,'[1]Country Summary ($)'!B16)/1000000000*VLOOKUP("USD",'[1]Exchange Rates'!B:C,2,0)</f>
        <v>#VALUE!</v>
      </c>
      <c r="F16" s="99" t="e">
        <f>SUMIFS('[1]Bilateral Assistance, MAIN DATA'!S:S,'[1]Bilateral Assistance, MAIN DATA'!D:D,"Military",'[1]Bilateral Assistance, MAIN DATA'!B:B,'[1]Country Summary ($)'!B16)/1000000000*VLOOKUP("USD",'[1]Exchange Rates'!B:C,2,0)</f>
        <v>#VALUE!</v>
      </c>
      <c r="G16" s="44" t="e">
        <f t="shared" si="7"/>
        <v>#VALUE!</v>
      </c>
      <c r="H16" s="46">
        <f>(84056312734.3089)/1000000000</f>
        <v>84.056312734308904</v>
      </c>
      <c r="I16" s="46">
        <f>H16/VLOOKUP("USD",'[1]Exchange Rates'!B:C,2,0)</f>
        <v>79.576174130747802</v>
      </c>
      <c r="J16" s="47" t="e">
        <f t="shared" si="0"/>
        <v>#VALUE!</v>
      </c>
      <c r="K16" s="48">
        <f>VLOOKUP(B16,'[1]EU Aid Shares'!B:E,4,0)*VLOOKUP("USD",'[1]Exchange Rates'!B:C,2,0)</f>
        <v>0.51043848516290224</v>
      </c>
      <c r="L16" s="48">
        <f>VLOOKUP(B16,'[1]EPF Aid Shares'!B:G,6,0)*VLOOKUP("USD",'[1]Exchange Rates'!B:C,2,0)</f>
        <v>2.5768479445237892E-2</v>
      </c>
      <c r="M16" s="49">
        <f>VLOOKUP(B16,'[1]EIB Aid Shares'!B:E,4,0)*VLOOKUP("USD",'[1]Exchange Rates'!B:C,2,0)</f>
        <v>4.8950187196830676E-3</v>
      </c>
      <c r="N16" s="48">
        <f t="shared" si="1"/>
        <v>0.54110198332782322</v>
      </c>
      <c r="O16" s="101">
        <f t="shared" si="2"/>
        <v>0.64373747280371008</v>
      </c>
      <c r="P16" s="50" t="e">
        <f t="shared" si="3"/>
        <v>#VALUE!</v>
      </c>
      <c r="Q16" s="51" t="e">
        <f t="shared" si="4"/>
        <v>#VALUE!</v>
      </c>
      <c r="R16" s="48" t="e">
        <f>SUMIFS('[1]Bilateral Assistance, MAIN DATA'!S:S,'[1]Bilateral Assistance, MAIN DATA'!AY:AY,1, '[1]Bilateral Assistance, MAIN DATA'!B:B,B16)/1000000000*VLOOKUP("USD",'[1]Exchange Rates'!B:C,2,0)</f>
        <v>#VALUE!</v>
      </c>
      <c r="S16" s="102" t="e">
        <f t="shared" si="5"/>
        <v>#VALUE!</v>
      </c>
      <c r="T16" s="44" t="e">
        <f>(SUMIFS('[1]Bilateral Assistance, MAIN DATA'!S:S,'[1]Bilateral Assistance, MAIN DATA'!B:B,B16,'[1]Bilateral Assistance, MAIN DATA'!AN:AN,1)/1000000000)*VLOOKUP("USD",'[1]Exchange Rates'!B:C,2,0)</f>
        <v>#VALUE!</v>
      </c>
      <c r="U16" s="44" t="e">
        <f t="shared" si="6"/>
        <v>#VALUE!</v>
      </c>
      <c r="V16" s="53"/>
    </row>
    <row r="17" spans="2:22" ht="15.95" customHeight="1" x14ac:dyDescent="0.25">
      <c r="B17" s="52" t="s">
        <v>32</v>
      </c>
      <c r="C17" s="23">
        <v>0</v>
      </c>
      <c r="D17" s="99" t="e">
        <f>(SUMIFS('[1]Bilateral Assistance, MAIN DATA'!S:S,'[1]Bilateral Assistance, MAIN DATA'!D:D,"Financial",'[1]Bilateral Assistance, MAIN DATA'!B:B,'[1]Country Summary ($)'!B17)/1000000000)*VLOOKUP("USD",'[1]Exchange Rates'!B:C,2,0)</f>
        <v>#VALUE!</v>
      </c>
      <c r="E17" s="99" t="e">
        <f>SUMIFS('[1]Bilateral Assistance, MAIN DATA'!S:S,'[1]Bilateral Assistance, MAIN DATA'!D:D,"Humanitarian",'[1]Bilateral Assistance, MAIN DATA'!B:B,'[1]Country Summary ($)'!B17)/1000000000*VLOOKUP("USD",'[1]Exchange Rates'!B:C,2,0)</f>
        <v>#VALUE!</v>
      </c>
      <c r="F17" s="99" t="e">
        <f>SUMIFS('[1]Bilateral Assistance, MAIN DATA'!S:S,'[1]Bilateral Assistance, MAIN DATA'!D:D,"Military",'[1]Bilateral Assistance, MAIN DATA'!B:B,'[1]Country Summary ($)'!B17)/1000000000*VLOOKUP("USD",'[1]Exchange Rates'!B:C,2,0)</f>
        <v>#VALUE!</v>
      </c>
      <c r="G17" s="44" t="e">
        <f t="shared" si="7"/>
        <v>#VALUE!</v>
      </c>
      <c r="H17" s="100">
        <f>(1988336331717.42)/1000000000</f>
        <v>1988.3363317174199</v>
      </c>
      <c r="I17" s="46">
        <f>H17/VLOOKUP("USD",'[1]Exchange Rates'!B:C,2,0)</f>
        <v>1882.3594923008802</v>
      </c>
      <c r="J17" s="47" t="e">
        <f t="shared" si="0"/>
        <v>#VALUE!</v>
      </c>
      <c r="K17" s="48">
        <f>VLOOKUP(B17,'[1]EU Aid Shares'!B:E,4,0)*VLOOKUP("USD",'[1]Exchange Rates'!B:C,2,0)</f>
        <v>0</v>
      </c>
      <c r="L17" s="48">
        <f>VLOOKUP(B17,'[1]EPF Aid Shares'!B:G,6,0)*VLOOKUP("USD",'[1]Exchange Rates'!B:C,2,0)</f>
        <v>0</v>
      </c>
      <c r="M17" s="49">
        <f>VLOOKUP(B17,'[1]EIB Aid Shares'!B:E,4,0)*VLOOKUP("USD",'[1]Exchange Rates'!B:C,2,0)</f>
        <v>0</v>
      </c>
      <c r="N17" s="48">
        <f t="shared" si="1"/>
        <v>0</v>
      </c>
      <c r="O17" s="101">
        <f t="shared" si="2"/>
        <v>0</v>
      </c>
      <c r="P17" s="50" t="e">
        <f t="shared" si="3"/>
        <v>#VALUE!</v>
      </c>
      <c r="Q17" s="51" t="e">
        <f t="shared" si="4"/>
        <v>#VALUE!</v>
      </c>
      <c r="R17" s="48" t="e">
        <f>SUMIFS('[1]Bilateral Assistance, MAIN DATA'!S:S,'[1]Bilateral Assistance, MAIN DATA'!AY:AY,1, '[1]Bilateral Assistance, MAIN DATA'!B:B,B17)/1000000000*VLOOKUP("USD",'[1]Exchange Rates'!B:C,2,0)</f>
        <v>#VALUE!</v>
      </c>
      <c r="S17" s="102" t="e">
        <f t="shared" si="5"/>
        <v>#VALUE!</v>
      </c>
      <c r="T17" s="44" t="e">
        <f>(SUMIFS('[1]Bilateral Assistance, MAIN DATA'!S:S,'[1]Bilateral Assistance, MAIN DATA'!B:B,B17,'[1]Bilateral Assistance, MAIN DATA'!AN:AN,1)/1000000000)*VLOOKUP("USD",'[1]Exchange Rates'!B:C,2,0)</f>
        <v>#VALUE!</v>
      </c>
      <c r="U17" s="44" t="e">
        <f t="shared" si="6"/>
        <v>#VALUE!</v>
      </c>
      <c r="V17" s="53"/>
    </row>
    <row r="18" spans="2:22" ht="15.95" customHeight="1" x14ac:dyDescent="0.25">
      <c r="B18" s="52" t="s">
        <v>33</v>
      </c>
      <c r="C18" s="23">
        <v>1</v>
      </c>
      <c r="D18" s="99" t="e">
        <f>(SUMIFS('[1]Bilateral Assistance, MAIN DATA'!S:S,'[1]Bilateral Assistance, MAIN DATA'!D:D,"Financial",'[1]Bilateral Assistance, MAIN DATA'!B:B,'[1]Country Summary ($)'!B18)/1000000000)*VLOOKUP("USD",'[1]Exchange Rates'!B:C,2,0)</f>
        <v>#VALUE!</v>
      </c>
      <c r="E18" s="99" t="e">
        <f>SUMIFS('[1]Bilateral Assistance, MAIN DATA'!S:S,'[1]Bilateral Assistance, MAIN DATA'!D:D,"Humanitarian",'[1]Bilateral Assistance, MAIN DATA'!B:B,'[1]Country Summary ($)'!B18)/1000000000*VLOOKUP("USD",'[1]Exchange Rates'!B:C,2,0)</f>
        <v>#VALUE!</v>
      </c>
      <c r="F18" s="99" t="e">
        <f>SUMIFS('[1]Bilateral Assistance, MAIN DATA'!S:S,'[1]Bilateral Assistance, MAIN DATA'!D:D,"Military",'[1]Bilateral Assistance, MAIN DATA'!B:B,'[1]Country Summary ($)'!B18)/1000000000*VLOOKUP("USD",'[1]Exchange Rates'!B:C,2,0)</f>
        <v>#VALUE!</v>
      </c>
      <c r="G18" s="44" t="e">
        <f t="shared" si="7"/>
        <v>#VALUE!</v>
      </c>
      <c r="H18" s="46">
        <f>68955083280.1922/1000000000</f>
        <v>68.955083280192198</v>
      </c>
      <c r="I18" s="46">
        <f>H18/VLOOKUP("USD",'[1]Exchange Rates'!B:C,2,0)</f>
        <v>65.279828912422801</v>
      </c>
      <c r="J18" s="47" t="e">
        <f t="shared" si="0"/>
        <v>#VALUE!</v>
      </c>
      <c r="K18" s="48">
        <f>VLOOKUP(B18,'[1]EU Aid Shares'!B:E,4,0)*VLOOKUP("USD",'[1]Exchange Rates'!B:C,2,0)</f>
        <v>0.34079651767543667</v>
      </c>
      <c r="L18" s="48">
        <f>VLOOKUP(B18,'[1]EPF Aid Shares'!B:G,6,0)*VLOOKUP("USD",'[1]Exchange Rates'!B:C,2,0)</f>
        <v>2.2685347195886739E-2</v>
      </c>
      <c r="M18" s="49">
        <f>VLOOKUP(B18,'[1]EIB Aid Shares'!B:E,4,0)*VLOOKUP("USD",'[1]Exchange Rates'!B:C,2,0)</f>
        <v>1.0195332467109427E-2</v>
      </c>
      <c r="N18" s="48">
        <f t="shared" si="1"/>
        <v>0.3736771973384328</v>
      </c>
      <c r="O18" s="101">
        <f t="shared" si="2"/>
        <v>0.5419139236189916</v>
      </c>
      <c r="P18" s="50" t="e">
        <f t="shared" si="3"/>
        <v>#VALUE!</v>
      </c>
      <c r="Q18" s="51" t="e">
        <f t="shared" si="4"/>
        <v>#VALUE!</v>
      </c>
      <c r="R18" s="48" t="e">
        <f>SUMIFS('[1]Bilateral Assistance, MAIN DATA'!S:S,'[1]Bilateral Assistance, MAIN DATA'!AY:AY,1, '[1]Bilateral Assistance, MAIN DATA'!B:B,B18)/1000000000*VLOOKUP("USD",'[1]Exchange Rates'!B:C,2,0)</f>
        <v>#VALUE!</v>
      </c>
      <c r="S18" s="102" t="e">
        <f t="shared" si="5"/>
        <v>#VALUE!</v>
      </c>
      <c r="T18" s="44" t="e">
        <f>(SUMIFS('[1]Bilateral Assistance, MAIN DATA'!S:S,'[1]Bilateral Assistance, MAIN DATA'!B:B,B18,'[1]Bilateral Assistance, MAIN DATA'!AN:AN,1)/1000000000)*VLOOKUP("USD",'[1]Exchange Rates'!B:C,2,0)</f>
        <v>#VALUE!</v>
      </c>
      <c r="U18" s="44" t="e">
        <f t="shared" si="6"/>
        <v>#VALUE!</v>
      </c>
      <c r="V18" s="53"/>
    </row>
    <row r="19" spans="2:22" ht="15.95" customHeight="1" x14ac:dyDescent="0.25">
      <c r="B19" s="52" t="s">
        <v>34</v>
      </c>
      <c r="C19" s="23">
        <v>1</v>
      </c>
      <c r="D19" s="99" t="e">
        <f>(SUMIFS('[1]Bilateral Assistance, MAIN DATA'!S:S,'[1]Bilateral Assistance, MAIN DATA'!D:D,"Financial",'[1]Bilateral Assistance, MAIN DATA'!B:B,'[1]Country Summary ($)'!B19)/1000000000)*VLOOKUP("USD",'[1]Exchange Rates'!B:C,2,0)</f>
        <v>#VALUE!</v>
      </c>
      <c r="E19" s="99" t="e">
        <f>SUMIFS('[1]Bilateral Assistance, MAIN DATA'!S:S,'[1]Bilateral Assistance, MAIN DATA'!D:D,"Humanitarian",'[1]Bilateral Assistance, MAIN DATA'!B:B,'[1]Country Summary ($)'!B19)/1000000000*VLOOKUP("USD",'[1]Exchange Rates'!B:C,2,0)</f>
        <v>#VALUE!</v>
      </c>
      <c r="F19" s="99" t="e">
        <f>SUMIFS('[1]Bilateral Assistance, MAIN DATA'!S:S,'[1]Bilateral Assistance, MAIN DATA'!D:D,"Military",'[1]Bilateral Assistance, MAIN DATA'!B:B,'[1]Country Summary ($)'!B19)/1000000000*VLOOKUP("USD",'[1]Exchange Rates'!B:C,2,0)</f>
        <v>#VALUE!</v>
      </c>
      <c r="G19" s="44" t="e">
        <f t="shared" si="7"/>
        <v>#VALUE!</v>
      </c>
      <c r="H19" s="46">
        <f>28407867534.0035/1000000000</f>
        <v>28.407867534003501</v>
      </c>
      <c r="I19" s="46">
        <f>H19/VLOOKUP("USD",'[1]Exchange Rates'!B:C,2,0)</f>
        <v>26.893749440503171</v>
      </c>
      <c r="J19" s="47" t="e">
        <f t="shared" si="0"/>
        <v>#VALUE!</v>
      </c>
      <c r="K19" s="48">
        <f>VLOOKUP(B19,'[1]EU Aid Shares'!B:E,4,0)*VLOOKUP("USD",'[1]Exchange Rates'!B:C,2,0)</f>
        <v>0.12758053316186971</v>
      </c>
      <c r="L19" s="48">
        <f>VLOOKUP(B19,'[1]EPF Aid Shares'!B:G,6,0)*VLOOKUP("USD",'[1]Exchange Rates'!B:C,2,0)</f>
        <v>9.1202758209542843E-3</v>
      </c>
      <c r="M19" s="49">
        <f>VLOOKUP(B19,'[1]EIB Aid Shares'!B:E,4,0)*VLOOKUP("USD",'[1]Exchange Rates'!B:C,2,0)</f>
        <v>3.0856089271174914E-3</v>
      </c>
      <c r="N19" s="48">
        <f t="shared" si="1"/>
        <v>0.13978641790994148</v>
      </c>
      <c r="O19" s="101">
        <f t="shared" si="2"/>
        <v>0.49206938092984515</v>
      </c>
      <c r="P19" s="50" t="e">
        <f t="shared" si="3"/>
        <v>#VALUE!</v>
      </c>
      <c r="Q19" s="51" t="e">
        <f t="shared" si="4"/>
        <v>#VALUE!</v>
      </c>
      <c r="R19" s="48" t="e">
        <f>SUMIFS('[1]Bilateral Assistance, MAIN DATA'!S:S,'[1]Bilateral Assistance, MAIN DATA'!AY:AY,1, '[1]Bilateral Assistance, MAIN DATA'!B:B,B19)/1000000000*VLOOKUP("USD",'[1]Exchange Rates'!B:C,2,0)</f>
        <v>#VALUE!</v>
      </c>
      <c r="S19" s="102" t="e">
        <f t="shared" si="5"/>
        <v>#VALUE!</v>
      </c>
      <c r="T19" s="44" t="e">
        <f>(SUMIFS('[1]Bilateral Assistance, MAIN DATA'!S:S,'[1]Bilateral Assistance, MAIN DATA'!B:B,B19,'[1]Bilateral Assistance, MAIN DATA'!AN:AN,1)/1000000000)*VLOOKUP("USD",'[1]Exchange Rates'!B:C,2,0)</f>
        <v>#VALUE!</v>
      </c>
      <c r="U19" s="44" t="e">
        <f t="shared" si="6"/>
        <v>#VALUE!</v>
      </c>
    </row>
    <row r="20" spans="2:22" ht="15.95" customHeight="1" x14ac:dyDescent="0.25">
      <c r="B20" s="52" t="s">
        <v>35</v>
      </c>
      <c r="C20" s="23">
        <v>1</v>
      </c>
      <c r="D20" s="99" t="e">
        <f>(SUMIFS('[1]Bilateral Assistance, MAIN DATA'!S:S,'[1]Bilateral Assistance, MAIN DATA'!D:D,"Financial",'[1]Bilateral Assistance, MAIN DATA'!B:B,'[1]Country Summary ($)'!B20)/1000000000)*VLOOKUP("USD",'[1]Exchange Rates'!B:C,2,0)</f>
        <v>#VALUE!</v>
      </c>
      <c r="E20" s="99" t="e">
        <f>SUMIFS('[1]Bilateral Assistance, MAIN DATA'!S:S,'[1]Bilateral Assistance, MAIN DATA'!D:D,"Humanitarian",'[1]Bilateral Assistance, MAIN DATA'!B:B,'[1]Country Summary ($)'!B20)/1000000000*VLOOKUP("USD",'[1]Exchange Rates'!B:C,2,0)</f>
        <v>#VALUE!</v>
      </c>
      <c r="F20" s="99" t="e">
        <f>SUMIFS('[1]Bilateral Assistance, MAIN DATA'!S:S,'[1]Bilateral Assistance, MAIN DATA'!D:D,"Military",'[1]Bilateral Assistance, MAIN DATA'!B:B,'[1]Country Summary ($)'!B20)/1000000000*VLOOKUP("USD",'[1]Exchange Rates'!B:C,2,0)</f>
        <v>#VALUE!</v>
      </c>
      <c r="G20" s="44" t="e">
        <f t="shared" si="7"/>
        <v>#VALUE!</v>
      </c>
      <c r="H20" s="46">
        <f>281777887121.451/1000000000</f>
        <v>281.77788712145099</v>
      </c>
      <c r="I20" s="46">
        <f>H20/VLOOKUP("USD",'[1]Exchange Rates'!B:C,2,0)</f>
        <v>266.75933647775344</v>
      </c>
      <c r="J20" s="47" t="e">
        <f t="shared" si="0"/>
        <v>#VALUE!</v>
      </c>
      <c r="K20" s="48">
        <f>VLOOKUP(B20,'[1]EU Aid Shares'!B:E,4,0)*VLOOKUP("USD",'[1]Exchange Rates'!B:C,2,0)</f>
        <v>1.1939513370182637</v>
      </c>
      <c r="L20" s="48">
        <f>VLOOKUP(B20,'[1]EPF Aid Shares'!B:G,6,0)*VLOOKUP("USD",'[1]Exchange Rates'!B:C,2,0)</f>
        <v>9.110402102631128E-2</v>
      </c>
      <c r="M20" s="49">
        <f>VLOOKUP(B20,'[1]EIB Aid Shares'!B:E,4,0)*VLOOKUP("USD",'[1]Exchange Rates'!B:C,2,0)</f>
        <v>2.1180496297903188E-2</v>
      </c>
      <c r="N20" s="48">
        <f t="shared" si="1"/>
        <v>1.3062358543424781</v>
      </c>
      <c r="O20" s="101">
        <f t="shared" si="2"/>
        <v>0.46356932677952423</v>
      </c>
      <c r="P20" s="50" t="e">
        <f t="shared" si="3"/>
        <v>#VALUE!</v>
      </c>
      <c r="Q20" s="51" t="e">
        <f t="shared" si="4"/>
        <v>#VALUE!</v>
      </c>
      <c r="R20" s="48" t="e">
        <f>SUMIFS('[1]Bilateral Assistance, MAIN DATA'!S:S,'[1]Bilateral Assistance, MAIN DATA'!AY:AY,1, '[1]Bilateral Assistance, MAIN DATA'!B:B,B20)/1000000000*VLOOKUP("USD",'[1]Exchange Rates'!B:C,2,0)</f>
        <v>#VALUE!</v>
      </c>
      <c r="S20" s="102" t="e">
        <f t="shared" si="5"/>
        <v>#VALUE!</v>
      </c>
      <c r="T20" s="44" t="e">
        <f>(SUMIFS('[1]Bilateral Assistance, MAIN DATA'!S:S,'[1]Bilateral Assistance, MAIN DATA'!B:B,B20,'[1]Bilateral Assistance, MAIN DATA'!AN:AN,1)/1000000000)*VLOOKUP("USD",'[1]Exchange Rates'!B:C,2,0)</f>
        <v>#VALUE!</v>
      </c>
      <c r="U20" s="44" t="e">
        <f t="shared" si="6"/>
        <v>#VALUE!</v>
      </c>
    </row>
    <row r="21" spans="2:22" ht="15.95" customHeight="1" x14ac:dyDescent="0.25">
      <c r="B21" s="52" t="s">
        <v>36</v>
      </c>
      <c r="C21" s="23">
        <v>1</v>
      </c>
      <c r="D21" s="99" t="e">
        <f>(SUMIFS('[1]Bilateral Assistance, MAIN DATA'!S:S,'[1]Bilateral Assistance, MAIN DATA'!D:D,"Financial",'[1]Bilateral Assistance, MAIN DATA'!B:B,'[1]Country Summary ($)'!B21)/1000000000)*VLOOKUP("USD",'[1]Exchange Rates'!B:C,2,0)</f>
        <v>#VALUE!</v>
      </c>
      <c r="E21" s="99" t="e">
        <f>SUMIFS('[1]Bilateral Assistance, MAIN DATA'!S:S,'[1]Bilateral Assistance, MAIN DATA'!D:D,"Humanitarian",'[1]Bilateral Assistance, MAIN DATA'!B:B,'[1]Country Summary ($)'!B21)/1000000000*VLOOKUP("USD",'[1]Exchange Rates'!B:C,2,0)</f>
        <v>#VALUE!</v>
      </c>
      <c r="F21" s="99" t="e">
        <f>SUMIFS('[1]Bilateral Assistance, MAIN DATA'!S:S,'[1]Bilateral Assistance, MAIN DATA'!D:D,"Military",'[1]Bilateral Assistance, MAIN DATA'!B:B,'[1]Country Summary ($)'!B21)/1000000000*VLOOKUP("USD",'[1]Exchange Rates'!B:C,2,0)</f>
        <v>#VALUE!</v>
      </c>
      <c r="G21" s="44" t="e">
        <f t="shared" si="7"/>
        <v>#VALUE!</v>
      </c>
      <c r="H21" s="46">
        <f>398303272764.46/1000000000</f>
        <v>398.30327276446002</v>
      </c>
      <c r="I21" s="46">
        <f>H21/VLOOKUP("USD",'[1]Exchange Rates'!B:C,2,0)</f>
        <v>377.07400621457919</v>
      </c>
      <c r="J21" s="47" t="e">
        <f t="shared" si="0"/>
        <v>#VALUE!</v>
      </c>
      <c r="K21" s="48">
        <f>VLOOKUP(B21,'[1]EU Aid Shares'!B:E,4,0)*VLOOKUP("USD",'[1]Exchange Rates'!B:C,2,0)</f>
        <v>2.0653153250248679</v>
      </c>
      <c r="L21" s="48">
        <f>VLOOKUP(B21,'[1]EPF Aid Shares'!B:G,6,0)*VLOOKUP("USD",'[1]Exchange Rates'!B:C,2,0)</f>
        <v>0.1417500528597273</v>
      </c>
      <c r="M21" s="49">
        <f>VLOOKUP(B21,'[1]EIB Aid Shares'!B:E,4,0)*VLOOKUP("USD",'[1]Exchange Rates'!B:C,2,0)</f>
        <v>6.2934504498569049E-2</v>
      </c>
      <c r="N21" s="48">
        <f t="shared" si="1"/>
        <v>2.2699998823831642</v>
      </c>
      <c r="O21" s="101">
        <f t="shared" si="2"/>
        <v>0.56991745677308248</v>
      </c>
      <c r="P21" s="50" t="e">
        <f t="shared" si="3"/>
        <v>#VALUE!</v>
      </c>
      <c r="Q21" s="51" t="e">
        <f t="shared" si="4"/>
        <v>#VALUE!</v>
      </c>
      <c r="R21" s="48" t="e">
        <f>SUMIFS('[1]Bilateral Assistance, MAIN DATA'!S:S,'[1]Bilateral Assistance, MAIN DATA'!AY:AY,1, '[1]Bilateral Assistance, MAIN DATA'!B:B,B21)/1000000000*VLOOKUP("USD",'[1]Exchange Rates'!B:C,2,0)</f>
        <v>#VALUE!</v>
      </c>
      <c r="S21" s="102" t="e">
        <f t="shared" si="5"/>
        <v>#VALUE!</v>
      </c>
      <c r="T21" s="44" t="e">
        <f>(SUMIFS('[1]Bilateral Assistance, MAIN DATA'!S:S,'[1]Bilateral Assistance, MAIN DATA'!B:B,B21,'[1]Bilateral Assistance, MAIN DATA'!AN:AN,1)/1000000000)*VLOOKUP("USD",'[1]Exchange Rates'!B:C,2,0)</f>
        <v>#VALUE!</v>
      </c>
      <c r="U21" s="44" t="e">
        <f t="shared" si="6"/>
        <v>#VALUE!</v>
      </c>
    </row>
    <row r="22" spans="2:22" ht="15.95" customHeight="1" x14ac:dyDescent="0.25">
      <c r="B22" s="52" t="s">
        <v>37</v>
      </c>
      <c r="C22" s="23">
        <v>1</v>
      </c>
      <c r="D22" s="99" t="e">
        <f>(SUMIFS('[1]Bilateral Assistance, MAIN DATA'!S:S,'[1]Bilateral Assistance, MAIN DATA'!D:D,"Financial",'[1]Bilateral Assistance, MAIN DATA'!B:B,'[1]Country Summary ($)'!B22)/1000000000)*VLOOKUP("USD",'[1]Exchange Rates'!B:C,2,0)</f>
        <v>#VALUE!</v>
      </c>
      <c r="E22" s="99" t="e">
        <f>SUMIFS('[1]Bilateral Assistance, MAIN DATA'!S:S,'[1]Bilateral Assistance, MAIN DATA'!D:D,"Humanitarian",'[1]Bilateral Assistance, MAIN DATA'!B:B,'[1]Country Summary ($)'!B22)/1000000000*VLOOKUP("USD",'[1]Exchange Rates'!B:C,2,0)</f>
        <v>#VALUE!</v>
      </c>
      <c r="F22" s="99" t="e">
        <f>SUMIFS('[1]Bilateral Assistance, MAIN DATA'!S:S,'[1]Bilateral Assistance, MAIN DATA'!D:D,"Military",'[1]Bilateral Assistance, MAIN DATA'!B:B,'[1]Country Summary ($)'!B22)/1000000000*VLOOKUP("USD",'[1]Exchange Rates'!B:C,2,0)</f>
        <v>#VALUE!</v>
      </c>
      <c r="G22" s="44" t="e">
        <f t="shared" si="7"/>
        <v>#VALUE!</v>
      </c>
      <c r="H22" s="46">
        <f>37191166151.98/1000000000</f>
        <v>37.191166151980006</v>
      </c>
      <c r="I22" s="46">
        <f>H22/VLOOKUP("USD",'[1]Exchange Rates'!B:C,2,0)</f>
        <v>35.208904811114273</v>
      </c>
      <c r="J22" s="47" t="e">
        <f t="shared" si="0"/>
        <v>#VALUE!</v>
      </c>
      <c r="K22" s="48">
        <f>VLOOKUP(B22,'[1]EU Aid Shares'!B:E,4,0)*VLOOKUP("USD",'[1]Exchange Rates'!B:C,2,0)</f>
        <v>0.16190452521180274</v>
      </c>
      <c r="L22" s="48">
        <f>VLOOKUP(B22,'[1]EPF Aid Shares'!B:G,6,0)*VLOOKUP("USD",'[1]Exchange Rates'!B:C,2,0)</f>
        <v>1.191346246411186E-2</v>
      </c>
      <c r="M22" s="49">
        <f>VLOOKUP(B22,'[1]EIB Aid Shares'!B:E,4,0)*VLOOKUP("USD",'[1]Exchange Rates'!B:C,2,0)</f>
        <v>1.9794262935061702E-3</v>
      </c>
      <c r="N22" s="48">
        <f t="shared" si="1"/>
        <v>0.17579741396942078</v>
      </c>
      <c r="O22" s="101">
        <f t="shared" si="2"/>
        <v>0.47268594173958584</v>
      </c>
      <c r="P22" s="50" t="e">
        <f t="shared" si="3"/>
        <v>#VALUE!</v>
      </c>
      <c r="Q22" s="51" t="e">
        <f t="shared" si="4"/>
        <v>#VALUE!</v>
      </c>
      <c r="R22" s="48" t="e">
        <f>SUMIFS('[1]Bilateral Assistance, MAIN DATA'!S:S,'[1]Bilateral Assistance, MAIN DATA'!AY:AY,1, '[1]Bilateral Assistance, MAIN DATA'!B:B,B22)/1000000000*VLOOKUP("USD",'[1]Exchange Rates'!B:C,2,0)</f>
        <v>#VALUE!</v>
      </c>
      <c r="S22" s="102" t="e">
        <f t="shared" si="5"/>
        <v>#VALUE!</v>
      </c>
      <c r="T22" s="44" t="e">
        <f>(SUMIFS('[1]Bilateral Assistance, MAIN DATA'!S:S,'[1]Bilateral Assistance, MAIN DATA'!B:B,B22,'[1]Bilateral Assistance, MAIN DATA'!AN:AN,1)/1000000000)*VLOOKUP("USD",'[1]Exchange Rates'!B:C,2,0)</f>
        <v>#VALUE!</v>
      </c>
      <c r="U22" s="44" t="e">
        <f t="shared" si="6"/>
        <v>#VALUE!</v>
      </c>
    </row>
    <row r="23" spans="2:22" ht="15.95" customHeight="1" x14ac:dyDescent="0.25">
      <c r="B23" s="54" t="s">
        <v>38</v>
      </c>
      <c r="C23" s="23">
        <v>0</v>
      </c>
      <c r="D23" s="99" t="e">
        <f>(SUMIFS('[1]Bilateral Assistance, MAIN DATA'!S:S,'[1]Bilateral Assistance, MAIN DATA'!D:D,"Financial",'[1]Bilateral Assistance, MAIN DATA'!B:B,'[1]Country Summary ($)'!B23)/1000000000)*VLOOKUP("USD",'[1]Exchange Rates'!B:C,2,0)</f>
        <v>#VALUE!</v>
      </c>
      <c r="E23" s="99" t="e">
        <f>SUMIFS('[1]Bilateral Assistance, MAIN DATA'!S:S,'[1]Bilateral Assistance, MAIN DATA'!D:D,"Humanitarian",'[1]Bilateral Assistance, MAIN DATA'!B:B,'[1]Country Summary ($)'!B23)/1000000000*VLOOKUP("USD",'[1]Exchange Rates'!B:C,2,0)</f>
        <v>#VALUE!</v>
      </c>
      <c r="F23" s="99" t="e">
        <f>SUMIFS('[1]Bilateral Assistance, MAIN DATA'!S:S,'[1]Bilateral Assistance, MAIN DATA'!D:D,"Military",'[1]Bilateral Assistance, MAIN DATA'!B:B,'[1]Country Summary ($)'!B23)/1000000000*VLOOKUP("USD",'[1]Exchange Rates'!B:C,2,0)</f>
        <v>#VALUE!</v>
      </c>
      <c r="G23" s="44" t="e">
        <f t="shared" si="7"/>
        <v>#VALUE!</v>
      </c>
      <c r="H23" s="100">
        <f>17177419592825/1000000000</f>
        <v>17177.419592825001</v>
      </c>
      <c r="I23" s="46">
        <f>H23/VLOOKUP("USD",'[1]Exchange Rates'!B:C,2,0)</f>
        <v>16261.875975409448</v>
      </c>
      <c r="J23" s="47" t="e">
        <f t="shared" si="0"/>
        <v>#VALUE!</v>
      </c>
      <c r="K23" s="48">
        <f>VLOOKUP(B23,'[1]EU Aid Shares'!B:E,4,0)*VLOOKUP("USD",'[1]Exchange Rates'!B:C,2,0)</f>
        <v>0</v>
      </c>
      <c r="L23" s="48">
        <f>VLOOKUP(B23,'[1]EPF Aid Shares'!B:G,6,0)*VLOOKUP("USD",'[1]Exchange Rates'!B:C,2,0)</f>
        <v>0</v>
      </c>
      <c r="M23" s="49">
        <f>VLOOKUP(B23,'[1]EIB Aid Shares'!B:E,4,0)*VLOOKUP("USD",'[1]Exchange Rates'!B:C,2,0)</f>
        <v>0</v>
      </c>
      <c r="N23" s="48">
        <f t="shared" si="1"/>
        <v>0</v>
      </c>
      <c r="O23" s="101">
        <f t="shared" si="2"/>
        <v>0</v>
      </c>
      <c r="P23" s="50" t="e">
        <f t="shared" si="3"/>
        <v>#VALUE!</v>
      </c>
      <c r="Q23" s="51" t="e">
        <f t="shared" si="4"/>
        <v>#VALUE!</v>
      </c>
      <c r="R23" s="48" t="e">
        <f>SUMIFS('[1]Bilateral Assistance, MAIN DATA'!S:S,'[1]Bilateral Assistance, MAIN DATA'!AY:AY,1, '[1]Bilateral Assistance, MAIN DATA'!B:B,B23)/1000000000*VLOOKUP("USD",'[1]Exchange Rates'!B:C,2,0)</f>
        <v>#VALUE!</v>
      </c>
      <c r="S23" s="102" t="e">
        <f t="shared" si="5"/>
        <v>#VALUE!</v>
      </c>
      <c r="T23" s="44" t="e">
        <f>(SUMIFS('[1]Bilateral Assistance, MAIN DATA'!S:S,'[1]Bilateral Assistance, MAIN DATA'!B:B,B23,'[1]Bilateral Assistance, MAIN DATA'!AN:AN,1)/1000000000)*VLOOKUP("USD",'[1]Exchange Rates'!B:C,2,0)</f>
        <v>#VALUE!</v>
      </c>
      <c r="U23" s="44" t="e">
        <f t="shared" si="6"/>
        <v>#VALUE!</v>
      </c>
    </row>
    <row r="24" spans="2:22" ht="15.95" customHeight="1" x14ac:dyDescent="0.25">
      <c r="B24" s="52" t="s">
        <v>39</v>
      </c>
      <c r="C24" s="23">
        <v>1</v>
      </c>
      <c r="D24" s="99" t="e">
        <f>(SUMIFS('[1]Bilateral Assistance, MAIN DATA'!S:S,'[1]Bilateral Assistance, MAIN DATA'!D:D,"Financial",'[1]Bilateral Assistance, MAIN DATA'!B:B,'[1]Country Summary ($)'!B24)/1000000000)*VLOOKUP("USD",'[1]Exchange Rates'!B:C,2,0)</f>
        <v>#VALUE!</v>
      </c>
      <c r="E24" s="99" t="e">
        <f>SUMIFS('[1]Bilateral Assistance, MAIN DATA'!S:S,'[1]Bilateral Assistance, MAIN DATA'!D:D,"Humanitarian",'[1]Bilateral Assistance, MAIN DATA'!B:B,'[1]Country Summary ($)'!B24)/1000000000*VLOOKUP("USD",'[1]Exchange Rates'!B:C,2,0)</f>
        <v>#VALUE!</v>
      </c>
      <c r="F24" s="99" t="e">
        <f>SUMIFS('[1]Bilateral Assistance, MAIN DATA'!S:S,'[1]Bilateral Assistance, MAIN DATA'!D:D,"Military",'[1]Bilateral Assistance, MAIN DATA'!B:B,'[1]Country Summary ($)'!B24)/1000000000*VLOOKUP("USD",'[1]Exchange Rates'!B:C,2,0)</f>
        <v>#VALUE!</v>
      </c>
      <c r="G24" s="44" t="e">
        <f t="shared" si="7"/>
        <v>#VALUE!</v>
      </c>
      <c r="H24" s="46">
        <f>297301883523.251/1000000000</f>
        <v>297.30188352325098</v>
      </c>
      <c r="I24" s="46">
        <f>H24/VLOOKUP("USD",'[1]Exchange Rates'!B:C,2,0)</f>
        <v>281.45591548163492</v>
      </c>
      <c r="J24" s="47" t="e">
        <f t="shared" si="0"/>
        <v>#VALUE!</v>
      </c>
      <c r="K24" s="48">
        <f>VLOOKUP(B24,'[1]EU Aid Shares'!B:E,4,0)*VLOOKUP("USD",'[1]Exchange Rates'!B:C,2,0)</f>
        <v>1.3847112860550945</v>
      </c>
      <c r="L24" s="48">
        <f>VLOOKUP(B24,'[1]EPF Aid Shares'!B:G,6,0)*VLOOKUP("USD",'[1]Exchange Rates'!B:C,2,0)</f>
        <v>0.10624524613437827</v>
      </c>
      <c r="M24" s="49">
        <f>VLOOKUP(B24,'[1]EIB Aid Shares'!B:E,4,0)*VLOOKUP("USD",'[1]Exchange Rates'!B:C,2,0)</f>
        <v>3.5449572054193634E-2</v>
      </c>
      <c r="N24" s="48">
        <f t="shared" si="1"/>
        <v>1.5264061042436665</v>
      </c>
      <c r="O24" s="101">
        <f t="shared" si="2"/>
        <v>0.51341958757697925</v>
      </c>
      <c r="P24" s="50" t="e">
        <f t="shared" si="3"/>
        <v>#VALUE!</v>
      </c>
      <c r="Q24" s="51" t="e">
        <f t="shared" si="4"/>
        <v>#VALUE!</v>
      </c>
      <c r="R24" s="48" t="e">
        <f>SUMIFS('[1]Bilateral Assistance, MAIN DATA'!S:S,'[1]Bilateral Assistance, MAIN DATA'!AY:AY,1, '[1]Bilateral Assistance, MAIN DATA'!B:B,B24)/1000000000*VLOOKUP("USD",'[1]Exchange Rates'!B:C,2,0)</f>
        <v>#VALUE!</v>
      </c>
      <c r="S24" s="102" t="e">
        <f t="shared" si="5"/>
        <v>#VALUE!</v>
      </c>
      <c r="T24" s="44" t="e">
        <f>(SUMIFS('[1]Bilateral Assistance, MAIN DATA'!S:S,'[1]Bilateral Assistance, MAIN DATA'!B:B,B24,'[1]Bilateral Assistance, MAIN DATA'!AN:AN,1)/1000000000)*VLOOKUP("USD",'[1]Exchange Rates'!B:C,2,0)</f>
        <v>#VALUE!</v>
      </c>
      <c r="U24" s="44" t="e">
        <f t="shared" si="6"/>
        <v>#VALUE!</v>
      </c>
    </row>
    <row r="25" spans="2:22" ht="15.95" customHeight="1" x14ac:dyDescent="0.25">
      <c r="B25" s="52" t="s">
        <v>40</v>
      </c>
      <c r="C25" s="23">
        <v>1</v>
      </c>
      <c r="D25" s="99" t="e">
        <f>(SUMIFS('[1]Bilateral Assistance, MAIN DATA'!S:S,'[1]Bilateral Assistance, MAIN DATA'!D:D,"Financial",'[1]Bilateral Assistance, MAIN DATA'!B:B,'[1]Country Summary ($)'!B25)/1000000000)*VLOOKUP("USD",'[1]Exchange Rates'!B:C,2,0)</f>
        <v>#VALUE!</v>
      </c>
      <c r="E25" s="99" t="e">
        <f>SUMIFS('[1]Bilateral Assistance, MAIN DATA'!S:S,'[1]Bilateral Assistance, MAIN DATA'!D:D,"Humanitarian",'[1]Bilateral Assistance, MAIN DATA'!B:B,'[1]Country Summary ($)'!B25)/1000000000*VLOOKUP("USD",'[1]Exchange Rates'!B:C,2,0)</f>
        <v>#VALUE!</v>
      </c>
      <c r="F25" s="99" t="e">
        <f>SUMIFS('[1]Bilateral Assistance, MAIN DATA'!S:S,'[1]Bilateral Assistance, MAIN DATA'!D:D,"Military",'[1]Bilateral Assistance, MAIN DATA'!B:B,'[1]Country Summary ($)'!B25)/1000000000*VLOOKUP("USD",'[1]Exchange Rates'!B:C,2,0)</f>
        <v>#VALUE!</v>
      </c>
      <c r="G25" s="44" t="e">
        <f t="shared" si="7"/>
        <v>#VALUE!</v>
      </c>
      <c r="H25" s="46">
        <f>2957879759263.52/1000000000</f>
        <v>2957.8797592635201</v>
      </c>
      <c r="I25" s="46">
        <f>H25/VLOOKUP("USD",'[1]Exchange Rates'!B:C,2,0)</f>
        <v>2800.2269802740889</v>
      </c>
      <c r="J25" s="47" t="e">
        <f t="shared" si="0"/>
        <v>#VALUE!</v>
      </c>
      <c r="K25" s="48">
        <f>VLOOKUP(B25,'[1]EU Aid Shares'!B:E,4,0)*VLOOKUP("USD",'[1]Exchange Rates'!B:C,2,0)</f>
        <v>13.781606394367516</v>
      </c>
      <c r="L25" s="48">
        <f>VLOOKUP(B25,'[1]EPF Aid Shares'!B:G,6,0)*VLOOKUP("USD",'[1]Exchange Rates'!B:C,2,0)</f>
        <v>1.0267150738867046</v>
      </c>
      <c r="M25" s="49">
        <f>VLOOKUP(B25,'[1]EIB Aid Shares'!B:E,4,0)*VLOOKUP("USD",'[1]Exchange Rates'!B:C,2,0)</f>
        <v>0.44840860697008661</v>
      </c>
      <c r="N25" s="48">
        <f t="shared" si="1"/>
        <v>15.256730075224308</v>
      </c>
      <c r="O25" s="101">
        <f t="shared" si="2"/>
        <v>0.51579953605088624</v>
      </c>
      <c r="P25" s="50" t="e">
        <f t="shared" si="3"/>
        <v>#VALUE!</v>
      </c>
      <c r="Q25" s="51" t="e">
        <f t="shared" si="4"/>
        <v>#VALUE!</v>
      </c>
      <c r="R25" s="48" t="e">
        <f>SUMIFS('[1]Bilateral Assistance, MAIN DATA'!S:S,'[1]Bilateral Assistance, MAIN DATA'!AY:AY,1, '[1]Bilateral Assistance, MAIN DATA'!B:B,B25)/1000000000*VLOOKUP("USD",'[1]Exchange Rates'!B:C,2,0)</f>
        <v>#VALUE!</v>
      </c>
      <c r="S25" s="102" t="e">
        <f t="shared" si="5"/>
        <v>#VALUE!</v>
      </c>
      <c r="T25" s="44" t="e">
        <f>(SUMIFS('[1]Bilateral Assistance, MAIN DATA'!S:S,'[1]Bilateral Assistance, MAIN DATA'!B:B,B25,'[1]Bilateral Assistance, MAIN DATA'!AN:AN,1)/1000000000)*VLOOKUP("USD",'[1]Exchange Rates'!B:C,2,0)</f>
        <v>#VALUE!</v>
      </c>
      <c r="U25" s="44" t="e">
        <f t="shared" si="6"/>
        <v>#VALUE!</v>
      </c>
    </row>
    <row r="26" spans="2:22" ht="15.95" customHeight="1" x14ac:dyDescent="0.25">
      <c r="B26" s="52" t="s">
        <v>41</v>
      </c>
      <c r="C26" s="23">
        <v>1</v>
      </c>
      <c r="D26" s="99" t="e">
        <f>(SUMIFS('[1]Bilateral Assistance, MAIN DATA'!S:S,'[1]Bilateral Assistance, MAIN DATA'!D:D,"Financial",'[1]Bilateral Assistance, MAIN DATA'!B:B,'[1]Country Summary ($)'!B26)/1000000000)*VLOOKUP("USD",'[1]Exchange Rates'!B:C,2,0)</f>
        <v>#VALUE!</v>
      </c>
      <c r="E26" s="99" t="e">
        <f>SUMIFS('[1]Bilateral Assistance, MAIN DATA'!S:S,'[1]Bilateral Assistance, MAIN DATA'!D:D,"Humanitarian",'[1]Bilateral Assistance, MAIN DATA'!B:B,'[1]Country Summary ($)'!B26)/1000000000*VLOOKUP("USD",'[1]Exchange Rates'!B:C,2,0)</f>
        <v>#VALUE!</v>
      </c>
      <c r="F26" s="99" t="e">
        <f>SUMIFS('[1]Bilateral Assistance, MAIN DATA'!S:S,'[1]Bilateral Assistance, MAIN DATA'!D:D,"Military",'[1]Bilateral Assistance, MAIN DATA'!B:B,'[1]Country Summary ($)'!B26)/1000000000*VLOOKUP("USD",'[1]Exchange Rates'!B:C,2,0)</f>
        <v>#VALUE!</v>
      </c>
      <c r="G26" s="44" t="e">
        <f t="shared" si="7"/>
        <v>#VALUE!</v>
      </c>
      <c r="H26" s="46">
        <f>4259934911821.64/1000000000</f>
        <v>4259.9349118216405</v>
      </c>
      <c r="I26" s="46">
        <f>H26/VLOOKUP("USD",'[1]Exchange Rates'!B:C,2,0)</f>
        <v>4032.8835669995651</v>
      </c>
      <c r="J26" s="47" t="e">
        <f t="shared" si="0"/>
        <v>#VALUE!</v>
      </c>
      <c r="K26" s="48">
        <f>VLOOKUP(B26,'[1]EU Aid Shares'!B:E,4,0)*VLOOKUP("USD",'[1]Exchange Rates'!B:C,2,0)</f>
        <v>16.326759492998903</v>
      </c>
      <c r="L26" s="48">
        <f>VLOOKUP(B26,'[1]EPF Aid Shares'!B:G,6,0)*VLOOKUP("USD",'[1]Exchange Rates'!B:C,2,0)</f>
        <v>1.5246759376869039</v>
      </c>
      <c r="M26" s="49">
        <f>VLOOKUP(B26,'[1]EIB Aid Shares'!B:E,4,0)*VLOOKUP("USD",'[1]Exchange Rates'!B:C,2,0)</f>
        <v>0.44840860697008661</v>
      </c>
      <c r="N26" s="48">
        <f t="shared" si="1"/>
        <v>18.299844037655895</v>
      </c>
      <c r="O26" s="101">
        <f t="shared" si="2"/>
        <v>0.42958036722280535</v>
      </c>
      <c r="P26" s="50" t="e">
        <f t="shared" si="3"/>
        <v>#VALUE!</v>
      </c>
      <c r="Q26" s="51" t="e">
        <f t="shared" si="4"/>
        <v>#VALUE!</v>
      </c>
      <c r="R26" s="48" t="e">
        <f>SUMIFS('[1]Bilateral Assistance, MAIN DATA'!S:S,'[1]Bilateral Assistance, MAIN DATA'!AY:AY,1, '[1]Bilateral Assistance, MAIN DATA'!B:B,B26)/1000000000*VLOOKUP("USD",'[1]Exchange Rates'!B:C,2,0)</f>
        <v>#VALUE!</v>
      </c>
      <c r="S26" s="102" t="e">
        <f t="shared" si="5"/>
        <v>#VALUE!</v>
      </c>
      <c r="T26" s="44" t="e">
        <f>(SUMIFS('[1]Bilateral Assistance, MAIN DATA'!S:S,'[1]Bilateral Assistance, MAIN DATA'!B:B,B26,'[1]Bilateral Assistance, MAIN DATA'!AN:AN,1)/1000000000)*VLOOKUP("USD",'[1]Exchange Rates'!B:C,2,0)</f>
        <v>#VALUE!</v>
      </c>
      <c r="U26" s="44" t="e">
        <f t="shared" si="6"/>
        <v>#VALUE!</v>
      </c>
    </row>
    <row r="27" spans="2:22" ht="15.95" customHeight="1" x14ac:dyDescent="0.25">
      <c r="B27" s="52" t="s">
        <v>42</v>
      </c>
      <c r="C27" s="23">
        <v>1</v>
      </c>
      <c r="D27" s="99" t="e">
        <f>(SUMIFS('[1]Bilateral Assistance, MAIN DATA'!S:S,'[1]Bilateral Assistance, MAIN DATA'!D:D,"Financial",'[1]Bilateral Assistance, MAIN DATA'!B:B,'[1]Country Summary ($)'!B27)/1000000000)*VLOOKUP("USD",'[1]Exchange Rates'!B:C,2,0)</f>
        <v>#VALUE!</v>
      </c>
      <c r="E27" s="99" t="e">
        <f>SUMIFS('[1]Bilateral Assistance, MAIN DATA'!S:S,'[1]Bilateral Assistance, MAIN DATA'!D:D,"Humanitarian",'[1]Bilateral Assistance, MAIN DATA'!B:B,'[1]Country Summary ($)'!B27)/1000000000*VLOOKUP("USD",'[1]Exchange Rates'!B:C,2,0)</f>
        <v>#VALUE!</v>
      </c>
      <c r="F27" s="99" t="e">
        <f>SUMIFS('[1]Bilateral Assistance, MAIN DATA'!S:S,'[1]Bilateral Assistance, MAIN DATA'!D:D,"Military",'[1]Bilateral Assistance, MAIN DATA'!B:B,'[1]Country Summary ($)'!B27)/1000000000*VLOOKUP("USD",'[1]Exchange Rates'!B:C,2,0)</f>
        <v>#VALUE!</v>
      </c>
      <c r="G27" s="44" t="e">
        <f t="shared" si="7"/>
        <v>#VALUE!</v>
      </c>
      <c r="H27" s="46">
        <f>214873879833.648/1000000000</f>
        <v>214.873879833648</v>
      </c>
      <c r="I27" s="46">
        <f>H27/VLOOKUP("USD",'[1]Exchange Rates'!B:C,2,0)</f>
        <v>203.42126274131212</v>
      </c>
      <c r="J27" s="47" t="e">
        <f t="shared" si="0"/>
        <v>#VALUE!</v>
      </c>
      <c r="K27" s="48">
        <f>VLOOKUP(B27,'[1]EU Aid Shares'!B:E,4,0)*VLOOKUP("USD",'[1]Exchange Rates'!B:C,2,0)</f>
        <v>1.1688773699444988</v>
      </c>
      <c r="L27" s="48">
        <f>VLOOKUP(B27,'[1]EPF Aid Shares'!B:G,6,0)*VLOOKUP("USD",'[1]Exchange Rates'!B:C,2,0)</f>
        <v>7.411563423112788E-2</v>
      </c>
      <c r="M27" s="49">
        <f>VLOOKUP(B27,'[1]EIB Aid Shares'!B:E,4,0)*VLOOKUP("USD",'[1]Exchange Rates'!B:C,2,0)</f>
        <v>3.3714948465948975E-2</v>
      </c>
      <c r="N27" s="48">
        <f t="shared" si="1"/>
        <v>1.2767079526415757</v>
      </c>
      <c r="O27" s="101">
        <f t="shared" si="2"/>
        <v>0.59416619350382793</v>
      </c>
      <c r="P27" s="50" t="e">
        <f t="shared" si="3"/>
        <v>#VALUE!</v>
      </c>
      <c r="Q27" s="51" t="e">
        <f t="shared" si="4"/>
        <v>#VALUE!</v>
      </c>
      <c r="R27" s="48" t="e">
        <f>SUMIFS('[1]Bilateral Assistance, MAIN DATA'!S:S,'[1]Bilateral Assistance, MAIN DATA'!AY:AY,1, '[1]Bilateral Assistance, MAIN DATA'!B:B,B27)/1000000000*VLOOKUP("USD",'[1]Exchange Rates'!B:C,2,0)</f>
        <v>#VALUE!</v>
      </c>
      <c r="S27" s="102" t="e">
        <f t="shared" si="5"/>
        <v>#VALUE!</v>
      </c>
      <c r="T27" s="44" t="e">
        <f>(SUMIFS('[1]Bilateral Assistance, MAIN DATA'!S:S,'[1]Bilateral Assistance, MAIN DATA'!B:B,B27,'[1]Bilateral Assistance, MAIN DATA'!AN:AN,1)/1000000000)*VLOOKUP("USD",'[1]Exchange Rates'!B:C,2,0)</f>
        <v>#VALUE!</v>
      </c>
      <c r="U27" s="44" t="e">
        <f t="shared" si="6"/>
        <v>#VALUE!</v>
      </c>
    </row>
    <row r="28" spans="2:22" ht="15.95" customHeight="1" x14ac:dyDescent="0.25">
      <c r="B28" s="52" t="s">
        <v>43</v>
      </c>
      <c r="C28" s="23">
        <v>1</v>
      </c>
      <c r="D28" s="99" t="e">
        <f>(SUMIFS('[1]Bilateral Assistance, MAIN DATA'!S:S,'[1]Bilateral Assistance, MAIN DATA'!D:D,"Financial",'[1]Bilateral Assistance, MAIN DATA'!B:B,'[1]Country Summary ($)'!B28)/1000000000)*VLOOKUP("USD",'[1]Exchange Rates'!B:C,2,0)</f>
        <v>#VALUE!</v>
      </c>
      <c r="E28" s="99" t="e">
        <f>SUMIFS('[1]Bilateral Assistance, MAIN DATA'!S:S,'[1]Bilateral Assistance, MAIN DATA'!D:D,"Humanitarian",'[1]Bilateral Assistance, MAIN DATA'!B:B,'[1]Country Summary ($)'!B28)/1000000000*VLOOKUP("USD",'[1]Exchange Rates'!B:C,2,0)</f>
        <v>#VALUE!</v>
      </c>
      <c r="F28" s="99" t="e">
        <f>SUMIFS('[1]Bilateral Assistance, MAIN DATA'!S:S,'[1]Bilateral Assistance, MAIN DATA'!D:D,"Military",'[1]Bilateral Assistance, MAIN DATA'!B:B,'[1]Country Summary ($)'!B28)/1000000000*VLOOKUP("USD",'[1]Exchange Rates'!B:C,2,0)</f>
        <v>#VALUE!</v>
      </c>
      <c r="G28" s="44" t="e">
        <f t="shared" si="7"/>
        <v>#VALUE!</v>
      </c>
      <c r="H28" s="46">
        <f>181848022233.89/1000000000</f>
        <v>181.84802223389002</v>
      </c>
      <c r="I28" s="46">
        <f>H28/VLOOKUP("USD",'[1]Exchange Rates'!B:C,2,0)</f>
        <v>172.15565865179403</v>
      </c>
      <c r="J28" s="47" t="e">
        <f t="shared" si="0"/>
        <v>#VALUE!</v>
      </c>
      <c r="K28" s="48">
        <f>VLOOKUP(B28,'[1]EU Aid Shares'!B:E,4,0)*VLOOKUP("USD",'[1]Exchange Rates'!B:C,2,0)</f>
        <v>0.96252618384091837</v>
      </c>
      <c r="L28" s="48">
        <f>VLOOKUP(B28,'[1]EPF Aid Shares'!B:G,6,0)*VLOOKUP("USD",'[1]Exchange Rates'!B:C,2,0)</f>
        <v>5.9771191981561049E-2</v>
      </c>
      <c r="M28" s="49">
        <f>VLOOKUP(B28,'[1]EIB Aid Shares'!B:E,4,0)*VLOOKUP("USD",'[1]Exchange Rates'!B:C,2,0)</f>
        <v>2.0037715684064459E-2</v>
      </c>
      <c r="N28" s="48">
        <f t="shared" si="1"/>
        <v>1.0423350915065439</v>
      </c>
      <c r="O28" s="101">
        <f t="shared" si="2"/>
        <v>0.57319022703799838</v>
      </c>
      <c r="P28" s="50" t="e">
        <f t="shared" si="3"/>
        <v>#VALUE!</v>
      </c>
      <c r="Q28" s="51" t="e">
        <f t="shared" si="4"/>
        <v>#VALUE!</v>
      </c>
      <c r="R28" s="48" t="e">
        <f>SUMIFS('[1]Bilateral Assistance, MAIN DATA'!S:S,'[1]Bilateral Assistance, MAIN DATA'!AY:AY,1, '[1]Bilateral Assistance, MAIN DATA'!B:B,B28)/1000000000*VLOOKUP("USD",'[1]Exchange Rates'!B:C,2,0)</f>
        <v>#VALUE!</v>
      </c>
      <c r="S28" s="102" t="e">
        <f t="shared" si="5"/>
        <v>#VALUE!</v>
      </c>
      <c r="T28" s="44" t="e">
        <f>(SUMIFS('[1]Bilateral Assistance, MAIN DATA'!S:S,'[1]Bilateral Assistance, MAIN DATA'!B:B,B28,'[1]Bilateral Assistance, MAIN DATA'!AN:AN,1)/1000000000)*VLOOKUP("USD",'[1]Exchange Rates'!B:C,2,0)</f>
        <v>#VALUE!</v>
      </c>
      <c r="U28" s="44" t="e">
        <f t="shared" si="6"/>
        <v>#VALUE!</v>
      </c>
    </row>
    <row r="29" spans="2:22" ht="15.95" customHeight="1" x14ac:dyDescent="0.25">
      <c r="B29" s="52" t="s">
        <v>114</v>
      </c>
      <c r="C29" s="23">
        <v>0</v>
      </c>
      <c r="D29" s="99" t="e">
        <f>(SUMIFS('[1]Bilateral Assistance, MAIN DATA'!S:S,'[1]Bilateral Assistance, MAIN DATA'!D:D,"Financial",'[1]Bilateral Assistance, MAIN DATA'!B:B,'[1]Country Summary ($)'!B29)/1000000000)*VLOOKUP("USD",'[1]Exchange Rates'!B:C,2,0)</f>
        <v>#VALUE!</v>
      </c>
      <c r="E29" s="99" t="e">
        <f>SUMIFS('[1]Bilateral Assistance, MAIN DATA'!S:S,'[1]Bilateral Assistance, MAIN DATA'!D:D,"Humanitarian",'[1]Bilateral Assistance, MAIN DATA'!B:B,'[1]Country Summary ($)'!B29)/1000000000*VLOOKUP("USD",'[1]Exchange Rates'!B:C,2,0)</f>
        <v>#VALUE!</v>
      </c>
      <c r="F29" s="99" t="e">
        <f>SUMIFS('[1]Bilateral Assistance, MAIN DATA'!S:S,'[1]Bilateral Assistance, MAIN DATA'!D:D,"Military",'[1]Bilateral Assistance, MAIN DATA'!B:B,'[1]Country Summary ($)'!B29)/1000000000*VLOOKUP("USD",'[1]Exchange Rates'!B:C,2,0)</f>
        <v>#VALUE!</v>
      </c>
      <c r="G29" s="44" t="e">
        <f t="shared" si="7"/>
        <v>#VALUE!</v>
      </c>
      <c r="H29" s="46">
        <f>25602419210.3374/1000000000</f>
        <v>25.602419210337398</v>
      </c>
      <c r="I29" s="46">
        <f>H29/VLOOKUP("USD",'[1]Exchange Rates'!B:C,2,0)</f>
        <v>24.237829414311651</v>
      </c>
      <c r="J29" s="47" t="e">
        <f t="shared" si="0"/>
        <v>#VALUE!</v>
      </c>
      <c r="K29" s="48">
        <f>VLOOKUP(B29,'[1]EU Aid Shares'!B:E,4,0)*VLOOKUP("USD",'[1]Exchange Rates'!B:C,2,0)</f>
        <v>0</v>
      </c>
      <c r="L29" s="48">
        <f>VLOOKUP(B29,'[1]EPF Aid Shares'!B:G,6,0)*VLOOKUP("USD",'[1]Exchange Rates'!B:C,2,0)</f>
        <v>0</v>
      </c>
      <c r="M29" s="49">
        <f>VLOOKUP(B29,'[1]EIB Aid Shares'!B:E,4,0)*VLOOKUP("USD",'[1]Exchange Rates'!B:C,2,0)</f>
        <v>0</v>
      </c>
      <c r="N29" s="48">
        <f t="shared" si="1"/>
        <v>0</v>
      </c>
      <c r="O29" s="101">
        <f t="shared" si="2"/>
        <v>0</v>
      </c>
      <c r="P29" s="50" t="e">
        <f t="shared" si="3"/>
        <v>#VALUE!</v>
      </c>
      <c r="Q29" s="51" t="e">
        <f t="shared" si="4"/>
        <v>#VALUE!</v>
      </c>
      <c r="R29" s="48" t="e">
        <f>SUMIFS('[1]Bilateral Assistance, MAIN DATA'!S:S,'[1]Bilateral Assistance, MAIN DATA'!AY:AY,1, '[1]Bilateral Assistance, MAIN DATA'!B:B,B29)/1000000000*VLOOKUP("USD",'[1]Exchange Rates'!B:C,2,0)</f>
        <v>#VALUE!</v>
      </c>
      <c r="S29" s="102" t="e">
        <f t="shared" si="5"/>
        <v>#VALUE!</v>
      </c>
      <c r="T29" s="44" t="e">
        <f>(SUMIFS('[1]Bilateral Assistance, MAIN DATA'!S:S,'[1]Bilateral Assistance, MAIN DATA'!B:B,B29,'[1]Bilateral Assistance, MAIN DATA'!AN:AN,1)/1000000000)*VLOOKUP("USD",'[1]Exchange Rates'!B:C,2,0)</f>
        <v>#VALUE!</v>
      </c>
      <c r="U29" s="44" t="e">
        <f t="shared" si="6"/>
        <v>#VALUE!</v>
      </c>
    </row>
    <row r="30" spans="2:22" ht="15.95" customHeight="1" x14ac:dyDescent="0.25">
      <c r="B30" s="52" t="s">
        <v>44</v>
      </c>
      <c r="C30" s="23">
        <v>1</v>
      </c>
      <c r="D30" s="99" t="e">
        <f>(SUMIFS('[1]Bilateral Assistance, MAIN DATA'!S:S,'[1]Bilateral Assistance, MAIN DATA'!D:D,"Financial",'[1]Bilateral Assistance, MAIN DATA'!B:B,'[1]Country Summary ($)'!B30)/1000000000)*VLOOKUP("USD",'[1]Exchange Rates'!B:C,2,0)</f>
        <v>#VALUE!</v>
      </c>
      <c r="E30" s="99" t="e">
        <f>SUMIFS('[1]Bilateral Assistance, MAIN DATA'!S:S,'[1]Bilateral Assistance, MAIN DATA'!D:D,"Humanitarian",'[1]Bilateral Assistance, MAIN DATA'!B:B,'[1]Country Summary ($)'!B30)/1000000000*VLOOKUP("USD",'[1]Exchange Rates'!B:C,2,0)</f>
        <v>#VALUE!</v>
      </c>
      <c r="F30" s="99" t="e">
        <f>SUMIFS('[1]Bilateral Assistance, MAIN DATA'!S:S,'[1]Bilateral Assistance, MAIN DATA'!D:D,"Military",'[1]Bilateral Assistance, MAIN DATA'!B:B,'[1]Country Summary ($)'!B30)/1000000000*VLOOKUP("USD",'[1]Exchange Rates'!B:C,2,0)</f>
        <v>#VALUE!</v>
      </c>
      <c r="G30" s="44" t="e">
        <f t="shared" si="7"/>
        <v>#VALUE!</v>
      </c>
      <c r="H30" s="103">
        <f>504182603275.542/1000000000</f>
        <v>504.18260327554196</v>
      </c>
      <c r="I30" s="46">
        <f>H30/VLOOKUP("USD",'[1]Exchange Rates'!B:C,2,0)</f>
        <v>477.3100475958932</v>
      </c>
      <c r="J30" s="47" t="e">
        <f t="shared" si="0"/>
        <v>#VALUE!</v>
      </c>
      <c r="K30" s="48">
        <f>VLOOKUP(B30,'[1]EU Aid Shares'!B:E,4,0)*VLOOKUP("USD",'[1]Exchange Rates'!B:C,2,0)</f>
        <v>1.6402795861828163</v>
      </c>
      <c r="L30" s="48">
        <f>VLOOKUP(B30,'[1]EPF Aid Shares'!B:G,6,0)*VLOOKUP("USD",'[1]Exchange Rates'!B:C,2,0)</f>
        <v>0.12646412849441135</v>
      </c>
      <c r="M30" s="49">
        <f>VLOOKUP(B30,'[1]EIB Aid Shares'!B:E,4,0)*VLOOKUP("USD",'[1]Exchange Rates'!B:C,2,0)</f>
        <v>1.5733613252263249E-2</v>
      </c>
      <c r="N30" s="48">
        <f t="shared" si="1"/>
        <v>1.7824773279294908</v>
      </c>
      <c r="O30" s="101">
        <f t="shared" si="2"/>
        <v>0.35353804680074319</v>
      </c>
      <c r="P30" s="50" t="e">
        <f t="shared" si="3"/>
        <v>#VALUE!</v>
      </c>
      <c r="Q30" s="51" t="e">
        <f t="shared" si="4"/>
        <v>#VALUE!</v>
      </c>
      <c r="R30" s="48" t="e">
        <f>SUMIFS('[1]Bilateral Assistance, MAIN DATA'!S:S,'[1]Bilateral Assistance, MAIN DATA'!AY:AY,1, '[1]Bilateral Assistance, MAIN DATA'!B:B,B30)/1000000000*VLOOKUP("USD",'[1]Exchange Rates'!B:C,2,0)</f>
        <v>#VALUE!</v>
      </c>
      <c r="S30" s="102" t="e">
        <f t="shared" si="5"/>
        <v>#VALUE!</v>
      </c>
      <c r="T30" s="44" t="e">
        <f>(SUMIFS('[1]Bilateral Assistance, MAIN DATA'!S:S,'[1]Bilateral Assistance, MAIN DATA'!B:B,B30,'[1]Bilateral Assistance, MAIN DATA'!AN:AN,1)/1000000000)*VLOOKUP("USD",'[1]Exchange Rates'!B:C,2,0)</f>
        <v>#VALUE!</v>
      </c>
      <c r="U30" s="44" t="e">
        <f t="shared" si="6"/>
        <v>#VALUE!</v>
      </c>
    </row>
    <row r="31" spans="2:22" ht="15.95" customHeight="1" x14ac:dyDescent="0.25">
      <c r="B31" s="52" t="s">
        <v>45</v>
      </c>
      <c r="C31" s="23">
        <v>1</v>
      </c>
      <c r="D31" s="99" t="e">
        <f>(SUMIFS('[1]Bilateral Assistance, MAIN DATA'!S:S,'[1]Bilateral Assistance, MAIN DATA'!D:D,"Financial",'[1]Bilateral Assistance, MAIN DATA'!B:B,'[1]Country Summary ($)'!B31)/1000000000)*VLOOKUP("USD",'[1]Exchange Rates'!B:C,2,0)</f>
        <v>#VALUE!</v>
      </c>
      <c r="E31" s="99" t="e">
        <f>SUMIFS('[1]Bilateral Assistance, MAIN DATA'!S:S,'[1]Bilateral Assistance, MAIN DATA'!D:D,"Humanitarian",'[1]Bilateral Assistance, MAIN DATA'!B:B,'[1]Country Summary ($)'!B31)/1000000000*VLOOKUP("USD",'[1]Exchange Rates'!B:C,2,0)</f>
        <v>#VALUE!</v>
      </c>
      <c r="F31" s="99" t="e">
        <f>SUMIFS('[1]Bilateral Assistance, MAIN DATA'!S:S,'[1]Bilateral Assistance, MAIN DATA'!D:D,"Military",'[1]Bilateral Assistance, MAIN DATA'!B:B,'[1]Country Summary ($)'!B31)/1000000000*VLOOKUP("USD",'[1]Exchange Rates'!B:C,2,0)</f>
        <v>#VALUE!</v>
      </c>
      <c r="G31" s="44" t="e">
        <f t="shared" si="7"/>
        <v>#VALUE!</v>
      </c>
      <c r="H31" s="46">
        <f>2107702842669.73/1000000000</f>
        <v>2107.7028426697298</v>
      </c>
      <c r="I31" s="46">
        <f>H31/VLOOKUP("USD",'[1]Exchange Rates'!B:C,2,0)</f>
        <v>1995.3638574928805</v>
      </c>
      <c r="J31" s="47" t="e">
        <f t="shared" si="0"/>
        <v>#VALUE!</v>
      </c>
      <c r="K31" s="48">
        <f>VLOOKUP(B31,'[1]EU Aid Shares'!B:E,4,0)*VLOOKUP("USD",'[1]Exchange Rates'!B:C,2,0)</f>
        <v>9.9338287093123121</v>
      </c>
      <c r="L31" s="48">
        <f>VLOOKUP(B31,'[1]EPF Aid Shares'!B:G,6,0)*VLOOKUP("USD",'[1]Exchange Rates'!B:C,2,0)</f>
        <v>0.74212045180872499</v>
      </c>
      <c r="M31" s="49">
        <f>VLOOKUP(B31,'[1]EIB Aid Shares'!B:E,4,0)*VLOOKUP("USD",'[1]Exchange Rates'!B:C,2,0)</f>
        <v>0.44840860697008661</v>
      </c>
      <c r="N31" s="48">
        <f t="shared" si="1"/>
        <v>11.124357768091125</v>
      </c>
      <c r="O31" s="101">
        <f t="shared" si="2"/>
        <v>0.52779535819197421</v>
      </c>
      <c r="P31" s="50" t="e">
        <f t="shared" si="3"/>
        <v>#VALUE!</v>
      </c>
      <c r="Q31" s="51" t="e">
        <f t="shared" si="4"/>
        <v>#VALUE!</v>
      </c>
      <c r="R31" s="48" t="e">
        <f>SUMIFS('[1]Bilateral Assistance, MAIN DATA'!S:S,'[1]Bilateral Assistance, MAIN DATA'!AY:AY,1, '[1]Bilateral Assistance, MAIN DATA'!B:B,B31)/1000000000*VLOOKUP("USD",'[1]Exchange Rates'!B:C,2,0)</f>
        <v>#VALUE!</v>
      </c>
      <c r="S31" s="102" t="e">
        <f t="shared" si="5"/>
        <v>#VALUE!</v>
      </c>
      <c r="T31" s="44" t="e">
        <f>(SUMIFS('[1]Bilateral Assistance, MAIN DATA'!S:S,'[1]Bilateral Assistance, MAIN DATA'!B:B,B31,'[1]Bilateral Assistance, MAIN DATA'!AN:AN,1)/1000000000)*VLOOKUP("USD",'[1]Exchange Rates'!B:C,2,0)</f>
        <v>#VALUE!</v>
      </c>
      <c r="U31" s="44" t="e">
        <f t="shared" si="6"/>
        <v>#VALUE!</v>
      </c>
    </row>
    <row r="32" spans="2:22" ht="15.95" customHeight="1" x14ac:dyDescent="0.25">
      <c r="B32" s="52" t="s">
        <v>46</v>
      </c>
      <c r="C32" s="23">
        <v>0</v>
      </c>
      <c r="D32" s="99" t="e">
        <f>(SUMIFS('[1]Bilateral Assistance, MAIN DATA'!S:S,'[1]Bilateral Assistance, MAIN DATA'!D:D,"Financial",'[1]Bilateral Assistance, MAIN DATA'!B:B,'[1]Country Summary ($)'!B32)/1000000000)*VLOOKUP("USD",'[1]Exchange Rates'!B:C,2,0)</f>
        <v>#VALUE!</v>
      </c>
      <c r="E32" s="99" t="e">
        <f>SUMIFS('[1]Bilateral Assistance, MAIN DATA'!S:S,'[1]Bilateral Assistance, MAIN DATA'!D:D,"Humanitarian",'[1]Bilateral Assistance, MAIN DATA'!B:B,'[1]Country Summary ($)'!B32)/1000000000*VLOOKUP("USD",'[1]Exchange Rates'!B:C,2,0)</f>
        <v>#VALUE!</v>
      </c>
      <c r="F32" s="99" t="e">
        <f>SUMIFS('[1]Bilateral Assistance, MAIN DATA'!S:S,'[1]Bilateral Assistance, MAIN DATA'!D:D,"Military",'[1]Bilateral Assistance, MAIN DATA'!B:B,'[1]Country Summary ($)'!B32)/1000000000*VLOOKUP("USD",'[1]Exchange Rates'!B:C,2,0)</f>
        <v>#VALUE!</v>
      </c>
      <c r="G32" s="44" t="e">
        <f t="shared" si="7"/>
        <v>#VALUE!</v>
      </c>
      <c r="H32" s="46">
        <f>4940877780755.33/1000000000</f>
        <v>4940.8777807553297</v>
      </c>
      <c r="I32" s="46">
        <f>H32/VLOOKUP("USD",'[1]Exchange Rates'!B:C,2,0)</f>
        <v>4677.532690291896</v>
      </c>
      <c r="J32" s="47" t="e">
        <f t="shared" si="0"/>
        <v>#VALUE!</v>
      </c>
      <c r="K32" s="48">
        <f>VLOOKUP(B32,'[1]EU Aid Shares'!B:E,4,0)*VLOOKUP("USD",'[1]Exchange Rates'!B:C,2,0)</f>
        <v>0</v>
      </c>
      <c r="L32" s="48">
        <f>VLOOKUP(B32,'[1]EPF Aid Shares'!B:G,6,0)*VLOOKUP("USD",'[1]Exchange Rates'!B:C,2,0)</f>
        <v>0</v>
      </c>
      <c r="M32" s="49">
        <f>VLOOKUP(B32,'[1]EIB Aid Shares'!B:E,4,0)*VLOOKUP("USD",'[1]Exchange Rates'!B:C,2,0)</f>
        <v>0</v>
      </c>
      <c r="N32" s="48">
        <f t="shared" si="1"/>
        <v>0</v>
      </c>
      <c r="O32" s="101">
        <f t="shared" si="2"/>
        <v>0</v>
      </c>
      <c r="P32" s="50" t="e">
        <f t="shared" si="3"/>
        <v>#VALUE!</v>
      </c>
      <c r="Q32" s="51" t="e">
        <f t="shared" si="4"/>
        <v>#VALUE!</v>
      </c>
      <c r="R32" s="48" t="e">
        <f>SUMIFS('[1]Bilateral Assistance, MAIN DATA'!S:S,'[1]Bilateral Assistance, MAIN DATA'!AY:AY,1, '[1]Bilateral Assistance, MAIN DATA'!B:B,B32)/1000000000*VLOOKUP("USD",'[1]Exchange Rates'!B:C,2,0)</f>
        <v>#VALUE!</v>
      </c>
      <c r="S32" s="102" t="e">
        <f t="shared" si="5"/>
        <v>#VALUE!</v>
      </c>
      <c r="T32" s="44" t="e">
        <f>(SUMIFS('[1]Bilateral Assistance, MAIN DATA'!S:S,'[1]Bilateral Assistance, MAIN DATA'!B:B,B32,'[1]Bilateral Assistance, MAIN DATA'!AN:AN,1)/1000000000)*VLOOKUP("USD",'[1]Exchange Rates'!B:C,2,0)</f>
        <v>#VALUE!</v>
      </c>
      <c r="U32" s="44" t="e">
        <f t="shared" si="6"/>
        <v>#VALUE!</v>
      </c>
    </row>
    <row r="33" spans="2:21" ht="15.95" customHeight="1" x14ac:dyDescent="0.25">
      <c r="B33" s="52" t="s">
        <v>47</v>
      </c>
      <c r="C33" s="23">
        <v>1</v>
      </c>
      <c r="D33" s="99" t="e">
        <f>(SUMIFS('[1]Bilateral Assistance, MAIN DATA'!S:S,'[1]Bilateral Assistance, MAIN DATA'!D:D,"Financial",'[1]Bilateral Assistance, MAIN DATA'!B:B,'[1]Country Summary ($)'!B33)/1000000000)*VLOOKUP("USD",'[1]Exchange Rates'!B:C,2,0)</f>
        <v>#VALUE!</v>
      </c>
      <c r="E33" s="99" t="e">
        <f>SUMIFS('[1]Bilateral Assistance, MAIN DATA'!S:S,'[1]Bilateral Assistance, MAIN DATA'!D:D,"Humanitarian",'[1]Bilateral Assistance, MAIN DATA'!B:B,'[1]Country Summary ($)'!B33)/1000000000*VLOOKUP("USD",'[1]Exchange Rates'!B:C,2,0)</f>
        <v>#VALUE!</v>
      </c>
      <c r="F33" s="99" t="e">
        <f>SUMIFS('[1]Bilateral Assistance, MAIN DATA'!S:S,'[1]Bilateral Assistance, MAIN DATA'!D:D,"Military",'[1]Bilateral Assistance, MAIN DATA'!B:B,'[1]Country Summary ($)'!B33)/1000000000*VLOOKUP("USD",'[1]Exchange Rates'!B:C,2,0)</f>
        <v>#VALUE!</v>
      </c>
      <c r="G33" s="44" t="e">
        <f t="shared" si="7"/>
        <v>#VALUE!</v>
      </c>
      <c r="H33" s="46">
        <f>39853501579.8211/1000000000</f>
        <v>39.853501579821099</v>
      </c>
      <c r="I33" s="46">
        <f>H33/VLOOKUP("USD",'[1]Exchange Rates'!B:C,2,0)</f>
        <v>37.729339751795038</v>
      </c>
      <c r="J33" s="47" t="e">
        <f t="shared" si="0"/>
        <v>#VALUE!</v>
      </c>
      <c r="K33" s="48">
        <f>VLOOKUP(B33,'[1]EU Aid Shares'!B:E,4,0)*VLOOKUP("USD",'[1]Exchange Rates'!B:C,2,0)</f>
        <v>0.16586051073620181</v>
      </c>
      <c r="L33" s="48">
        <f>VLOOKUP(B33,'[1]EPF Aid Shares'!B:G,6,0)*VLOOKUP("USD",'[1]Exchange Rates'!B:C,2,0)</f>
        <v>1.3120208307577578E-2</v>
      </c>
      <c r="M33" s="49">
        <f>VLOOKUP(B33,'[1]EIB Aid Shares'!B:E,4,0)*VLOOKUP("USD",'[1]Exchange Rates'!B:C,2,0)</f>
        <v>2.5632094743233956E-3</v>
      </c>
      <c r="N33" s="48">
        <f t="shared" si="1"/>
        <v>0.18154392851810278</v>
      </c>
      <c r="O33" s="101">
        <f t="shared" si="2"/>
        <v>0.45552817524576905</v>
      </c>
      <c r="P33" s="50" t="e">
        <f t="shared" si="3"/>
        <v>#VALUE!</v>
      </c>
      <c r="Q33" s="51" t="e">
        <f t="shared" si="4"/>
        <v>#VALUE!</v>
      </c>
      <c r="R33" s="48" t="e">
        <f>SUMIFS('[1]Bilateral Assistance, MAIN DATA'!S:S,'[1]Bilateral Assistance, MAIN DATA'!AY:AY,1, '[1]Bilateral Assistance, MAIN DATA'!B:B,B33)/1000000000*VLOOKUP("USD",'[1]Exchange Rates'!B:C,2,0)</f>
        <v>#VALUE!</v>
      </c>
      <c r="S33" s="102" t="e">
        <f t="shared" si="5"/>
        <v>#VALUE!</v>
      </c>
      <c r="T33" s="44" t="e">
        <f>(SUMIFS('[1]Bilateral Assistance, MAIN DATA'!S:S,'[1]Bilateral Assistance, MAIN DATA'!B:B,B33,'[1]Bilateral Assistance, MAIN DATA'!AN:AN,1)/1000000000)*VLOOKUP("USD",'[1]Exchange Rates'!B:C,2,0)</f>
        <v>#VALUE!</v>
      </c>
      <c r="U33" s="44" t="e">
        <f t="shared" si="6"/>
        <v>#VALUE!</v>
      </c>
    </row>
    <row r="34" spans="2:21" ht="15.95" customHeight="1" x14ac:dyDescent="0.25">
      <c r="B34" s="52" t="s">
        <v>48</v>
      </c>
      <c r="C34" s="23">
        <v>1</v>
      </c>
      <c r="D34" s="99" t="e">
        <f>(SUMIFS('[1]Bilateral Assistance, MAIN DATA'!S:S,'[1]Bilateral Assistance, MAIN DATA'!D:D,"Financial",'[1]Bilateral Assistance, MAIN DATA'!B:B,'[1]Country Summary ($)'!B34)/1000000000)*VLOOKUP("USD",'[1]Exchange Rates'!B:C,2,0)</f>
        <v>#VALUE!</v>
      </c>
      <c r="E34" s="99" t="e">
        <f>SUMIFS('[1]Bilateral Assistance, MAIN DATA'!S:S,'[1]Bilateral Assistance, MAIN DATA'!D:D,"Humanitarian",'[1]Bilateral Assistance, MAIN DATA'!B:B,'[1]Country Summary ($)'!B34)/1000000000*VLOOKUP("USD",'[1]Exchange Rates'!B:C,2,0)</f>
        <v>#VALUE!</v>
      </c>
      <c r="F34" s="99" t="e">
        <f>SUMIFS('[1]Bilateral Assistance, MAIN DATA'!S:S,'[1]Bilateral Assistance, MAIN DATA'!D:D,"Military",'[1]Bilateral Assistance, MAIN DATA'!B:B,'[1]Country Summary ($)'!B34)/1000000000*VLOOKUP("USD",'[1]Exchange Rates'!B:C,2,0)</f>
        <v>#VALUE!</v>
      </c>
      <c r="G34" s="44" t="e">
        <f t="shared" si="7"/>
        <v>#VALUE!</v>
      </c>
      <c r="H34" s="46">
        <f>66445256585.3671/1000000000</f>
        <v>66.445256585367105</v>
      </c>
      <c r="I34" s="46">
        <f>H34/VLOOKUP("USD",'[1]Exchange Rates'!B:C,2,0)</f>
        <v>62.903774103348582</v>
      </c>
      <c r="J34" s="47" t="e">
        <f t="shared" si="0"/>
        <v>#VALUE!</v>
      </c>
      <c r="K34" s="48">
        <f>VLOOKUP(B34,'[1]EU Aid Shares'!B:E,4,0)*VLOOKUP("USD",'[1]Exchange Rates'!B:C,2,0)</f>
        <v>0.26557461645414282</v>
      </c>
      <c r="L34" s="48">
        <f>VLOOKUP(B34,'[1]EPF Aid Shares'!B:G,6,0)*VLOOKUP("USD",'[1]Exchange Rates'!B:C,2,0)</f>
        <v>2.1155718546121517E-2</v>
      </c>
      <c r="M34" s="49">
        <f>VLOOKUP(B34,'[1]EIB Aid Shares'!B:E,4,0)*VLOOKUP("USD",'[1]Exchange Rates'!B:C,2,0)</f>
        <v>4.2000973139293442E-3</v>
      </c>
      <c r="N34" s="48">
        <f t="shared" si="1"/>
        <v>0.29093043231419369</v>
      </c>
      <c r="O34" s="101">
        <f t="shared" si="2"/>
        <v>0.43784981391472838</v>
      </c>
      <c r="P34" s="50" t="e">
        <f t="shared" si="3"/>
        <v>#VALUE!</v>
      </c>
      <c r="Q34" s="51" t="e">
        <f t="shared" si="4"/>
        <v>#VALUE!</v>
      </c>
      <c r="R34" s="48" t="e">
        <f>SUMIFS('[1]Bilateral Assistance, MAIN DATA'!S:S,'[1]Bilateral Assistance, MAIN DATA'!AY:AY,1, '[1]Bilateral Assistance, MAIN DATA'!B:B,B34)/1000000000*VLOOKUP("USD",'[1]Exchange Rates'!B:C,2,0)</f>
        <v>#VALUE!</v>
      </c>
      <c r="S34" s="102" t="e">
        <f t="shared" si="5"/>
        <v>#VALUE!</v>
      </c>
      <c r="T34" s="44" t="e">
        <f>(SUMIFS('[1]Bilateral Assistance, MAIN DATA'!S:S,'[1]Bilateral Assistance, MAIN DATA'!B:B,B34,'[1]Bilateral Assistance, MAIN DATA'!AN:AN,1)/1000000000)*VLOOKUP("USD",'[1]Exchange Rates'!B:C,2,0)</f>
        <v>#VALUE!</v>
      </c>
      <c r="U34" s="44" t="e">
        <f t="shared" si="6"/>
        <v>#VALUE!</v>
      </c>
    </row>
    <row r="35" spans="2:21" ht="15.95" customHeight="1" x14ac:dyDescent="0.25">
      <c r="B35" s="52" t="s">
        <v>49</v>
      </c>
      <c r="C35" s="23">
        <v>1</v>
      </c>
      <c r="D35" s="99" t="e">
        <f>(SUMIFS('[1]Bilateral Assistance, MAIN DATA'!S:S,'[1]Bilateral Assistance, MAIN DATA'!D:D,"Financial",'[1]Bilateral Assistance, MAIN DATA'!B:B,'[1]Country Summary ($)'!B35)/1000000000)*VLOOKUP("USD",'[1]Exchange Rates'!B:C,2,0)</f>
        <v>#VALUE!</v>
      </c>
      <c r="E35" s="99" t="e">
        <f>SUMIFS('[1]Bilateral Assistance, MAIN DATA'!S:S,'[1]Bilateral Assistance, MAIN DATA'!D:D,"Humanitarian",'[1]Bilateral Assistance, MAIN DATA'!B:B,'[1]Country Summary ($)'!B35)/1000000000*VLOOKUP("USD",'[1]Exchange Rates'!B:C,2,0)</f>
        <v>#VALUE!</v>
      </c>
      <c r="F35" s="99" t="e">
        <f>SUMIFS('[1]Bilateral Assistance, MAIN DATA'!S:S,'[1]Bilateral Assistance, MAIN DATA'!D:D,"Military",'[1]Bilateral Assistance, MAIN DATA'!B:B,'[1]Country Summary ($)'!B35)/1000000000*VLOOKUP("USD",'[1]Exchange Rates'!B:C,2,0)</f>
        <v>#VALUE!</v>
      </c>
      <c r="G35" s="44" t="e">
        <f t="shared" si="7"/>
        <v>#VALUE!</v>
      </c>
      <c r="H35" s="46">
        <f>85506243833.7816/1000000000</f>
        <v>85.506243833781596</v>
      </c>
      <c r="I35" s="46">
        <f>H35/VLOOKUP("USD",'[1]Exchange Rates'!B:C,2,0)</f>
        <v>80.94882498701277</v>
      </c>
      <c r="J35" s="47" t="e">
        <f t="shared" si="0"/>
        <v>#VALUE!</v>
      </c>
      <c r="K35" s="48">
        <f>VLOOKUP(B35,'[1]EU Aid Shares'!B:E,4,0)*VLOOKUP("USD",'[1]Exchange Rates'!B:C,2,0)</f>
        <v>0.26033875326008521</v>
      </c>
      <c r="L35" s="48">
        <f>VLOOKUP(B35,'[1]EPF Aid Shares'!B:G,6,0)*VLOOKUP("USD",'[1]Exchange Rates'!B:C,2,0)</f>
        <v>1.972770095270536E-2</v>
      </c>
      <c r="M35" s="49">
        <f>VLOOKUP(B35,'[1]EIB Aid Shares'!B:E,4,0)*VLOOKUP("USD",'[1]Exchange Rates'!B:C,2,0)</f>
        <v>3.1467466763341946E-3</v>
      </c>
      <c r="N35" s="48">
        <f t="shared" si="1"/>
        <v>0.28321320088912477</v>
      </c>
      <c r="O35" s="101">
        <f t="shared" si="2"/>
        <v>0.33121932176049301</v>
      </c>
      <c r="P35" s="50" t="e">
        <f t="shared" si="3"/>
        <v>#VALUE!</v>
      </c>
      <c r="Q35" s="51" t="e">
        <f t="shared" si="4"/>
        <v>#VALUE!</v>
      </c>
      <c r="R35" s="48" t="e">
        <f>SUMIFS('[1]Bilateral Assistance, MAIN DATA'!S:S,'[1]Bilateral Assistance, MAIN DATA'!AY:AY,1, '[1]Bilateral Assistance, MAIN DATA'!B:B,B35)/1000000000*VLOOKUP("USD",'[1]Exchange Rates'!B:C,2,0)</f>
        <v>#VALUE!</v>
      </c>
      <c r="S35" s="102" t="e">
        <f t="shared" si="5"/>
        <v>#VALUE!</v>
      </c>
      <c r="T35" s="44" t="e">
        <f>(SUMIFS('[1]Bilateral Assistance, MAIN DATA'!S:S,'[1]Bilateral Assistance, MAIN DATA'!B:B,B35,'[1]Bilateral Assistance, MAIN DATA'!AN:AN,1)/1000000000)*VLOOKUP("USD",'[1]Exchange Rates'!B:C,2,0)</f>
        <v>#VALUE!</v>
      </c>
      <c r="U35" s="44" t="e">
        <f t="shared" si="6"/>
        <v>#VALUE!</v>
      </c>
    </row>
    <row r="36" spans="2:21" ht="15.95" customHeight="1" x14ac:dyDescent="0.25">
      <c r="B36" s="52" t="s">
        <v>50</v>
      </c>
      <c r="C36" s="23">
        <v>1</v>
      </c>
      <c r="D36" s="99" t="e">
        <f>(SUMIFS('[1]Bilateral Assistance, MAIN DATA'!S:S,'[1]Bilateral Assistance, MAIN DATA'!D:D,"Financial",'[1]Bilateral Assistance, MAIN DATA'!B:B,'[1]Country Summary ($)'!B36)/1000000000)*VLOOKUP("USD",'[1]Exchange Rates'!B:C,2,0)</f>
        <v>#VALUE!</v>
      </c>
      <c r="E36" s="99" t="e">
        <f>SUMIFS('[1]Bilateral Assistance, MAIN DATA'!S:S,'[1]Bilateral Assistance, MAIN DATA'!D:D,"Humanitarian",'[1]Bilateral Assistance, MAIN DATA'!B:B,'[1]Country Summary ($)'!B36)/1000000000*VLOOKUP("USD",'[1]Exchange Rates'!B:C,2,0)</f>
        <v>#VALUE!</v>
      </c>
      <c r="F36" s="99" t="e">
        <f>SUMIFS('[1]Bilateral Assistance, MAIN DATA'!S:S,'[1]Bilateral Assistance, MAIN DATA'!D:D,"Military",'[1]Bilateral Assistance, MAIN DATA'!B:B,'[1]Country Summary ($)'!B36)/1000000000*VLOOKUP("USD",'[1]Exchange Rates'!B:C,2,0)</f>
        <v>#VALUE!</v>
      </c>
      <c r="G36" s="44" t="e">
        <f t="shared" si="7"/>
        <v>#VALUE!</v>
      </c>
      <c r="H36" s="46">
        <f>17364044943.8202/1000000000</f>
        <v>17.3640449438202</v>
      </c>
      <c r="I36" s="46">
        <f>H36/VLOOKUP("USD",'[1]Exchange Rates'!B:C,2,0)</f>
        <v>16.438554334772508</v>
      </c>
      <c r="J36" s="47" t="e">
        <f t="shared" si="0"/>
        <v>#VALUE!</v>
      </c>
      <c r="K36" s="48">
        <f>VLOOKUP(B36,'[1]EU Aid Shares'!B:E,4,0)*VLOOKUP("USD",'[1]Exchange Rates'!B:C,2,0)</f>
        <v>6.7775340234189782E-2</v>
      </c>
      <c r="L36" s="48">
        <f>VLOOKUP(B36,'[1]EPF Aid Shares'!B:G,6,0)*VLOOKUP("USD",'[1]Exchange Rates'!B:C,2,0)</f>
        <v>5.1411446359306071E-3</v>
      </c>
      <c r="M36" s="49">
        <f>VLOOKUP(B36,'[1]EIB Aid Shares'!B:E,4,0)*VLOOKUP("USD",'[1]Exchange Rates'!B:C,2,0)</f>
        <v>1.1745335793635742E-3</v>
      </c>
      <c r="N36" s="48">
        <f t="shared" si="1"/>
        <v>7.4091018449483972E-2</v>
      </c>
      <c r="O36" s="101">
        <f t="shared" si="2"/>
        <v>0.42669216008826727</v>
      </c>
      <c r="P36" s="50" t="e">
        <f t="shared" si="3"/>
        <v>#VALUE!</v>
      </c>
      <c r="Q36" s="51" t="e">
        <f t="shared" si="4"/>
        <v>#VALUE!</v>
      </c>
      <c r="R36" s="48" t="e">
        <f>SUMIFS('[1]Bilateral Assistance, MAIN DATA'!S:S,'[1]Bilateral Assistance, MAIN DATA'!AY:AY,1, '[1]Bilateral Assistance, MAIN DATA'!B:B,B36)/1000000000*VLOOKUP("USD",'[1]Exchange Rates'!B:C,2,0)</f>
        <v>#VALUE!</v>
      </c>
      <c r="S36" s="102" t="e">
        <f t="shared" si="5"/>
        <v>#VALUE!</v>
      </c>
      <c r="T36" s="44" t="e">
        <f>(SUMIFS('[1]Bilateral Assistance, MAIN DATA'!S:S,'[1]Bilateral Assistance, MAIN DATA'!B:B,B36,'[1]Bilateral Assistance, MAIN DATA'!AN:AN,1)/1000000000)*VLOOKUP("USD",'[1]Exchange Rates'!B:C,2,0)</f>
        <v>#VALUE!</v>
      </c>
      <c r="U36" s="44" t="e">
        <f t="shared" si="6"/>
        <v>#VALUE!</v>
      </c>
    </row>
    <row r="37" spans="2:21" ht="15.95" customHeight="1" x14ac:dyDescent="0.25">
      <c r="B37" s="52" t="s">
        <v>51</v>
      </c>
      <c r="C37" s="23">
        <v>1</v>
      </c>
      <c r="D37" s="99" t="e">
        <f>(SUMIFS('[1]Bilateral Assistance, MAIN DATA'!S:S,'[1]Bilateral Assistance, MAIN DATA'!D:D,"Financial",'[1]Bilateral Assistance, MAIN DATA'!B:B,'[1]Country Summary ($)'!B37)/1000000000)*VLOOKUP("USD",'[1]Exchange Rates'!B:C,2,0)</f>
        <v>#VALUE!</v>
      </c>
      <c r="E37" s="99" t="e">
        <f>SUMIFS('[1]Bilateral Assistance, MAIN DATA'!S:S,'[1]Bilateral Assistance, MAIN DATA'!D:D,"Humanitarian",'[1]Bilateral Assistance, MAIN DATA'!B:B,'[1]Country Summary ($)'!B37)/1000000000*VLOOKUP("USD",'[1]Exchange Rates'!B:C,2,0)</f>
        <v>#VALUE!</v>
      </c>
      <c r="F37" s="99" t="e">
        <f>SUMIFS('[1]Bilateral Assistance, MAIN DATA'!S:S,'[1]Bilateral Assistance, MAIN DATA'!D:D,"Military",'[1]Bilateral Assistance, MAIN DATA'!B:B,'[1]Country Summary ($)'!B37)/1000000000*VLOOKUP("USD",'[1]Exchange Rates'!B:C,2,0)</f>
        <v>#VALUE!</v>
      </c>
      <c r="G37" s="44" t="e">
        <f t="shared" si="7"/>
        <v>#VALUE!</v>
      </c>
      <c r="H37" s="46">
        <f>1012846760976.73/1000000000</f>
        <v>1012.84676097673</v>
      </c>
      <c r="I37" s="46">
        <f>H37/VLOOKUP("USD",'[1]Exchange Rates'!B:C,2,0)</f>
        <v>958.86278611827129</v>
      </c>
      <c r="J37" s="47" t="e">
        <f t="shared" si="0"/>
        <v>#VALUE!</v>
      </c>
      <c r="K37" s="48">
        <f>VLOOKUP(B37,'[1]EU Aid Shares'!B:E,4,0)*VLOOKUP("USD",'[1]Exchange Rates'!B:C,2,0)</f>
        <v>6.4228333801504336</v>
      </c>
      <c r="L37" s="48">
        <f>VLOOKUP(B37,'[1]EPF Aid Shares'!B:G,6,0)*VLOOKUP("USD",'[1]Exchange Rates'!B:C,2,0)</f>
        <v>0.34366118063765333</v>
      </c>
      <c r="M37" s="49">
        <f>VLOOKUP(B37,'[1]EIB Aid Shares'!B:E,4,0)*VLOOKUP("USD",'[1]Exchange Rates'!B:C,2,0)</f>
        <v>0.12429574719879495</v>
      </c>
      <c r="N37" s="48">
        <f t="shared" si="1"/>
        <v>6.8907903079868822</v>
      </c>
      <c r="O37" s="101">
        <f t="shared" si="2"/>
        <v>0.68033887982638241</v>
      </c>
      <c r="P37" s="50" t="e">
        <f t="shared" si="3"/>
        <v>#VALUE!</v>
      </c>
      <c r="Q37" s="51" t="e">
        <f t="shared" si="4"/>
        <v>#VALUE!</v>
      </c>
      <c r="R37" s="48" t="e">
        <f>SUMIFS('[1]Bilateral Assistance, MAIN DATA'!S:S,'[1]Bilateral Assistance, MAIN DATA'!AY:AY,1, '[1]Bilateral Assistance, MAIN DATA'!B:B,B37)/1000000000*VLOOKUP("USD",'[1]Exchange Rates'!B:C,2,0)</f>
        <v>#VALUE!</v>
      </c>
      <c r="S37" s="102" t="e">
        <f t="shared" si="5"/>
        <v>#VALUE!</v>
      </c>
      <c r="T37" s="44" t="e">
        <f>(SUMIFS('[1]Bilateral Assistance, MAIN DATA'!S:S,'[1]Bilateral Assistance, MAIN DATA'!B:B,B37,'[1]Bilateral Assistance, MAIN DATA'!AN:AN,1)/1000000000)*VLOOKUP("USD",'[1]Exchange Rates'!B:C,2,0)</f>
        <v>#VALUE!</v>
      </c>
      <c r="U37" s="44" t="e">
        <f t="shared" si="6"/>
        <v>#VALUE!</v>
      </c>
    </row>
    <row r="38" spans="2:21" ht="15.95" customHeight="1" x14ac:dyDescent="0.25">
      <c r="B38" s="98" t="s">
        <v>52</v>
      </c>
      <c r="C38" s="23">
        <v>0</v>
      </c>
      <c r="D38" s="99" t="e">
        <f>(SUMIFS('[1]Bilateral Assistance, MAIN DATA'!S:S,'[1]Bilateral Assistance, MAIN DATA'!D:D,"Financial",'[1]Bilateral Assistance, MAIN DATA'!B:B,'[1]Country Summary ($)'!B38)/1000000000)*VLOOKUP("USD",'[1]Exchange Rates'!B:C,2,0)</f>
        <v>#VALUE!</v>
      </c>
      <c r="E38" s="99" t="e">
        <f>SUMIFS('[1]Bilateral Assistance, MAIN DATA'!S:S,'[1]Bilateral Assistance, MAIN DATA'!D:D,"Humanitarian",'[1]Bilateral Assistance, MAIN DATA'!B:B,'[1]Country Summary ($)'!B38)/1000000000*VLOOKUP("USD",'[1]Exchange Rates'!B:C,2,0)</f>
        <v>#VALUE!</v>
      </c>
      <c r="F38" s="99" t="e">
        <f>SUMIFS('[1]Bilateral Assistance, MAIN DATA'!S:S,'[1]Bilateral Assistance, MAIN DATA'!D:D,"Military",'[1]Bilateral Assistance, MAIN DATA'!B:B,'[1]Country Summary ($)'!B38)/1000000000*VLOOKUP("USD",'[1]Exchange Rates'!B:C,2,0)</f>
        <v>#VALUE!</v>
      </c>
      <c r="G38" s="44" t="e">
        <f t="shared" si="7"/>
        <v>#VALUE!</v>
      </c>
      <c r="H38" s="100">
        <f>249885687029.634/1000000000</f>
        <v>249.885687029634</v>
      </c>
      <c r="I38" s="46">
        <f>H38/VLOOKUP("USD",'[1]Exchange Rates'!B:C,2,0)</f>
        <v>236.56696679885826</v>
      </c>
      <c r="J38" s="47" t="e">
        <f t="shared" si="0"/>
        <v>#VALUE!</v>
      </c>
      <c r="K38" s="48">
        <f>VLOOKUP(B38,'[1]EU Aid Shares'!B:E,4,0)*VLOOKUP("USD",'[1]Exchange Rates'!B:C,2,0)</f>
        <v>0</v>
      </c>
      <c r="L38" s="48">
        <f>VLOOKUP(B38,'[1]EPF Aid Shares'!B:G,6,0)*VLOOKUP("USD",'[1]Exchange Rates'!B:C,2,0)</f>
        <v>0</v>
      </c>
      <c r="M38" s="49">
        <f>VLOOKUP(B38,'[1]EIB Aid Shares'!B:E,4,0)*VLOOKUP("USD",'[1]Exchange Rates'!B:C,2,0)</f>
        <v>0</v>
      </c>
      <c r="N38" s="48">
        <f t="shared" si="1"/>
        <v>0</v>
      </c>
      <c r="O38" s="101">
        <f t="shared" si="2"/>
        <v>0</v>
      </c>
      <c r="P38" s="50" t="e">
        <f t="shared" si="3"/>
        <v>#VALUE!</v>
      </c>
      <c r="Q38" s="51" t="e">
        <f t="shared" si="4"/>
        <v>#VALUE!</v>
      </c>
      <c r="R38" s="48" t="e">
        <f>SUMIFS('[1]Bilateral Assistance, MAIN DATA'!S:S,'[1]Bilateral Assistance, MAIN DATA'!AY:AY,1, '[1]Bilateral Assistance, MAIN DATA'!B:B,B38)/1000000000*VLOOKUP("USD",'[1]Exchange Rates'!B:C,2,0)</f>
        <v>#VALUE!</v>
      </c>
      <c r="S38" s="102" t="e">
        <f t="shared" si="5"/>
        <v>#VALUE!</v>
      </c>
      <c r="T38" s="44" t="e">
        <f>(SUMIFS('[1]Bilateral Assistance, MAIN DATA'!S:S,'[1]Bilateral Assistance, MAIN DATA'!B:B,B38,'[1]Bilateral Assistance, MAIN DATA'!AN:AN,1)/1000000000)*VLOOKUP("USD",'[1]Exchange Rates'!B:C,2,0)</f>
        <v>#VALUE!</v>
      </c>
      <c r="U38" s="44" t="e">
        <f t="shared" si="6"/>
        <v>#VALUE!</v>
      </c>
    </row>
    <row r="39" spans="2:21" ht="15.95" customHeight="1" x14ac:dyDescent="0.25">
      <c r="B39" s="98" t="s">
        <v>53</v>
      </c>
      <c r="C39" s="23">
        <v>0</v>
      </c>
      <c r="D39" s="99" t="e">
        <f>(SUMIFS('[1]Bilateral Assistance, MAIN DATA'!S:S,'[1]Bilateral Assistance, MAIN DATA'!D:D,"Financial",'[1]Bilateral Assistance, MAIN DATA'!B:B,'[1]Country Summary ($)'!B39)/1000000000)*VLOOKUP("USD",'[1]Exchange Rates'!B:C,2,0)</f>
        <v>#VALUE!</v>
      </c>
      <c r="E39" s="99" t="e">
        <f>SUMIFS('[1]Bilateral Assistance, MAIN DATA'!S:S,'[1]Bilateral Assistance, MAIN DATA'!D:D,"Humanitarian",'[1]Bilateral Assistance, MAIN DATA'!B:B,'[1]Country Summary ($)'!B39)/1000000000*VLOOKUP("USD",'[1]Exchange Rates'!B:C,2,0)</f>
        <v>#VALUE!</v>
      </c>
      <c r="F39" s="99" t="e">
        <f>SUMIFS('[1]Bilateral Assistance, MAIN DATA'!S:S,'[1]Bilateral Assistance, MAIN DATA'!D:D,"Military",'[1]Bilateral Assistance, MAIN DATA'!B:B,'[1]Country Summary ($)'!B39)/1000000000*VLOOKUP("USD",'[1]Exchange Rates'!B:C,2,0)</f>
        <v>#VALUE!</v>
      </c>
      <c r="G39" s="44" t="e">
        <f t="shared" si="7"/>
        <v>#VALUE!</v>
      </c>
      <c r="H39" s="100">
        <f>482174854481.956/1000000000</f>
        <v>482.174854481956</v>
      </c>
      <c r="I39" s="46">
        <f>H39/VLOOKUP("USD",'[1]Exchange Rates'!B:C,2,0)</f>
        <v>456.47529535355108</v>
      </c>
      <c r="J39" s="47" t="e">
        <f t="shared" si="0"/>
        <v>#VALUE!</v>
      </c>
      <c r="K39" s="48">
        <f>VLOOKUP(B39,'[1]EU Aid Shares'!B:E,4,0)*VLOOKUP("USD",'[1]Exchange Rates'!B:C,2,0)</f>
        <v>0</v>
      </c>
      <c r="L39" s="48">
        <f>VLOOKUP(B39,'[1]EPF Aid Shares'!B:G,6,0)*VLOOKUP("USD",'[1]Exchange Rates'!B:C,2,0)</f>
        <v>0</v>
      </c>
      <c r="M39" s="49">
        <f>VLOOKUP(B39,'[1]EIB Aid Shares'!B:E,4,0)*VLOOKUP("USD",'[1]Exchange Rates'!B:C,2,0)</f>
        <v>0</v>
      </c>
      <c r="N39" s="48">
        <f t="shared" si="1"/>
        <v>0</v>
      </c>
      <c r="O39" s="101">
        <f t="shared" si="2"/>
        <v>0</v>
      </c>
      <c r="P39" s="50" t="e">
        <f t="shared" si="3"/>
        <v>#VALUE!</v>
      </c>
      <c r="Q39" s="51" t="e">
        <f t="shared" si="4"/>
        <v>#VALUE!</v>
      </c>
      <c r="R39" s="48" t="e">
        <f>SUMIFS('[1]Bilateral Assistance, MAIN DATA'!S:S,'[1]Bilateral Assistance, MAIN DATA'!AY:AY,1, '[1]Bilateral Assistance, MAIN DATA'!B:B,B39)/1000000000*VLOOKUP("USD",'[1]Exchange Rates'!B:C,2,0)</f>
        <v>#VALUE!</v>
      </c>
      <c r="S39" s="102" t="e">
        <f t="shared" si="5"/>
        <v>#VALUE!</v>
      </c>
      <c r="T39" s="44" t="e">
        <f>(SUMIFS('[1]Bilateral Assistance, MAIN DATA'!S:S,'[1]Bilateral Assistance, MAIN DATA'!B:B,B39,'[1]Bilateral Assistance, MAIN DATA'!AN:AN,1)/1000000000)*VLOOKUP("USD",'[1]Exchange Rates'!B:C,2,0)</f>
        <v>#VALUE!</v>
      </c>
      <c r="U39" s="44" t="e">
        <f t="shared" si="6"/>
        <v>#VALUE!</v>
      </c>
    </row>
    <row r="40" spans="2:21" ht="15.95" customHeight="1" x14ac:dyDescent="0.25">
      <c r="B40" s="52" t="s">
        <v>54</v>
      </c>
      <c r="C40" s="23">
        <v>1</v>
      </c>
      <c r="D40" s="99" t="e">
        <f>(SUMIFS('[1]Bilateral Assistance, MAIN DATA'!S:S,'[1]Bilateral Assistance, MAIN DATA'!D:D,"Financial",'[1]Bilateral Assistance, MAIN DATA'!B:B,'[1]Country Summary ($)'!B40)/1000000000)*VLOOKUP("USD",'[1]Exchange Rates'!B:C,2,0)</f>
        <v>#VALUE!</v>
      </c>
      <c r="E40" s="99" t="e">
        <f>SUMIFS('[1]Bilateral Assistance, MAIN DATA'!S:S,'[1]Bilateral Assistance, MAIN DATA'!D:D,"Humanitarian",'[1]Bilateral Assistance, MAIN DATA'!B:B,'[1]Country Summary ($)'!B40)/1000000000*VLOOKUP("USD",'[1]Exchange Rates'!B:C,2,0)</f>
        <v>#VALUE!</v>
      </c>
      <c r="F40" s="99" t="e">
        <f>SUMIFS('[1]Bilateral Assistance, MAIN DATA'!S:S,'[1]Bilateral Assistance, MAIN DATA'!D:D,"Military",'[1]Bilateral Assistance, MAIN DATA'!B:B,'[1]Country Summary ($)'!B40)/1000000000*VLOOKUP("USD",'[1]Exchange Rates'!B:C,2,0)</f>
        <v>#VALUE!</v>
      </c>
      <c r="G40" s="44" t="e">
        <f t="shared" si="7"/>
        <v>#VALUE!</v>
      </c>
      <c r="H40" s="46">
        <f>679444832854.295/1000000000</f>
        <v>679.4448328542951</v>
      </c>
      <c r="I40" s="46">
        <f>H40/VLOOKUP("USD",'[1]Exchange Rates'!B:C,2,0)</f>
        <v>643.23093141559696</v>
      </c>
      <c r="J40" s="47" t="e">
        <f t="shared" si="0"/>
        <v>#VALUE!</v>
      </c>
      <c r="K40" s="48">
        <f>VLOOKUP(B40,'[1]EU Aid Shares'!B:E,4,0)*VLOOKUP("USD",'[1]Exchange Rates'!B:C,2,0)</f>
        <v>3.4008676733135337</v>
      </c>
      <c r="L40" s="48">
        <f>VLOOKUP(B40,'[1]EPF Aid Shares'!B:G,6,0)*VLOOKUP("USD",'[1]Exchange Rates'!B:C,2,0)</f>
        <v>0.22317344301258513</v>
      </c>
      <c r="M40" s="49">
        <f>VLOOKUP(B40,'[1]EIB Aid Shares'!B:E,4,0)*VLOOKUP("USD",'[1]Exchange Rates'!B:C,2,0)</f>
        <v>0.10908943959681773</v>
      </c>
      <c r="N40" s="48">
        <f t="shared" si="1"/>
        <v>3.7331305559229362</v>
      </c>
      <c r="O40" s="101">
        <f t="shared" si="2"/>
        <v>0.54943836135162638</v>
      </c>
      <c r="P40" s="50" t="e">
        <f t="shared" si="3"/>
        <v>#VALUE!</v>
      </c>
      <c r="Q40" s="51" t="e">
        <f t="shared" si="4"/>
        <v>#VALUE!</v>
      </c>
      <c r="R40" s="48" t="e">
        <f>SUMIFS('[1]Bilateral Assistance, MAIN DATA'!S:S,'[1]Bilateral Assistance, MAIN DATA'!AY:AY,1, '[1]Bilateral Assistance, MAIN DATA'!B:B,B40)/1000000000*VLOOKUP("USD",'[1]Exchange Rates'!B:C,2,0)</f>
        <v>#VALUE!</v>
      </c>
      <c r="S40" s="102" t="e">
        <f t="shared" si="5"/>
        <v>#VALUE!</v>
      </c>
      <c r="T40" s="44" t="e">
        <f>(SUMIFS('[1]Bilateral Assistance, MAIN DATA'!S:S,'[1]Bilateral Assistance, MAIN DATA'!B:B,B40,'[1]Bilateral Assistance, MAIN DATA'!AN:AN,1)/1000000000)*VLOOKUP("USD",'[1]Exchange Rates'!B:C,2,0)</f>
        <v>#VALUE!</v>
      </c>
      <c r="U40" s="44" t="e">
        <f t="shared" si="6"/>
        <v>#VALUE!</v>
      </c>
    </row>
    <row r="41" spans="2:21" ht="15.95" customHeight="1" x14ac:dyDescent="0.25">
      <c r="B41" s="52" t="s">
        <v>55</v>
      </c>
      <c r="C41" s="23">
        <v>1</v>
      </c>
      <c r="D41" s="99" t="e">
        <f>(SUMIFS('[1]Bilateral Assistance, MAIN DATA'!S:S,'[1]Bilateral Assistance, MAIN DATA'!D:D,"Financial",'[1]Bilateral Assistance, MAIN DATA'!B:B,'[1]Country Summary ($)'!B41)/1000000000)*VLOOKUP("USD",'[1]Exchange Rates'!B:C,2,0)</f>
        <v>#VALUE!</v>
      </c>
      <c r="E41" s="99" t="e">
        <f>SUMIFS('[1]Bilateral Assistance, MAIN DATA'!S:S,'[1]Bilateral Assistance, MAIN DATA'!D:D,"Humanitarian",'[1]Bilateral Assistance, MAIN DATA'!B:B,'[1]Country Summary ($)'!B41)/1000000000*VLOOKUP("USD",'[1]Exchange Rates'!B:C,2,0)</f>
        <v>#VALUE!</v>
      </c>
      <c r="F41" s="99" t="e">
        <f>SUMIFS('[1]Bilateral Assistance, MAIN DATA'!S:S,'[1]Bilateral Assistance, MAIN DATA'!D:D,"Military",'[1]Bilateral Assistance, MAIN DATA'!B:B,'[1]Country Summary ($)'!B41)/1000000000*VLOOKUP("USD",'[1]Exchange Rates'!B:C,2,0)</f>
        <v>#VALUE!</v>
      </c>
      <c r="G41" s="44" t="e">
        <f t="shared" si="7"/>
        <v>#VALUE!</v>
      </c>
      <c r="H41" s="103">
        <f>253663144586.019/1000000000</f>
        <v>253.663144586019</v>
      </c>
      <c r="I41" s="46">
        <f>H41/VLOOKUP("USD",'[1]Exchange Rates'!B:C,2,0)</f>
        <v>240.14308869262425</v>
      </c>
      <c r="J41" s="47" t="e">
        <f t="shared" si="0"/>
        <v>#VALUE!</v>
      </c>
      <c r="K41" s="48">
        <f>VLOOKUP(B41,'[1]EU Aid Shares'!B:E,4,0)*VLOOKUP("USD",'[1]Exchange Rates'!B:C,2,0)</f>
        <v>1.1775456323435496</v>
      </c>
      <c r="L41" s="48">
        <f>VLOOKUP(B41,'[1]EPF Aid Shares'!B:G,6,0)*VLOOKUP("USD",'[1]Exchange Rates'!B:C,2,0)</f>
        <v>8.6634284700727246E-2</v>
      </c>
      <c r="M41" s="49">
        <f>VLOOKUP(B41,'[1]EIB Aid Shares'!B:E,4,0)*VLOOKUP("USD",'[1]Exchange Rates'!B:C,2,0)</f>
        <v>2.1727366870197606E-2</v>
      </c>
      <c r="N41" s="48">
        <f t="shared" si="1"/>
        <v>1.2859072839144745</v>
      </c>
      <c r="O41" s="101">
        <f t="shared" si="2"/>
        <v>0.50693500863639018</v>
      </c>
      <c r="P41" s="50" t="e">
        <f t="shared" si="3"/>
        <v>#VALUE!</v>
      </c>
      <c r="Q41" s="51" t="e">
        <f t="shared" si="4"/>
        <v>#VALUE!</v>
      </c>
      <c r="R41" s="48" t="e">
        <f>SUMIFS('[1]Bilateral Assistance, MAIN DATA'!S:S,'[1]Bilateral Assistance, MAIN DATA'!AY:AY,1, '[1]Bilateral Assistance, MAIN DATA'!B:B,B41)/1000000000*VLOOKUP("USD",'[1]Exchange Rates'!B:C,2,0)</f>
        <v>#VALUE!</v>
      </c>
      <c r="S41" s="102" t="e">
        <f t="shared" si="5"/>
        <v>#VALUE!</v>
      </c>
      <c r="T41" s="44" t="e">
        <f>(SUMIFS('[1]Bilateral Assistance, MAIN DATA'!S:S,'[1]Bilateral Assistance, MAIN DATA'!B:B,B41,'[1]Bilateral Assistance, MAIN DATA'!AN:AN,1)/1000000000)*VLOOKUP("USD",'[1]Exchange Rates'!B:C,2,0)</f>
        <v>#VALUE!</v>
      </c>
      <c r="U41" s="44" t="e">
        <f t="shared" si="6"/>
        <v>#VALUE!</v>
      </c>
    </row>
    <row r="42" spans="2:21" ht="15.95" customHeight="1" x14ac:dyDescent="0.25">
      <c r="B42" s="98" t="s">
        <v>56</v>
      </c>
      <c r="C42" s="23">
        <v>0</v>
      </c>
      <c r="D42" s="99" t="e">
        <f>(SUMIFS('[1]Bilateral Assistance, MAIN DATA'!S:S,'[1]Bilateral Assistance, MAIN DATA'!D:D,"Financial",'[1]Bilateral Assistance, MAIN DATA'!B:B,'[1]Country Summary ($)'!B42)/1000000000)*VLOOKUP("USD",'[1]Exchange Rates'!B:C,2,0)</f>
        <v>#VALUE!</v>
      </c>
      <c r="E42" s="99" t="e">
        <f>SUMIFS('[1]Bilateral Assistance, MAIN DATA'!S:S,'[1]Bilateral Assistance, MAIN DATA'!D:D,"Humanitarian",'[1]Bilateral Assistance, MAIN DATA'!B:B,'[1]Country Summary ($)'!B42)/1000000000*VLOOKUP("USD",'[1]Exchange Rates'!B:C,2,0)</f>
        <v>#VALUE!</v>
      </c>
      <c r="F42" s="99" t="e">
        <f>SUMIFS('[1]Bilateral Assistance, MAIN DATA'!S:S,'[1]Bilateral Assistance, MAIN DATA'!D:D,"Military",'[1]Bilateral Assistance, MAIN DATA'!B:B,'[1]Country Summary ($)'!B42)/1000000000*VLOOKUP("USD",'[1]Exchange Rates'!B:C,2,0)</f>
        <v>#VALUE!</v>
      </c>
      <c r="G42" s="44" t="e">
        <f t="shared" si="7"/>
        <v>#VALUE!</v>
      </c>
      <c r="H42" s="100">
        <f>1810955871380.98/1000000000</f>
        <v>1810.9558713809799</v>
      </c>
      <c r="I42" s="46">
        <f>H42/VLOOKUP("USD",'[1]Exchange Rates'!B:C,2,0)</f>
        <v>1714.4332778386631</v>
      </c>
      <c r="J42" s="47" t="e">
        <f t="shared" si="0"/>
        <v>#VALUE!</v>
      </c>
      <c r="K42" s="48">
        <f>VLOOKUP(B42,'[1]EU Aid Shares'!B:E,4,0)*VLOOKUP("USD",'[1]Exchange Rates'!B:C,2,0)</f>
        <v>0</v>
      </c>
      <c r="L42" s="48">
        <f>VLOOKUP(B42,'[1]EPF Aid Shares'!B:G,6,0)*VLOOKUP("USD",'[1]Exchange Rates'!B:C,2,0)</f>
        <v>0</v>
      </c>
      <c r="M42" s="49">
        <f>VLOOKUP(B42,'[1]EIB Aid Shares'!B:E,4,0)*VLOOKUP("USD",'[1]Exchange Rates'!B:C,2,0)</f>
        <v>0</v>
      </c>
      <c r="N42" s="48">
        <f t="shared" si="1"/>
        <v>0</v>
      </c>
      <c r="O42" s="101">
        <f t="shared" si="2"/>
        <v>0</v>
      </c>
      <c r="P42" s="50" t="e">
        <f t="shared" si="3"/>
        <v>#VALUE!</v>
      </c>
      <c r="Q42" s="51" t="e">
        <f t="shared" si="4"/>
        <v>#VALUE!</v>
      </c>
      <c r="R42" s="48" t="e">
        <f>SUMIFS('[1]Bilateral Assistance, MAIN DATA'!S:S,'[1]Bilateral Assistance, MAIN DATA'!AY:AY,1, '[1]Bilateral Assistance, MAIN DATA'!B:B,B42)/1000000000*VLOOKUP("USD",'[1]Exchange Rates'!B:C,2,0)</f>
        <v>#VALUE!</v>
      </c>
      <c r="S42" s="102" t="e">
        <f t="shared" si="5"/>
        <v>#VALUE!</v>
      </c>
      <c r="T42" s="44" t="e">
        <f>(SUMIFS('[1]Bilateral Assistance, MAIN DATA'!S:S,'[1]Bilateral Assistance, MAIN DATA'!B:B,B42,'[1]Bilateral Assistance, MAIN DATA'!AN:AN,1)/1000000000)*VLOOKUP("USD",'[1]Exchange Rates'!B:C,2,0)</f>
        <v>#VALUE!</v>
      </c>
      <c r="U42" s="44" t="e">
        <f t="shared" si="6"/>
        <v>#VALUE!</v>
      </c>
    </row>
    <row r="43" spans="2:21" ht="15.95" customHeight="1" x14ac:dyDescent="0.25">
      <c r="B43" s="52" t="s">
        <v>57</v>
      </c>
      <c r="C43" s="23">
        <v>1</v>
      </c>
      <c r="D43" s="99" t="e">
        <f>(SUMIFS('[1]Bilateral Assistance, MAIN DATA'!S:S,'[1]Bilateral Assistance, MAIN DATA'!D:D,"Financial",'[1]Bilateral Assistance, MAIN DATA'!B:B,'[1]Country Summary ($)'!B43)/1000000000)*VLOOKUP("USD",'[1]Exchange Rates'!B:C,2,0)</f>
        <v>#VALUE!</v>
      </c>
      <c r="E43" s="99" t="e">
        <f>SUMIFS('[1]Bilateral Assistance, MAIN DATA'!S:S,'[1]Bilateral Assistance, MAIN DATA'!D:D,"Humanitarian",'[1]Bilateral Assistance, MAIN DATA'!B:B,'[1]Country Summary ($)'!B43)/1000000000*VLOOKUP("USD",'[1]Exchange Rates'!B:C,2,0)</f>
        <v>#VALUE!</v>
      </c>
      <c r="F43" s="99" t="e">
        <f>SUMIFS('[1]Bilateral Assistance, MAIN DATA'!S:S,'[1]Bilateral Assistance, MAIN DATA'!D:D,"Military",'[1]Bilateral Assistance, MAIN DATA'!B:B,'[1]Country Summary ($)'!B43)/1000000000*VLOOKUP("USD",'[1]Exchange Rates'!B:C,2,0)</f>
        <v>#VALUE!</v>
      </c>
      <c r="G43" s="44" t="e">
        <f t="shared" si="7"/>
        <v>#VALUE!</v>
      </c>
      <c r="H43" s="46">
        <f>284087563695.798/1000000000</f>
        <v>284.087563695798</v>
      </c>
      <c r="I43" s="46">
        <f>H43/VLOOKUP("USD",'[1]Exchange Rates'!B:C,2,0)</f>
        <v>268.9459090180801</v>
      </c>
      <c r="J43" s="47" t="e">
        <f t="shared" si="0"/>
        <v>#VALUE!</v>
      </c>
      <c r="K43" s="48">
        <f>VLOOKUP(B43,'[1]EU Aid Shares'!B:E,4,0)*VLOOKUP("USD",'[1]Exchange Rates'!B:C,2,0)</f>
        <v>1.348700182531521</v>
      </c>
      <c r="L43" s="48">
        <f>VLOOKUP(B43,'[1]EPF Aid Shares'!B:G,6,0)*VLOOKUP("USD",'[1]Exchange Rates'!B:C,2,0)</f>
        <v>9.3635430566260502E-2</v>
      </c>
      <c r="M43" s="49">
        <f>VLOOKUP(B43,'[1]EIB Aid Shares'!B:E,4,0)*VLOOKUP("USD",'[1]Exchange Rates'!B:C,2,0)</f>
        <v>1.5733613252263249E-2</v>
      </c>
      <c r="N43" s="48">
        <f t="shared" si="1"/>
        <v>1.4580692263500448</v>
      </c>
      <c r="O43" s="101">
        <f t="shared" si="2"/>
        <v>0.51324641155758255</v>
      </c>
      <c r="P43" s="50" t="e">
        <f t="shared" si="3"/>
        <v>#VALUE!</v>
      </c>
      <c r="Q43" s="51" t="e">
        <f t="shared" si="4"/>
        <v>#VALUE!</v>
      </c>
      <c r="R43" s="48" t="e">
        <f>SUMIFS('[1]Bilateral Assistance, MAIN DATA'!S:S,'[1]Bilateral Assistance, MAIN DATA'!AY:AY,1, '[1]Bilateral Assistance, MAIN DATA'!B:B,B43)/1000000000*VLOOKUP("USD",'[1]Exchange Rates'!B:C,2,0)</f>
        <v>#VALUE!</v>
      </c>
      <c r="S43" s="102" t="e">
        <f t="shared" si="5"/>
        <v>#VALUE!</v>
      </c>
      <c r="T43" s="44" t="e">
        <f>(SUMIFS('[1]Bilateral Assistance, MAIN DATA'!S:S,'[1]Bilateral Assistance, MAIN DATA'!B:B,B43,'[1]Bilateral Assistance, MAIN DATA'!AN:AN,1)/1000000000)*VLOOKUP("USD",'[1]Exchange Rates'!B:C,2,0)</f>
        <v>#VALUE!</v>
      </c>
      <c r="U43" s="44" t="e">
        <f t="shared" si="6"/>
        <v>#VALUE!</v>
      </c>
    </row>
    <row r="44" spans="2:21" ht="15.95" customHeight="1" x14ac:dyDescent="0.25">
      <c r="B44" s="52" t="s">
        <v>58</v>
      </c>
      <c r="C44" s="23">
        <v>1</v>
      </c>
      <c r="D44" s="99" t="e">
        <f>(SUMIFS('[1]Bilateral Assistance, MAIN DATA'!S:S,'[1]Bilateral Assistance, MAIN DATA'!D:D,"Financial",'[1]Bilateral Assistance, MAIN DATA'!B:B,'[1]Country Summary ($)'!B44)/1000000000)*VLOOKUP("USD",'[1]Exchange Rates'!B:C,2,0)</f>
        <v>#VALUE!</v>
      </c>
      <c r="E44" s="99" t="e">
        <f>SUMIFS('[1]Bilateral Assistance, MAIN DATA'!S:S,'[1]Bilateral Assistance, MAIN DATA'!D:D,"Humanitarian",'[1]Bilateral Assistance, MAIN DATA'!B:B,'[1]Country Summary ($)'!B44)/1000000000*VLOOKUP("USD",'[1]Exchange Rates'!B:C,2,0)</f>
        <v>#VALUE!</v>
      </c>
      <c r="F44" s="99" t="e">
        <f>SUMIFS('[1]Bilateral Assistance, MAIN DATA'!S:S,'[1]Bilateral Assistance, MAIN DATA'!D:D,"Military",'[1]Bilateral Assistance, MAIN DATA'!B:B,'[1]Country Summary ($)'!B44)/1000000000*VLOOKUP("USD",'[1]Exchange Rates'!B:C,2,0)</f>
        <v>#VALUE!</v>
      </c>
      <c r="G44" s="44" t="e">
        <f t="shared" si="7"/>
        <v>#VALUE!</v>
      </c>
      <c r="H44" s="46">
        <f>116527101097.7/1000000000</f>
        <v>116.5271010977</v>
      </c>
      <c r="I44" s="46">
        <f>H44/VLOOKUP("USD",'[1]Exchange Rates'!B:C,2,0)</f>
        <v>110.31629375906465</v>
      </c>
      <c r="J44" s="47" t="e">
        <f t="shared" si="0"/>
        <v>#VALUE!</v>
      </c>
      <c r="K44" s="48">
        <f>VLOOKUP(B44,'[1]EU Aid Shares'!B:E,4,0)*VLOOKUP("USD",'[1]Exchange Rates'!B:C,2,0)</f>
        <v>0.75541870638708519</v>
      </c>
      <c r="L44" s="48">
        <f>VLOOKUP(B44,'[1]EPF Aid Shares'!B:G,6,0)*VLOOKUP("USD",'[1]Exchange Rates'!B:C,2,0)</f>
        <v>3.9847490906082556E-2</v>
      </c>
      <c r="M44" s="49">
        <f>VLOOKUP(B44,'[1]EIB Aid Shares'!B:E,4,0)*VLOOKUP("USD",'[1]Exchange Rates'!B:C,2,0)</f>
        <v>7.2098389104455823E-3</v>
      </c>
      <c r="N44" s="48">
        <f t="shared" si="1"/>
        <v>0.8024760362036133</v>
      </c>
      <c r="O44" s="101">
        <f t="shared" si="2"/>
        <v>0.68866043061587201</v>
      </c>
      <c r="P44" s="50" t="e">
        <f t="shared" si="3"/>
        <v>#VALUE!</v>
      </c>
      <c r="Q44" s="51" t="e">
        <f t="shared" si="4"/>
        <v>#VALUE!</v>
      </c>
      <c r="R44" s="48" t="e">
        <f>SUMIFS('[1]Bilateral Assistance, MAIN DATA'!S:S,'[1]Bilateral Assistance, MAIN DATA'!AY:AY,1, '[1]Bilateral Assistance, MAIN DATA'!B:B,B44)/1000000000*VLOOKUP("USD",'[1]Exchange Rates'!B:C,2,0)</f>
        <v>#VALUE!</v>
      </c>
      <c r="S44" s="102" t="e">
        <f t="shared" si="5"/>
        <v>#VALUE!</v>
      </c>
      <c r="T44" s="44" t="e">
        <f>(SUMIFS('[1]Bilateral Assistance, MAIN DATA'!S:S,'[1]Bilateral Assistance, MAIN DATA'!B:B,B44,'[1]Bilateral Assistance, MAIN DATA'!AN:AN,1)/1000000000)*VLOOKUP("USD",'[1]Exchange Rates'!B:C,2,0)</f>
        <v>#VALUE!</v>
      </c>
      <c r="U44" s="44" t="e">
        <f t="shared" si="6"/>
        <v>#VALUE!</v>
      </c>
    </row>
    <row r="45" spans="2:21" ht="15.95" customHeight="1" x14ac:dyDescent="0.25">
      <c r="B45" s="52" t="s">
        <v>59</v>
      </c>
      <c r="C45" s="23">
        <v>1</v>
      </c>
      <c r="D45" s="99" t="e">
        <f>(SUMIFS('[1]Bilateral Assistance, MAIN DATA'!S:S,'[1]Bilateral Assistance, MAIN DATA'!D:D,"Financial",'[1]Bilateral Assistance, MAIN DATA'!B:B,'[1]Country Summary ($)'!B45)/1000000000)*VLOOKUP("USD",'[1]Exchange Rates'!B:C,2,0)</f>
        <v>#VALUE!</v>
      </c>
      <c r="E45" s="99" t="e">
        <f>SUMIFS('[1]Bilateral Assistance, MAIN DATA'!S:S,'[1]Bilateral Assistance, MAIN DATA'!D:D,"Humanitarian",'[1]Bilateral Assistance, MAIN DATA'!B:B,'[1]Country Summary ($)'!B45)/1000000000*VLOOKUP("USD",'[1]Exchange Rates'!B:C,2,0)</f>
        <v>#VALUE!</v>
      </c>
      <c r="F45" s="99" t="e">
        <f>SUMIFS('[1]Bilateral Assistance, MAIN DATA'!S:S,'[1]Bilateral Assistance, MAIN DATA'!D:D,"Military",'[1]Bilateral Assistance, MAIN DATA'!B:B,'[1]Country Summary ($)'!B45)/1000000000*VLOOKUP("USD",'[1]Exchange Rates'!B:C,2,0)</f>
        <v>#VALUE!</v>
      </c>
      <c r="G45" s="44" t="e">
        <f t="shared" si="7"/>
        <v>#VALUE!</v>
      </c>
      <c r="H45" s="103">
        <f>61748586534.8672/1000000000</f>
        <v>61.748586534867201</v>
      </c>
      <c r="I45" s="46">
        <f>H45/VLOOKUP("USD",'[1]Exchange Rates'!B:C,2,0)</f>
        <v>58.457433053930892</v>
      </c>
      <c r="J45" s="47" t="e">
        <f t="shared" si="0"/>
        <v>#VALUE!</v>
      </c>
      <c r="K45" s="48">
        <f>VLOOKUP(B45,'[1]EU Aid Shares'!B:E,4,0)*VLOOKUP("USD",'[1]Exchange Rates'!B:C,2,0)</f>
        <v>0.29274292880553043</v>
      </c>
      <c r="L45" s="48">
        <f>VLOOKUP(B45,'[1]EPF Aid Shares'!B:G,6,0)*VLOOKUP("USD",'[1]Exchange Rates'!B:C,2,0)</f>
        <v>2.0551216163185893E-2</v>
      </c>
      <c r="M45" s="49">
        <f>VLOOKUP(B45,'[1]EIB Aid Shares'!B:E,4,0)*VLOOKUP("USD",'[1]Exchange Rates'!B:C,2,0)</f>
        <v>6.6936859373234519E-3</v>
      </c>
      <c r="N45" s="48">
        <f t="shared" si="1"/>
        <v>0.31998783090603977</v>
      </c>
      <c r="O45" s="101">
        <f t="shared" si="2"/>
        <v>0.51821077835579954</v>
      </c>
      <c r="P45" s="50" t="e">
        <f t="shared" si="3"/>
        <v>#VALUE!</v>
      </c>
      <c r="Q45" s="51" t="e">
        <f t="shared" si="4"/>
        <v>#VALUE!</v>
      </c>
      <c r="R45" s="48" t="e">
        <f>SUMIFS('[1]Bilateral Assistance, MAIN DATA'!S:S,'[1]Bilateral Assistance, MAIN DATA'!AY:AY,1, '[1]Bilateral Assistance, MAIN DATA'!B:B,B45)/1000000000*VLOOKUP("USD",'[1]Exchange Rates'!B:C,2,0)</f>
        <v>#VALUE!</v>
      </c>
      <c r="S45" s="102" t="e">
        <f t="shared" si="5"/>
        <v>#VALUE!</v>
      </c>
      <c r="T45" s="44" t="e">
        <f>(SUMIFS('[1]Bilateral Assistance, MAIN DATA'!S:S,'[1]Bilateral Assistance, MAIN DATA'!B:B,B45,'[1]Bilateral Assistance, MAIN DATA'!AN:AN,1)/1000000000)*VLOOKUP("USD",'[1]Exchange Rates'!B:C,2,0)</f>
        <v>#VALUE!</v>
      </c>
      <c r="U45" s="44" t="e">
        <f t="shared" si="6"/>
        <v>#VALUE!</v>
      </c>
    </row>
    <row r="46" spans="2:21" ht="15.95" customHeight="1" x14ac:dyDescent="0.25">
      <c r="B46" s="52" t="s">
        <v>60</v>
      </c>
      <c r="C46" s="23">
        <v>1</v>
      </c>
      <c r="D46" s="99" t="e">
        <f>(SUMIFS('[1]Bilateral Assistance, MAIN DATA'!S:S,'[1]Bilateral Assistance, MAIN DATA'!D:D,"Financial",'[1]Bilateral Assistance, MAIN DATA'!B:B,'[1]Country Summary ($)'!B46)/1000000000)*VLOOKUP("USD",'[1]Exchange Rates'!B:C,2,0)</f>
        <v>#VALUE!</v>
      </c>
      <c r="E46" s="99" t="e">
        <f>SUMIFS('[1]Bilateral Assistance, MAIN DATA'!S:S,'[1]Bilateral Assistance, MAIN DATA'!D:D,"Humanitarian",'[1]Bilateral Assistance, MAIN DATA'!B:B,'[1]Country Summary ($)'!B46)/1000000000*VLOOKUP("USD",'[1]Exchange Rates'!B:C,2,0)</f>
        <v>#VALUE!</v>
      </c>
      <c r="F46" s="99" t="e">
        <f>SUMIFS('[1]Bilateral Assistance, MAIN DATA'!S:S,'[1]Bilateral Assistance, MAIN DATA'!D:D,"Military",'[1]Bilateral Assistance, MAIN DATA'!B:B,'[1]Country Summary ($)'!B46)/1000000000*VLOOKUP("USD",'[1]Exchange Rates'!B:C,2,0)</f>
        <v>#VALUE!</v>
      </c>
      <c r="G46" s="44" t="e">
        <f t="shared" si="7"/>
        <v>#VALUE!</v>
      </c>
      <c r="H46" s="46">
        <f>1427380681294.55/1000000000</f>
        <v>1427.38068129455</v>
      </c>
      <c r="I46" s="46">
        <f>H46/VLOOKUP("USD",'[1]Exchange Rates'!B:C,2,0)</f>
        <v>1351.3023585104136</v>
      </c>
      <c r="J46" s="47" t="e">
        <f t="shared" si="0"/>
        <v>#VALUE!</v>
      </c>
      <c r="K46" s="48">
        <f>VLOOKUP(B46,'[1]EU Aid Shares'!B:E,4,0)*VLOOKUP("USD",'[1]Exchange Rates'!B:C,2,0)</f>
        <v>9.6558625499655655</v>
      </c>
      <c r="L46" s="48">
        <f>VLOOKUP(B46,'[1]EPF Aid Shares'!B:G,6,0)*VLOOKUP("USD",'[1]Exchange Rates'!B:C,2,0)</f>
        <v>0.49992447679787055</v>
      </c>
      <c r="M46" s="49">
        <f>VLOOKUP(B46,'[1]EIB Aid Shares'!B:E,4,0)*VLOOKUP("USD",'[1]Exchange Rates'!B:C,2,0)</f>
        <v>0.26904516761404657</v>
      </c>
      <c r="N46" s="48">
        <f t="shared" si="1"/>
        <v>10.424832194377483</v>
      </c>
      <c r="O46" s="101">
        <f t="shared" si="2"/>
        <v>0.73034701470968322</v>
      </c>
      <c r="P46" s="50" t="e">
        <f t="shared" si="3"/>
        <v>#VALUE!</v>
      </c>
      <c r="Q46" s="51" t="e">
        <f t="shared" si="4"/>
        <v>#VALUE!</v>
      </c>
      <c r="R46" s="48" t="e">
        <f>SUMIFS('[1]Bilateral Assistance, MAIN DATA'!S:S,'[1]Bilateral Assistance, MAIN DATA'!AY:AY,1, '[1]Bilateral Assistance, MAIN DATA'!B:B,B46)/1000000000*VLOOKUP("USD",'[1]Exchange Rates'!B:C,2,0)</f>
        <v>#VALUE!</v>
      </c>
      <c r="S46" s="102" t="e">
        <f t="shared" si="5"/>
        <v>#VALUE!</v>
      </c>
      <c r="T46" s="44" t="e">
        <f>(SUMIFS('[1]Bilateral Assistance, MAIN DATA'!S:S,'[1]Bilateral Assistance, MAIN DATA'!B:B,B46,'[1]Bilateral Assistance, MAIN DATA'!AN:AN,1)/1000000000)*VLOOKUP("USD",'[1]Exchange Rates'!B:C,2,0)</f>
        <v>#VALUE!</v>
      </c>
      <c r="U46" s="44" t="e">
        <f t="shared" si="6"/>
        <v>#VALUE!</v>
      </c>
    </row>
    <row r="47" spans="2:21" ht="15.95" customHeight="1" x14ac:dyDescent="0.25">
      <c r="B47" s="52" t="s">
        <v>61</v>
      </c>
      <c r="C47" s="23">
        <v>1</v>
      </c>
      <c r="D47" s="99" t="e">
        <f>(SUMIFS('[1]Bilateral Assistance, MAIN DATA'!S:S,'[1]Bilateral Assistance, MAIN DATA'!D:D,"Financial",'[1]Bilateral Assistance, MAIN DATA'!B:B,'[1]Country Summary ($)'!B47)/1000000000)*VLOOKUP("USD",'[1]Exchange Rates'!B:C,2,0)</f>
        <v>#VALUE!</v>
      </c>
      <c r="E47" s="99" t="e">
        <f>SUMIFS('[1]Bilateral Assistance, MAIN DATA'!S:S,'[1]Bilateral Assistance, MAIN DATA'!D:D,"Humanitarian",'[1]Bilateral Assistance, MAIN DATA'!B:B,'[1]Country Summary ($)'!B47)/1000000000*VLOOKUP("USD",'[1]Exchange Rates'!B:C,2,0)</f>
        <v>#VALUE!</v>
      </c>
      <c r="F47" s="99" t="e">
        <f>SUMIFS('[1]Bilateral Assistance, MAIN DATA'!S:S,'[1]Bilateral Assistance, MAIN DATA'!D:D,"Military",'[1]Bilateral Assistance, MAIN DATA'!B:B,'[1]Country Summary ($)'!B47)/1000000000*VLOOKUP("USD",'[1]Exchange Rates'!B:C,2,0)</f>
        <v>#VALUE!</v>
      </c>
      <c r="G47" s="44" t="e">
        <f t="shared" si="7"/>
        <v>#VALUE!</v>
      </c>
      <c r="H47" s="46">
        <f>635663801201.765/1000000000</f>
        <v>635.66380120176507</v>
      </c>
      <c r="I47" s="46">
        <f>H47/VLOOKUP("USD",'[1]Exchange Rates'!B:C,2,0)</f>
        <v>601.78339600659388</v>
      </c>
      <c r="J47" s="47" t="e">
        <f t="shared" si="0"/>
        <v>#VALUE!</v>
      </c>
      <c r="K47" s="48">
        <f>VLOOKUP(B47,'[1]EU Aid Shares'!B:E,4,0)*VLOOKUP("USD",'[1]Exchange Rates'!B:C,2,0)</f>
        <v>2.7155513574691081</v>
      </c>
      <c r="L47" s="48">
        <f>VLOOKUP(B47,'[1]EPF Aid Shares'!B:G,6,0)*VLOOKUP("USD",'[1]Exchange Rates'!B:C,2,0)</f>
        <v>0.21590549471639356</v>
      </c>
      <c r="M47" s="49">
        <f>VLOOKUP(B47,'[1]EIB Aid Shares'!B:E,4,0)*VLOOKUP("USD",'[1]Exchange Rates'!B:C,2,0)</f>
        <v>8.245790912338298E-2</v>
      </c>
      <c r="N47" s="48">
        <f t="shared" si="1"/>
        <v>3.0139147613088846</v>
      </c>
      <c r="O47" s="101">
        <f t="shared" si="2"/>
        <v>0.47413660422551618</v>
      </c>
      <c r="P47" s="50" t="e">
        <f t="shared" si="3"/>
        <v>#VALUE!</v>
      </c>
      <c r="Q47" s="51" t="e">
        <f t="shared" si="4"/>
        <v>#VALUE!</v>
      </c>
      <c r="R47" s="48" t="e">
        <f>SUMIFS('[1]Bilateral Assistance, MAIN DATA'!S:S,'[1]Bilateral Assistance, MAIN DATA'!AY:AY,1, '[1]Bilateral Assistance, MAIN DATA'!B:B,B47)/1000000000*VLOOKUP("USD",'[1]Exchange Rates'!B:C,2,0)</f>
        <v>#VALUE!</v>
      </c>
      <c r="S47" s="102" t="e">
        <f t="shared" si="5"/>
        <v>#VALUE!</v>
      </c>
      <c r="T47" s="44" t="e">
        <f>(SUMIFS('[1]Bilateral Assistance, MAIN DATA'!S:S,'[1]Bilateral Assistance, MAIN DATA'!B:B,B47,'[1]Bilateral Assistance, MAIN DATA'!AN:AN,1)/1000000000)*VLOOKUP("USD",'[1]Exchange Rates'!B:C,2,0)</f>
        <v>#VALUE!</v>
      </c>
      <c r="U47" s="44" t="e">
        <f t="shared" si="6"/>
        <v>#VALUE!</v>
      </c>
    </row>
    <row r="48" spans="2:21" ht="15.95" customHeight="1" x14ac:dyDescent="0.25">
      <c r="B48" s="98" t="s">
        <v>62</v>
      </c>
      <c r="C48" s="23">
        <v>0</v>
      </c>
      <c r="D48" s="99" t="e">
        <f>(SUMIFS('[1]Bilateral Assistance, MAIN DATA'!S:S,'[1]Bilateral Assistance, MAIN DATA'!D:D,"Financial",'[1]Bilateral Assistance, MAIN DATA'!B:B,'[1]Country Summary ($)'!B48)/1000000000)*VLOOKUP("USD",'[1]Exchange Rates'!B:C,2,0)</f>
        <v>#VALUE!</v>
      </c>
      <c r="E48" s="99" t="e">
        <f>SUMIFS('[1]Bilateral Assistance, MAIN DATA'!S:S,'[1]Bilateral Assistance, MAIN DATA'!D:D,"Humanitarian",'[1]Bilateral Assistance, MAIN DATA'!B:B,'[1]Country Summary ($)'!B48)/1000000000*VLOOKUP("USD",'[1]Exchange Rates'!B:C,2,0)</f>
        <v>#VALUE!</v>
      </c>
      <c r="F48" s="99" t="e">
        <f>SUMIFS('[1]Bilateral Assistance, MAIN DATA'!S:S,'[1]Bilateral Assistance, MAIN DATA'!D:D,"Military",'[1]Bilateral Assistance, MAIN DATA'!B:B,'[1]Country Summary ($)'!B48)/1000000000*VLOOKUP("USD",'[1]Exchange Rates'!B:C,2,0)</f>
        <v>#VALUE!</v>
      </c>
      <c r="G48" s="44" t="e">
        <f t="shared" si="7"/>
        <v>#VALUE!</v>
      </c>
      <c r="H48" s="100">
        <f>800640155387.26/1000000000</f>
        <v>800.64015538726005</v>
      </c>
      <c r="I48" s="46">
        <f>H48/VLOOKUP("USD",'[1]Exchange Rates'!B:C,2,0)</f>
        <v>757.96663389875982</v>
      </c>
      <c r="J48" s="47" t="e">
        <f t="shared" si="0"/>
        <v>#VALUE!</v>
      </c>
      <c r="K48" s="48">
        <f>VLOOKUP(B48,'[1]EU Aid Shares'!B:E,4,0)*VLOOKUP("USD",'[1]Exchange Rates'!B:C,2,0)</f>
        <v>0</v>
      </c>
      <c r="L48" s="48">
        <f>VLOOKUP(B48,'[1]EPF Aid Shares'!B:G,6,0)*VLOOKUP("USD",'[1]Exchange Rates'!B:C,2,0)</f>
        <v>0</v>
      </c>
      <c r="M48" s="49">
        <f>VLOOKUP(B48,'[1]EIB Aid Shares'!B:E,4,0)*VLOOKUP("USD",'[1]Exchange Rates'!B:C,2,0)</f>
        <v>0</v>
      </c>
      <c r="N48" s="48">
        <f t="shared" si="1"/>
        <v>0</v>
      </c>
      <c r="O48" s="101">
        <f t="shared" si="2"/>
        <v>0</v>
      </c>
      <c r="P48" s="50" t="e">
        <f t="shared" si="3"/>
        <v>#VALUE!</v>
      </c>
      <c r="Q48" s="51" t="e">
        <f t="shared" si="4"/>
        <v>#VALUE!</v>
      </c>
      <c r="R48" s="48" t="e">
        <f>SUMIFS('[1]Bilateral Assistance, MAIN DATA'!S:S,'[1]Bilateral Assistance, MAIN DATA'!AY:AY,1, '[1]Bilateral Assistance, MAIN DATA'!B:B,B48)/1000000000*VLOOKUP("USD",'[1]Exchange Rates'!B:C,2,0)</f>
        <v>#VALUE!</v>
      </c>
      <c r="S48" s="102" t="e">
        <f t="shared" si="5"/>
        <v>#VALUE!</v>
      </c>
      <c r="T48" s="44" t="e">
        <f>(SUMIFS('[1]Bilateral Assistance, MAIN DATA'!S:S,'[1]Bilateral Assistance, MAIN DATA'!B:B,B48,'[1]Bilateral Assistance, MAIN DATA'!AN:AN,1)/1000000000)*VLOOKUP("USD",'[1]Exchange Rates'!B:C,2,0)</f>
        <v>#VALUE!</v>
      </c>
      <c r="U48" s="44" t="e">
        <f t="shared" si="6"/>
        <v>#VALUE!</v>
      </c>
    </row>
    <row r="49" spans="2:21" ht="15.95" customHeight="1" x14ac:dyDescent="0.25">
      <c r="B49" s="98" t="s">
        <v>63</v>
      </c>
      <c r="C49" s="23">
        <v>0</v>
      </c>
      <c r="D49" s="99" t="e">
        <f>(SUMIFS('[1]Bilateral Assistance, MAIN DATA'!S:S,'[1]Bilateral Assistance, MAIN DATA'!D:D,"Financial",'[1]Bilateral Assistance, MAIN DATA'!B:B,'[1]Country Summary ($)'!B49)/1000000000)*VLOOKUP("USD",'[1]Exchange Rates'!B:C,2,0)</f>
        <v>#VALUE!</v>
      </c>
      <c r="E49" s="99" t="e">
        <f>SUMIFS('[1]Bilateral Assistance, MAIN DATA'!S:S,'[1]Bilateral Assistance, MAIN DATA'!D:D,"Humanitarian",'[1]Bilateral Assistance, MAIN DATA'!B:B,'[1]Country Summary ($)'!B49)/1000000000*VLOOKUP("USD",'[1]Exchange Rates'!B:C,2,0)</f>
        <v>#VALUE!</v>
      </c>
      <c r="F49" s="99" t="e">
        <f>SUMIFS('[1]Bilateral Assistance, MAIN DATA'!S:S,'[1]Bilateral Assistance, MAIN DATA'!D:D,"Military",'[1]Bilateral Assistance, MAIN DATA'!B:B,'[1]Country Summary ($)'!B49)/1000000000*VLOOKUP("USD",'[1]Exchange Rates'!B:C,2,0)</f>
        <v>#VALUE!</v>
      </c>
      <c r="G49" s="44" t="e">
        <f t="shared" si="7"/>
        <v>#VALUE!</v>
      </c>
      <c r="H49" s="100">
        <f>819035182929.585/1000000000</f>
        <v>819.03518292958495</v>
      </c>
      <c r="I49" s="46">
        <f>H49/VLOOKUP("USD",'[1]Exchange Rates'!B:C,2,0)</f>
        <v>775.38122023060203</v>
      </c>
      <c r="J49" s="47" t="e">
        <f t="shared" si="0"/>
        <v>#VALUE!</v>
      </c>
      <c r="K49" s="48">
        <f>VLOOKUP(B49,'[1]EU Aid Shares'!B:E,4,0)*VLOOKUP("USD",'[1]Exchange Rates'!B:C,2,0)</f>
        <v>0</v>
      </c>
      <c r="L49" s="48">
        <f>VLOOKUP(B49,'[1]EPF Aid Shares'!B:G,6,0)*VLOOKUP("USD",'[1]Exchange Rates'!B:C,2,0)</f>
        <v>0</v>
      </c>
      <c r="M49" s="49">
        <f>VLOOKUP(B49,'[1]EIB Aid Shares'!B:E,4,0)*VLOOKUP("USD",'[1]Exchange Rates'!B:C,2,0)</f>
        <v>0</v>
      </c>
      <c r="N49" s="48">
        <f t="shared" si="1"/>
        <v>0</v>
      </c>
      <c r="O49" s="101">
        <f t="shared" si="2"/>
        <v>0</v>
      </c>
      <c r="P49" s="50" t="e">
        <f t="shared" si="3"/>
        <v>#VALUE!</v>
      </c>
      <c r="Q49" s="51" t="e">
        <f t="shared" si="4"/>
        <v>#VALUE!</v>
      </c>
      <c r="R49" s="48" t="e">
        <f>SUMIFS('[1]Bilateral Assistance, MAIN DATA'!S:S,'[1]Bilateral Assistance, MAIN DATA'!AY:AY,1, '[1]Bilateral Assistance, MAIN DATA'!B:B,B49)/1000000000*VLOOKUP("USD",'[1]Exchange Rates'!B:C,2,0)</f>
        <v>#VALUE!</v>
      </c>
      <c r="S49" s="102" t="e">
        <f t="shared" si="5"/>
        <v>#VALUE!</v>
      </c>
      <c r="T49" s="44" t="e">
        <f>(SUMIFS('[1]Bilateral Assistance, MAIN DATA'!S:S,'[1]Bilateral Assistance, MAIN DATA'!B:B,B49,'[1]Bilateral Assistance, MAIN DATA'!AN:AN,1)/1000000000)*VLOOKUP("USD",'[1]Exchange Rates'!B:C,2,0)</f>
        <v>#VALUE!</v>
      </c>
      <c r="U49" s="44" t="e">
        <f t="shared" si="6"/>
        <v>#VALUE!</v>
      </c>
    </row>
    <row r="50" spans="2:21" ht="15.95" customHeight="1" x14ac:dyDescent="0.25">
      <c r="B50" s="52" t="s">
        <v>64</v>
      </c>
      <c r="C50" s="23">
        <v>0</v>
      </c>
      <c r="D50" s="99" t="e">
        <f>(SUMIFS('[1]Bilateral Assistance, MAIN DATA'!S:S,'[1]Bilateral Assistance, MAIN DATA'!D:D,"Financial",'[1]Bilateral Assistance, MAIN DATA'!B:B,'[1]Country Summary ($)'!B50)/1000000000)*VLOOKUP("USD",'[1]Exchange Rates'!B:C,2,0)</f>
        <v>#VALUE!</v>
      </c>
      <c r="E50" s="99" t="e">
        <f>SUMIFS('[1]Bilateral Assistance, MAIN DATA'!S:S,'[1]Bilateral Assistance, MAIN DATA'!D:D,"Humanitarian",'[1]Bilateral Assistance, MAIN DATA'!B:B,'[1]Country Summary ($)'!B50)/1000000000*VLOOKUP("USD",'[1]Exchange Rates'!B:C,2,0)</f>
        <v>#VALUE!</v>
      </c>
      <c r="F50" s="99" t="e">
        <f>SUMIFS('[1]Bilateral Assistance, MAIN DATA'!S:S,'[1]Bilateral Assistance, MAIN DATA'!D:D,"Military",'[1]Bilateral Assistance, MAIN DATA'!B:B,'[1]Country Summary ($)'!B50)/1000000000*VLOOKUP("USD",'[1]Exchange Rates'!B:C,2,0)</f>
        <v>#VALUE!</v>
      </c>
      <c r="G50" s="44" t="e">
        <f t="shared" si="7"/>
        <v>#VALUE!</v>
      </c>
      <c r="H50" s="46">
        <f>3131377762925.95/1000000000</f>
        <v>3131.3777629259503</v>
      </c>
      <c r="I50" s="46">
        <f>H50/VLOOKUP("USD",'[1]Exchange Rates'!B:C,2,0)</f>
        <v>2964.4776700993566</v>
      </c>
      <c r="J50" s="47" t="e">
        <f t="shared" si="0"/>
        <v>#VALUE!</v>
      </c>
      <c r="K50" s="48">
        <f>VLOOKUP(B50,'[1]EU Aid Shares'!B:E,4,0)*VLOOKUP("USD",'[1]Exchange Rates'!B:C,2,0)</f>
        <v>0</v>
      </c>
      <c r="L50" s="48">
        <f>VLOOKUP(B50,'[1]EPF Aid Shares'!B:G,6,0)*VLOOKUP("USD",'[1]Exchange Rates'!B:C,2,0)</f>
        <v>0</v>
      </c>
      <c r="M50" s="49">
        <f>VLOOKUP(B50,'[1]EIB Aid Shares'!B:E,4,0)*VLOOKUP("USD",'[1]Exchange Rates'!B:C,2,0)</f>
        <v>0</v>
      </c>
      <c r="N50" s="48">
        <f t="shared" si="1"/>
        <v>0</v>
      </c>
      <c r="O50" s="101">
        <f t="shared" si="2"/>
        <v>0</v>
      </c>
      <c r="P50" s="50" t="e">
        <f t="shared" si="3"/>
        <v>#VALUE!</v>
      </c>
      <c r="Q50" s="51" t="e">
        <f t="shared" si="4"/>
        <v>#VALUE!</v>
      </c>
      <c r="R50" s="48" t="e">
        <f>SUMIFS('[1]Bilateral Assistance, MAIN DATA'!S:S,'[1]Bilateral Assistance, MAIN DATA'!AY:AY,1, '[1]Bilateral Assistance, MAIN DATA'!B:B,B50)/1000000000*VLOOKUP("USD",'[1]Exchange Rates'!B:C,2,0)</f>
        <v>#VALUE!</v>
      </c>
      <c r="S50" s="102" t="e">
        <f t="shared" si="5"/>
        <v>#VALUE!</v>
      </c>
      <c r="T50" s="44" t="e">
        <f>(SUMIFS('[1]Bilateral Assistance, MAIN DATA'!S:S,'[1]Bilateral Assistance, MAIN DATA'!B:B,B50,'[1]Bilateral Assistance, MAIN DATA'!AN:AN,1)/1000000000)*VLOOKUP("USD",'[1]Exchange Rates'!B:C,2,0)</f>
        <v>#VALUE!</v>
      </c>
      <c r="U50" s="44" t="e">
        <f t="shared" si="6"/>
        <v>#VALUE!</v>
      </c>
    </row>
    <row r="51" spans="2:21" ht="15.95" customHeight="1" x14ac:dyDescent="0.25">
      <c r="B51" s="52" t="s">
        <v>65</v>
      </c>
      <c r="C51" s="23">
        <v>0</v>
      </c>
      <c r="D51" s="99" t="e">
        <f>(SUMIFS('[1]Bilateral Assistance, MAIN DATA'!S:S,'[1]Bilateral Assistance, MAIN DATA'!D:D,"Financial",'[1]Bilateral Assistance, MAIN DATA'!B:B,'[1]Country Summary ($)'!B51)/1000000000)*VLOOKUP("USD",'[1]Exchange Rates'!B:C,2,0)</f>
        <v>#VALUE!</v>
      </c>
      <c r="E51" s="99" t="e">
        <f>SUMIFS('[1]Bilateral Assistance, MAIN DATA'!S:S,'[1]Bilateral Assistance, MAIN DATA'!D:D,"Humanitarian",'[1]Bilateral Assistance, MAIN DATA'!B:B,'[1]Country Summary ($)'!B51)/1000000000*VLOOKUP("USD",'[1]Exchange Rates'!B:C,2,0)</f>
        <v>#VALUE!</v>
      </c>
      <c r="F51" s="99" t="e">
        <f>SUMIFS('[1]Bilateral Assistance, MAIN DATA'!S:S,'[1]Bilateral Assistance, MAIN DATA'!D:D,"Military",'[1]Bilateral Assistance, MAIN DATA'!B:B,'[1]Country Summary ($)'!B51)/1000000000*VLOOKUP("USD",'[1]Exchange Rates'!B:C,2,0)</f>
        <v>#VALUE!</v>
      </c>
      <c r="G51" s="44" t="e">
        <f t="shared" si="7"/>
        <v>#VALUE!</v>
      </c>
      <c r="H51" s="46">
        <f>23315080560000/1000000000</f>
        <v>23315.080559999999</v>
      </c>
      <c r="I51" s="46">
        <f>H51/VLOOKUP("USD",'[1]Exchange Rates'!B:C,2,0)</f>
        <v>22072.404203351318</v>
      </c>
      <c r="J51" s="47" t="e">
        <f t="shared" si="0"/>
        <v>#VALUE!</v>
      </c>
      <c r="K51" s="48">
        <f>VLOOKUP(B51,'[1]EU Aid Shares'!B:E,4,0)*VLOOKUP("USD",'[1]Exchange Rates'!B:C,2,0)</f>
        <v>0</v>
      </c>
      <c r="L51" s="48">
        <f>VLOOKUP(B51,'[1]EPF Aid Shares'!B:G,6,0)*VLOOKUP("USD",'[1]Exchange Rates'!B:C,2,0)</f>
        <v>0</v>
      </c>
      <c r="M51" s="49">
        <f>VLOOKUP(B51,'[1]EIB Aid Shares'!B:E,4,0)*VLOOKUP("USD",'[1]Exchange Rates'!B:C,2,0)</f>
        <v>0</v>
      </c>
      <c r="N51" s="48">
        <f t="shared" si="1"/>
        <v>0</v>
      </c>
      <c r="O51" s="101">
        <f t="shared" si="2"/>
        <v>0</v>
      </c>
      <c r="P51" s="50" t="e">
        <f t="shared" si="3"/>
        <v>#VALUE!</v>
      </c>
      <c r="Q51" s="51" t="e">
        <f t="shared" si="4"/>
        <v>#VALUE!</v>
      </c>
      <c r="R51" s="48" t="e">
        <f>SUMIFS('[1]Bilateral Assistance, MAIN DATA'!S:S,'[1]Bilateral Assistance, MAIN DATA'!AY:AY,1, '[1]Bilateral Assistance, MAIN DATA'!B:B,B51)/1000000000*VLOOKUP("USD",'[1]Exchange Rates'!B:C,2,0)</f>
        <v>#VALUE!</v>
      </c>
      <c r="S51" s="102" t="e">
        <f t="shared" si="5"/>
        <v>#VALUE!</v>
      </c>
      <c r="T51" s="44" t="e">
        <f>(SUMIFS('[1]Bilateral Assistance, MAIN DATA'!S:S,'[1]Bilateral Assistance, MAIN DATA'!B:B,B51,'[1]Bilateral Assistance, MAIN DATA'!AN:AN,1)/1000000000)*VLOOKUP("USD",'[1]Exchange Rates'!B:C,2,0)</f>
        <v>#VALUE!</v>
      </c>
      <c r="U51" s="44" t="e">
        <f t="shared" si="6"/>
        <v>#VALUE!</v>
      </c>
    </row>
    <row r="52" spans="2:21" ht="15.95" customHeight="1" x14ac:dyDescent="0.25">
      <c r="B52" s="52" t="s">
        <v>66</v>
      </c>
      <c r="C52" s="23">
        <v>0</v>
      </c>
      <c r="D52" s="99" t="e">
        <f>(SUMIFS('[1]Bilateral Assistance, MAIN DATA'!S:S,'[1]Bilateral Assistance, MAIN DATA'!D:D,"Financial",'[1]Bilateral Assistance, MAIN DATA'!B:B,'[1]Country Summary ($)'!B52)/1000000000)*VLOOKUP("USD",'[1]Exchange Rates'!B:C,2,0)</f>
        <v>#VALUE!</v>
      </c>
      <c r="E52" s="99" t="e">
        <f>SUMIFS('[1]Bilateral Assistance, MAIN DATA'!S:S,'[1]Bilateral Assistance, MAIN DATA'!D:D,"Humanitarian",'[1]Bilateral Assistance, MAIN DATA'!B:B,'[1]Country Summary ($)'!B52)/1000000000*VLOOKUP("USD",'[1]Exchange Rates'!B:C,2,0)</f>
        <v>#VALUE!</v>
      </c>
      <c r="F52" s="99" t="e">
        <f>SUMIFS('[1]Bilateral Assistance, MAIN DATA'!S:S,'[1]Bilateral Assistance, MAIN DATA'!D:D,"Military",'[1]Bilateral Assistance, MAIN DATA'!B:B,'[1]Country Summary ($)'!B52)/1000000000*VLOOKUP("USD",'[1]Exchange Rates'!B:C,2,0)</f>
        <v>#VALUE!</v>
      </c>
      <c r="G52" s="44" t="e">
        <f t="shared" si="7"/>
        <v>#VALUE!</v>
      </c>
      <c r="H52" s="46">
        <f>17734062645371.4/1000000000</f>
        <v>17734.062645371399</v>
      </c>
      <c r="I52" s="46">
        <f>H52/VLOOKUP("USD",'[1]Exchange Rates'!B:C,2,0)</f>
        <v>16788.850369564894</v>
      </c>
      <c r="J52" s="47" t="e">
        <f t="shared" si="0"/>
        <v>#VALUE!</v>
      </c>
      <c r="K52" s="48">
        <f>VLOOKUP(B52,'[1]EU Aid Shares'!B:E,4,0)*VLOOKUP("USD",'[1]Exchange Rates'!B:C,2,0)</f>
        <v>0</v>
      </c>
      <c r="L52" s="48">
        <f>VLOOKUP(B52,'[1]EPF Aid Shares'!B:G,6,0)*VLOOKUP("USD",'[1]Exchange Rates'!B:C,2,0)</f>
        <v>0</v>
      </c>
      <c r="M52" s="49">
        <f>VLOOKUP(B52,'[1]EIB Aid Shares'!B:E,4,0)*VLOOKUP("USD",'[1]Exchange Rates'!B:C,2,0)</f>
        <v>0</v>
      </c>
      <c r="N52" s="48">
        <f t="shared" si="1"/>
        <v>0</v>
      </c>
      <c r="O52" s="101">
        <f t="shared" si="2"/>
        <v>0</v>
      </c>
      <c r="P52" s="50" t="e">
        <f t="shared" si="3"/>
        <v>#VALUE!</v>
      </c>
      <c r="Q52" s="51" t="e">
        <f t="shared" si="4"/>
        <v>#VALUE!</v>
      </c>
      <c r="R52" s="48" t="e">
        <f>SUMIFS('[1]Bilateral Assistance, MAIN DATA'!S:S,'[1]Bilateral Assistance, MAIN DATA'!AY:AY,1, '[1]Bilateral Assistance, MAIN DATA'!B:B,B52)/1000000000*VLOOKUP("USD",'[1]Exchange Rates'!B:C,2,0)</f>
        <v>#VALUE!</v>
      </c>
      <c r="S52" s="102" t="e">
        <f t="shared" si="5"/>
        <v>#VALUE!</v>
      </c>
      <c r="T52" s="44" t="e">
        <f>(SUMIFS('[1]Bilateral Assistance, MAIN DATA'!S:S,'[1]Bilateral Assistance, MAIN DATA'!B:B,B52,'[1]Bilateral Assistance, MAIN DATA'!AN:AN,1)/1000000000)*VLOOKUP("USD",'[1]Exchange Rates'!B:C,2,0)</f>
        <v>#VALUE!</v>
      </c>
      <c r="U52" s="44" t="e">
        <f t="shared" si="6"/>
        <v>#VALUE!</v>
      </c>
    </row>
    <row r="53" spans="2:21" ht="15.95" customHeight="1" x14ac:dyDescent="0.25">
      <c r="B53" s="52" t="s">
        <v>67</v>
      </c>
      <c r="C53" s="23">
        <v>0</v>
      </c>
      <c r="D53" s="99" t="e">
        <f>(SUMIFS('[1]Bilateral Assistance, MAIN DATA'!S:S,'[1]Bilateral Assistance, MAIN DATA'!D:D,"Financial",'[1]Bilateral Assistance, MAIN DATA'!B:B,'[1]Country Summary ($)'!B53)/1000000000)*VLOOKUP("USD",'[1]Exchange Rates'!B:C,2,0)</f>
        <v>#VALUE!</v>
      </c>
      <c r="E53" s="99" t="e">
        <f>SUMIFS('[1]Bilateral Assistance, MAIN DATA'!S:S,'[1]Bilateral Assistance, MAIN DATA'!D:D,"Humanitarian",'[1]Bilateral Assistance, MAIN DATA'!B:B,'[1]Country Summary ($)'!B53)/1000000000*VLOOKUP("USD",'[1]Exchange Rates'!B:C,2,0)</f>
        <v>#VALUE!</v>
      </c>
      <c r="F53" s="99" t="e">
        <f>SUMIFS('[1]Bilateral Assistance, MAIN DATA'!S:S,'[1]Bilateral Assistance, MAIN DATA'!D:D,"Military",'[1]Bilateral Assistance, MAIN DATA'!B:B,'[1]Country Summary ($)'!B53)/1000000000*VLOOKUP("USD",'[1]Exchange Rates'!B:C,2,0)</f>
        <v>#VALUE!</v>
      </c>
      <c r="G53" s="44" t="e">
        <f t="shared" si="7"/>
        <v>#VALUE!</v>
      </c>
      <c r="H53" s="46">
        <f>775000000000/1000000000</f>
        <v>775</v>
      </c>
      <c r="I53" s="46">
        <f>H53/VLOOKUP("USD",'[1]Exchange Rates'!B:C,2,0)</f>
        <v>733.69307961753293</v>
      </c>
      <c r="J53" s="47" t="e">
        <f t="shared" si="0"/>
        <v>#VALUE!</v>
      </c>
      <c r="K53" s="48">
        <f>VLOOKUP(B53,'[1]EU Aid Shares'!B:E,4,0)*VLOOKUP("USD",'[1]Exchange Rates'!B:C,2,0)</f>
        <v>0</v>
      </c>
      <c r="L53" s="48">
        <f>VLOOKUP(B53,'[1]EPF Aid Shares'!B:G,6,0)*VLOOKUP("USD",'[1]Exchange Rates'!B:C,2,0)</f>
        <v>0</v>
      </c>
      <c r="M53" s="49">
        <f>VLOOKUP(B53,'[1]EIB Aid Shares'!B:E,4,0)*VLOOKUP("USD",'[1]Exchange Rates'!B:C,2,0)</f>
        <v>0</v>
      </c>
      <c r="N53" s="48">
        <f t="shared" si="1"/>
        <v>0</v>
      </c>
      <c r="O53" s="101">
        <f t="shared" si="2"/>
        <v>0</v>
      </c>
      <c r="P53" s="50" t="e">
        <f t="shared" si="3"/>
        <v>#VALUE!</v>
      </c>
      <c r="Q53" s="51" t="e">
        <f t="shared" si="4"/>
        <v>#VALUE!</v>
      </c>
      <c r="R53" s="48" t="e">
        <f>SUMIFS('[1]Bilateral Assistance, MAIN DATA'!S:S,'[1]Bilateral Assistance, MAIN DATA'!AY:AY,1, '[1]Bilateral Assistance, MAIN DATA'!B:B,B53)/1000000000*VLOOKUP("USD",'[1]Exchange Rates'!B:C,2,0)</f>
        <v>#VALUE!</v>
      </c>
      <c r="S53" s="102" t="e">
        <f t="shared" si="5"/>
        <v>#VALUE!</v>
      </c>
      <c r="T53" s="44" t="e">
        <f>(SUMIFS('[1]Bilateral Assistance, MAIN DATA'!S:S,'[1]Bilateral Assistance, MAIN DATA'!B:B,B53,'[1]Bilateral Assistance, MAIN DATA'!AN:AN,1)/1000000000)*VLOOKUP("USD",'[1]Exchange Rates'!B:C,2,0)</f>
        <v>#VALUE!</v>
      </c>
      <c r="U53" s="44" t="e">
        <f t="shared" si="6"/>
        <v>#VALUE!</v>
      </c>
    </row>
    <row r="54" spans="2:21" ht="15.95" customHeight="1" x14ac:dyDescent="0.25">
      <c r="B54" s="55" t="s">
        <v>68</v>
      </c>
      <c r="C54" s="56">
        <v>0</v>
      </c>
      <c r="D54" s="99" t="e">
        <f>(SUMIFS('[1]Bilateral Assistance, MAIN DATA'!S:S,'[1]Bilateral Assistance, MAIN DATA'!D:D,"Financial",'[1]Bilateral Assistance, MAIN DATA'!B:B,'[1]Country Summary ($)'!B54)/1000000000)*VLOOKUP("USD",'[1]Exchange Rates'!B:C,2,0)</f>
        <v>#VALUE!</v>
      </c>
      <c r="E54" s="99" t="e">
        <f>SUMIFS('[1]Bilateral Assistance, MAIN DATA'!S:S,'[1]Bilateral Assistance, MAIN DATA'!D:D,"Humanitarian",'[1]Bilateral Assistance, MAIN DATA'!B:B,'[1]Country Summary ($)'!B54)/1000000000*VLOOKUP("USD",'[1]Exchange Rates'!B:C,2,0)</f>
        <v>#VALUE!</v>
      </c>
      <c r="F54" s="99" t="e">
        <f>SUMIFS('[1]Bilateral Assistance, MAIN DATA'!S:S,'[1]Bilateral Assistance, MAIN DATA'!D:D,"Military",'[1]Bilateral Assistance, MAIN DATA'!B:B,'[1]Country Summary ($)'!B54)/1000000000*VLOOKUP("USD",'[1]Exchange Rates'!B:C,2,0)</f>
        <v>#VALUE!</v>
      </c>
      <c r="G54" s="57" t="e">
        <f t="shared" si="7"/>
        <v>#VALUE!</v>
      </c>
      <c r="H54" s="58">
        <f>3176295065497.24/1000000000</f>
        <v>3176.2950654972401</v>
      </c>
      <c r="I54" s="58">
        <f>H54/VLOOKUP("USD",'[1]Exchange Rates'!B:C,2,0)</f>
        <v>3007.0009140369593</v>
      </c>
      <c r="J54" s="47" t="e">
        <f t="shared" si="0"/>
        <v>#VALUE!</v>
      </c>
      <c r="K54" s="48">
        <f>VLOOKUP(B54,'[1]EU Aid Shares'!B:E,4,0)*VLOOKUP("USD",'[1]Exchange Rates'!B:C,2,0)</f>
        <v>0</v>
      </c>
      <c r="L54" s="48">
        <f>VLOOKUP(B54,'[1]EPF Aid Shares'!B:G,6,0)*VLOOKUP("USD",'[1]Exchange Rates'!B:C,2,0)</f>
        <v>0</v>
      </c>
      <c r="M54" s="49">
        <f>VLOOKUP(B54,'[1]EIB Aid Shares'!B:E,4,0)*VLOOKUP("USD",'[1]Exchange Rates'!B:C,2,0)</f>
        <v>0</v>
      </c>
      <c r="N54" s="59">
        <f t="shared" si="1"/>
        <v>0</v>
      </c>
      <c r="O54" s="101">
        <f t="shared" si="2"/>
        <v>0</v>
      </c>
      <c r="P54" s="60" t="e">
        <f t="shared" si="3"/>
        <v>#VALUE!</v>
      </c>
      <c r="Q54" s="51" t="e">
        <f t="shared" si="4"/>
        <v>#VALUE!</v>
      </c>
      <c r="R54" s="48" t="e">
        <f>SUMIFS('[1]Bilateral Assistance, MAIN DATA'!S:S,'[1]Bilateral Assistance, MAIN DATA'!AY:AY,1, '[1]Bilateral Assistance, MAIN DATA'!B:B,B54)/1000000000*VLOOKUP("USD",'[1]Exchange Rates'!B:C,2,0)</f>
        <v>#VALUE!</v>
      </c>
      <c r="S54" s="102" t="e">
        <f t="shared" si="5"/>
        <v>#VALUE!</v>
      </c>
      <c r="T54" s="44" t="e">
        <f>(SUMIFS('[1]Bilateral Assistance, MAIN DATA'!S:S,'[1]Bilateral Assistance, MAIN DATA'!B:B,B54,'[1]Bilateral Assistance, MAIN DATA'!AN:AN,1)/1000000000)*VLOOKUP("USD",'[1]Exchange Rates'!B:C,2,0)</f>
        <v>#VALUE!</v>
      </c>
      <c r="U54" s="44" t="e">
        <f t="shared" si="6"/>
        <v>#VALUE!</v>
      </c>
    </row>
    <row r="55" spans="2:21" ht="15.95" customHeight="1" x14ac:dyDescent="0.25">
      <c r="B55" s="61" t="s">
        <v>10</v>
      </c>
      <c r="C55" s="62" t="s">
        <v>69</v>
      </c>
      <c r="D55" s="63" t="e">
        <f>SUM(D13:D54)</f>
        <v>#VALUE!</v>
      </c>
      <c r="E55" s="63" t="e">
        <f>SUM(E13:E54)</f>
        <v>#VALUE!</v>
      </c>
      <c r="F55" s="63" t="e">
        <f>SUM(F13:F54)</f>
        <v>#VALUE!</v>
      </c>
      <c r="G55" s="63" t="e">
        <f t="shared" ref="G55:T55" si="8">SUM(G13:G54)</f>
        <v>#VALUE!</v>
      </c>
      <c r="H55" s="64">
        <f t="shared" si="8"/>
        <v>95156.830865573153</v>
      </c>
      <c r="I55" s="64">
        <f t="shared" si="8"/>
        <v>90085.042947622031</v>
      </c>
      <c r="J55" s="65" t="s">
        <v>69</v>
      </c>
      <c r="K55" s="63">
        <f t="shared" si="8"/>
        <v>81.350944499999997</v>
      </c>
      <c r="L55" s="63">
        <f t="shared" si="8"/>
        <v>5.9152799999999983</v>
      </c>
      <c r="M55" s="63">
        <f t="shared" si="8"/>
        <v>2.38776615</v>
      </c>
      <c r="N55" s="63">
        <f t="shared" si="8"/>
        <v>89.653990649999997</v>
      </c>
      <c r="O55" s="65" t="s">
        <v>69</v>
      </c>
      <c r="P55" s="63" t="e">
        <f t="shared" si="8"/>
        <v>#VALUE!</v>
      </c>
      <c r="Q55" s="65" t="s">
        <v>69</v>
      </c>
      <c r="R55" s="63" t="e">
        <f t="shared" si="8"/>
        <v>#VALUE!</v>
      </c>
      <c r="S55" s="63" t="e">
        <f t="shared" si="8"/>
        <v>#VALUE!</v>
      </c>
      <c r="T55" s="63" t="e">
        <f t="shared" si="8"/>
        <v>#VALUE!</v>
      </c>
      <c r="U55" s="65" t="s">
        <v>69</v>
      </c>
    </row>
    <row r="56" spans="2:21" ht="15.95" customHeight="1" x14ac:dyDescent="0.25">
      <c r="B56" s="22"/>
      <c r="C56" s="66"/>
      <c r="G56" s="44"/>
      <c r="H56" s="44"/>
      <c r="I56" s="45"/>
      <c r="K56" s="67"/>
      <c r="T56" s="70"/>
    </row>
    <row r="57" spans="2:21" ht="15.95" customHeight="1" x14ac:dyDescent="0.25">
      <c r="G57" s="44"/>
      <c r="H57" s="44"/>
      <c r="I57" s="46"/>
      <c r="K57" s="67"/>
      <c r="T57" s="22"/>
    </row>
    <row r="58" spans="2:21" ht="15.95" customHeight="1" x14ac:dyDescent="0.25">
      <c r="G58" s="44"/>
      <c r="H58" s="44"/>
      <c r="I58" s="46"/>
      <c r="T58" s="22"/>
    </row>
    <row r="59" spans="2:21" ht="15.95" customHeight="1" x14ac:dyDescent="0.25">
      <c r="D59" s="52" t="s">
        <v>14</v>
      </c>
      <c r="E59" s="52" t="s">
        <v>15</v>
      </c>
      <c r="F59" s="48" t="s">
        <v>16</v>
      </c>
      <c r="G59" s="44" t="s">
        <v>17</v>
      </c>
      <c r="H59" s="44"/>
      <c r="I59" s="46"/>
      <c r="T59" s="22"/>
    </row>
    <row r="60" spans="2:21" ht="15.95" customHeight="1" x14ac:dyDescent="0.25">
      <c r="B60" s="52" t="s">
        <v>38</v>
      </c>
      <c r="C60" s="23">
        <v>0</v>
      </c>
      <c r="D60" s="74">
        <v>79.090462500000001</v>
      </c>
      <c r="E60" s="74">
        <v>2.2604820000000001</v>
      </c>
      <c r="F60" s="74">
        <v>0</v>
      </c>
      <c r="G60" s="74">
        <v>81.350944499999997</v>
      </c>
      <c r="I60" s="46"/>
      <c r="T60" s="22"/>
    </row>
    <row r="61" spans="2:21" ht="15.95" customHeight="1" x14ac:dyDescent="0.25">
      <c r="B61" s="52" t="s">
        <v>65</v>
      </c>
      <c r="C61" s="23">
        <v>0</v>
      </c>
      <c r="D61" s="74">
        <v>26.369999999999997</v>
      </c>
      <c r="E61" s="74">
        <v>2.7063415229999999</v>
      </c>
      <c r="F61" s="74">
        <v>46.325600000000009</v>
      </c>
      <c r="G61" s="74">
        <v>75.401941523000005</v>
      </c>
      <c r="I61" s="46"/>
      <c r="T61" s="22"/>
    </row>
    <row r="62" spans="2:21" ht="15.95" customHeight="1" x14ac:dyDescent="0.25">
      <c r="B62" s="82" t="s">
        <v>41</v>
      </c>
      <c r="C62" s="83">
        <v>1</v>
      </c>
      <c r="D62" s="74">
        <v>1.4862141</v>
      </c>
      <c r="E62" s="74">
        <v>2.5600064808149998</v>
      </c>
      <c r="F62" s="74">
        <v>18.096637230000002</v>
      </c>
      <c r="G62" s="74">
        <v>22.142857810815002</v>
      </c>
      <c r="I62" s="46"/>
      <c r="T62" s="22"/>
    </row>
    <row r="63" spans="2:21" ht="15.95" customHeight="1" x14ac:dyDescent="0.25">
      <c r="B63" s="52" t="s">
        <v>64</v>
      </c>
      <c r="C63" s="23">
        <v>0</v>
      </c>
      <c r="D63" s="74">
        <v>6.4390210949561046</v>
      </c>
      <c r="E63" s="74">
        <v>0.63835317864466945</v>
      </c>
      <c r="F63" s="74">
        <v>6.9361316406957503</v>
      </c>
      <c r="G63" s="74">
        <v>14.013505914296523</v>
      </c>
      <c r="I63" s="46"/>
      <c r="T63" s="22"/>
    </row>
    <row r="64" spans="2:21" ht="15.95" customHeight="1" x14ac:dyDescent="0.25">
      <c r="B64" s="75" t="s">
        <v>53</v>
      </c>
      <c r="C64" s="84">
        <v>0</v>
      </c>
      <c r="D64" s="74">
        <v>3.6789369130748848</v>
      </c>
      <c r="E64" s="74">
        <v>0.20826327799855526</v>
      </c>
      <c r="F64" s="74">
        <v>3.8065642306766199</v>
      </c>
      <c r="G64" s="85">
        <v>7.6937644217500605</v>
      </c>
      <c r="H64" s="44"/>
      <c r="I64" s="46"/>
      <c r="T64" s="22"/>
    </row>
    <row r="65" spans="2:20" ht="15.95" customHeight="1" x14ac:dyDescent="0.25">
      <c r="B65" s="52" t="s">
        <v>46</v>
      </c>
      <c r="C65" s="23">
        <v>0</v>
      </c>
      <c r="D65" s="74">
        <v>6.0715499999999993</v>
      </c>
      <c r="E65" s="74">
        <v>1.0941189800000002</v>
      </c>
      <c r="F65" s="74">
        <v>3.2452000000000002E-2</v>
      </c>
      <c r="G65" s="86">
        <v>7.1981209799999997</v>
      </c>
      <c r="H65" s="43"/>
      <c r="I65" s="46"/>
      <c r="T65" s="22"/>
    </row>
    <row r="66" spans="2:20" ht="15.95" customHeight="1" x14ac:dyDescent="0.25">
      <c r="B66" s="52" t="s">
        <v>32</v>
      </c>
      <c r="C66" s="23">
        <v>0</v>
      </c>
      <c r="D66" s="74">
        <v>3.6668526942310353</v>
      </c>
      <c r="E66" s="74">
        <v>0.39094922619870115</v>
      </c>
      <c r="F66" s="74">
        <v>2.2266262010650819</v>
      </c>
      <c r="G66" s="87">
        <v>6.2844281214948179</v>
      </c>
      <c r="H66" s="76"/>
      <c r="T66" s="22"/>
    </row>
    <row r="67" spans="2:20" ht="15.95" customHeight="1" x14ac:dyDescent="0.25">
      <c r="B67" s="52" t="s">
        <v>54</v>
      </c>
      <c r="C67" s="23">
        <v>1</v>
      </c>
      <c r="D67" s="74">
        <v>1.0128748559524865</v>
      </c>
      <c r="E67" s="74">
        <v>0.36605224906781314</v>
      </c>
      <c r="F67" s="74">
        <v>3.2064691037337365</v>
      </c>
      <c r="G67" s="85">
        <v>4.5853962087540356</v>
      </c>
      <c r="H67" s="44"/>
      <c r="T67" s="22"/>
    </row>
    <row r="68" spans="2:20" ht="15.95" customHeight="1" x14ac:dyDescent="0.25">
      <c r="B68" s="52" t="s">
        <v>51</v>
      </c>
      <c r="C68" s="23">
        <v>1</v>
      </c>
      <c r="D68" s="74">
        <v>1.1586350999999999</v>
      </c>
      <c r="E68" s="74">
        <v>0.62006480000000008</v>
      </c>
      <c r="F68" s="74">
        <v>2.6233210499999999</v>
      </c>
      <c r="G68" s="85">
        <v>4.4020209499999998</v>
      </c>
      <c r="H68" s="44"/>
      <c r="T68" s="22"/>
    </row>
    <row r="69" spans="2:20" ht="15.95" customHeight="1" x14ac:dyDescent="0.25">
      <c r="B69" s="52" t="s">
        <v>36</v>
      </c>
      <c r="C69" s="23">
        <v>1</v>
      </c>
      <c r="D69" s="74">
        <v>6.0737250000000007E-2</v>
      </c>
      <c r="E69" s="74">
        <v>0.30060840772638692</v>
      </c>
      <c r="F69" s="74">
        <v>3.7009017485925675</v>
      </c>
      <c r="G69" s="74">
        <v>4.0622474063189546</v>
      </c>
      <c r="T69" s="22"/>
    </row>
    <row r="70" spans="2:20" ht="15.95" customHeight="1" x14ac:dyDescent="0.25">
      <c r="B70" s="52" t="s">
        <v>103</v>
      </c>
      <c r="D70" s="74">
        <v>3.6534791945705933</v>
      </c>
      <c r="E70" s="74">
        <v>5.5123358188063598</v>
      </c>
      <c r="F70" s="74">
        <v>10.799591303306784</v>
      </c>
      <c r="G70" s="74">
        <v>19.965406316683755</v>
      </c>
      <c r="T70" s="22"/>
    </row>
    <row r="71" spans="2:20" ht="15.95" customHeight="1" x14ac:dyDescent="0.25">
      <c r="T71" s="22"/>
    </row>
    <row r="72" spans="2:20" ht="15.95" customHeight="1" x14ac:dyDescent="0.25">
      <c r="T72" s="22"/>
    </row>
    <row r="73" spans="2:20" ht="15.95" customHeight="1" x14ac:dyDescent="0.25">
      <c r="T73" s="22"/>
    </row>
    <row r="74" spans="2:20" ht="15.95" customHeight="1" x14ac:dyDescent="0.25">
      <c r="T74" s="22"/>
    </row>
    <row r="75" spans="2:20" ht="15.95" customHeight="1" x14ac:dyDescent="0.25">
      <c r="T75" s="22"/>
    </row>
    <row r="76" spans="2:20" ht="15.95" customHeight="1" x14ac:dyDescent="0.25">
      <c r="T76" s="22"/>
    </row>
    <row r="77" spans="2:20" ht="15.95" customHeight="1" x14ac:dyDescent="0.25">
      <c r="T77" s="22"/>
    </row>
    <row r="78" spans="2:20" ht="15.95" customHeight="1" x14ac:dyDescent="0.25">
      <c r="T78" s="22"/>
    </row>
    <row r="79" spans="2:20" ht="15.95" customHeight="1" x14ac:dyDescent="0.25">
      <c r="T79" s="22"/>
    </row>
    <row r="80" spans="2:20" ht="15.95" customHeight="1" x14ac:dyDescent="0.25">
      <c r="T80" s="22"/>
    </row>
    <row r="81" spans="20:20" ht="15.95" customHeight="1" x14ac:dyDescent="0.25">
      <c r="T81" s="22"/>
    </row>
    <row r="82" spans="20:20" ht="15.95" customHeight="1" x14ac:dyDescent="0.25">
      <c r="T82" s="22"/>
    </row>
    <row r="83" spans="20:20" ht="15.95" customHeight="1" x14ac:dyDescent="0.25">
      <c r="T83" s="22"/>
    </row>
    <row r="84" spans="20:20" ht="15.95" customHeight="1" x14ac:dyDescent="0.25">
      <c r="T84" s="22"/>
    </row>
    <row r="85" spans="20:20" ht="15.95" customHeight="1" x14ac:dyDescent="0.25">
      <c r="T85" s="22"/>
    </row>
    <row r="86" spans="20:20" ht="15.95" customHeight="1" x14ac:dyDescent="0.25">
      <c r="T86" s="22"/>
    </row>
    <row r="87" spans="20:20" ht="15.95" customHeight="1" x14ac:dyDescent="0.25">
      <c r="T87" s="22"/>
    </row>
    <row r="88" spans="20:20" ht="15.95" customHeight="1" x14ac:dyDescent="0.25">
      <c r="T88" s="22"/>
    </row>
    <row r="89" spans="20:20" ht="15.95" customHeight="1" x14ac:dyDescent="0.25">
      <c r="T89" s="22"/>
    </row>
    <row r="90" spans="20:20" ht="15.95" customHeight="1" x14ac:dyDescent="0.25">
      <c r="T90" s="22"/>
    </row>
    <row r="91" spans="20:20" ht="15.95" customHeight="1" x14ac:dyDescent="0.25">
      <c r="T91" s="22"/>
    </row>
    <row r="92" spans="20:20" ht="15.95" customHeight="1" x14ac:dyDescent="0.25">
      <c r="T92" s="22"/>
    </row>
    <row r="93" spans="20:20" ht="15.95" customHeight="1" x14ac:dyDescent="0.25">
      <c r="T93" s="22"/>
    </row>
    <row r="94" spans="20:20" ht="15.95" customHeight="1" x14ac:dyDescent="0.25">
      <c r="T94" s="22"/>
    </row>
    <row r="95" spans="20:20" ht="15.95" customHeight="1" x14ac:dyDescent="0.25">
      <c r="T95" s="22"/>
    </row>
    <row r="96" spans="20:20" ht="15.95" customHeight="1" x14ac:dyDescent="0.25">
      <c r="T96" s="22"/>
    </row>
    <row r="97" spans="20:20" ht="15.95" customHeight="1" x14ac:dyDescent="0.25">
      <c r="T97" s="22"/>
    </row>
    <row r="98" spans="20:20" ht="15.95" customHeight="1" x14ac:dyDescent="0.25">
      <c r="T98" s="22"/>
    </row>
    <row r="99" spans="20:20" ht="15.95" customHeight="1" x14ac:dyDescent="0.25">
      <c r="T99" s="22"/>
    </row>
    <row r="100" spans="20:20" ht="15.95" customHeight="1" x14ac:dyDescent="0.25">
      <c r="T100" s="22"/>
    </row>
    <row r="101" spans="20:20" ht="15.95" customHeight="1" x14ac:dyDescent="0.25">
      <c r="T101" s="22"/>
    </row>
    <row r="102" spans="20:20" ht="15.95" customHeight="1" x14ac:dyDescent="0.25">
      <c r="T102" s="22"/>
    </row>
    <row r="103" spans="20:20" ht="15.95" customHeight="1" x14ac:dyDescent="0.25">
      <c r="T103" s="22"/>
    </row>
    <row r="104" spans="20:20" ht="15.95" customHeight="1" x14ac:dyDescent="0.25">
      <c r="T104" s="22"/>
    </row>
    <row r="105" spans="20:20" ht="15.95" customHeight="1" x14ac:dyDescent="0.25">
      <c r="T105" s="22"/>
    </row>
    <row r="106" spans="20:20" ht="15.95" customHeight="1" x14ac:dyDescent="0.25">
      <c r="T106" s="22"/>
    </row>
    <row r="107" spans="20:20" ht="15.95" customHeight="1" x14ac:dyDescent="0.25">
      <c r="T107" s="22"/>
    </row>
    <row r="108" spans="20:20" ht="15.95" customHeight="1" x14ac:dyDescent="0.25">
      <c r="T108" s="22"/>
    </row>
    <row r="109" spans="20:20" ht="15.95" customHeight="1" x14ac:dyDescent="0.25">
      <c r="T109" s="22"/>
    </row>
    <row r="110" spans="20:20" ht="15.95" customHeight="1" x14ac:dyDescent="0.25">
      <c r="T110" s="22"/>
    </row>
    <row r="111" spans="20:20" ht="15.95" customHeight="1" x14ac:dyDescent="0.25">
      <c r="T111" s="22"/>
    </row>
    <row r="112" spans="20:20" ht="15.95" customHeight="1" x14ac:dyDescent="0.25">
      <c r="T112" s="22"/>
    </row>
    <row r="113" spans="20:20" ht="15.95" customHeight="1" x14ac:dyDescent="0.25">
      <c r="T113" s="22"/>
    </row>
    <row r="114" spans="20:20" ht="15.95" customHeight="1" x14ac:dyDescent="0.25">
      <c r="T114" s="22"/>
    </row>
    <row r="115" spans="20:20" ht="15.95" customHeight="1" x14ac:dyDescent="0.25">
      <c r="T115" s="22"/>
    </row>
    <row r="116" spans="20:20" ht="15.95" customHeight="1" x14ac:dyDescent="0.25">
      <c r="T116" s="22"/>
    </row>
    <row r="117" spans="20:20" ht="15.95" customHeight="1" x14ac:dyDescent="0.25">
      <c r="T117" s="22"/>
    </row>
    <row r="118" spans="20:20" ht="15.95" customHeight="1" x14ac:dyDescent="0.25">
      <c r="T118" s="22"/>
    </row>
    <row r="119" spans="20:20" ht="15.95" customHeight="1" x14ac:dyDescent="0.25">
      <c r="T119" s="22"/>
    </row>
    <row r="120" spans="20:20" ht="15.95" customHeight="1" x14ac:dyDescent="0.25">
      <c r="T120" s="22"/>
    </row>
    <row r="121" spans="20:20" ht="15.95" customHeight="1" x14ac:dyDescent="0.25">
      <c r="T121" s="22"/>
    </row>
    <row r="122" spans="20:20" ht="15.95" customHeight="1" x14ac:dyDescent="0.25">
      <c r="T122" s="22"/>
    </row>
    <row r="123" spans="20:20" ht="15.95" customHeight="1" x14ac:dyDescent="0.25">
      <c r="T123" s="22"/>
    </row>
    <row r="124" spans="20:20" ht="15.95" customHeight="1" x14ac:dyDescent="0.25">
      <c r="T124" s="22"/>
    </row>
    <row r="125" spans="20:20" ht="15.95" customHeight="1" x14ac:dyDescent="0.25">
      <c r="T125" s="22"/>
    </row>
    <row r="126" spans="20:20" ht="15.95" customHeight="1" x14ac:dyDescent="0.25">
      <c r="T126" s="22"/>
    </row>
    <row r="127" spans="20:20" ht="15.95" customHeight="1" x14ac:dyDescent="0.25">
      <c r="T127" s="22"/>
    </row>
    <row r="128" spans="20:20" ht="15.95" customHeight="1" x14ac:dyDescent="0.25">
      <c r="T128" s="22"/>
    </row>
    <row r="129" spans="20:20" ht="15.95" customHeight="1" x14ac:dyDescent="0.25">
      <c r="T129" s="22"/>
    </row>
    <row r="130" spans="20:20" ht="15.95" customHeight="1" x14ac:dyDescent="0.25">
      <c r="T130" s="22"/>
    </row>
    <row r="131" spans="20:20" ht="15.95" customHeight="1" x14ac:dyDescent="0.25">
      <c r="T131" s="22"/>
    </row>
    <row r="133" spans="20:20" ht="15.95" customHeight="1" x14ac:dyDescent="0.25">
      <c r="T133" s="22"/>
    </row>
    <row r="134" spans="20:20" ht="15.95" customHeight="1" x14ac:dyDescent="0.25">
      <c r="T134" s="22"/>
    </row>
    <row r="135" spans="20:20" ht="15.95" customHeight="1" x14ac:dyDescent="0.25">
      <c r="T135" s="22"/>
    </row>
    <row r="136" spans="20:20" ht="15.95" customHeight="1" x14ac:dyDescent="0.25">
      <c r="T136" s="22"/>
    </row>
    <row r="137" spans="20:20" ht="15.95" customHeight="1" x14ac:dyDescent="0.25">
      <c r="T137" s="22"/>
    </row>
    <row r="138" spans="20:20" ht="15.95" customHeight="1" x14ac:dyDescent="0.25">
      <c r="T138" s="22"/>
    </row>
    <row r="139" spans="20:20" ht="15.95" customHeight="1" x14ac:dyDescent="0.25">
      <c r="T139" s="22"/>
    </row>
    <row r="140" spans="20:20" ht="15.95" customHeight="1" x14ac:dyDescent="0.25">
      <c r="T140" s="22"/>
    </row>
    <row r="141" spans="20:20" ht="15.95" customHeight="1" x14ac:dyDescent="0.25">
      <c r="T141" s="22"/>
    </row>
    <row r="142" spans="20:20" ht="15.95" customHeight="1" x14ac:dyDescent="0.25">
      <c r="T142" s="22"/>
    </row>
    <row r="143" spans="20:20" ht="15.95" customHeight="1" x14ac:dyDescent="0.25">
      <c r="T143" s="22"/>
    </row>
    <row r="144" spans="20:20" ht="15.95" customHeight="1" x14ac:dyDescent="0.25">
      <c r="T144" s="22"/>
    </row>
    <row r="145" spans="20:20" ht="15.95" customHeight="1" x14ac:dyDescent="0.25">
      <c r="T145" s="22"/>
    </row>
    <row r="146" spans="20:20" ht="15.95" customHeight="1" x14ac:dyDescent="0.25">
      <c r="T146" s="22"/>
    </row>
    <row r="147" spans="20:20" ht="15.95" customHeight="1" x14ac:dyDescent="0.25">
      <c r="T147" s="22"/>
    </row>
    <row r="148" spans="20:20" ht="15.95" customHeight="1" x14ac:dyDescent="0.25">
      <c r="T148" s="22"/>
    </row>
    <row r="149" spans="20:20" ht="15.95" customHeight="1" x14ac:dyDescent="0.25">
      <c r="T149" s="22"/>
    </row>
    <row r="150" spans="20:20" ht="15.95" customHeight="1" x14ac:dyDescent="0.25">
      <c r="T150" s="22"/>
    </row>
    <row r="151" spans="20:20" ht="15.95" customHeight="1" x14ac:dyDescent="0.25">
      <c r="T151" s="22"/>
    </row>
    <row r="152" spans="20:20" ht="15.95" customHeight="1" x14ac:dyDescent="0.25">
      <c r="T152" s="22"/>
    </row>
    <row r="153" spans="20:20" ht="15.95" customHeight="1" x14ac:dyDescent="0.25">
      <c r="T153" s="22"/>
    </row>
    <row r="154" spans="20:20" ht="15.95" customHeight="1" x14ac:dyDescent="0.25">
      <c r="T154" s="22"/>
    </row>
    <row r="155" spans="20:20" ht="15.95" customHeight="1" x14ac:dyDescent="0.25">
      <c r="T155" s="22"/>
    </row>
    <row r="156" spans="20:20" ht="15.95" customHeight="1" x14ac:dyDescent="0.25">
      <c r="T156" s="22"/>
    </row>
    <row r="157" spans="20:20" ht="15.95" customHeight="1" x14ac:dyDescent="0.25">
      <c r="T157" s="22"/>
    </row>
    <row r="158" spans="20:20" ht="15.95" customHeight="1" x14ac:dyDescent="0.25">
      <c r="T158" s="22"/>
    </row>
    <row r="159" spans="20:20" ht="15.95" customHeight="1" x14ac:dyDescent="0.25">
      <c r="T159" s="22"/>
    </row>
    <row r="160" spans="20:20" ht="15.95" customHeight="1" x14ac:dyDescent="0.25">
      <c r="T160" s="22"/>
    </row>
    <row r="161" spans="20:20" ht="15.95" customHeight="1" x14ac:dyDescent="0.25">
      <c r="T161" s="22"/>
    </row>
    <row r="162" spans="20:20" ht="15.95" customHeight="1" x14ac:dyDescent="0.25">
      <c r="T162" s="22"/>
    </row>
    <row r="163" spans="20:20" ht="15.95" customHeight="1" x14ac:dyDescent="0.25">
      <c r="T163" s="22"/>
    </row>
    <row r="164" spans="20:20" ht="15.95" customHeight="1" x14ac:dyDescent="0.25">
      <c r="T164" s="22"/>
    </row>
    <row r="165" spans="20:20" ht="15.95" customHeight="1" x14ac:dyDescent="0.25">
      <c r="T165" s="22"/>
    </row>
    <row r="166" spans="20:20" ht="15.95" customHeight="1" x14ac:dyDescent="0.25">
      <c r="T166" s="22"/>
    </row>
  </sheetData>
  <mergeCells count="3">
    <mergeCell ref="B4:F9"/>
    <mergeCell ref="B11:B12"/>
    <mergeCell ref="C11:C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5</vt:i4>
      </vt:variant>
    </vt:vector>
  </HeadingPairs>
  <TitlesOfParts>
    <vt:vector size="5" baseType="lpstr">
      <vt:lpstr>Чарти</vt:lpstr>
      <vt:lpstr>charts_data_all</vt:lpstr>
      <vt:lpstr>Sheet1</vt:lpstr>
      <vt:lpstr>Country Summary</vt:lpstr>
      <vt:lpstr>Country Summary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Саша Любченко</dc:creator>
  <cp:lastModifiedBy>Саша Любченко</cp:lastModifiedBy>
  <dcterms:created xsi:type="dcterms:W3CDTF">2023-07-02T12:51:11Z</dcterms:created>
  <dcterms:modified xsi:type="dcterms:W3CDTF">2024-01-22T16:26:56Z</dcterms:modified>
</cp:coreProperties>
</file>