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ml.chartsha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onthly\2024\Чарти січень\Форматування усіх чартів\2024\Ринок капіталу\"/>
    </mc:Choice>
  </mc:AlternateContent>
  <xr:revisionPtr revIDLastSave="0" documentId="13_ncr:1_{79650F1C-77A7-4BDE-9274-94B83F19C0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Чарты" sheetId="12" r:id="rId1"/>
    <sheet name="charts_data_all" sheetId="37" r:id="rId2"/>
    <sheet name="D.Corp.B." sheetId="18" r:id="rId3"/>
    <sheet name="МХП 2026" sheetId="35" r:id="rId4"/>
    <sheet name="Калькулятор YTM " sheetId="33" r:id="rId5"/>
    <sheet name="D.Gov.B." sheetId="20" r:id="rId6"/>
    <sheet name="Warrants + 2026" sheetId="36" r:id="rId7"/>
    <sheet name="Калькулятор YTM  (Gov B)" sheetId="34" r:id="rId8"/>
    <sheet name="Лінки" sheetId="22" r:id="rId9"/>
    <sheet name="Динаміка активів" sheetId="16" r:id="rId10"/>
    <sheet name="EMB" sheetId="23" r:id="rId11"/>
    <sheet name="BND" sheetId="25" r:id="rId12"/>
    <sheet name="S&amp;P500" sheetId="29" r:id="rId13"/>
    <sheet name="Gold" sheetId="27" r:id="rId14"/>
    <sheet name="BTC" sheetId="28" r:id="rId15"/>
    <sheet name="MHP" sheetId="30" r:id="rId16"/>
    <sheet name="MHPC" sheetId="31" r:id="rId17"/>
    <sheet name="Metinvest" sheetId="32" r:id="rId18"/>
    <sheet name="Лист1" sheetId="38" r:id="rId19"/>
  </sheets>
  <definedNames>
    <definedName name="_xlnm._FilterDatabase" localSheetId="1" hidden="1">charts_data_all!$A$2:$H$130</definedName>
    <definedName name="_xlnm._FilterDatabase" localSheetId="2" hidden="1">'D.Corp.B.'!$C$32:$G$42</definedName>
    <definedName name="_xlnm._FilterDatabase" localSheetId="5" hidden="1">'D.Gov.B.'!$A$17:$L$22</definedName>
    <definedName name="_xlnm._FilterDatabase" localSheetId="6" hidden="1">'Warrants + 2026'!$O$3:$P$103</definedName>
    <definedName name="_xlnm._FilterDatabase" localSheetId="3" hidden="1">'МХП 2026'!$B$7:$C$267</definedName>
    <definedName name="ExternalData_1" localSheetId="11" hidden="1">BND!$A$1:$B$453</definedName>
    <definedName name="ExternalData_1" localSheetId="14" hidden="1">BTC!$A$1:$B$661</definedName>
    <definedName name="ExternalData_1" localSheetId="10" hidden="1">EMB!$A$1:$B$453</definedName>
    <definedName name="ExternalData_1" localSheetId="13" hidden="1">Gold!$A$1:$B$453</definedName>
    <definedName name="ExternalData_1" localSheetId="16" hidden="1">MHPC!$A$1:$B$1135</definedName>
    <definedName name="ExternalData_1" localSheetId="12" hidden="1">'S&amp;P500'!$A$1:$B$484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5" i="37" l="1"/>
  <c r="K136" i="37"/>
  <c r="K134" i="37"/>
  <c r="K143" i="37"/>
  <c r="K144" i="37"/>
  <c r="K142" i="37"/>
  <c r="K140" i="37" a="1"/>
  <c r="K140" i="37"/>
  <c r="K138" i="37" a="1"/>
  <c r="K138" i="37"/>
  <c r="F144" i="37"/>
  <c r="F143" i="37"/>
  <c r="F142" i="37"/>
  <c r="C142" i="37"/>
  <c r="B142" i="37"/>
  <c r="F140" i="37" a="1"/>
  <c r="F140" i="37"/>
  <c r="E140" i="37"/>
  <c r="C140" i="37"/>
  <c r="B140" i="37"/>
  <c r="F138" i="37" a="1"/>
  <c r="F138" i="37"/>
  <c r="E138" i="37"/>
  <c r="C138" i="37"/>
  <c r="B138" i="37"/>
  <c r="F136" i="37"/>
  <c r="F135" i="37"/>
  <c r="F134" i="37"/>
  <c r="C134" i="37"/>
  <c r="B134" i="37"/>
  <c r="B133" i="37"/>
  <c r="A133" i="37"/>
  <c r="K9" i="37" a="1"/>
  <c r="K9" i="37"/>
  <c r="G14" i="16"/>
  <c r="G2" i="16"/>
  <c r="G3" i="16"/>
  <c r="O3" i="18"/>
  <c r="O4" i="18"/>
  <c r="O5" i="18"/>
  <c r="O6" i="18"/>
  <c r="O7" i="18"/>
  <c r="O8" i="18"/>
  <c r="O9" i="18"/>
  <c r="O10" i="18"/>
  <c r="O11" i="18"/>
  <c r="O12" i="18"/>
  <c r="C1" i="33"/>
  <c r="I13" i="33"/>
  <c r="I15" i="33"/>
  <c r="P4" i="18"/>
  <c r="P3" i="18"/>
  <c r="B25" i="34"/>
  <c r="D1" i="34"/>
  <c r="C12" i="34"/>
  <c r="O11" i="34"/>
  <c r="O25" i="34"/>
  <c r="O24" i="34"/>
  <c r="D11" i="34"/>
  <c r="D24" i="34"/>
  <c r="E11" i="34"/>
  <c r="E24" i="34"/>
  <c r="F11" i="34"/>
  <c r="F24" i="34"/>
  <c r="G11" i="34"/>
  <c r="G24" i="34"/>
  <c r="H11" i="34"/>
  <c r="H24" i="34"/>
  <c r="I11" i="34"/>
  <c r="I24" i="34"/>
  <c r="J11" i="34"/>
  <c r="J24" i="34"/>
  <c r="K11" i="34"/>
  <c r="K24" i="34"/>
  <c r="L11" i="34"/>
  <c r="L24" i="34"/>
  <c r="M11" i="34"/>
  <c r="M24" i="34"/>
  <c r="N11" i="34"/>
  <c r="N24" i="34"/>
  <c r="D25" i="34"/>
  <c r="E25" i="34"/>
  <c r="F25" i="34"/>
  <c r="G25" i="34"/>
  <c r="H25" i="34"/>
  <c r="I25" i="34"/>
  <c r="J25" i="34"/>
  <c r="K25" i="34"/>
  <c r="L25" i="34"/>
  <c r="M25" i="34"/>
  <c r="N25" i="34"/>
  <c r="C11" i="34"/>
  <c r="C25" i="34"/>
  <c r="C24" i="34"/>
  <c r="B24" i="34"/>
  <c r="C13" i="33"/>
  <c r="F16" i="33"/>
  <c r="D262" i="36"/>
  <c r="K32" i="37" a="1"/>
  <c r="K32" i="37"/>
  <c r="F32" i="37" a="1"/>
  <c r="F32" i="37"/>
  <c r="K30" i="37" a="1"/>
  <c r="K30" i="37"/>
  <c r="F30" i="37" a="1"/>
  <c r="F30" i="37"/>
  <c r="K44" i="37"/>
  <c r="D12" i="34"/>
  <c r="L44" i="37"/>
  <c r="E12" i="34"/>
  <c r="M44" i="37"/>
  <c r="F12" i="34"/>
  <c r="N44" i="37"/>
  <c r="G12" i="34"/>
  <c r="O44" i="37"/>
  <c r="H12" i="34"/>
  <c r="P44" i="37"/>
  <c r="I12" i="34"/>
  <c r="Q44" i="37"/>
  <c r="J12" i="34"/>
  <c r="R44" i="37"/>
  <c r="K12" i="34"/>
  <c r="S44" i="37"/>
  <c r="L12" i="34"/>
  <c r="T44" i="37"/>
  <c r="M12" i="34"/>
  <c r="U44" i="37"/>
  <c r="N12" i="34"/>
  <c r="V44" i="37"/>
  <c r="O12" i="34"/>
  <c r="W44" i="37"/>
  <c r="P12" i="34"/>
  <c r="X44" i="37"/>
  <c r="F44" i="37" a="1"/>
  <c r="F44" i="37"/>
  <c r="K67" i="37" a="1"/>
  <c r="K67" i="37"/>
  <c r="F67" i="37" a="1"/>
  <c r="F67" i="37"/>
  <c r="K65" i="37" a="1"/>
  <c r="K65" i="37"/>
  <c r="F65" i="37" a="1"/>
  <c r="F65" i="37"/>
  <c r="A2" i="16"/>
  <c r="C2" i="16"/>
  <c r="A39" i="16"/>
  <c r="C39" i="16"/>
  <c r="K2" i="16"/>
  <c r="A3" i="16"/>
  <c r="C3" i="16"/>
  <c r="K3" i="16"/>
  <c r="A4" i="16"/>
  <c r="C4" i="16"/>
  <c r="K4" i="16"/>
  <c r="A5" i="16"/>
  <c r="C5" i="16"/>
  <c r="K5" i="16"/>
  <c r="A6" i="16"/>
  <c r="C6" i="16"/>
  <c r="K6" i="16"/>
  <c r="A7" i="16"/>
  <c r="C7" i="16"/>
  <c r="K7" i="16"/>
  <c r="A8" i="16"/>
  <c r="C8" i="16"/>
  <c r="K8" i="16"/>
  <c r="A9" i="16"/>
  <c r="C9" i="16"/>
  <c r="K9" i="16"/>
  <c r="A10" i="16"/>
  <c r="C10" i="16"/>
  <c r="K10" i="16"/>
  <c r="A11" i="16"/>
  <c r="C11" i="16"/>
  <c r="K11" i="16"/>
  <c r="A12" i="16"/>
  <c r="C12" i="16"/>
  <c r="K12" i="16"/>
  <c r="A13" i="16"/>
  <c r="C13" i="16"/>
  <c r="K13" i="16"/>
  <c r="A14" i="16"/>
  <c r="C14" i="16"/>
  <c r="K14" i="16"/>
  <c r="A15" i="16"/>
  <c r="C15" i="16"/>
  <c r="K15" i="16"/>
  <c r="A16" i="16"/>
  <c r="C16" i="16"/>
  <c r="K16" i="16"/>
  <c r="A17" i="16"/>
  <c r="C17" i="16"/>
  <c r="K17" i="16"/>
  <c r="A18" i="16"/>
  <c r="C18" i="16"/>
  <c r="K18" i="16"/>
  <c r="A19" i="16"/>
  <c r="C19" i="16"/>
  <c r="K19" i="16"/>
  <c r="A20" i="16"/>
  <c r="C20" i="16"/>
  <c r="K20" i="16"/>
  <c r="A21" i="16"/>
  <c r="C21" i="16"/>
  <c r="K21" i="16"/>
  <c r="A22" i="16"/>
  <c r="C22" i="16"/>
  <c r="K22" i="16"/>
  <c r="A23" i="16"/>
  <c r="C23" i="16"/>
  <c r="K23" i="16"/>
  <c r="A24" i="16"/>
  <c r="C24" i="16"/>
  <c r="K24" i="16"/>
  <c r="A25" i="16"/>
  <c r="C25" i="16"/>
  <c r="K25" i="16"/>
  <c r="A26" i="16"/>
  <c r="C26" i="16"/>
  <c r="K26" i="16"/>
  <c r="A27" i="16"/>
  <c r="C27" i="16"/>
  <c r="K27" i="16"/>
  <c r="A28" i="16"/>
  <c r="C28" i="16"/>
  <c r="K28" i="16"/>
  <c r="A29" i="16"/>
  <c r="C29" i="16"/>
  <c r="K29" i="16"/>
  <c r="A30" i="16"/>
  <c r="C30" i="16"/>
  <c r="K30" i="16"/>
  <c r="A31" i="16"/>
  <c r="C31" i="16"/>
  <c r="K31" i="16"/>
  <c r="A32" i="16"/>
  <c r="C32" i="16"/>
  <c r="K32" i="16"/>
  <c r="A33" i="16"/>
  <c r="C33" i="16"/>
  <c r="K33" i="16"/>
  <c r="A34" i="16"/>
  <c r="C34" i="16"/>
  <c r="K34" i="16"/>
  <c r="A35" i="16"/>
  <c r="C35" i="16"/>
  <c r="K35" i="16"/>
  <c r="A36" i="16"/>
  <c r="C36" i="16"/>
  <c r="K36" i="16"/>
  <c r="A37" i="16"/>
  <c r="C37" i="16"/>
  <c r="K37" i="16"/>
  <c r="A38" i="16"/>
  <c r="C38" i="16"/>
  <c r="K38" i="16"/>
  <c r="K39" i="16"/>
  <c r="K83" i="37" a="1"/>
  <c r="K83" i="37"/>
  <c r="F83" i="37" a="1"/>
  <c r="F83" i="37"/>
  <c r="G39" i="16"/>
  <c r="O2" i="16"/>
  <c r="O3" i="16"/>
  <c r="G4" i="16"/>
  <c r="O4" i="16"/>
  <c r="G5" i="16"/>
  <c r="O5" i="16"/>
  <c r="G6" i="16"/>
  <c r="O6" i="16"/>
  <c r="G7" i="16"/>
  <c r="O7" i="16"/>
  <c r="G8" i="16"/>
  <c r="O8" i="16"/>
  <c r="G9" i="16"/>
  <c r="O9" i="16"/>
  <c r="G10" i="16"/>
  <c r="O10" i="16"/>
  <c r="G11" i="16"/>
  <c r="O11" i="16"/>
  <c r="G12" i="16"/>
  <c r="O12" i="16"/>
  <c r="G13" i="16"/>
  <c r="O13" i="16"/>
  <c r="O14" i="16"/>
  <c r="G15" i="16"/>
  <c r="O15" i="16"/>
  <c r="G16" i="16"/>
  <c r="O16" i="16"/>
  <c r="G17" i="16"/>
  <c r="O17" i="16"/>
  <c r="G18" i="16"/>
  <c r="O18" i="16"/>
  <c r="G19" i="16"/>
  <c r="O19" i="16"/>
  <c r="G20" i="16"/>
  <c r="O20" i="16"/>
  <c r="G21" i="16"/>
  <c r="O21" i="16"/>
  <c r="G22" i="16"/>
  <c r="O22" i="16"/>
  <c r="G23" i="16"/>
  <c r="O23" i="16"/>
  <c r="G24" i="16"/>
  <c r="O24" i="16"/>
  <c r="G25" i="16"/>
  <c r="O25" i="16"/>
  <c r="G26" i="16"/>
  <c r="O26" i="16"/>
  <c r="G27" i="16"/>
  <c r="O27" i="16"/>
  <c r="G28" i="16"/>
  <c r="O28" i="16"/>
  <c r="G29" i="16"/>
  <c r="O29" i="16"/>
  <c r="G30" i="16"/>
  <c r="O30" i="16"/>
  <c r="G31" i="16"/>
  <c r="O31" i="16"/>
  <c r="G32" i="16"/>
  <c r="O32" i="16"/>
  <c r="G33" i="16"/>
  <c r="O33" i="16"/>
  <c r="G34" i="16"/>
  <c r="O34" i="16"/>
  <c r="G35" i="16"/>
  <c r="O35" i="16"/>
  <c r="G36" i="16"/>
  <c r="O36" i="16"/>
  <c r="G37" i="16"/>
  <c r="O37" i="16"/>
  <c r="G38" i="16"/>
  <c r="O38" i="16"/>
  <c r="O39" i="16"/>
  <c r="K81" i="37" a="1"/>
  <c r="K81" i="37"/>
  <c r="F81" i="37" a="1"/>
  <c r="F81" i="37"/>
  <c r="F2" i="16"/>
  <c r="F39" i="16"/>
  <c r="N2" i="16"/>
  <c r="F3" i="16"/>
  <c r="N3" i="16"/>
  <c r="F4" i="16"/>
  <c r="N4" i="16"/>
  <c r="F5" i="16"/>
  <c r="N5" i="16"/>
  <c r="F6" i="16"/>
  <c r="N6" i="16"/>
  <c r="F7" i="16"/>
  <c r="N7" i="16"/>
  <c r="F8" i="16"/>
  <c r="N8" i="16"/>
  <c r="F9" i="16"/>
  <c r="N9" i="16"/>
  <c r="F10" i="16"/>
  <c r="N10" i="16"/>
  <c r="F11" i="16"/>
  <c r="N11" i="16"/>
  <c r="F12" i="16"/>
  <c r="N12" i="16"/>
  <c r="F13" i="16"/>
  <c r="N13" i="16"/>
  <c r="F14" i="16"/>
  <c r="N14" i="16"/>
  <c r="F15" i="16"/>
  <c r="N15" i="16"/>
  <c r="F16" i="16"/>
  <c r="N16" i="16"/>
  <c r="F17" i="16"/>
  <c r="N17" i="16"/>
  <c r="F18" i="16"/>
  <c r="N18" i="16"/>
  <c r="F19" i="16"/>
  <c r="N19" i="16"/>
  <c r="F20" i="16"/>
  <c r="N20" i="16"/>
  <c r="F21" i="16"/>
  <c r="N21" i="16"/>
  <c r="F22" i="16"/>
  <c r="N22" i="16"/>
  <c r="F23" i="16"/>
  <c r="N23" i="16"/>
  <c r="F24" i="16"/>
  <c r="N24" i="16"/>
  <c r="F25" i="16"/>
  <c r="N25" i="16"/>
  <c r="F26" i="16"/>
  <c r="N26" i="16"/>
  <c r="F27" i="16"/>
  <c r="N27" i="16"/>
  <c r="F28" i="16"/>
  <c r="N28" i="16"/>
  <c r="F29" i="16"/>
  <c r="N29" i="16"/>
  <c r="F30" i="16"/>
  <c r="N30" i="16"/>
  <c r="F31" i="16"/>
  <c r="N31" i="16"/>
  <c r="F32" i="16"/>
  <c r="N32" i="16"/>
  <c r="F33" i="16"/>
  <c r="N33" i="16"/>
  <c r="F34" i="16"/>
  <c r="N34" i="16"/>
  <c r="F35" i="16"/>
  <c r="N35" i="16"/>
  <c r="F36" i="16"/>
  <c r="N36" i="16"/>
  <c r="F37" i="16"/>
  <c r="N37" i="16"/>
  <c r="F38" i="16"/>
  <c r="N38" i="16"/>
  <c r="N39" i="16"/>
  <c r="K112" i="37" a="1"/>
  <c r="K112" i="37"/>
  <c r="F112" i="37" a="1"/>
  <c r="F112" i="37"/>
  <c r="E2" i="16"/>
  <c r="E39" i="16"/>
  <c r="M2" i="16"/>
  <c r="E3" i="16"/>
  <c r="M3" i="16"/>
  <c r="E4" i="16"/>
  <c r="M4" i="16"/>
  <c r="E5" i="16"/>
  <c r="M5" i="16"/>
  <c r="E6" i="16"/>
  <c r="M6" i="16"/>
  <c r="E7" i="16"/>
  <c r="M7" i="16"/>
  <c r="E8" i="16"/>
  <c r="M8" i="16"/>
  <c r="E9" i="16"/>
  <c r="M9" i="16"/>
  <c r="E10" i="16"/>
  <c r="M10" i="16"/>
  <c r="E11" i="16"/>
  <c r="M11" i="16"/>
  <c r="E12" i="16"/>
  <c r="M12" i="16"/>
  <c r="E13" i="16"/>
  <c r="M13" i="16"/>
  <c r="E14" i="16"/>
  <c r="M14" i="16"/>
  <c r="E15" i="16"/>
  <c r="M15" i="16"/>
  <c r="E16" i="16"/>
  <c r="M16" i="16"/>
  <c r="E17" i="16"/>
  <c r="M17" i="16"/>
  <c r="E18" i="16"/>
  <c r="M18" i="16"/>
  <c r="E19" i="16"/>
  <c r="M19" i="16"/>
  <c r="E20" i="16"/>
  <c r="M20" i="16"/>
  <c r="E21" i="16"/>
  <c r="M21" i="16"/>
  <c r="E22" i="16"/>
  <c r="M22" i="16"/>
  <c r="E23" i="16"/>
  <c r="M23" i="16"/>
  <c r="E24" i="16"/>
  <c r="M24" i="16"/>
  <c r="E25" i="16"/>
  <c r="M25" i="16"/>
  <c r="E26" i="16"/>
  <c r="M26" i="16"/>
  <c r="E27" i="16"/>
  <c r="M27" i="16"/>
  <c r="E28" i="16"/>
  <c r="M28" i="16"/>
  <c r="E29" i="16"/>
  <c r="M29" i="16"/>
  <c r="E30" i="16"/>
  <c r="M30" i="16"/>
  <c r="E31" i="16"/>
  <c r="M31" i="16"/>
  <c r="E32" i="16"/>
  <c r="M32" i="16"/>
  <c r="E33" i="16"/>
  <c r="M33" i="16"/>
  <c r="E34" i="16"/>
  <c r="M34" i="16"/>
  <c r="E35" i="16"/>
  <c r="M35" i="16"/>
  <c r="E36" i="16"/>
  <c r="M36" i="16"/>
  <c r="E37" i="16"/>
  <c r="M37" i="16"/>
  <c r="E38" i="16"/>
  <c r="M38" i="16"/>
  <c r="M39" i="16"/>
  <c r="K111" i="37" a="1"/>
  <c r="K111" i="37"/>
  <c r="F111" i="37" a="1"/>
  <c r="F111" i="37"/>
  <c r="D2" i="16"/>
  <c r="D39" i="16"/>
  <c r="L2" i="16"/>
  <c r="D3" i="16"/>
  <c r="L3" i="16"/>
  <c r="D4" i="16"/>
  <c r="L4" i="16"/>
  <c r="D5" i="16"/>
  <c r="L5" i="16"/>
  <c r="D6" i="16"/>
  <c r="L6" i="16"/>
  <c r="D7" i="16"/>
  <c r="L7" i="16"/>
  <c r="D8" i="16"/>
  <c r="L8" i="16"/>
  <c r="D9" i="16"/>
  <c r="L9" i="16"/>
  <c r="D10" i="16"/>
  <c r="L10" i="16"/>
  <c r="D11" i="16"/>
  <c r="L11" i="16"/>
  <c r="D12" i="16"/>
  <c r="L12" i="16"/>
  <c r="D13" i="16"/>
  <c r="L13" i="16"/>
  <c r="D14" i="16"/>
  <c r="L14" i="16"/>
  <c r="D15" i="16"/>
  <c r="L15" i="16"/>
  <c r="D16" i="16"/>
  <c r="L16" i="16"/>
  <c r="D17" i="16"/>
  <c r="L17" i="16"/>
  <c r="D18" i="16"/>
  <c r="L18" i="16"/>
  <c r="D19" i="16"/>
  <c r="L19" i="16"/>
  <c r="D20" i="16"/>
  <c r="L20" i="16"/>
  <c r="D21" i="16"/>
  <c r="L21" i="16"/>
  <c r="D22" i="16"/>
  <c r="L22" i="16"/>
  <c r="D23" i="16"/>
  <c r="L23" i="16"/>
  <c r="D24" i="16"/>
  <c r="L24" i="16"/>
  <c r="D25" i="16"/>
  <c r="L25" i="16"/>
  <c r="D26" i="16"/>
  <c r="L26" i="16"/>
  <c r="D27" i="16"/>
  <c r="L27" i="16"/>
  <c r="D28" i="16"/>
  <c r="L28" i="16"/>
  <c r="D29" i="16"/>
  <c r="L29" i="16"/>
  <c r="D30" i="16"/>
  <c r="L30" i="16"/>
  <c r="D31" i="16"/>
  <c r="L31" i="16"/>
  <c r="D32" i="16"/>
  <c r="L32" i="16"/>
  <c r="D33" i="16"/>
  <c r="L33" i="16"/>
  <c r="D34" i="16"/>
  <c r="L34" i="16"/>
  <c r="D35" i="16"/>
  <c r="L35" i="16"/>
  <c r="D36" i="16"/>
  <c r="L36" i="16"/>
  <c r="D37" i="16"/>
  <c r="L37" i="16"/>
  <c r="D38" i="16"/>
  <c r="L38" i="16"/>
  <c r="L39" i="16"/>
  <c r="K110" i="37" a="1"/>
  <c r="K110" i="37"/>
  <c r="F110" i="37" a="1"/>
  <c r="F110" i="37"/>
  <c r="F13" i="37"/>
  <c r="F14" i="37"/>
  <c r="E13" i="37"/>
  <c r="D13" i="37"/>
  <c r="F15" i="37"/>
  <c r="F16" i="37"/>
  <c r="E15" i="37"/>
  <c r="D15" i="37"/>
  <c r="F17" i="37"/>
  <c r="F18" i="37"/>
  <c r="E17" i="37"/>
  <c r="D17" i="37"/>
  <c r="C13" i="37"/>
  <c r="B13" i="37"/>
  <c r="P5" i="18"/>
  <c r="P6" i="18"/>
  <c r="P7" i="18"/>
  <c r="P8" i="18"/>
  <c r="P9" i="18"/>
  <c r="P10" i="18"/>
  <c r="P11" i="18"/>
  <c r="P12" i="18"/>
  <c r="K11" i="37" a="1"/>
  <c r="K11" i="37"/>
  <c r="F11" i="37" a="1"/>
  <c r="F11" i="37"/>
  <c r="E11" i="37"/>
  <c r="C11" i="37"/>
  <c r="B11" i="37"/>
  <c r="K4" i="37"/>
  <c r="F4" i="37"/>
  <c r="K5" i="37"/>
  <c r="F5" i="37"/>
  <c r="K6" i="37"/>
  <c r="F6" i="37"/>
  <c r="C4" i="37"/>
  <c r="B4" i="37"/>
  <c r="F9" i="37" a="1"/>
  <c r="F9" i="37"/>
  <c r="E9" i="37"/>
  <c r="F8" i="37" a="1"/>
  <c r="F8" i="37"/>
  <c r="E8" i="37"/>
  <c r="C8" i="37"/>
  <c r="B8" i="37"/>
  <c r="F20" i="37"/>
  <c r="F21" i="37"/>
  <c r="F22" i="37"/>
  <c r="C20" i="37"/>
  <c r="B20" i="37"/>
  <c r="B3" i="37"/>
  <c r="A3" i="37"/>
  <c r="L48" i="37"/>
  <c r="F48" i="37"/>
  <c r="L49" i="37"/>
  <c r="F49" i="37"/>
  <c r="E48" i="37"/>
  <c r="D48" i="37"/>
  <c r="L50" i="37"/>
  <c r="F50" i="37"/>
  <c r="L51" i="37"/>
  <c r="F51" i="37"/>
  <c r="E50" i="37"/>
  <c r="D50" i="37"/>
  <c r="L52" i="37"/>
  <c r="F52" i="37"/>
  <c r="L53" i="37"/>
  <c r="F53" i="37"/>
  <c r="E52" i="37"/>
  <c r="D52" i="37"/>
  <c r="C48" i="37"/>
  <c r="B48" i="37"/>
  <c r="E44" i="37"/>
  <c r="C44" i="37"/>
  <c r="B44" i="37"/>
  <c r="K40" i="37"/>
  <c r="F40" i="37"/>
  <c r="F41" i="37"/>
  <c r="F42" i="37"/>
  <c r="C40" i="37"/>
  <c r="B40" i="37"/>
  <c r="F46" i="37" a="1"/>
  <c r="F46" i="37"/>
  <c r="E46" i="37"/>
  <c r="C46" i="37"/>
  <c r="B46" i="37"/>
  <c r="F55" i="37"/>
  <c r="F56" i="37"/>
  <c r="F57" i="37"/>
  <c r="C55" i="37"/>
  <c r="B55" i="37"/>
  <c r="B39" i="37"/>
  <c r="E65" i="37"/>
  <c r="C65" i="37"/>
  <c r="B65" i="37"/>
  <c r="E67" i="37"/>
  <c r="C67" i="37"/>
  <c r="B67" i="37"/>
  <c r="F61" i="37"/>
  <c r="F63" i="37"/>
  <c r="F62" i="37"/>
  <c r="C61" i="37"/>
  <c r="B61" i="37"/>
  <c r="F69" i="37"/>
  <c r="F70" i="37"/>
  <c r="F71" i="37"/>
  <c r="C69" i="37"/>
  <c r="B69" i="37"/>
  <c r="B60" i="37"/>
  <c r="E81" i="37"/>
  <c r="E83" i="37"/>
  <c r="F82" i="37" a="1"/>
  <c r="F82" i="37"/>
  <c r="E82" i="37"/>
  <c r="C81" i="37"/>
  <c r="B81" i="37"/>
  <c r="K79" i="37" a="1"/>
  <c r="K79" i="37"/>
  <c r="F79" i="37" a="1"/>
  <c r="F79" i="37"/>
  <c r="E79" i="37"/>
  <c r="C79" i="37"/>
  <c r="B79" i="37"/>
  <c r="K75" i="37"/>
  <c r="F75" i="37"/>
  <c r="K76" i="37"/>
  <c r="F76" i="37"/>
  <c r="K77" i="37"/>
  <c r="F77" i="37"/>
  <c r="C75" i="37"/>
  <c r="B75" i="37"/>
  <c r="F85" i="37"/>
  <c r="F86" i="37"/>
  <c r="F87" i="37"/>
  <c r="F88" i="37"/>
  <c r="E85" i="37"/>
  <c r="D85" i="37"/>
  <c r="F89" i="37"/>
  <c r="F90" i="37"/>
  <c r="F91" i="37"/>
  <c r="F92" i="37"/>
  <c r="E89" i="37"/>
  <c r="D89" i="37"/>
  <c r="F93" i="37"/>
  <c r="F94" i="37"/>
  <c r="F95" i="37"/>
  <c r="F96" i="37"/>
  <c r="E93" i="37"/>
  <c r="D93" i="37"/>
  <c r="C85" i="37"/>
  <c r="B85" i="37"/>
  <c r="F98" i="37"/>
  <c r="F99" i="37"/>
  <c r="F100" i="37"/>
  <c r="C98" i="37"/>
  <c r="B98" i="37"/>
  <c r="B74" i="37"/>
  <c r="E110" i="37"/>
  <c r="E111" i="37"/>
  <c r="E112" i="37"/>
  <c r="C110" i="37"/>
  <c r="B110" i="37"/>
  <c r="K108" i="37" a="1"/>
  <c r="K108" i="37"/>
  <c r="F108" i="37" a="1"/>
  <c r="F108" i="37"/>
  <c r="E108" i="37"/>
  <c r="C108" i="37"/>
  <c r="B108" i="37"/>
  <c r="I39" i="16"/>
  <c r="L118" i="37"/>
  <c r="F118" i="37"/>
  <c r="F115" i="37"/>
  <c r="F116" i="37"/>
  <c r="F117" i="37"/>
  <c r="E115" i="37"/>
  <c r="D115" i="37"/>
  <c r="L122" i="37"/>
  <c r="F122" i="37"/>
  <c r="F119" i="37"/>
  <c r="F120" i="37"/>
  <c r="F121" i="37"/>
  <c r="E119" i="37"/>
  <c r="D119" i="37"/>
  <c r="L126" i="37"/>
  <c r="F126" i="37"/>
  <c r="F123" i="37"/>
  <c r="F124" i="37"/>
  <c r="F125" i="37"/>
  <c r="E123" i="37"/>
  <c r="D123" i="37"/>
  <c r="C115" i="37"/>
  <c r="B115" i="37"/>
  <c r="K104" i="37"/>
  <c r="F104" i="37"/>
  <c r="K105" i="37"/>
  <c r="F105" i="37"/>
  <c r="K106" i="37"/>
  <c r="F106" i="37"/>
  <c r="C104" i="37"/>
  <c r="B104" i="37"/>
  <c r="F128" i="37"/>
  <c r="F129" i="37"/>
  <c r="F130" i="37"/>
  <c r="C128" i="37"/>
  <c r="B128" i="37"/>
  <c r="B103" i="37"/>
  <c r="A103" i="37"/>
  <c r="L123" i="37"/>
  <c r="L124" i="37"/>
  <c r="L125" i="37"/>
  <c r="L121" i="37"/>
  <c r="L120" i="37"/>
  <c r="L119" i="37"/>
  <c r="L117" i="37"/>
  <c r="L116" i="37"/>
  <c r="L115" i="37"/>
  <c r="B2" i="16"/>
  <c r="B39" i="16"/>
  <c r="J2" i="16"/>
  <c r="B3" i="16"/>
  <c r="J3" i="16"/>
  <c r="B4" i="16"/>
  <c r="J4" i="16"/>
  <c r="B5" i="16"/>
  <c r="J5" i="16"/>
  <c r="B6" i="16"/>
  <c r="J6" i="16"/>
  <c r="B7" i="16"/>
  <c r="J7" i="16"/>
  <c r="B8" i="16"/>
  <c r="J8" i="16"/>
  <c r="B9" i="16"/>
  <c r="J9" i="16"/>
  <c r="B10" i="16"/>
  <c r="J10" i="16"/>
  <c r="B11" i="16"/>
  <c r="J11" i="16"/>
  <c r="B12" i="16"/>
  <c r="J12" i="16"/>
  <c r="B13" i="16"/>
  <c r="J13" i="16"/>
  <c r="B14" i="16"/>
  <c r="J14" i="16"/>
  <c r="B15" i="16"/>
  <c r="J15" i="16"/>
  <c r="B16" i="16"/>
  <c r="J16" i="16"/>
  <c r="B17" i="16"/>
  <c r="J17" i="16"/>
  <c r="B18" i="16"/>
  <c r="J18" i="16"/>
  <c r="B19" i="16"/>
  <c r="J19" i="16"/>
  <c r="B20" i="16"/>
  <c r="J20" i="16"/>
  <c r="B21" i="16"/>
  <c r="J21" i="16"/>
  <c r="B22" i="16"/>
  <c r="J22" i="16"/>
  <c r="B23" i="16"/>
  <c r="J23" i="16"/>
  <c r="B24" i="16"/>
  <c r="J24" i="16"/>
  <c r="B25" i="16"/>
  <c r="J25" i="16"/>
  <c r="B26" i="16"/>
  <c r="J26" i="16"/>
  <c r="B27" i="16"/>
  <c r="J27" i="16"/>
  <c r="B28" i="16"/>
  <c r="J28" i="16"/>
  <c r="B29" i="16"/>
  <c r="J29" i="16"/>
  <c r="B30" i="16"/>
  <c r="J30" i="16"/>
  <c r="B31" i="16"/>
  <c r="J31" i="16"/>
  <c r="B32" i="16"/>
  <c r="J32" i="16"/>
  <c r="B33" i="16"/>
  <c r="J33" i="16"/>
  <c r="B34" i="16"/>
  <c r="J34" i="16"/>
  <c r="B35" i="16"/>
  <c r="J35" i="16"/>
  <c r="B36" i="16"/>
  <c r="J36" i="16"/>
  <c r="B37" i="16"/>
  <c r="J37" i="16"/>
  <c r="B38" i="16"/>
  <c r="J38" i="16"/>
  <c r="J39" i="16"/>
  <c r="K82" i="37" a="1"/>
  <c r="K82" i="37"/>
  <c r="L85" i="37"/>
  <c r="L86" i="37"/>
  <c r="L87" i="37"/>
  <c r="L88" i="37"/>
  <c r="L89" i="37"/>
  <c r="L90" i="37"/>
  <c r="L91" i="37"/>
  <c r="L92" i="37"/>
  <c r="L93" i="37"/>
  <c r="L94" i="37"/>
  <c r="L95" i="37"/>
  <c r="L96" i="37"/>
  <c r="K46" i="37"/>
  <c r="L46" i="37"/>
  <c r="M46" i="37"/>
  <c r="N46" i="37"/>
  <c r="O46" i="37"/>
  <c r="P46" i="37"/>
  <c r="Q46" i="37"/>
  <c r="R46" i="37"/>
  <c r="S46" i="37"/>
  <c r="T46" i="37"/>
  <c r="U46" i="37"/>
  <c r="V46" i="37"/>
  <c r="W46" i="37"/>
  <c r="X46" i="37"/>
  <c r="K8" i="37" a="1"/>
  <c r="K8" i="37"/>
  <c r="L14" i="37"/>
  <c r="L15" i="37"/>
  <c r="L16" i="37"/>
  <c r="L17" i="37"/>
  <c r="L18" i="37"/>
  <c r="L13" i="37"/>
  <c r="K70" i="37"/>
  <c r="K71" i="37"/>
  <c r="K69" i="37"/>
  <c r="K99" i="37"/>
  <c r="K100" i="37"/>
  <c r="K98" i="37"/>
  <c r="K129" i="37"/>
  <c r="K130" i="37"/>
  <c r="K128" i="37"/>
  <c r="A74" i="37"/>
  <c r="A60" i="37"/>
  <c r="K42" i="37"/>
  <c r="K41" i="37"/>
  <c r="A39" i="37"/>
  <c r="K26" i="37"/>
  <c r="F26" i="37"/>
  <c r="K27" i="37"/>
  <c r="F27" i="37"/>
  <c r="K28" i="37"/>
  <c r="F28" i="37"/>
  <c r="C26" i="37"/>
  <c r="B26" i="37"/>
  <c r="E30" i="37"/>
  <c r="C30" i="37"/>
  <c r="B30" i="37"/>
  <c r="E32" i="37"/>
  <c r="C32" i="37"/>
  <c r="B32" i="37"/>
  <c r="F34" i="37"/>
  <c r="F35" i="37"/>
  <c r="F36" i="37"/>
  <c r="C34" i="37"/>
  <c r="B34" i="37"/>
  <c r="B25" i="37"/>
  <c r="A25" i="37"/>
  <c r="H2" i="34"/>
  <c r="H8" i="12"/>
  <c r="H9" i="12"/>
  <c r="M12" i="18"/>
  <c r="M11" i="18"/>
  <c r="M10" i="18"/>
  <c r="M9" i="18"/>
  <c r="M8" i="18"/>
  <c r="M7" i="18"/>
  <c r="M6" i="18"/>
  <c r="M5" i="18"/>
  <c r="M4" i="18"/>
  <c r="M3" i="18"/>
  <c r="E7" i="18"/>
  <c r="K3" i="18"/>
  <c r="E3" i="18"/>
  <c r="E8" i="18"/>
  <c r="K5" i="18"/>
  <c r="L10" i="33"/>
  <c r="I10" i="33"/>
  <c r="F10" i="33"/>
  <c r="C10" i="33"/>
  <c r="F13" i="33"/>
  <c r="L13" i="33"/>
  <c r="L15" i="33"/>
  <c r="F15" i="33"/>
  <c r="C15" i="33"/>
  <c r="B25" i="32"/>
  <c r="B22" i="32"/>
  <c r="B23" i="32"/>
  <c r="B24" i="32"/>
  <c r="B26" i="32"/>
  <c r="B27" i="32"/>
  <c r="B21" i="32"/>
  <c r="H138" i="12"/>
  <c r="H137" i="12"/>
  <c r="H136" i="12"/>
  <c r="H135" i="12"/>
  <c r="H134" i="12"/>
  <c r="F14" i="32"/>
  <c r="I16" i="33"/>
  <c r="L16" i="33"/>
  <c r="C16" i="33"/>
  <c r="H104" i="12"/>
  <c r="H105" i="12"/>
  <c r="H106" i="12"/>
  <c r="H90" i="12"/>
  <c r="H89" i="12"/>
  <c r="B9" i="30"/>
  <c r="C9" i="30"/>
  <c r="D9" i="30"/>
  <c r="E9" i="30"/>
  <c r="F9" i="30"/>
  <c r="G9" i="30"/>
  <c r="H9" i="30"/>
  <c r="I9" i="30"/>
  <c r="J9" i="30"/>
  <c r="K9" i="30"/>
  <c r="K7" i="30"/>
  <c r="J7" i="30"/>
  <c r="I7" i="30"/>
  <c r="H7" i="30"/>
  <c r="G7" i="30"/>
  <c r="F7" i="30"/>
  <c r="E7" i="30"/>
  <c r="D7" i="30"/>
  <c r="C7" i="30"/>
  <c r="B7" i="30"/>
  <c r="E3" i="30"/>
  <c r="M2" i="20"/>
  <c r="Q3" i="18"/>
  <c r="Q6" i="18"/>
  <c r="Q8" i="18"/>
  <c r="Q9" i="18"/>
  <c r="Q10" i="18"/>
  <c r="Q11" i="18"/>
  <c r="Q12" i="18"/>
  <c r="O2" i="18"/>
  <c r="P2" i="18"/>
  <c r="H3" i="18"/>
  <c r="G3" i="20"/>
  <c r="L3" i="20"/>
  <c r="M3" i="20"/>
  <c r="N3" i="20"/>
  <c r="G4" i="20"/>
  <c r="L4" i="20"/>
  <c r="M4" i="20"/>
  <c r="Q7" i="18"/>
  <c r="Q5" i="18"/>
  <c r="Q4" i="18"/>
  <c r="N4" i="20"/>
  <c r="L5" i="20"/>
  <c r="M5" i="20"/>
  <c r="L6" i="20"/>
  <c r="M6" i="20"/>
  <c r="N6" i="20"/>
  <c r="L7" i="20"/>
  <c r="M7" i="20"/>
  <c r="L8" i="20"/>
  <c r="M8" i="20"/>
  <c r="N8" i="20"/>
  <c r="L9" i="20"/>
  <c r="M9" i="20"/>
  <c r="L10" i="20"/>
  <c r="M10" i="20"/>
  <c r="L11" i="20"/>
  <c r="M11" i="20"/>
  <c r="L12" i="20"/>
  <c r="M12" i="20"/>
  <c r="L13" i="20"/>
  <c r="M13" i="20"/>
  <c r="L2" i="20"/>
  <c r="N10" i="20"/>
  <c r="N12" i="20"/>
  <c r="K4" i="18"/>
  <c r="N13" i="20"/>
  <c r="N11" i="20"/>
  <c r="N9" i="20"/>
  <c r="N7" i="20"/>
  <c r="N5" i="20"/>
  <c r="I33" i="16"/>
  <c r="I9" i="16"/>
  <c r="I32" i="16"/>
  <c r="I25" i="16"/>
  <c r="I24" i="16"/>
  <c r="I17" i="16"/>
  <c r="I16" i="16"/>
  <c r="I2" i="16"/>
  <c r="I8" i="16"/>
  <c r="I31" i="16"/>
  <c r="I38" i="16"/>
  <c r="I34" i="16"/>
  <c r="I30" i="16"/>
  <c r="I26" i="16"/>
  <c r="I22" i="16"/>
  <c r="I18" i="16"/>
  <c r="I14" i="16"/>
  <c r="I10" i="16"/>
  <c r="I6" i="16"/>
  <c r="I41" i="16"/>
  <c r="I35" i="16"/>
  <c r="I27" i="16"/>
  <c r="I23" i="16"/>
  <c r="I19" i="16"/>
  <c r="I15" i="16"/>
  <c r="I11" i="16"/>
  <c r="I7" i="16"/>
  <c r="I3" i="16"/>
  <c r="I37" i="16"/>
  <c r="I29" i="16"/>
  <c r="I21" i="16"/>
  <c r="I13" i="16"/>
  <c r="I5" i="16"/>
  <c r="I36" i="16"/>
  <c r="I28" i="16"/>
  <c r="I20" i="16"/>
  <c r="I12" i="16"/>
  <c r="I4" i="16"/>
  <c r="G5" i="20"/>
  <c r="G6" i="20"/>
  <c r="G7" i="20"/>
  <c r="G8" i="20"/>
  <c r="G9" i="20"/>
  <c r="G10" i="20"/>
  <c r="G11" i="20"/>
  <c r="G12" i="20"/>
  <c r="G13" i="20"/>
  <c r="H4" i="18"/>
  <c r="H5" i="18"/>
  <c r="H6" i="18"/>
  <c r="H7" i="18"/>
  <c r="H8" i="18"/>
  <c r="H9" i="18"/>
  <c r="H10" i="18"/>
  <c r="H11" i="18"/>
  <c r="H12" i="18"/>
  <c r="D3" i="20"/>
  <c r="K3" i="20"/>
  <c r="D9" i="20"/>
  <c r="K9" i="20"/>
  <c r="D10" i="20"/>
  <c r="K10" i="20"/>
  <c r="D6" i="20"/>
  <c r="K6" i="20"/>
  <c r="D7" i="20"/>
  <c r="K7" i="20"/>
  <c r="D8" i="20"/>
  <c r="K8" i="20"/>
  <c r="D13" i="20"/>
  <c r="K13" i="20"/>
  <c r="D4" i="20"/>
  <c r="K4" i="20"/>
  <c r="D5" i="20"/>
  <c r="K5" i="20"/>
  <c r="D11" i="20"/>
  <c r="K11" i="20"/>
  <c r="D12" i="20"/>
  <c r="K12" i="20"/>
  <c r="E4" i="18"/>
  <c r="K10" i="18"/>
  <c r="E5" i="18"/>
  <c r="K6" i="18"/>
  <c r="E6" i="18"/>
  <c r="K9" i="18"/>
  <c r="E9" i="18"/>
  <c r="K12" i="18"/>
  <c r="E10" i="18"/>
  <c r="K8" i="18"/>
  <c r="E11" i="18"/>
  <c r="K7" i="18"/>
  <c r="E12" i="18"/>
  <c r="K11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%5EGSPC?period1=1644517070&amp;period2=1706139470&amp;interval=1d&amp;events=history&amp;include" description="Соединение с запросом &quot;%5EGSPC?period1=1644517070&amp;period2=1706139470&amp;interval=1d&amp;events=history&amp;include&quot; в книге." type="5" refreshedVersion="7" background="1" saveData="1">
    <dbPr connection="Provider=Microsoft.Mashup.OleDb.1;Data Source=$Workbook$;Location=&quot;%5EGSPC?period1=1644517070&amp;period2=1706139470&amp;interval=1d&amp;events=history&amp;include&quot;;Extended Properties=&quot;&quot;" command="SELECT * FROM [%5EGSPC?period1=1644517070&amp;period2=1706139470&amp;interval=1d&amp;events=history&amp;include]"/>
  </connection>
  <connection id="2" xr16:uid="{00000000-0015-0000-FFFF-FFFF01000000}" keepAlive="1" name="Запрос — %5EGSPC?period1=1644517070&amp;period2=1756139470&amp;interval=1d&amp;events=history&amp;include" description="Соединение с запросом &quot;%5EGSPC?period1=1644517070&amp;period2=1756139470&amp;interval=1d&amp;events=history&amp;include&quot; в книге." type="5" refreshedVersion="7" background="1" saveData="1">
    <dbPr connection="Provider=Microsoft.Mashup.OleDb.1;Data Source=$Workbook$;Location=&quot;%5EGSPC?period1=1644517070&amp;period2=1756139470&amp;interval=1d&amp;events=history&amp;include&quot;;Extended Properties=&quot;&quot;" command="SELECT * FROM [%5EGSPC?period1=1644517070&amp;period2=1756139470&amp;interval=1d&amp;events=history&amp;include]"/>
  </connection>
  <connection id="3" xr16:uid="{00000000-0015-0000-FFFF-FFFF02000000}" keepAlive="1" name="Запрос — BND?period1=1648466513&amp;period2=1700002513&amp;interval=1d&amp;events=history&amp;includeAdju" description="Соединение с запросом &quot;BND?period1=1648466513&amp;period2=1700002513&amp;interval=1d&amp;events=history&amp;includeAdju&quot; в книге." type="5" refreshedVersion="7" background="1" saveData="1">
    <dbPr connection="Provider=Microsoft.Mashup.OleDb.1;Data Source=$Workbook$;Location=&quot;BND?period1=1648466513&amp;period2=1700002513&amp;interval=1d&amp;events=history&amp;includeAdju&quot;;Extended Properties=&quot;&quot;" command="SELECT * FROM [BND?period1=1648466513&amp;period2=1700002513&amp;interval=1d&amp;events=history&amp;includeAdju]"/>
  </connection>
  <connection id="4" xr16:uid="{00000000-0015-0000-FFFF-FFFF03000000}" keepAlive="1" name="Запрос — BTC-USD?period1=1648472377&amp;period2=1700008377&amp;interval=1d&amp;events=history&amp;include" description="Соединение с запросом &quot;BTC-USD?period1=1648472377&amp;period2=1700008377&amp;interval=1d&amp;events=history&amp;include&quot; в книге." type="5" refreshedVersion="7" background="1" saveData="1">
    <dbPr connection="Provider=Microsoft.Mashup.OleDb.1;Data Source=$Workbook$;Location=&quot;BTC-USD?period1=1648472377&amp;period2=1700008377&amp;interval=1d&amp;events=history&amp;include&quot;;Extended Properties=&quot;&quot;" command="SELECT * FROM [BTC-USD?period1=1648472377&amp;period2=1700008377&amp;interval=1d&amp;events=history&amp;include]"/>
  </connection>
  <connection id="5" xr16:uid="{00000000-0015-0000-FFFF-FFFF04000000}" keepAlive="1" name="Запрос — EMB?period1=1648455542&amp;period2=1709991542&amp;interval=1d&amp;events=history&amp;includeAdju" description="Соединение с запросом &quot;EMB?period1=1648455542&amp;period2=1709991542&amp;interval=1d&amp;events=history&amp;includeAdju&quot; в книге." type="5" refreshedVersion="7" background="1" saveData="1">
    <dbPr connection="Provider=Microsoft.Mashup.OleDb.1;Data Source=$Workbook$;Location=&quot;EMB?period1=1648455542&amp;period2=1709991542&amp;interval=1d&amp;events=history&amp;includeAdju&quot;;Extended Properties=&quot;&quot;" command="SELECT * FROM [EMB?period1=1648455542&amp;period2=1709991542&amp;interval=1d&amp;events=history&amp;includeAdju]"/>
  </connection>
  <connection id="6" xr16:uid="{00000000-0015-0000-FFFF-FFFF05000000}" keepAlive="1" name="Запрос — GLD?period1=1648457829&amp;period2=1709993829&amp;interval=1d&amp;events=history&amp;includeAdju" description="Соединение с запросом &quot;GLD?period1=1648457829&amp;period2=1709993829&amp;interval=1d&amp;events=history&amp;includeAdju&quot; в книге." type="5" refreshedVersion="7" background="1" saveData="1">
    <dbPr connection="Provider=Microsoft.Mashup.OleDb.1;Data Source=$Workbook$;Location=&quot;GLD?period1=1648457829&amp;period2=1709993829&amp;interval=1d&amp;events=history&amp;includeAdju&quot;;Extended Properties=&quot;&quot;" command="SELECT * FROM [GLD?period1=1648457829&amp;period2=1709993829&amp;interval=1d&amp;events=history&amp;includeAdju]"/>
  </connection>
  <connection id="7" xr16:uid="{00000000-0015-0000-FFFF-FFFF06000000}" keepAlive="1" name="Запрос — MHPC" description="Соединение с запросом &quot;MHPC&quot; в книге." type="5" refreshedVersion="7" background="1" saveData="1">
    <dbPr connection="Provider=Microsoft.Mashup.OleDb.1;Data Source=$Workbook$;Location=MHPC;Extended Properties=&quot;&quot;" command="SELECT * FROM [MHPC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<sst xmlns="http://schemas.openxmlformats.org/spreadsheetml/2006/main" count="856" uniqueCount="286">
  <si>
    <t>Kernel</t>
  </si>
  <si>
    <t>Metinvest</t>
  </si>
  <si>
    <t>MHP</t>
  </si>
  <si>
    <t>Naftogaz</t>
  </si>
  <si>
    <t>Дата погашення</t>
  </si>
  <si>
    <t>Date</t>
  </si>
  <si>
    <t>KER 6.500  17-Oct-2024  '22</t>
  </si>
  <si>
    <t>KER 6.750  27-Oct-2027  '23</t>
  </si>
  <si>
    <t>SCMHTM / SCMHT 8.500  23-Apr-2026  '26</t>
  </si>
  <si>
    <t xml:space="preserve">SCMHTM / SCMHT 7.650  01-Oct-2027 </t>
  </si>
  <si>
    <t xml:space="preserve">MHPC 7.750  10-May-2024 </t>
  </si>
  <si>
    <t>MHPCYM / MHPCY 6.950  03-Apr-2026  '26</t>
  </si>
  <si>
    <t>MHPCYM / MHPCY 6.250  19-Sep-2029  '29</t>
  </si>
  <si>
    <t xml:space="preserve">KONDF 7.625  08-Nov-2026 </t>
  </si>
  <si>
    <t xml:space="preserve">RLCIT 8.250  09-Jul-2024 </t>
  </si>
  <si>
    <t>RLCIT 7.875  15-Jul-2026  '26</t>
  </si>
  <si>
    <t>Ukrzaliznytsia</t>
  </si>
  <si>
    <t>Заголовки</t>
  </si>
  <si>
    <t>RU</t>
  </si>
  <si>
    <t>ENG</t>
  </si>
  <si>
    <t>UKR</t>
  </si>
  <si>
    <t>Источники</t>
  </si>
  <si>
    <t>Доходность корпоративных облигаций</t>
  </si>
  <si>
    <t>Доходность суверенных украинских еврооблигаций</t>
  </si>
  <si>
    <t>Language</t>
  </si>
  <si>
    <t>https://www.boerse-frankfurt.de/bond/xs2010040983-kernel-holding-s-a-6-5-19-24</t>
  </si>
  <si>
    <t>https://www.boerse-frankfurt.de/bond/xs2244927823-kernel-holding-s-a-6-75-20-27</t>
  </si>
  <si>
    <t>https://www.boerse-frankfurt.de/bond/xs1806400708-metinvest-b-v-8-5-18-26</t>
  </si>
  <si>
    <t>https://www.boerse-frankfurt.de/bond/xs2233227516-metinvest-b-v-7-65-20-27</t>
  </si>
  <si>
    <t>https://www.boerse-frankfurt.de/bond/xs1577965004-mhp-se-7-75-17-24</t>
  </si>
  <si>
    <t>https://www.boerse-frankfurt.de/bond/xs1577952952-ukraine-republik-7-375-17-34</t>
  </si>
  <si>
    <t>https://www.boerse-frankfurt.de/bond/xs1303921214-ukraine-republik-7-75-15-24</t>
  </si>
  <si>
    <t>https://www.boerse-frankfurt.de/bond/xs1303921487-ukraine-republik-7-75-15-25</t>
  </si>
  <si>
    <t>https://www.boerse-frankfurt.de/bond/xs1902171591-ukraine-republik-8-994-18-26</t>
  </si>
  <si>
    <t>https://www.boerse-frankfurt.de/bond/xs1303925041-ukraine-republik-7-75-15-26</t>
  </si>
  <si>
    <t>https://www.boerse-frankfurt.de/bond/xs1303925470-ukraine-republik-7-75-15-27</t>
  </si>
  <si>
    <t>https://www.boerse-frankfurt.de/bond/xs1303926528-ukraine-republik-7-75-15-28</t>
  </si>
  <si>
    <t>https://www.boerse-frankfurt.de/bond/xs1303927179-ukraine-republik-7-75-15-29</t>
  </si>
  <si>
    <t>https://www.boerse-frankfurt.de/bond/us903724bv36-ukraine-republik-9-75-18-30</t>
  </si>
  <si>
    <t>https://www.boerse-frankfurt.de/bond/xs2010028699-ukraine-republik-6-876-21-31</t>
  </si>
  <si>
    <t>https://www.boerse-frankfurt.de/bond/us903724by74-ukraine-republik-7-253-20-35</t>
  </si>
  <si>
    <t>Close</t>
  </si>
  <si>
    <t>Источник: YahooFinance</t>
  </si>
  <si>
    <t>Source: YahooFinance</t>
  </si>
  <si>
    <t>Джерело: YahooFinance</t>
  </si>
  <si>
    <t>S&amp;P500</t>
  </si>
  <si>
    <t>BTC</t>
  </si>
  <si>
    <t>Термін до погашення</t>
  </si>
  <si>
    <t>Назва компанії</t>
  </si>
  <si>
    <t>Кодова назва</t>
  </si>
  <si>
    <t>Лінк на оновлення дохідності</t>
  </si>
  <si>
    <t>Поточна дата</t>
  </si>
  <si>
    <t>Дохідність</t>
  </si>
  <si>
    <t>Різниця</t>
  </si>
  <si>
    <t>ASK YIELD</t>
  </si>
  <si>
    <t>BID</t>
  </si>
  <si>
    <t>ASK</t>
  </si>
  <si>
    <t>Источник: boerse-frankfurt.de</t>
  </si>
  <si>
    <t>Source: boerse-frankfurt.de</t>
  </si>
  <si>
    <t>Джерело: boerse-frankfurt.de</t>
  </si>
  <si>
    <t>EMB (Emerging Markets)</t>
  </si>
  <si>
    <t>https://query1.finance.yahoo.com/v7/finance/download/EMB?period1=1648455542&amp;period2=1709991542&amp;interval=1d&amp;events=history&amp;includeAdjustedClose=true</t>
  </si>
  <si>
    <t>BND (Total Bond Market)</t>
  </si>
  <si>
    <t>https://query1.finance.yahoo.com/v7/finance/download/BND?period1=1648466513&amp;period2=1700002513&amp;interval=1d&amp;events=history&amp;includeAdjustedClose=true</t>
  </si>
  <si>
    <t>https://query1.finance.yahoo.com/v7/finance/download/GLD?period1=1648457829&amp;period2=1709993829&amp;interval=1d&amp;events=history&amp;includeAdjustedClose=true</t>
  </si>
  <si>
    <t>Gold</t>
  </si>
  <si>
    <t>EMB (Emerging markets)</t>
  </si>
  <si>
    <t>BND (Total bond market)</t>
  </si>
  <si>
    <t>https://query1.finance.yahoo.com/v7/finance/download/BTC-USD?period1=1648472377&amp;period2=1700008377&amp;interval=1d&amp;events=history&amp;includeAdjustedClose=true</t>
  </si>
  <si>
    <t>Bitcoin</t>
  </si>
  <si>
    <t>https://query1.finance.yahoo.com/v7/finance/download/%5EGSPC?period1=1644517070&amp;period2=1756139470&amp;interval=1d&amp;events=history&amp;includeAdjustedClose=true</t>
  </si>
  <si>
    <t>Revenue</t>
  </si>
  <si>
    <t>Q1</t>
  </si>
  <si>
    <t>Q2</t>
  </si>
  <si>
    <t>Q3</t>
  </si>
  <si>
    <t>Q4</t>
  </si>
  <si>
    <t>Net Profit</t>
  </si>
  <si>
    <t>Poultry domestic sales, tonnes</t>
  </si>
  <si>
    <t>Poultry export sales, tonnes</t>
  </si>
  <si>
    <t>Export to total sales, %</t>
  </si>
  <si>
    <t>Выручка, млн долл.</t>
  </si>
  <si>
    <t>Прибыль, млн долл.</t>
  </si>
  <si>
    <t>Revenue, Mln USD</t>
  </si>
  <si>
    <t>Net Income (Loss), Mln USD</t>
  </si>
  <si>
    <t>Дохід, млн дол</t>
  </si>
  <si>
    <t>Прибуток, млн долл</t>
  </si>
  <si>
    <t>Внутренний рынок, тыс. тонн</t>
  </si>
  <si>
    <t>Экспорт, тыс. тонн</t>
  </si>
  <si>
    <t>Источник: mhp.com.ua</t>
  </si>
  <si>
    <t>Source: mhp.com.ua</t>
  </si>
  <si>
    <t>Джерело: mhp.com.ua</t>
  </si>
  <si>
    <t>Доля экспорта в продажах, %</t>
  </si>
  <si>
    <t>Share of exports in sales, %</t>
  </si>
  <si>
    <t>Domestic market, thsd. tons</t>
  </si>
  <si>
    <t>Export, thsd.tons</t>
  </si>
  <si>
    <t>Внутрішній ринок, тис. тонн</t>
  </si>
  <si>
    <t>Експорт, тис. тонн</t>
  </si>
  <si>
    <t>Частка експорту у продажах, %</t>
  </si>
  <si>
    <t>Финансовые результаты МХП, млн долл, 2021-2023</t>
  </si>
  <si>
    <t>Фінансові результати МХП, млн дол, 2021-2023</t>
  </si>
  <si>
    <t>Financial results of MHP, Mln USD, 2021-2023</t>
  </si>
  <si>
    <t>Операционные результаты продаж курятины МХП, тыс. тонн, 2021-2023</t>
  </si>
  <si>
    <t>Operational results of MHP chicken sales, thousand tons, 2021-2023</t>
  </si>
  <si>
    <t>Операційні результати продажу курятини МХП, тис. тонн, 2021-2023</t>
  </si>
  <si>
    <t>Цена акций МХП, $</t>
  </si>
  <si>
    <t>Ціна акцій МХП, $</t>
  </si>
  <si>
    <t>MHP share price, $</t>
  </si>
  <si>
    <t>FY2021</t>
  </si>
  <si>
    <t>Unit</t>
  </si>
  <si>
    <t>FY2022</t>
  </si>
  <si>
    <t>1H 2023</t>
  </si>
  <si>
    <t>Net Income</t>
  </si>
  <si>
    <t>Financials</t>
  </si>
  <si>
    <t>Production</t>
  </si>
  <si>
    <t>Crude steel</t>
  </si>
  <si>
    <t xml:space="preserve">Iron ore concentrate </t>
  </si>
  <si>
    <t>Coke</t>
  </si>
  <si>
    <t>Coking coal concentrate</t>
  </si>
  <si>
    <t>1H2021</t>
  </si>
  <si>
    <t>Ukraine</t>
  </si>
  <si>
    <t>Europe</t>
  </si>
  <si>
    <t>MENA</t>
  </si>
  <si>
    <t>CIS</t>
  </si>
  <si>
    <t>Asia</t>
  </si>
  <si>
    <t>North America</t>
  </si>
  <si>
    <t>Other</t>
  </si>
  <si>
    <t>1H2023</t>
  </si>
  <si>
    <t>Revenues by market</t>
  </si>
  <si>
    <t>bln $</t>
  </si>
  <si>
    <t>млн тонн</t>
  </si>
  <si>
    <t>2H 2023</t>
  </si>
  <si>
    <t>Железорудный концентрат</t>
  </si>
  <si>
    <t>Кокс</t>
  </si>
  <si>
    <t>Угольный концентрат</t>
  </si>
  <si>
    <t>Сталь</t>
  </si>
  <si>
    <t>Залізорудний концентрат</t>
  </si>
  <si>
    <t>Концентрат коксівного вугілля</t>
  </si>
  <si>
    <t>Чистая прибыль, млрд долл</t>
  </si>
  <si>
    <t>Net Income, USD Bln</t>
  </si>
  <si>
    <t>Прибуток, млрд дол</t>
  </si>
  <si>
    <t>Ключевые операционные показатели Метинвеста и чистая прибыль, млн тонн, млрд долл, 2021-2023</t>
  </si>
  <si>
    <t>Ключові операційні показники Метінвесту і чистий прибуток, млн тонн, млрд доларів, 2021-2023</t>
  </si>
  <si>
    <t>Key operational indicators of Metinvest and net profit, million tons, Bln USD, 2021-2023</t>
  </si>
  <si>
    <t>Источник: metinvestholding.com</t>
  </si>
  <si>
    <t>Source: metinvestholding.com</t>
  </si>
  <si>
    <t>Джерело: metinvestholding.com</t>
  </si>
  <si>
    <t>Україна</t>
  </si>
  <si>
    <t>Європа</t>
  </si>
  <si>
    <t>Інші</t>
  </si>
  <si>
    <t>СНД</t>
  </si>
  <si>
    <t>Північна Америка</t>
  </si>
  <si>
    <t>Азія</t>
  </si>
  <si>
    <t>Украина</t>
  </si>
  <si>
    <t>Европа</t>
  </si>
  <si>
    <t>Ближний Восток и Африка</t>
  </si>
  <si>
    <t>СНГ</t>
  </si>
  <si>
    <t>Азия</t>
  </si>
  <si>
    <t>Северная Америка</t>
  </si>
  <si>
    <t>Другие</t>
  </si>
  <si>
    <t>Ближній Схід та Африка</t>
  </si>
  <si>
    <t>Структура выручки Метинвеста по регионам, 2021-2023, %</t>
  </si>
  <si>
    <t>Metinvest's revenue structure by region, 2021-2023, %</t>
  </si>
  <si>
    <t>Структура виручки Метінвесту за регіонами, 2021-2023, %</t>
  </si>
  <si>
    <t>https://www.boerse-frankfurt.de/bond/xs1713469911-mhp-lux-s-a-6-95-18-26</t>
  </si>
  <si>
    <t>https://www.boerse-frankfurt.de/bond/xs2010044894-mhp-lux-s-a-6-25-19-29</t>
  </si>
  <si>
    <t>https://www.boerse-frankfurt.de/bond/xs1843433472-rail-capital-markets-plc-8-25-19-26</t>
  </si>
  <si>
    <t>Цена номинала</t>
  </si>
  <si>
    <t>Нефтегаз</t>
  </si>
  <si>
    <t>Купон</t>
  </si>
  <si>
    <t>Купон, %</t>
  </si>
  <si>
    <t>$</t>
  </si>
  <si>
    <t>Дата сегодня</t>
  </si>
  <si>
    <t>Дата погашения</t>
  </si>
  <si>
    <t>Цена облигации (ASK)</t>
  </si>
  <si>
    <t>Цена облигации (BID)</t>
  </si>
  <si>
    <t>Количество купонов</t>
  </si>
  <si>
    <t>ASK YTM</t>
  </si>
  <si>
    <t>BID YTM</t>
  </si>
  <si>
    <t>Лет до погашения</t>
  </si>
  <si>
    <t>МХП</t>
  </si>
  <si>
    <t>ASK or last price</t>
  </si>
  <si>
    <t>2019-2026</t>
  </si>
  <si>
    <t>https://www.boerse-frankfurt.de/bond/xs1843433472-rail-capital-markets-plc-8-25-19-26/price-history/historical-prices-and-volumes</t>
  </si>
  <si>
    <t>https://www.boerse-frankfurt.de/bond/xs2365120885-rail-capital-markets-plc-7-875-21-26</t>
  </si>
  <si>
    <t>https://www.boerse-frankfurt.de/bond/xs2077601610-kondor-finance-plc-7-625-19-26</t>
  </si>
  <si>
    <t>Років до погашення</t>
  </si>
  <si>
    <t>Years to maturity</t>
  </si>
  <si>
    <t>Yield to maturity (YTM)</t>
  </si>
  <si>
    <t>Доходность (YTM)</t>
  </si>
  <si>
    <t>Дохідність (YTM)</t>
  </si>
  <si>
    <t>2021-2028</t>
  </si>
  <si>
    <t>MHP 24</t>
  </si>
  <si>
    <t>Kernel 24</t>
  </si>
  <si>
    <t>MHP 26</t>
  </si>
  <si>
    <t>Metinvest 26</t>
  </si>
  <si>
    <t>Ukrzaliznytsia 26</t>
  </si>
  <si>
    <t>Ukrzaliznytsia 28</t>
  </si>
  <si>
    <t>Naftogaz 26</t>
  </si>
  <si>
    <t>Metinvest 27</t>
  </si>
  <si>
    <t>Kernel 27</t>
  </si>
  <si>
    <t>MHP 29</t>
  </si>
  <si>
    <t>Last price calculation</t>
  </si>
  <si>
    <t>Дата</t>
  </si>
  <si>
    <t>Купони</t>
  </si>
  <si>
    <t>Частота виплат</t>
  </si>
  <si>
    <t>Март</t>
  </si>
  <si>
    <t>Сентябрь</t>
  </si>
  <si>
    <t>Февраль</t>
  </si>
  <si>
    <t>Ноябрь</t>
  </si>
  <si>
    <t>15 березня</t>
  </si>
  <si>
    <t>15 вересня</t>
  </si>
  <si>
    <t>Загальний обсяг</t>
  </si>
  <si>
    <t>XS2010028699</t>
  </si>
  <si>
    <t>Код ISIN</t>
  </si>
  <si>
    <t>Обсяг випущенний, млн долл</t>
  </si>
  <si>
    <t>Дата купону</t>
  </si>
  <si>
    <t>21 травня / листопада</t>
  </si>
  <si>
    <t>XS2010030836</t>
  </si>
  <si>
    <t>15 березня / вересня</t>
  </si>
  <si>
    <t>XS2010033343</t>
  </si>
  <si>
    <t>1250 (євро)</t>
  </si>
  <si>
    <t>27 січня</t>
  </si>
  <si>
    <t>XS2015264778</t>
  </si>
  <si>
    <t>1000 (євро)</t>
  </si>
  <si>
    <t>20 червня</t>
  </si>
  <si>
    <t>XS1902171757</t>
  </si>
  <si>
    <t>01 травня / листопада</t>
  </si>
  <si>
    <t>XS1902171591</t>
  </si>
  <si>
    <t>01 лютого / серпня</t>
  </si>
  <si>
    <t>XS1577952952</t>
  </si>
  <si>
    <t>25 березня/вересня</t>
  </si>
  <si>
    <t>*25% (25.03-09 2033, 25.03-09.2034</t>
  </si>
  <si>
    <t>XS1303921214</t>
  </si>
  <si>
    <t>XS1303921487</t>
  </si>
  <si>
    <t>XS1303925041</t>
  </si>
  <si>
    <t>XS1303925470</t>
  </si>
  <si>
    <t>XS1303926528</t>
  </si>
  <si>
    <t>Державні варранти</t>
  </si>
  <si>
    <t>березень / вересень</t>
  </si>
  <si>
    <t>XS1303927179 </t>
  </si>
  <si>
    <t>XS1303929894 </t>
  </si>
  <si>
    <t>(15% от % над 3% до 4%; 40% от % над 4%. Не выше 1% ВВП до 2025. Оплата за 2 года назад</t>
  </si>
  <si>
    <t>*</t>
  </si>
  <si>
    <t>кількість купонів</t>
  </si>
  <si>
    <t>Всього</t>
  </si>
  <si>
    <t>Yields of Ukrainian sovereign eurobonds, Dec 13, %</t>
  </si>
  <si>
    <t>Дохідність українських суверенних євробондів на 13 грудня, %</t>
  </si>
  <si>
    <t>XS1713469911</t>
  </si>
  <si>
    <t xml:space="preserve">Price of MHP bonds maturing in 2026 (6.95%), % of par </t>
  </si>
  <si>
    <t>Ціна облігацій МХП з погашенням у 2026 році (6,95%), % від номіналу</t>
  </si>
  <si>
    <t>VRI</t>
  </si>
  <si>
    <t>Ukraine 26</t>
  </si>
  <si>
    <t>Источник: YahooFinance, boerse-frankfurt.de</t>
  </si>
  <si>
    <t>Source: YahooFinance, boerse-frankfurt.de</t>
  </si>
  <si>
    <t>Джерело: YahooFinance, boerse-frankfurt.de</t>
  </si>
  <si>
    <t>Цена облигаций МХП с погашением в 2026 (6,95%), % от номинала</t>
  </si>
  <si>
    <t>Chart1</t>
  </si>
  <si>
    <t>name</t>
  </si>
  <si>
    <t>indexes</t>
  </si>
  <si>
    <t>index_0</t>
  </si>
  <si>
    <t>index_1</t>
  </si>
  <si>
    <t>labels</t>
  </si>
  <si>
    <t>label_1</t>
  </si>
  <si>
    <t>label_2</t>
  </si>
  <si>
    <t>label_3</t>
  </si>
  <si>
    <t>label_4</t>
  </si>
  <si>
    <t>label_names</t>
  </si>
  <si>
    <t>source</t>
  </si>
  <si>
    <t>Emerging markets' bonds</t>
  </si>
  <si>
    <t>Total bond market (US 67%)</t>
  </si>
  <si>
    <t>Доходность украинских суверенных евробондов на 11 января, %</t>
  </si>
  <si>
    <t>Стоимость еврооблигаций с погашением в 2026, % от номинала</t>
  </si>
  <si>
    <t>Вартість єврооблігацій з погашенням у 2026, % від номіналу</t>
  </si>
  <si>
    <t>Price of eurobond maturing in 2026, % of face value</t>
  </si>
  <si>
    <t>Доходность корпоративных облигаций украинских эмитентов на 12 января</t>
  </si>
  <si>
    <t>Yield of Ukrainian corporate eurobonds, Jan 12</t>
  </si>
  <si>
    <t>Дохідність корпоративних облігацій українських емітентів, 12 січня</t>
  </si>
  <si>
    <t>Динамика украинских облигаций, против общего их рынка, ноябрь 2023 - январь 2024</t>
  </si>
  <si>
    <t>Динамика S&amp;P500, цены на золото и BTC, ноябрь 2023 - январь 2024</t>
  </si>
  <si>
    <t>S&amp;P500, gold and BTC prices, Nov 2023 - Jan 2024</t>
  </si>
  <si>
    <t>Ukrainian bonds, against the general market, Nov 2023 - Jan 2024</t>
  </si>
  <si>
    <t>Динаміка українських облігацій, проти  їхнього загального ринку, листопад 2023 - січень 2024</t>
  </si>
  <si>
    <t>Динаміка S&amp;P500, ціни на золото та BTC, листопад 2023 - січень 2024</t>
  </si>
  <si>
    <t>GDP warrants (VRI-2041), % of face value</t>
  </si>
  <si>
    <t>Вартість ВВП-варантів (VRI-2041), % від номіналу</t>
  </si>
  <si>
    <t>Стоимость ВВП-варрантов (VRI-2041), % от номинала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</si>
</sst>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41" x14ac:knownFonts="1">
    <font>
      <sz val="11"/>
      <color theme="1"/>
      <name val="Montserrat"/>
      <family val="2"/>
      <charset val="204"/>
      <scheme val="minor"/>
    </font>
    <font>
      <sz val="11"/>
      <color theme="1"/>
      <name val="Montserrat"/>
      <family val="2"/>
      <charset val="204"/>
      <scheme val="minor"/>
    </font>
    <font>
      <sz val="18"/>
      <color theme="3"/>
      <name val="Montserrat ExtraBold"/>
      <family val="2"/>
      <charset val="204"/>
      <scheme val="major"/>
    </font>
    <font>
      <b/>
      <sz val="15"/>
      <color theme="3"/>
      <name val="Montserrat"/>
      <family val="2"/>
      <charset val="204"/>
      <scheme val="minor"/>
    </font>
    <font>
      <b/>
      <sz val="13"/>
      <color theme="3"/>
      <name val="Montserrat"/>
      <family val="2"/>
      <charset val="204"/>
      <scheme val="minor"/>
    </font>
    <font>
      <b/>
      <sz val="11"/>
      <color theme="3"/>
      <name val="Montserrat"/>
      <family val="2"/>
      <charset val="204"/>
      <scheme val="minor"/>
    </font>
    <font>
      <sz val="11"/>
      <color rgb="FF006100"/>
      <name val="Montserrat"/>
      <family val="2"/>
      <charset val="204"/>
      <scheme val="minor"/>
    </font>
    <font>
      <sz val="11"/>
      <color rgb="FF9C0006"/>
      <name val="Montserrat"/>
      <family val="2"/>
      <charset val="204"/>
      <scheme val="minor"/>
    </font>
    <font>
      <sz val="11"/>
      <color rgb="FF9C6500"/>
      <name val="Montserrat"/>
      <family val="2"/>
      <charset val="204"/>
      <scheme val="minor"/>
    </font>
    <font>
      <sz val="11"/>
      <color rgb="FF3F3F76"/>
      <name val="Montserrat"/>
      <family val="2"/>
      <charset val="204"/>
      <scheme val="minor"/>
    </font>
    <font>
      <b/>
      <sz val="11"/>
      <color rgb="FF3F3F3F"/>
      <name val="Montserrat"/>
      <family val="2"/>
      <charset val="204"/>
      <scheme val="minor"/>
    </font>
    <font>
      <b/>
      <sz val="11"/>
      <color rgb="FFFA7D00"/>
      <name val="Montserrat"/>
      <family val="2"/>
      <charset val="204"/>
      <scheme val="minor"/>
    </font>
    <font>
      <sz val="11"/>
      <color rgb="FFFA7D00"/>
      <name val="Montserrat"/>
      <family val="2"/>
      <charset val="204"/>
      <scheme val="minor"/>
    </font>
    <font>
      <b/>
      <sz val="11"/>
      <color theme="0"/>
      <name val="Montserrat"/>
      <family val="2"/>
      <charset val="204"/>
      <scheme val="minor"/>
    </font>
    <font>
      <sz val="11"/>
      <color rgb="FFFF0000"/>
      <name val="Montserrat"/>
      <family val="2"/>
      <charset val="204"/>
      <scheme val="minor"/>
    </font>
    <font>
      <i/>
      <sz val="11"/>
      <color rgb="FF7F7F7F"/>
      <name val="Montserrat"/>
      <family val="2"/>
      <charset val="204"/>
      <scheme val="minor"/>
    </font>
    <font>
      <b/>
      <sz val="11"/>
      <color theme="1"/>
      <name val="Montserrat"/>
      <family val="2"/>
      <charset val="204"/>
      <scheme val="minor"/>
    </font>
    <font>
      <sz val="11"/>
      <color theme="0"/>
      <name val="Montserrat"/>
      <family val="2"/>
      <charset val="204"/>
      <scheme val="minor"/>
    </font>
    <font>
      <sz val="11"/>
      <color rgb="FF000000"/>
      <name val="Calibri"/>
      <family val="2"/>
    </font>
    <font>
      <b/>
      <sz val="11"/>
      <color theme="1"/>
      <name val="Montserrat"/>
      <charset val="204"/>
      <scheme val="minor"/>
    </font>
    <font>
      <b/>
      <sz val="12"/>
      <color theme="4"/>
      <name val="Montserrat"/>
      <family val="2"/>
      <scheme val="minor"/>
    </font>
    <font>
      <i/>
      <sz val="10"/>
      <color theme="8"/>
      <name val="Fira Sans"/>
      <family val="2"/>
      <charset val="204"/>
    </font>
    <font>
      <b/>
      <sz val="11"/>
      <color rgb="FFFF0000"/>
      <name val="Montserrat"/>
      <charset val="204"/>
      <scheme val="minor"/>
    </font>
    <font>
      <sz val="11"/>
      <color indexed="8"/>
      <name val="Montserrat"/>
      <family val="2"/>
      <scheme val="minor"/>
    </font>
    <font>
      <sz val="11"/>
      <color rgb="FF9C5700"/>
      <name val="Montserrat"/>
      <family val="2"/>
      <charset val="204"/>
      <scheme val="minor"/>
    </font>
    <font>
      <u/>
      <sz val="11"/>
      <color theme="10"/>
      <name val="Montserrat"/>
      <family val="2"/>
      <charset val="204"/>
      <scheme val="minor"/>
    </font>
    <font>
      <sz val="9"/>
      <color theme="1"/>
      <name val="Montserrat"/>
      <family val="2"/>
      <charset val="204"/>
      <scheme val="minor"/>
    </font>
    <font>
      <sz val="11"/>
      <color theme="1" tint="0.499984740745262"/>
      <name val="Montserrat"/>
      <family val="2"/>
      <charset val="204"/>
      <scheme val="minor"/>
    </font>
    <font>
      <b/>
      <sz val="1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1D1D1D"/>
      <name val="Arial"/>
      <family val="2"/>
      <charset val="204"/>
    </font>
    <font>
      <sz val="10"/>
      <color rgb="FF1C1D1E"/>
      <name val="Arial"/>
      <family val="2"/>
      <charset val="204"/>
    </font>
    <font>
      <sz val="10"/>
      <name val="Arial"/>
      <family val="2"/>
      <charset val="204"/>
    </font>
    <font>
      <sz val="10"/>
      <color rgb="FF333333"/>
      <name val="Arial"/>
      <family val="2"/>
      <charset val="204"/>
    </font>
    <font>
      <sz val="7"/>
      <color rgb="FF595959"/>
      <name val="Arial"/>
      <family val="2"/>
      <charset val="204"/>
    </font>
    <font>
      <sz val="8"/>
      <name val="Montserrat"/>
      <family val="2"/>
      <charset val="204"/>
      <scheme val="minor"/>
    </font>
    <font>
      <sz val="7"/>
      <color rgb="FF4CA2C1"/>
      <name val="Montserrat"/>
      <charset val="204"/>
      <scheme val="minor"/>
    </font>
    <font>
      <sz val="7"/>
      <color rgb="FFF37021"/>
      <name val="Montserrat"/>
      <charset val="204"/>
      <scheme val="minor"/>
    </font>
    <font>
      <sz val="8"/>
      <color rgb="FF008000"/>
      <name val="Arial"/>
      <family val="2"/>
      <charset val="204"/>
    </font>
    <font>
      <sz val="8"/>
      <color rgb="FFFF0000"/>
      <name val="Arial"/>
      <family val="2"/>
      <charset val="204"/>
    </font>
    <font>
      <sz val="7"/>
      <color rgb="FF212529"/>
      <name val="Arial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  <xf numFmtId="0" fontId="23" fillId="0" borderId="0"/>
    <xf numFmtId="0" fontId="18" fillId="0" borderId="0" applyNumberFormat="0" applyBorder="0" applyAlignment="0"/>
    <xf numFmtId="0" fontId="24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8" fillId="0" borderId="10" applyAlignment="0"/>
    <xf numFmtId="0" fontId="30" fillId="0" borderId="11" applyFont="0" applyAlignment="0"/>
  </cellStyleXfs>
  <cellXfs count="7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Protection="1"/>
    <xf numFmtId="14" fontId="0" fillId="0" borderId="0" xfId="0" applyNumberFormat="1"/>
    <xf numFmtId="0" fontId="19" fillId="35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 readingOrder="1"/>
    </xf>
    <xf numFmtId="0" fontId="21" fillId="0" borderId="0" xfId="0" applyFont="1"/>
    <xf numFmtId="0" fontId="22" fillId="0" borderId="0" xfId="0" applyFont="1"/>
    <xf numFmtId="0" fontId="0" fillId="0" borderId="0" xfId="0"/>
    <xf numFmtId="0" fontId="25" fillId="0" borderId="0" xfId="52"/>
    <xf numFmtId="9" fontId="0" fillId="0" borderId="0" xfId="0" applyNumberFormat="1"/>
    <xf numFmtId="0" fontId="0" fillId="0" borderId="0" xfId="0" applyNumberFormat="1"/>
    <xf numFmtId="0" fontId="25" fillId="0" borderId="0" xfId="52" applyFill="1" applyProtection="1"/>
    <xf numFmtId="14" fontId="2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36" borderId="0" xfId="0" applyFill="1"/>
    <xf numFmtId="14" fontId="0" fillId="36" borderId="0" xfId="0" applyNumberFormat="1" applyFill="1"/>
    <xf numFmtId="14" fontId="0" fillId="36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4" fontId="27" fillId="0" borderId="0" xfId="0" applyNumberFormat="1" applyFont="1"/>
    <xf numFmtId="164" fontId="27" fillId="0" borderId="0" xfId="0" applyNumberFormat="1" applyFont="1" applyFill="1" applyAlignment="1">
      <alignment horizontal="center"/>
    </xf>
    <xf numFmtId="14" fontId="27" fillId="0" borderId="0" xfId="0" applyNumberFormat="1" applyFont="1" applyAlignment="1">
      <alignment horizontal="center"/>
    </xf>
    <xf numFmtId="164" fontId="2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0" fontId="0" fillId="37" borderId="0" xfId="0" applyFill="1"/>
    <xf numFmtId="0" fontId="29" fillId="0" borderId="10" xfId="53" applyFont="1"/>
    <xf numFmtId="3" fontId="31" fillId="0" borderId="0" xfId="54" applyNumberFormat="1" applyFont="1" applyBorder="1" applyAlignment="1">
      <alignment horizontal="left" indent="1"/>
    </xf>
    <xf numFmtId="3" fontId="30" fillId="0" borderId="0" xfId="54" applyNumberFormat="1" applyFont="1" applyBorder="1" applyAlignment="1">
      <alignment horizontal="left" indent="1"/>
    </xf>
    <xf numFmtId="3" fontId="32" fillId="0" borderId="0" xfId="54" applyNumberFormat="1" applyFont="1" applyBorder="1" applyAlignment="1">
      <alignment horizontal="center"/>
    </xf>
    <xf numFmtId="0" fontId="29" fillId="0" borderId="0" xfId="53" applyFont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0" fontId="0" fillId="0" borderId="0" xfId="0" applyNumberFormat="1"/>
    <xf numFmtId="0" fontId="0" fillId="33" borderId="0" xfId="0" applyFill="1"/>
    <xf numFmtId="2" fontId="0" fillId="0" borderId="0" xfId="0" applyNumberFormat="1"/>
    <xf numFmtId="10" fontId="0" fillId="0" borderId="0" xfId="0" applyNumberFormat="1" applyAlignment="1">
      <alignment horizontal="center"/>
    </xf>
    <xf numFmtId="0" fontId="33" fillId="0" borderId="0" xfId="0" applyFont="1"/>
    <xf numFmtId="0" fontId="3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4" fillId="0" borderId="0" xfId="0" applyFont="1"/>
    <xf numFmtId="0" fontId="0" fillId="38" borderId="0" xfId="0" applyFill="1"/>
    <xf numFmtId="0" fontId="36" fillId="0" borderId="0" xfId="0" applyFont="1"/>
    <xf numFmtId="0" fontId="37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39" fillId="0" borderId="0" xfId="0" applyFont="1"/>
    <xf numFmtId="0" fontId="38" fillId="0" borderId="0" xfId="0" applyFont="1"/>
    <xf numFmtId="0" fontId="40" fillId="0" borderId="0" xfId="0" applyFont="1"/>
    <xf numFmtId="0" fontId="19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5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1 2" xfId="46" xr:uid="{00000000-0005-0000-0000-000012000000}"/>
    <cellStyle name="60% – колірна тема 2" xfId="25" builtinId="36" customBuiltin="1"/>
    <cellStyle name="60% – колірна тема 2 2" xfId="47" xr:uid="{00000000-0005-0000-0000-000013000000}"/>
    <cellStyle name="60% – колірна тема 3" xfId="29" builtinId="40" customBuiltin="1"/>
    <cellStyle name="60% – колірна тема 3 2" xfId="48" xr:uid="{00000000-0005-0000-0000-000014000000}"/>
    <cellStyle name="60% – колірна тема 4" xfId="33" builtinId="44" customBuiltin="1"/>
    <cellStyle name="60% – колірна тема 4 2" xfId="49" xr:uid="{00000000-0005-0000-0000-000015000000}"/>
    <cellStyle name="60% – колірна тема 5" xfId="37" builtinId="48" customBuiltin="1"/>
    <cellStyle name="60% – колірна тема 5 2" xfId="50" xr:uid="{00000000-0005-0000-0000-000016000000}"/>
    <cellStyle name="60% – колірна тема 6" xfId="41" builtinId="52" customBuiltin="1"/>
    <cellStyle name="60% – колірна тема 6 2" xfId="51" xr:uid="{00000000-0005-0000-0000-000017000000}"/>
    <cellStyle name="Ввід" xfId="9" builtinId="20" customBuiltin="1"/>
    <cellStyle name="Гарний" xfId="6" builtinId="26" customBuiltin="1"/>
    <cellStyle name="Гіперпосилання" xfId="5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ичайний 2" xfId="44" xr:uid="{00000000-0005-0000-0000-000026000000}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Нейтральний 2" xfId="45" xr:uid="{00000000-0005-0000-0000-00002A000000}"/>
    <cellStyle name="Обчислення" xfId="11" builtinId="22" customBuiltin="1"/>
    <cellStyle name="Обычный 2" xfId="42" xr:uid="{00000000-0005-0000-0000-00002D000000}"/>
    <cellStyle name="Обычный 6" xfId="43" xr:uid="{00000000-0005-0000-0000-00002E000000}"/>
    <cellStyle name="Підсумок" xfId="17" builtinId="25" customBuiltin="1"/>
    <cellStyle name="Поганий" xfId="7" builtinId="27" customBuiltin="1"/>
    <cellStyle name="Подчеркивание" xfId="54" xr:uid="{00000000-0005-0000-0000-000030000000}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  <cellStyle name="ТОТАЛ" xfId="53" xr:uid="{00000000-0005-0000-0000-000035000000}"/>
  </cellStyles>
  <dxfs count="3"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EC9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1977614368452"/>
          <c:y val="0.20965879265091864"/>
          <c:w val="0.85231365913971502"/>
          <c:h val="0.70103928869356436"/>
        </c:manualLayout>
      </c:layout>
      <c:lineChart>
        <c:grouping val="standard"/>
        <c:varyColors val="0"/>
        <c:ser>
          <c:idx val="0"/>
          <c:order val="0"/>
          <c:tx>
            <c:strRef>
              <c:f>'Динаміка активів'!$L$1</c:f>
              <c:strCache>
                <c:ptCount val="1"/>
                <c:pt idx="0">
                  <c:v>S&amp;P500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7"/>
              <c:layout>
                <c:manualLayout>
                  <c:x val="-3.3057851239670635E-3"/>
                  <c:y val="-3.6175710594315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B7-4360-AB48-99D6ECE872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'Динаміка активів'!$I$2:$I$39</c:f>
              <c:numCache>
                <c:formatCode>m/d/yyyy</c:formatCode>
                <c:ptCount val="38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45296</c:v>
                </c:pt>
                <c:pt idx="6">
                  <c:v>45295</c:v>
                </c:pt>
                <c:pt idx="7">
                  <c:v>45294</c:v>
                </c:pt>
                <c:pt idx="8">
                  <c:v>45293</c:v>
                </c:pt>
                <c:pt idx="9">
                  <c:v>45289</c:v>
                </c:pt>
                <c:pt idx="10">
                  <c:v>45288</c:v>
                </c:pt>
                <c:pt idx="11">
                  <c:v>45287</c:v>
                </c:pt>
                <c:pt idx="12">
                  <c:v>45286</c:v>
                </c:pt>
                <c:pt idx="13">
                  <c:v>45282</c:v>
                </c:pt>
                <c:pt idx="14">
                  <c:v>45281</c:v>
                </c:pt>
                <c:pt idx="15">
                  <c:v>45280</c:v>
                </c:pt>
                <c:pt idx="16">
                  <c:v>45279</c:v>
                </c:pt>
                <c:pt idx="17">
                  <c:v>45278</c:v>
                </c:pt>
                <c:pt idx="18">
                  <c:v>45275</c:v>
                </c:pt>
                <c:pt idx="19">
                  <c:v>45274</c:v>
                </c:pt>
                <c:pt idx="20">
                  <c:v>45273</c:v>
                </c:pt>
                <c:pt idx="21">
                  <c:v>45272</c:v>
                </c:pt>
                <c:pt idx="22">
                  <c:v>45271</c:v>
                </c:pt>
                <c:pt idx="23">
                  <c:v>45268</c:v>
                </c:pt>
                <c:pt idx="24">
                  <c:v>45267</c:v>
                </c:pt>
                <c:pt idx="25">
                  <c:v>45266</c:v>
                </c:pt>
                <c:pt idx="26">
                  <c:v>45265</c:v>
                </c:pt>
                <c:pt idx="27">
                  <c:v>45264</c:v>
                </c:pt>
                <c:pt idx="28">
                  <c:v>45261</c:v>
                </c:pt>
                <c:pt idx="29">
                  <c:v>45260</c:v>
                </c:pt>
                <c:pt idx="30">
                  <c:v>45259</c:v>
                </c:pt>
                <c:pt idx="31">
                  <c:v>45258</c:v>
                </c:pt>
                <c:pt idx="32">
                  <c:v>45257</c:v>
                </c:pt>
                <c:pt idx="33">
                  <c:v>45254</c:v>
                </c:pt>
                <c:pt idx="34">
                  <c:v>45252</c:v>
                </c:pt>
                <c:pt idx="35">
                  <c:v>45251</c:v>
                </c:pt>
                <c:pt idx="36">
                  <c:v>45250</c:v>
                </c:pt>
                <c:pt idx="37">
                  <c:v>45247</c:v>
                </c:pt>
              </c:numCache>
            </c:numRef>
          </c:cat>
          <c:val>
            <c:numRef>
              <c:f>'Динаміка активів'!$L$2:$L$39</c:f>
              <c:numCache>
                <c:formatCode>0%</c:formatCode>
                <c:ptCount val="38"/>
                <c:pt idx="0">
                  <c:v>1.0597715687579072</c:v>
                </c:pt>
                <c:pt idx="1">
                  <c:v>1.0589763033439095</c:v>
                </c:pt>
                <c:pt idx="2">
                  <c:v>1.059687412507311</c:v>
                </c:pt>
                <c:pt idx="3">
                  <c:v>1.0537170812104639</c:v>
                </c:pt>
                <c:pt idx="4">
                  <c:v>1.0552766753125744</c:v>
                </c:pt>
                <c:pt idx="5">
                  <c:v>1.0405891451939107</c:v>
                </c:pt>
                <c:pt idx="6">
                  <c:v>1.0386928182033184</c:v>
                </c:pt>
                <c:pt idx="7">
                  <c:v>1.0422661038618966</c:v>
                </c:pt>
                <c:pt idx="8">
                  <c:v>1.0506887556958597</c:v>
                </c:pt>
                <c:pt idx="9">
                  <c:v>1.0566701203952569</c:v>
                </c:pt>
                <c:pt idx="10">
                  <c:v>1.059665237816114</c:v>
                </c:pt>
                <c:pt idx="11">
                  <c:v>1.0592731216996243</c:v>
                </c:pt>
                <c:pt idx="12">
                  <c:v>1.0577600406832046</c:v>
                </c:pt>
                <c:pt idx="13">
                  <c:v>1.0533027904027772</c:v>
                </c:pt>
                <c:pt idx="14">
                  <c:v>1.0515571439579039</c:v>
                </c:pt>
                <c:pt idx="15">
                  <c:v>1.0408350156143082</c:v>
                </c:pt>
                <c:pt idx="16">
                  <c:v>1.0563466922771867</c:v>
                </c:pt>
                <c:pt idx="17">
                  <c:v>1.0501858737879501</c:v>
                </c:pt>
                <c:pt idx="18">
                  <c:v>1.045451708253611</c:v>
                </c:pt>
                <c:pt idx="19">
                  <c:v>1.0455314296545808</c:v>
                </c:pt>
                <c:pt idx="20">
                  <c:v>1.0427711492515712</c:v>
                </c:pt>
                <c:pt idx="21">
                  <c:v>1.0287283118872832</c:v>
                </c:pt>
                <c:pt idx="22">
                  <c:v>1.0240184847474381</c:v>
                </c:pt>
                <c:pt idx="23">
                  <c:v>1.0200154400289967</c:v>
                </c:pt>
                <c:pt idx="24">
                  <c:v>1.0158550081042841</c:v>
                </c:pt>
                <c:pt idx="25">
                  <c:v>1.0078244721652785</c:v>
                </c:pt>
                <c:pt idx="26">
                  <c:v>1.0117766770560312</c:v>
                </c:pt>
                <c:pt idx="27">
                  <c:v>1.0123525737043584</c:v>
                </c:pt>
                <c:pt idx="28">
                  <c:v>1.0178576662582015</c:v>
                </c:pt>
                <c:pt idx="29">
                  <c:v>1.0119139447237098</c:v>
                </c:pt>
                <c:pt idx="30">
                  <c:v>1.008099223715893</c:v>
                </c:pt>
                <c:pt idx="31">
                  <c:v>1.0090540398179271</c:v>
                </c:pt>
                <c:pt idx="32">
                  <c:v>1.0080660156221459</c:v>
                </c:pt>
                <c:pt idx="33">
                  <c:v>1.0100397924243145</c:v>
                </c:pt>
                <c:pt idx="34">
                  <c:v>1.0094372857920999</c:v>
                </c:pt>
                <c:pt idx="35">
                  <c:v>1.0053544115650599</c:v>
                </c:pt>
                <c:pt idx="36">
                  <c:v>1.0073902780342565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7-4360-AB48-99D6ECE87229}"/>
            </c:ext>
          </c:extLst>
        </c:ser>
        <c:ser>
          <c:idx val="1"/>
          <c:order val="1"/>
          <c:tx>
            <c:strRef>
              <c:f>'Динаміка активів'!$M$1</c:f>
              <c:strCache>
                <c:ptCount val="1"/>
                <c:pt idx="0">
                  <c:v>Gold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7"/>
              <c:layout>
                <c:manualLayout>
                  <c:x val="-1.2121072097552918E-16"/>
                  <c:y val="5.68475452196382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B7-4360-AB48-99D6ECE87229}"/>
                </c:ext>
              </c:extLst>
            </c:dLbl>
            <c:dLbl>
              <c:idx val="52"/>
              <c:layout>
                <c:manualLayout>
                  <c:x val="-4.297520661157031E-2"/>
                  <c:y val="-2.58397932816537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B7-4360-AB48-99D6ECE87229}"/>
                </c:ext>
              </c:extLst>
            </c:dLbl>
            <c:dLbl>
              <c:idx val="8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B7-4360-AB48-99D6ECE87229}"/>
                </c:ext>
              </c:extLst>
            </c:dLbl>
            <c:dLbl>
              <c:idx val="125"/>
              <c:layout>
                <c:manualLayout>
                  <c:x val="-1.2121072097552918E-16"/>
                  <c:y val="-7.23514211886304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B7-4360-AB48-99D6ECE87229}"/>
                </c:ext>
              </c:extLst>
            </c:dLbl>
            <c:dLbl>
              <c:idx val="126"/>
              <c:layout>
                <c:manualLayout>
                  <c:x val="-6.6115702479338841E-3"/>
                  <c:y val="3.10077519379844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B7-4360-AB48-99D6ECE87229}"/>
                </c:ext>
              </c:extLst>
            </c:dLbl>
            <c:dLbl>
              <c:idx val="170"/>
              <c:layout>
                <c:manualLayout>
                  <c:x val="-2.6446280991735599E-2"/>
                  <c:y val="-3.10077519379844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B7-4360-AB48-99D6ECE87229}"/>
                </c:ext>
              </c:extLst>
            </c:dLbl>
            <c:dLbl>
              <c:idx val="277"/>
              <c:layout>
                <c:manualLayout>
                  <c:x val="-3.3057851239669422E-2"/>
                  <c:y val="-3.10077519379845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B7-4360-AB48-99D6ECE87229}"/>
                </c:ext>
              </c:extLst>
            </c:dLbl>
            <c:dLbl>
              <c:idx val="363"/>
              <c:layout>
                <c:manualLayout>
                  <c:x val="-6.2809917355372016E-2"/>
                  <c:y val="-2.06718346253229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B7-4360-AB48-99D6ECE87229}"/>
                </c:ext>
              </c:extLst>
            </c:dLbl>
            <c:dLbl>
              <c:idx val="389"/>
              <c:layout>
                <c:manualLayout>
                  <c:x val="-6.6115702479338841E-3"/>
                  <c:y val="-2.58397932816538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FB7-4360-AB48-99D6ECE872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'Динаміка активів'!$I$2:$I$39</c:f>
              <c:numCache>
                <c:formatCode>m/d/yyyy</c:formatCode>
                <c:ptCount val="38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45296</c:v>
                </c:pt>
                <c:pt idx="6">
                  <c:v>45295</c:v>
                </c:pt>
                <c:pt idx="7">
                  <c:v>45294</c:v>
                </c:pt>
                <c:pt idx="8">
                  <c:v>45293</c:v>
                </c:pt>
                <c:pt idx="9">
                  <c:v>45289</c:v>
                </c:pt>
                <c:pt idx="10">
                  <c:v>45288</c:v>
                </c:pt>
                <c:pt idx="11">
                  <c:v>45287</c:v>
                </c:pt>
                <c:pt idx="12">
                  <c:v>45286</c:v>
                </c:pt>
                <c:pt idx="13">
                  <c:v>45282</c:v>
                </c:pt>
                <c:pt idx="14">
                  <c:v>45281</c:v>
                </c:pt>
                <c:pt idx="15">
                  <c:v>45280</c:v>
                </c:pt>
                <c:pt idx="16">
                  <c:v>45279</c:v>
                </c:pt>
                <c:pt idx="17">
                  <c:v>45278</c:v>
                </c:pt>
                <c:pt idx="18">
                  <c:v>45275</c:v>
                </c:pt>
                <c:pt idx="19">
                  <c:v>45274</c:v>
                </c:pt>
                <c:pt idx="20">
                  <c:v>45273</c:v>
                </c:pt>
                <c:pt idx="21">
                  <c:v>45272</c:v>
                </c:pt>
                <c:pt idx="22">
                  <c:v>45271</c:v>
                </c:pt>
                <c:pt idx="23">
                  <c:v>45268</c:v>
                </c:pt>
                <c:pt idx="24">
                  <c:v>45267</c:v>
                </c:pt>
                <c:pt idx="25">
                  <c:v>45266</c:v>
                </c:pt>
                <c:pt idx="26">
                  <c:v>45265</c:v>
                </c:pt>
                <c:pt idx="27">
                  <c:v>45264</c:v>
                </c:pt>
                <c:pt idx="28">
                  <c:v>45261</c:v>
                </c:pt>
                <c:pt idx="29">
                  <c:v>45260</c:v>
                </c:pt>
                <c:pt idx="30">
                  <c:v>45259</c:v>
                </c:pt>
                <c:pt idx="31">
                  <c:v>45258</c:v>
                </c:pt>
                <c:pt idx="32">
                  <c:v>45257</c:v>
                </c:pt>
                <c:pt idx="33">
                  <c:v>45254</c:v>
                </c:pt>
                <c:pt idx="34">
                  <c:v>45252</c:v>
                </c:pt>
                <c:pt idx="35">
                  <c:v>45251</c:v>
                </c:pt>
                <c:pt idx="36">
                  <c:v>45250</c:v>
                </c:pt>
                <c:pt idx="37">
                  <c:v>45247</c:v>
                </c:pt>
              </c:numCache>
            </c:numRef>
          </c:cat>
          <c:val>
            <c:numRef>
              <c:f>'Динаміка активів'!$M$2:$M$39</c:f>
              <c:numCache>
                <c:formatCode>0%</c:formatCode>
                <c:ptCount val="38"/>
                <c:pt idx="0">
                  <c:v>1.0328851149658096</c:v>
                </c:pt>
                <c:pt idx="1">
                  <c:v>1.0228670825161112</c:v>
                </c:pt>
                <c:pt idx="2">
                  <c:v>1.0208526272211318</c:v>
                </c:pt>
                <c:pt idx="3">
                  <c:v>1.0231937444677275</c:v>
                </c:pt>
                <c:pt idx="4">
                  <c:v>1.0228670825161112</c:v>
                </c:pt>
                <c:pt idx="5">
                  <c:v>1.0309250724769976</c:v>
                </c:pt>
                <c:pt idx="6">
                  <c:v>1.0307617415011896</c:v>
                </c:pt>
                <c:pt idx="7">
                  <c:v>1.0297272666165109</c:v>
                </c:pt>
                <c:pt idx="8">
                  <c:v>1.0383840751171567</c:v>
                </c:pt>
                <c:pt idx="9">
                  <c:v>1.0408341050888452</c:v>
                </c:pt>
                <c:pt idx="10">
                  <c:v>1.0424674856260412</c:v>
                </c:pt>
                <c:pt idx="11">
                  <c:v>1.0485653514299054</c:v>
                </c:pt>
                <c:pt idx="12">
                  <c:v>1.0438286224623359</c:v>
                </c:pt>
                <c:pt idx="13">
                  <c:v>1.0359340451454679</c:v>
                </c:pt>
                <c:pt idx="14">
                  <c:v>1.0313605654854965</c:v>
                </c:pt>
                <c:pt idx="15">
                  <c:v>1.0241193882955235</c:v>
                </c:pt>
                <c:pt idx="16">
                  <c:v>1.0297272666165109</c:v>
                </c:pt>
                <c:pt idx="17">
                  <c:v>1.0227582514592286</c:v>
                </c:pt>
                <c:pt idx="18">
                  <c:v>1.018130353548542</c:v>
                </c:pt>
                <c:pt idx="19">
                  <c:v>1.027549398677513</c:v>
                </c:pt>
                <c:pt idx="20">
                  <c:v>1.0215604455987419</c:v>
                </c:pt>
                <c:pt idx="21">
                  <c:v>0.9990200195896991</c:v>
                </c:pt>
                <c:pt idx="22">
                  <c:v>0.99956442532329104</c:v>
                </c:pt>
                <c:pt idx="23">
                  <c:v>1.0107257637145506</c:v>
                </c:pt>
                <c:pt idx="24">
                  <c:v>1.0243915503282142</c:v>
                </c:pt>
                <c:pt idx="25">
                  <c:v>1.0227037515403035</c:v>
                </c:pt>
                <c:pt idx="26">
                  <c:v>1.0189470029830348</c:v>
                </c:pt>
                <c:pt idx="27">
                  <c:v>1.0228126697099438</c:v>
                </c:pt>
                <c:pt idx="28">
                  <c:v>1.045407508525154</c:v>
                </c:pt>
                <c:pt idx="29">
                  <c:v>1.0276583114026059</c:v>
                </c:pt>
                <c:pt idx="30">
                  <c:v>1.0319594656934663</c:v>
                </c:pt>
                <c:pt idx="31">
                  <c:v>1.0304350033259106</c:v>
                </c:pt>
                <c:pt idx="32">
                  <c:v>1.0168781294373401</c:v>
                </c:pt>
                <c:pt idx="33">
                  <c:v>1.010072445255866</c:v>
                </c:pt>
                <c:pt idx="34">
                  <c:v>1.0048456471372098</c:v>
                </c:pt>
                <c:pt idx="35">
                  <c:v>1.0091468830962802</c:v>
                </c:pt>
                <c:pt idx="36">
                  <c:v>0.99836661946280414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FB7-4360-AB48-99D6ECE87229}"/>
            </c:ext>
          </c:extLst>
        </c:ser>
        <c:ser>
          <c:idx val="2"/>
          <c:order val="2"/>
          <c:tx>
            <c:strRef>
              <c:f>'Динаміка активів'!$N$1</c:f>
              <c:strCache>
                <c:ptCount val="1"/>
                <c:pt idx="0">
                  <c:v>BTC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7"/>
              <c:layout>
                <c:manualLayout>
                  <c:x val="-4.2975206611570248E-2"/>
                  <c:y val="2.58397932816537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FB7-4360-AB48-99D6ECE872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'Динаміка активів'!$I$2:$I$39</c:f>
              <c:numCache>
                <c:formatCode>m/d/yyyy</c:formatCode>
                <c:ptCount val="38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45296</c:v>
                </c:pt>
                <c:pt idx="6">
                  <c:v>45295</c:v>
                </c:pt>
                <c:pt idx="7">
                  <c:v>45294</c:v>
                </c:pt>
                <c:pt idx="8">
                  <c:v>45293</c:v>
                </c:pt>
                <c:pt idx="9">
                  <c:v>45289</c:v>
                </c:pt>
                <c:pt idx="10">
                  <c:v>45288</c:v>
                </c:pt>
                <c:pt idx="11">
                  <c:v>45287</c:v>
                </c:pt>
                <c:pt idx="12">
                  <c:v>45286</c:v>
                </c:pt>
                <c:pt idx="13">
                  <c:v>45282</c:v>
                </c:pt>
                <c:pt idx="14">
                  <c:v>45281</c:v>
                </c:pt>
                <c:pt idx="15">
                  <c:v>45280</c:v>
                </c:pt>
                <c:pt idx="16">
                  <c:v>45279</c:v>
                </c:pt>
                <c:pt idx="17">
                  <c:v>45278</c:v>
                </c:pt>
                <c:pt idx="18">
                  <c:v>45275</c:v>
                </c:pt>
                <c:pt idx="19">
                  <c:v>45274</c:v>
                </c:pt>
                <c:pt idx="20">
                  <c:v>45273</c:v>
                </c:pt>
                <c:pt idx="21">
                  <c:v>45272</c:v>
                </c:pt>
                <c:pt idx="22">
                  <c:v>45271</c:v>
                </c:pt>
                <c:pt idx="23">
                  <c:v>45268</c:v>
                </c:pt>
                <c:pt idx="24">
                  <c:v>45267</c:v>
                </c:pt>
                <c:pt idx="25">
                  <c:v>45266</c:v>
                </c:pt>
                <c:pt idx="26">
                  <c:v>45265</c:v>
                </c:pt>
                <c:pt idx="27">
                  <c:v>45264</c:v>
                </c:pt>
                <c:pt idx="28">
                  <c:v>45261</c:v>
                </c:pt>
                <c:pt idx="29">
                  <c:v>45260</c:v>
                </c:pt>
                <c:pt idx="30">
                  <c:v>45259</c:v>
                </c:pt>
                <c:pt idx="31">
                  <c:v>45258</c:v>
                </c:pt>
                <c:pt idx="32">
                  <c:v>45257</c:v>
                </c:pt>
                <c:pt idx="33">
                  <c:v>45254</c:v>
                </c:pt>
                <c:pt idx="34">
                  <c:v>45252</c:v>
                </c:pt>
                <c:pt idx="35">
                  <c:v>45251</c:v>
                </c:pt>
                <c:pt idx="36">
                  <c:v>45250</c:v>
                </c:pt>
                <c:pt idx="37">
                  <c:v>45247</c:v>
                </c:pt>
              </c:numCache>
            </c:numRef>
          </c:cat>
          <c:val>
            <c:numRef>
              <c:f>'Динаміка активів'!$N$2:$N$39</c:f>
              <c:numCache>
                <c:formatCode>0%</c:formatCode>
                <c:ptCount val="38"/>
                <c:pt idx="0">
                  <c:v>1.1709576868879383</c:v>
                </c:pt>
                <c:pt idx="1">
                  <c:v>1.2670160622314446</c:v>
                </c:pt>
                <c:pt idx="2">
                  <c:v>1.274098436385219</c:v>
                </c:pt>
                <c:pt idx="3">
                  <c:v>1.2607626139261585</c:v>
                </c:pt>
                <c:pt idx="4">
                  <c:v>1.2834633986807695</c:v>
                </c:pt>
                <c:pt idx="5">
                  <c:v>1.2067402581047109</c:v>
                </c:pt>
                <c:pt idx="6">
                  <c:v>1.2072110786083159</c:v>
                </c:pt>
                <c:pt idx="7">
                  <c:v>1.1708212759482097</c:v>
                </c:pt>
                <c:pt idx="8">
                  <c:v>1.2284711163656048</c:v>
                </c:pt>
                <c:pt idx="9">
                  <c:v>1.1503611313813737</c:v>
                </c:pt>
                <c:pt idx="10">
                  <c:v>1.1648010497866208</c:v>
                </c:pt>
                <c:pt idx="11">
                  <c:v>1.1870708272626764</c:v>
                </c:pt>
                <c:pt idx="12">
                  <c:v>1.1618649060039743</c:v>
                </c:pt>
                <c:pt idx="13">
                  <c:v>1.2022374167044312</c:v>
                </c:pt>
                <c:pt idx="14">
                  <c:v>1.1987193383608212</c:v>
                </c:pt>
                <c:pt idx="15">
                  <c:v>1.1927925077658335</c:v>
                </c:pt>
                <c:pt idx="16">
                  <c:v>1.155037101529337</c:v>
                </c:pt>
                <c:pt idx="17">
                  <c:v>1.1646831045091772</c:v>
                </c:pt>
                <c:pt idx="18">
                  <c:v>1.1457256148716806</c:v>
                </c:pt>
                <c:pt idx="19">
                  <c:v>1.1756249045215055</c:v>
                </c:pt>
                <c:pt idx="20">
                  <c:v>1.1719843979259339</c:v>
                </c:pt>
                <c:pt idx="21">
                  <c:v>1.1326223740884469</c:v>
                </c:pt>
                <c:pt idx="22">
                  <c:v>1.1269827749572885</c:v>
                </c:pt>
                <c:pt idx="23">
                  <c:v>1.2068471026768415</c:v>
                </c:pt>
                <c:pt idx="24">
                  <c:v>1.1829668650658225</c:v>
                </c:pt>
                <c:pt idx="25">
                  <c:v>1.1953663834220265</c:v>
                </c:pt>
                <c:pt idx="26">
                  <c:v>1.2044984438214774</c:v>
                </c:pt>
                <c:pt idx="27">
                  <c:v>1.1471011450579256</c:v>
                </c:pt>
                <c:pt idx="28">
                  <c:v>1.0571654642046033</c:v>
                </c:pt>
                <c:pt idx="29">
                  <c:v>1.0304962742630313</c:v>
                </c:pt>
                <c:pt idx="30">
                  <c:v>1.0344787688414168</c:v>
                </c:pt>
                <c:pt idx="31">
                  <c:v>1.0337298963396337</c:v>
                </c:pt>
                <c:pt idx="32">
                  <c:v>1.0179656818714522</c:v>
                </c:pt>
                <c:pt idx="33">
                  <c:v>1.0307021714990647</c:v>
                </c:pt>
                <c:pt idx="34">
                  <c:v>1.0228342070355525</c:v>
                </c:pt>
                <c:pt idx="35">
                  <c:v>0.97860814103580818</c:v>
                </c:pt>
                <c:pt idx="36">
                  <c:v>1.0240533663313776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FB7-4360-AB48-99D6ECE87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960319"/>
        <c:axId val="2023967391"/>
      </c:lineChart>
      <c:dateAx>
        <c:axId val="2023960319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67391"/>
        <c:crosses val="autoZero"/>
        <c:auto val="0"/>
        <c:lblOffset val="100"/>
        <c:baseTimeUnit val="days"/>
        <c:majorUnit val="10"/>
        <c:majorTimeUnit val="days"/>
      </c:dateAx>
      <c:valAx>
        <c:axId val="2023967391"/>
        <c:scaling>
          <c:orientation val="minMax"/>
          <c:min val="0.9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6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3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60975267099772E-2"/>
          <c:y val="0.25584218669461567"/>
          <c:w val="0.92704387760808471"/>
          <c:h val="0.66029977558627273"/>
        </c:manualLayout>
      </c:layout>
      <c:lineChart>
        <c:grouping val="standard"/>
        <c:varyColors val="0"/>
        <c:ser>
          <c:idx val="0"/>
          <c:order val="0"/>
          <c:tx>
            <c:strRef>
              <c:f>'D.Gov.B.'!$L$2</c:f>
              <c:strCache>
                <c:ptCount val="1"/>
                <c:pt idx="0">
                  <c:v>19.10.2023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EC989A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'D.Gov.B.'!$K$3:$K$13</c:f>
              <c:strCache>
                <c:ptCount val="11"/>
                <c:pt idx="0">
                  <c:v>9M</c:v>
                </c:pt>
                <c:pt idx="1">
                  <c:v>1Y9M</c:v>
                </c:pt>
                <c:pt idx="2">
                  <c:v>2Y2M</c:v>
                </c:pt>
                <c:pt idx="3">
                  <c:v>2Y9M</c:v>
                </c:pt>
                <c:pt idx="4">
                  <c:v>3Y9M</c:v>
                </c:pt>
                <c:pt idx="5">
                  <c:v>4Y9M</c:v>
                </c:pt>
                <c:pt idx="6">
                  <c:v>5Y9M</c:v>
                </c:pt>
                <c:pt idx="7">
                  <c:v>6Y11M</c:v>
                </c:pt>
                <c:pt idx="8">
                  <c:v>7Y6M</c:v>
                </c:pt>
                <c:pt idx="9">
                  <c:v>10Y10M</c:v>
                </c:pt>
                <c:pt idx="10">
                  <c:v>11Y4M</c:v>
                </c:pt>
              </c:strCache>
            </c:strRef>
          </c:cat>
          <c:val>
            <c:numRef>
              <c:f>'D.Gov.B.'!$L$3:$L$13</c:f>
              <c:numCache>
                <c:formatCode>0.0</c:formatCode>
                <c:ptCount val="11"/>
                <c:pt idx="0">
                  <c:v>279.2</c:v>
                </c:pt>
                <c:pt idx="1">
                  <c:v>114.5</c:v>
                </c:pt>
                <c:pt idx="2">
                  <c:v>101.2</c:v>
                </c:pt>
                <c:pt idx="3">
                  <c:v>82.9</c:v>
                </c:pt>
                <c:pt idx="4">
                  <c:v>64.2</c:v>
                </c:pt>
                <c:pt idx="5">
                  <c:v>53</c:v>
                </c:pt>
                <c:pt idx="6">
                  <c:v>47.4</c:v>
                </c:pt>
                <c:pt idx="7">
                  <c:v>48.2</c:v>
                </c:pt>
                <c:pt idx="8">
                  <c:v>42.4</c:v>
                </c:pt>
                <c:pt idx="9">
                  <c:v>36.799999999999997</c:v>
                </c:pt>
                <c:pt idx="10">
                  <c:v>35.799999999999997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5-4633-8FF0-58C0FA1A2E99}"/>
            </c:ext>
          </c:extLst>
        </c:ser>
        <c:ser>
          <c:idx val="1"/>
          <c:order val="1"/>
          <c:tx>
            <c:strRef>
              <c:f>'D.Gov.B.'!$M$2</c:f>
              <c:strCache>
                <c:ptCount val="1"/>
                <c:pt idx="0">
                  <c:v>07.11.2023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'D.Gov.B.'!$K$3:$K$13</c:f>
              <c:strCache>
                <c:ptCount val="11"/>
                <c:pt idx="0">
                  <c:v>9M</c:v>
                </c:pt>
                <c:pt idx="1">
                  <c:v>1Y9M</c:v>
                </c:pt>
                <c:pt idx="2">
                  <c:v>2Y2M</c:v>
                </c:pt>
                <c:pt idx="3">
                  <c:v>2Y9M</c:v>
                </c:pt>
                <c:pt idx="4">
                  <c:v>3Y9M</c:v>
                </c:pt>
                <c:pt idx="5">
                  <c:v>4Y9M</c:v>
                </c:pt>
                <c:pt idx="6">
                  <c:v>5Y9M</c:v>
                </c:pt>
                <c:pt idx="7">
                  <c:v>6Y11M</c:v>
                </c:pt>
                <c:pt idx="8">
                  <c:v>7Y6M</c:v>
                </c:pt>
                <c:pt idx="9">
                  <c:v>10Y10M</c:v>
                </c:pt>
                <c:pt idx="10">
                  <c:v>11Y4M</c:v>
                </c:pt>
              </c:strCache>
            </c:strRef>
          </c:cat>
          <c:val>
            <c:numRef>
              <c:f>'D.Gov.B.'!$M$3:$M$13</c:f>
              <c:numCache>
                <c:formatCode>0.0</c:formatCode>
                <c:ptCount val="11"/>
                <c:pt idx="0">
                  <c:v>280.19760000000002</c:v>
                </c:pt>
                <c:pt idx="1">
                  <c:v>107.2379</c:v>
                </c:pt>
                <c:pt idx="2">
                  <c:v>88.7149</c:v>
                </c:pt>
                <c:pt idx="3">
                  <c:v>71.991699999999994</c:v>
                </c:pt>
                <c:pt idx="4">
                  <c:v>55.664200000000001</c:v>
                </c:pt>
                <c:pt idx="5">
                  <c:v>47.857700000000001</c:v>
                </c:pt>
                <c:pt idx="6">
                  <c:v>42.762999999999998</c:v>
                </c:pt>
                <c:pt idx="7">
                  <c:v>42.369399999999999</c:v>
                </c:pt>
                <c:pt idx="8">
                  <c:v>38.659500000000001</c:v>
                </c:pt>
                <c:pt idx="9">
                  <c:v>33.308900000000001</c:v>
                </c:pt>
                <c:pt idx="10">
                  <c:v>32.7014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A5-4633-8FF0-58C0FA1A2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accent3">
                  <a:lumMod val="20000"/>
                  <a:lumOff val="80000"/>
                </a:schemeClr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accent6">
                  <a:lumMod val="50000"/>
                  <a:alpha val="16000"/>
                </a:schemeClr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1925212672"/>
        <c:axId val="1925218912"/>
        <c:extLst/>
      </c:lineChart>
      <c:catAx>
        <c:axId val="192521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8912"/>
        <c:crosses val="autoZero"/>
        <c:auto val="1"/>
        <c:lblAlgn val="ctr"/>
        <c:lblOffset val="100"/>
        <c:noMultiLvlLbl val="0"/>
      </c:catAx>
      <c:valAx>
        <c:axId val="192521891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267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1092841466924369E-2"/>
          <c:y val="0.15287121459963088"/>
          <c:w val="0.92631688065110551"/>
          <c:h val="7.8863233140209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60975267099772E-2"/>
          <c:y val="0.25584218669461567"/>
          <c:w val="0.92704387760808471"/>
          <c:h val="0.41514110939827781"/>
        </c:manualLayout>
      </c:layout>
      <c:lineChart>
        <c:grouping val="standard"/>
        <c:varyColors val="0"/>
        <c:ser>
          <c:idx val="0"/>
          <c:order val="0"/>
          <c:tx>
            <c:strRef>
              <c:f>'D.Corp.B.'!$O$2</c:f>
              <c:strCache>
                <c:ptCount val="1"/>
                <c:pt idx="0">
                  <c:v>13.12.2023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EC989A"/>
              </a:solidFill>
              <a:ln w="9525">
                <a:noFill/>
              </a:ln>
              <a:effectLst/>
            </c:spPr>
          </c:marker>
          <c:dPt>
            <c:idx val="4"/>
            <c:marker>
              <c:symbol val="diamond"/>
              <c:size val="6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0B5-4ED7-83C3-BEF4B348169D}"/>
              </c:ext>
            </c:extLst>
          </c:dPt>
          <c:dPt>
            <c:idx val="5"/>
            <c:marker>
              <c:symbol val="diamond"/>
              <c:size val="6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8C3-4023-A53B-B989491D0F65}"/>
              </c:ext>
            </c:extLst>
          </c:dPt>
          <c:dPt>
            <c:idx val="8"/>
            <c:marker>
              <c:symbol val="diamond"/>
              <c:size val="6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8C3-4023-A53B-B989491D0F65}"/>
              </c:ext>
            </c:extLst>
          </c:dPt>
          <c:dLbls>
            <c:dLbl>
              <c:idx val="3"/>
              <c:layout>
                <c:manualLayout>
                  <c:x val="-5.2899776261462611E-2"/>
                  <c:y val="4.41963456524900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8C3-4023-A53B-B989491D0F6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B5-4ED7-83C3-BEF4B348169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C3-4023-A53B-B989491D0F65}"/>
                </c:ext>
              </c:extLst>
            </c:dLbl>
            <c:dLbl>
              <c:idx val="6"/>
              <c:layout>
                <c:manualLayout>
                  <c:x val="-5.1451559148007045E-2"/>
                  <c:y val="3.8022117336211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C3-4023-A53B-B989491D0F65}"/>
                </c:ext>
              </c:extLst>
            </c:dLbl>
            <c:dLbl>
              <c:idx val="7"/>
              <c:layout>
                <c:manualLayout>
                  <c:x val="-5.4376472244420632E-2"/>
                  <c:y val="4.36994752044551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8C3-4023-A53B-B989491D0F6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8C3-4023-A53B-B989491D0F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'D.Corp.B.'!$K$3:$N$12</c:f>
              <c:multiLvlStrCache>
                <c:ptCount val="10"/>
                <c:lvl>
                  <c:pt idx="0">
                    <c:v>MHP 24</c:v>
                  </c:pt>
                  <c:pt idx="1">
                    <c:v>Kernel 24</c:v>
                  </c:pt>
                  <c:pt idx="2">
                    <c:v>MHP 26</c:v>
                  </c:pt>
                  <c:pt idx="3">
                    <c:v>Metinvest 26</c:v>
                  </c:pt>
                  <c:pt idx="4">
                    <c:v>Ukrzaliznytsia 26</c:v>
                  </c:pt>
                  <c:pt idx="5">
                    <c:v>Naftogaz 26</c:v>
                  </c:pt>
                  <c:pt idx="6">
                    <c:v>Metinvest 27</c:v>
                  </c:pt>
                  <c:pt idx="7">
                    <c:v>Kernel 27</c:v>
                  </c:pt>
                  <c:pt idx="8">
                    <c:v>Ukrzaliznytsia 28</c:v>
                  </c:pt>
                  <c:pt idx="9">
                    <c:v>MHP 29</c:v>
                  </c:pt>
                </c:lvl>
                <c:lvl>
                  <c:pt idx="0">
                    <c:v>0,4</c:v>
                  </c:pt>
                  <c:pt idx="1">
                    <c:v>0,8</c:v>
                  </c:pt>
                  <c:pt idx="2">
                    <c:v>2,3</c:v>
                  </c:pt>
                  <c:pt idx="3">
                    <c:v>2,4</c:v>
                  </c:pt>
                  <c:pt idx="4">
                    <c:v>2,6</c:v>
                  </c:pt>
                  <c:pt idx="5">
                    <c:v>2,9</c:v>
                  </c:pt>
                  <c:pt idx="6">
                    <c:v>3,8</c:v>
                  </c:pt>
                  <c:pt idx="7">
                    <c:v>3,9</c:v>
                  </c:pt>
                  <c:pt idx="8">
                    <c:v>4,6</c:v>
                  </c:pt>
                  <c:pt idx="9">
                    <c:v>5,8</c:v>
                  </c:pt>
                </c:lvl>
                <c:lvl>
                  <c:pt idx="0">
                    <c:v>4M</c:v>
                  </c:pt>
                  <c:pt idx="1">
                    <c:v>10M</c:v>
                  </c:pt>
                  <c:pt idx="2">
                    <c:v>2Y3M</c:v>
                  </c:pt>
                  <c:pt idx="3">
                    <c:v>2Y4M</c:v>
                  </c:pt>
                  <c:pt idx="4">
                    <c:v>2Y6M</c:v>
                  </c:pt>
                  <c:pt idx="5">
                    <c:v>2Y10M</c:v>
                  </c:pt>
                  <c:pt idx="6">
                    <c:v>3Y9M</c:v>
                  </c:pt>
                  <c:pt idx="7">
                    <c:v>3Y10M</c:v>
                  </c:pt>
                  <c:pt idx="8">
                    <c:v>4Y7M</c:v>
                  </c:pt>
                  <c:pt idx="9">
                    <c:v>5Y9M</c:v>
                  </c:pt>
                </c:lvl>
              </c:multiLvlStrCache>
            </c:multiLvlStrRef>
          </c:cat>
          <c:val>
            <c:numRef>
              <c:f>'D.Corp.B.'!$O$3:$O$12</c:f>
              <c:numCache>
                <c:formatCode>0.0</c:formatCode>
                <c:ptCount val="10"/>
                <c:pt idx="0">
                  <c:v>21.046800000000001</c:v>
                </c:pt>
                <c:pt idx="1">
                  <c:v>34.602400000000003</c:v>
                </c:pt>
                <c:pt idx="2">
                  <c:v>19.1934</c:v>
                </c:pt>
                <c:pt idx="3">
                  <c:v>26.811399999999999</c:v>
                </c:pt>
                <c:pt idx="4">
                  <c:v>38.263429601949603</c:v>
                </c:pt>
                <c:pt idx="5">
                  <c:v>43.4</c:v>
                </c:pt>
                <c:pt idx="6">
                  <c:v>22.6812</c:v>
                </c:pt>
                <c:pt idx="7">
                  <c:v>20.707899999999999</c:v>
                </c:pt>
                <c:pt idx="8">
                  <c:v>27.756862035811501</c:v>
                </c:pt>
                <c:pt idx="9">
                  <c:v>15.5052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AC7-4638-B913-09BBB93B82E3}"/>
            </c:ext>
          </c:extLst>
        </c:ser>
        <c:ser>
          <c:idx val="1"/>
          <c:order val="1"/>
          <c:tx>
            <c:strRef>
              <c:f>'D.Corp.B.'!$P$2</c:f>
              <c:strCache>
                <c:ptCount val="1"/>
                <c:pt idx="0">
                  <c:v>11.01.2023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3"/>
              <c:layout>
                <c:manualLayout>
                  <c:x val="-5.2594443428358915E-2"/>
                  <c:y val="-4.70960216710421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8C3-4023-A53B-B989491D0F65}"/>
                </c:ext>
              </c:extLst>
            </c:dLbl>
            <c:dLbl>
              <c:idx val="4"/>
              <c:layout>
                <c:manualLayout>
                  <c:x val="-5.17082551562996E-2"/>
                  <c:y val="-5.86221917145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B5-4ED7-83C3-BEF4B348169D}"/>
                </c:ext>
              </c:extLst>
            </c:dLbl>
            <c:dLbl>
              <c:idx val="5"/>
              <c:layout>
                <c:manualLayout>
                  <c:x val="-5.2070741406972758E-2"/>
                  <c:y val="-4.12143536216203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C3-4023-A53B-B989491D0F65}"/>
                </c:ext>
              </c:extLst>
            </c:dLbl>
            <c:dLbl>
              <c:idx val="6"/>
              <c:layout>
                <c:manualLayout>
                  <c:x val="-5.2154589869064412E-2"/>
                  <c:y val="-3.58053162331006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8C3-4023-A53B-B989491D0F65}"/>
                </c:ext>
              </c:extLst>
            </c:dLbl>
            <c:dLbl>
              <c:idx val="7"/>
              <c:layout>
                <c:manualLayout>
                  <c:x val="-5.2917549224164598E-2"/>
                  <c:y val="-3.01599635141299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8C3-4023-A53B-B989491D0F65}"/>
                </c:ext>
              </c:extLst>
            </c:dLbl>
            <c:dLbl>
              <c:idx val="8"/>
              <c:layout>
                <c:manualLayout>
                  <c:x val="-4.9854844935283506E-2"/>
                  <c:y val="-2.9988017875508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8C3-4023-A53B-B989491D0F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'D.Corp.B.'!$K$3:$N$12</c:f>
              <c:multiLvlStrCache>
                <c:ptCount val="10"/>
                <c:lvl>
                  <c:pt idx="0">
                    <c:v>MHP 24</c:v>
                  </c:pt>
                  <c:pt idx="1">
                    <c:v>Kernel 24</c:v>
                  </c:pt>
                  <c:pt idx="2">
                    <c:v>MHP 26</c:v>
                  </c:pt>
                  <c:pt idx="3">
                    <c:v>Metinvest 26</c:v>
                  </c:pt>
                  <c:pt idx="4">
                    <c:v>Ukrzaliznytsia 26</c:v>
                  </c:pt>
                  <c:pt idx="5">
                    <c:v>Naftogaz 26</c:v>
                  </c:pt>
                  <c:pt idx="6">
                    <c:v>Metinvest 27</c:v>
                  </c:pt>
                  <c:pt idx="7">
                    <c:v>Kernel 27</c:v>
                  </c:pt>
                  <c:pt idx="8">
                    <c:v>Ukrzaliznytsia 28</c:v>
                  </c:pt>
                  <c:pt idx="9">
                    <c:v>MHP 29</c:v>
                  </c:pt>
                </c:lvl>
                <c:lvl>
                  <c:pt idx="0">
                    <c:v>0,4</c:v>
                  </c:pt>
                  <c:pt idx="1">
                    <c:v>0,8</c:v>
                  </c:pt>
                  <c:pt idx="2">
                    <c:v>2,3</c:v>
                  </c:pt>
                  <c:pt idx="3">
                    <c:v>2,4</c:v>
                  </c:pt>
                  <c:pt idx="4">
                    <c:v>2,6</c:v>
                  </c:pt>
                  <c:pt idx="5">
                    <c:v>2,9</c:v>
                  </c:pt>
                  <c:pt idx="6">
                    <c:v>3,8</c:v>
                  </c:pt>
                  <c:pt idx="7">
                    <c:v>3,9</c:v>
                  </c:pt>
                  <c:pt idx="8">
                    <c:v>4,6</c:v>
                  </c:pt>
                  <c:pt idx="9">
                    <c:v>5,8</c:v>
                  </c:pt>
                </c:lvl>
                <c:lvl>
                  <c:pt idx="0">
                    <c:v>4M</c:v>
                  </c:pt>
                  <c:pt idx="1">
                    <c:v>10M</c:v>
                  </c:pt>
                  <c:pt idx="2">
                    <c:v>2Y3M</c:v>
                  </c:pt>
                  <c:pt idx="3">
                    <c:v>2Y4M</c:v>
                  </c:pt>
                  <c:pt idx="4">
                    <c:v>2Y6M</c:v>
                  </c:pt>
                  <c:pt idx="5">
                    <c:v>2Y10M</c:v>
                  </c:pt>
                  <c:pt idx="6">
                    <c:v>3Y9M</c:v>
                  </c:pt>
                  <c:pt idx="7">
                    <c:v>3Y10M</c:v>
                  </c:pt>
                  <c:pt idx="8">
                    <c:v>4Y7M</c:v>
                  </c:pt>
                  <c:pt idx="9">
                    <c:v>5Y9M</c:v>
                  </c:pt>
                </c:lvl>
              </c:multiLvlStrCache>
            </c:multiLvlStrRef>
          </c:cat>
          <c:val>
            <c:numRef>
              <c:f>'D.Corp.B.'!$P$3:$P$12</c:f>
              <c:numCache>
                <c:formatCode>0%</c:formatCode>
                <c:ptCount val="10"/>
                <c:pt idx="0">
                  <c:v>0.198048</c:v>
                </c:pt>
                <c:pt idx="1">
                  <c:v>0.35639900000000002</c:v>
                </c:pt>
                <c:pt idx="2">
                  <c:v>0.18384600000000001</c:v>
                </c:pt>
                <c:pt idx="3">
                  <c:v>0.26380900000000002</c:v>
                </c:pt>
                <c:pt idx="4">
                  <c:v>0.44500000000000001</c:v>
                </c:pt>
                <c:pt idx="5">
                  <c:v>0.35199999999999998</c:v>
                </c:pt>
                <c:pt idx="6">
                  <c:v>0.228822</c:v>
                </c:pt>
                <c:pt idx="7">
                  <c:v>0.206622</c:v>
                </c:pt>
                <c:pt idx="8">
                  <c:v>0.246</c:v>
                </c:pt>
                <c:pt idx="9">
                  <c:v>0.149591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7-4638-B913-09BBB93B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5212672"/>
        <c:axId val="1925218912"/>
        <c:extLst/>
      </c:lineChart>
      <c:catAx>
        <c:axId val="192521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8912"/>
        <c:crosses val="autoZero"/>
        <c:auto val="1"/>
        <c:lblAlgn val="ctr"/>
        <c:lblOffset val="100"/>
        <c:noMultiLvlLbl val="0"/>
      </c:catAx>
      <c:valAx>
        <c:axId val="19252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267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1092841466924369E-2"/>
          <c:y val="0.15287121459963088"/>
          <c:w val="0.92631688065110551"/>
          <c:h val="7.8863233140209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60975267099772E-2"/>
          <c:y val="0.23986422606048083"/>
          <c:w val="0.92704387760808471"/>
          <c:h val="0.625142791510593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Чарты!$H$89</c:f>
              <c:strCache>
                <c:ptCount val="1"/>
                <c:pt idx="0">
                  <c:v>Выручка, млн долл.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MHP!$B$1:$M$2</c15:sqref>
                  </c15:fullRef>
                </c:ext>
              </c:extLst>
              <c:f>MHP!$B$1:$M$2</c:f>
              <c:multiLvlStrCache>
                <c:ptCount val="1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MHP!$B$3:$M$3</c15:sqref>
                  </c15:fullRef>
                </c:ext>
              </c:extLst>
              <c:f>MHP!$B$3:$K$3</c:f>
              <c:numCache>
                <c:formatCode>General</c:formatCode>
                <c:ptCount val="10"/>
                <c:pt idx="0">
                  <c:v>447</c:v>
                </c:pt>
                <c:pt idx="1">
                  <c:v>542</c:v>
                </c:pt>
                <c:pt idx="2">
                  <c:v>658</c:v>
                </c:pt>
                <c:pt idx="3" formatCode="0">
                  <c:v>725.30000000000018</c:v>
                </c:pt>
                <c:pt idx="4">
                  <c:v>554</c:v>
                </c:pt>
                <c:pt idx="5">
                  <c:v>595</c:v>
                </c:pt>
                <c:pt idx="6">
                  <c:v>727</c:v>
                </c:pt>
                <c:pt idx="7">
                  <c:v>766</c:v>
                </c:pt>
                <c:pt idx="8">
                  <c:v>746</c:v>
                </c:pt>
                <c:pt idx="9">
                  <c:v>809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B23-43A3-8238-DDBD13EEFA92}"/>
            </c:ext>
          </c:extLst>
        </c:ser>
        <c:ser>
          <c:idx val="1"/>
          <c:order val="1"/>
          <c:tx>
            <c:strRef>
              <c:f>Чарты!$H$90</c:f>
              <c:strCache>
                <c:ptCount val="1"/>
                <c:pt idx="0">
                  <c:v>Прибыль, млн долл.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MHP!$B$1:$M$2</c15:sqref>
                  </c15:fullRef>
                </c:ext>
              </c:extLst>
              <c:f>MHP!$B$1:$M$2</c:f>
              <c:multiLvlStrCache>
                <c:ptCount val="1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MHP!$B$4:$M$4</c15:sqref>
                  </c15:fullRef>
                </c:ext>
              </c:extLst>
              <c:f>MHP!$B$4:$K$4</c:f>
              <c:numCache>
                <c:formatCode>General</c:formatCode>
                <c:ptCount val="10"/>
                <c:pt idx="0">
                  <c:v>1</c:v>
                </c:pt>
                <c:pt idx="1">
                  <c:v>231</c:v>
                </c:pt>
                <c:pt idx="2">
                  <c:v>145</c:v>
                </c:pt>
                <c:pt idx="3">
                  <c:v>16</c:v>
                </c:pt>
                <c:pt idx="4">
                  <c:v>-108</c:v>
                </c:pt>
                <c:pt idx="5">
                  <c:v>20</c:v>
                </c:pt>
                <c:pt idx="6">
                  <c:v>-181</c:v>
                </c:pt>
                <c:pt idx="7">
                  <c:v>38</c:v>
                </c:pt>
                <c:pt idx="8">
                  <c:v>49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23-43A3-8238-DDBD13EEF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5212672"/>
        <c:axId val="1925218912"/>
      </c:barChart>
      <c:catAx>
        <c:axId val="19252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8912"/>
        <c:crosses val="autoZero"/>
        <c:auto val="1"/>
        <c:lblAlgn val="ctr"/>
        <c:lblOffset val="100"/>
        <c:noMultiLvlLbl val="0"/>
      </c:catAx>
      <c:valAx>
        <c:axId val="1925218912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4525133046687349E-2"/>
          <c:y val="0.16455689214225347"/>
          <c:w val="0.95822582228324682"/>
          <c:h val="8.4397268510999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60975267099772E-2"/>
          <c:y val="0.23986422606048083"/>
          <c:w val="0.92704387760808471"/>
          <c:h val="0.62062979932490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Чарты!$H$105</c:f>
              <c:strCache>
                <c:ptCount val="1"/>
                <c:pt idx="0">
                  <c:v>Экспорт, тыс. тонн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MHP!$B$1:$M$2</c15:sqref>
                  </c15:fullRef>
                </c:ext>
              </c:extLst>
              <c:f>MHP!$B$1:$M$2</c:f>
              <c:multiLvlStrCache>
                <c:ptCount val="1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MHP!$B$5:$M$5</c15:sqref>
                  </c15:fullRef>
                </c:ext>
              </c:extLst>
              <c:f>MHP!$B$5:$K$5</c:f>
              <c:numCache>
                <c:formatCode>0</c:formatCode>
                <c:ptCount val="10"/>
                <c:pt idx="0">
                  <c:v>82.26</c:v>
                </c:pt>
                <c:pt idx="1">
                  <c:v>109.505</c:v>
                </c:pt>
                <c:pt idx="2">
                  <c:v>108.96299999999999</c:v>
                </c:pt>
                <c:pt idx="3">
                  <c:v>104.84099999999999</c:v>
                </c:pt>
                <c:pt idx="4">
                  <c:v>89.34</c:v>
                </c:pt>
                <c:pt idx="5">
                  <c:v>68.552000000000007</c:v>
                </c:pt>
                <c:pt idx="6">
                  <c:v>99.25</c:v>
                </c:pt>
                <c:pt idx="7">
                  <c:v>111.13</c:v>
                </c:pt>
                <c:pt idx="8">
                  <c:v>111.931</c:v>
                </c:pt>
                <c:pt idx="9">
                  <c:v>100.23399999999999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B0B-40E8-8A29-AECCCB887CAA}"/>
            </c:ext>
          </c:extLst>
        </c:ser>
        <c:ser>
          <c:idx val="1"/>
          <c:order val="1"/>
          <c:tx>
            <c:strRef>
              <c:f>Чарты!$H$104</c:f>
              <c:strCache>
                <c:ptCount val="1"/>
                <c:pt idx="0">
                  <c:v>Внутренний рынок, тыс. тонн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MHP!$B$1:$M$2</c15:sqref>
                  </c15:fullRef>
                </c:ext>
              </c:extLst>
              <c:f>MHP!$B$1:$M$2</c:f>
              <c:multiLvlStrCache>
                <c:ptCount val="1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MHP!$B$6:$M$6</c15:sqref>
                  </c15:fullRef>
                </c:ext>
              </c:extLst>
              <c:f>MHP!$B$6:$K$6</c:f>
              <c:numCache>
                <c:formatCode>0</c:formatCode>
                <c:ptCount val="10"/>
                <c:pt idx="0">
                  <c:v>71.45</c:v>
                </c:pt>
                <c:pt idx="1">
                  <c:v>73.409000000000006</c:v>
                </c:pt>
                <c:pt idx="2">
                  <c:v>76.400999999999996</c:v>
                </c:pt>
                <c:pt idx="3">
                  <c:v>70.766999999999996</c:v>
                </c:pt>
                <c:pt idx="4">
                  <c:v>69.683999999999997</c:v>
                </c:pt>
                <c:pt idx="5">
                  <c:v>71.997</c:v>
                </c:pt>
                <c:pt idx="6">
                  <c:v>78.137</c:v>
                </c:pt>
                <c:pt idx="7">
                  <c:v>77.777000000000001</c:v>
                </c:pt>
                <c:pt idx="8">
                  <c:v>75.587999999999994</c:v>
                </c:pt>
                <c:pt idx="9">
                  <c:v>77.888000000000005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B-40E8-8A29-AECCCB887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212672"/>
        <c:axId val="1925218912"/>
      </c:barChart>
      <c:lineChart>
        <c:grouping val="standard"/>
        <c:varyColors val="0"/>
        <c:ser>
          <c:idx val="2"/>
          <c:order val="2"/>
          <c:tx>
            <c:strRef>
              <c:f>Чарты!$H$106</c:f>
              <c:strCache>
                <c:ptCount val="1"/>
                <c:pt idx="0">
                  <c:v>Доля экспорта в продажах, %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/>
              </a:solidFill>
              <a:ln w="12700">
                <a:solidFill>
                  <a:schemeClr val="accent6"/>
                </a:solidFill>
              </a:ln>
              <a:effectLst/>
            </c:spPr>
          </c:marker>
          <c:dPt>
            <c:idx val="9"/>
            <c:marker>
              <c:symbol val="circle"/>
              <c:size val="3"/>
              <c:spPr>
                <a:solidFill>
                  <a:schemeClr val="bg1"/>
                </a:solidFill>
                <a:ln w="12700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0B-40E8-8A29-AECCCB887CAA}"/>
              </c:ext>
            </c:extLst>
          </c:dPt>
          <c:dLbls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B0B-40E8-8A29-AECCCB887C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MHP!$B$1:$M$2</c15:sqref>
                  </c15:fullRef>
                </c:ext>
              </c:extLst>
              <c:f>MHP!$B$1:$M$2</c:f>
              <c:multiLvlStrCache>
                <c:ptCount val="1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MHP!$B$7:$M$7</c15:sqref>
                  </c15:fullRef>
                </c:ext>
              </c:extLst>
              <c:f>MHP!$B$7:$K$7</c:f>
              <c:numCache>
                <c:formatCode>0.0%</c:formatCode>
                <c:ptCount val="10"/>
                <c:pt idx="0">
                  <c:v>0.53516361980352611</c:v>
                </c:pt>
                <c:pt idx="1">
                  <c:v>0.59866932000830997</c:v>
                </c:pt>
                <c:pt idx="2">
                  <c:v>0.58783258885220435</c:v>
                </c:pt>
                <c:pt idx="3">
                  <c:v>0.59701722017220171</c:v>
                </c:pt>
                <c:pt idx="4">
                  <c:v>0.561801992152128</c:v>
                </c:pt>
                <c:pt idx="5">
                  <c:v>0.48774448768756806</c:v>
                </c:pt>
                <c:pt idx="6">
                  <c:v>0.55951112539250336</c:v>
                </c:pt>
                <c:pt idx="7">
                  <c:v>0.58827888855362698</c:v>
                </c:pt>
                <c:pt idx="8">
                  <c:v>0.5969048469755065</c:v>
                </c:pt>
                <c:pt idx="9">
                  <c:v>0.56272667048427472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0B-40E8-8A29-AECCCB887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516559"/>
        <c:axId val="1453537359"/>
      </c:lineChart>
      <c:catAx>
        <c:axId val="19252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8912"/>
        <c:crosses val="autoZero"/>
        <c:auto val="1"/>
        <c:lblAlgn val="ctr"/>
        <c:lblOffset val="100"/>
        <c:noMultiLvlLbl val="0"/>
      </c:catAx>
      <c:valAx>
        <c:axId val="1925218912"/>
        <c:scaling>
          <c:orientation val="minMax"/>
          <c:max val="40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2672"/>
        <c:crosses val="autoZero"/>
        <c:crossBetween val="between"/>
      </c:valAx>
      <c:valAx>
        <c:axId val="1453537359"/>
        <c:scaling>
          <c:orientation val="minMax"/>
          <c:max val="0.8"/>
          <c:min val="0.2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16559"/>
        <c:crosses val="max"/>
        <c:crossBetween val="between"/>
      </c:valAx>
      <c:catAx>
        <c:axId val="14535165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3537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15138981514454983"/>
          <c:w val="0.84203561786017678"/>
          <c:h val="0.20374776397938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589835361488903E-2"/>
          <c:y val="0.17865104071293417"/>
          <c:w val="0.93226966877074235"/>
          <c:h val="0.74617184479846999"/>
        </c:manualLayout>
      </c:layout>
      <c:lineChart>
        <c:grouping val="standard"/>
        <c:varyColors val="0"/>
        <c:ser>
          <c:idx val="0"/>
          <c:order val="0"/>
          <c:tx>
            <c:strRef>
              <c:f>MHPC!$B$1</c:f>
              <c:strCache>
                <c:ptCount val="1"/>
                <c:pt idx="0">
                  <c:v>Close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6"/>
              <c:layout>
                <c:manualLayout>
                  <c:x val="-2.3140495867768594E-2"/>
                  <c:y val="-2.06718346253230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B1-4B11-922E-5FEA18AC57EE}"/>
                </c:ext>
              </c:extLst>
            </c:dLbl>
            <c:dLbl>
              <c:idx val="153"/>
              <c:layout>
                <c:manualLayout>
                  <c:x val="-1.9834710743801654E-2"/>
                  <c:y val="-5.16795865633074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B1-4B11-922E-5FEA18AC57EE}"/>
                </c:ext>
              </c:extLst>
            </c:dLbl>
            <c:dLbl>
              <c:idx val="231"/>
              <c:layout>
                <c:manualLayout>
                  <c:x val="1.3223140495867829E-2"/>
                  <c:y val="-1.5503875968992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B1-4B11-922E-5FEA18AC57EE}"/>
                </c:ext>
              </c:extLst>
            </c:dLbl>
            <c:dLbl>
              <c:idx val="390"/>
              <c:layout>
                <c:manualLayout>
                  <c:x val="-2.9752066115702601E-2"/>
                  <c:y val="-3.10077519379845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B1-4B11-922E-5FEA18AC57EE}"/>
                </c:ext>
              </c:extLst>
            </c:dLbl>
            <c:dLbl>
              <c:idx val="510"/>
              <c:layout>
                <c:manualLayout>
                  <c:x val="0"/>
                  <c:y val="-3.6175710594315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B1-4B11-922E-5FEA18AC57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MHPC!$A$2:$A$512</c:f>
              <c:numCache>
                <c:formatCode>m/d/yyyy</c:formatCode>
                <c:ptCount val="511"/>
                <c:pt idx="0">
                  <c:v>45239</c:v>
                </c:pt>
                <c:pt idx="1">
                  <c:v>45238</c:v>
                </c:pt>
                <c:pt idx="2">
                  <c:v>45237</c:v>
                </c:pt>
                <c:pt idx="3">
                  <c:v>45236</c:v>
                </c:pt>
                <c:pt idx="4">
                  <c:v>45233</c:v>
                </c:pt>
                <c:pt idx="5">
                  <c:v>45232</c:v>
                </c:pt>
                <c:pt idx="6">
                  <c:v>45231</c:v>
                </c:pt>
                <c:pt idx="7">
                  <c:v>45230</c:v>
                </c:pt>
                <c:pt idx="8">
                  <c:v>45229</c:v>
                </c:pt>
                <c:pt idx="9">
                  <c:v>45226</c:v>
                </c:pt>
                <c:pt idx="10">
                  <c:v>45225</c:v>
                </c:pt>
                <c:pt idx="11">
                  <c:v>45224</c:v>
                </c:pt>
                <c:pt idx="12">
                  <c:v>45223</c:v>
                </c:pt>
                <c:pt idx="13">
                  <c:v>45222</c:v>
                </c:pt>
                <c:pt idx="14">
                  <c:v>45219</c:v>
                </c:pt>
                <c:pt idx="15">
                  <c:v>45218</c:v>
                </c:pt>
                <c:pt idx="16">
                  <c:v>45217</c:v>
                </c:pt>
                <c:pt idx="17">
                  <c:v>45216</c:v>
                </c:pt>
                <c:pt idx="18">
                  <c:v>45215</c:v>
                </c:pt>
                <c:pt idx="19">
                  <c:v>45212</c:v>
                </c:pt>
                <c:pt idx="20">
                  <c:v>45211</c:v>
                </c:pt>
                <c:pt idx="21">
                  <c:v>45210</c:v>
                </c:pt>
                <c:pt idx="22">
                  <c:v>45209</c:v>
                </c:pt>
                <c:pt idx="23">
                  <c:v>45208</c:v>
                </c:pt>
                <c:pt idx="24">
                  <c:v>45205</c:v>
                </c:pt>
                <c:pt idx="25">
                  <c:v>45204</c:v>
                </c:pt>
                <c:pt idx="26">
                  <c:v>45203</c:v>
                </c:pt>
                <c:pt idx="27">
                  <c:v>45202</c:v>
                </c:pt>
                <c:pt idx="28">
                  <c:v>45201</c:v>
                </c:pt>
                <c:pt idx="29">
                  <c:v>45198</c:v>
                </c:pt>
                <c:pt idx="30">
                  <c:v>45197</c:v>
                </c:pt>
                <c:pt idx="31">
                  <c:v>45196</c:v>
                </c:pt>
                <c:pt idx="32">
                  <c:v>45195</c:v>
                </c:pt>
                <c:pt idx="33">
                  <c:v>45194</c:v>
                </c:pt>
                <c:pt idx="34">
                  <c:v>45191</c:v>
                </c:pt>
                <c:pt idx="35">
                  <c:v>45190</c:v>
                </c:pt>
                <c:pt idx="36">
                  <c:v>45189</c:v>
                </c:pt>
                <c:pt idx="37">
                  <c:v>45188</c:v>
                </c:pt>
                <c:pt idx="38">
                  <c:v>45187</c:v>
                </c:pt>
                <c:pt idx="39">
                  <c:v>45184</c:v>
                </c:pt>
                <c:pt idx="40">
                  <c:v>45183</c:v>
                </c:pt>
                <c:pt idx="41">
                  <c:v>45182</c:v>
                </c:pt>
                <c:pt idx="42">
                  <c:v>45181</c:v>
                </c:pt>
                <c:pt idx="43">
                  <c:v>45180</c:v>
                </c:pt>
                <c:pt idx="44">
                  <c:v>45177</c:v>
                </c:pt>
                <c:pt idx="45">
                  <c:v>45176</c:v>
                </c:pt>
                <c:pt idx="46">
                  <c:v>45175</c:v>
                </c:pt>
                <c:pt idx="47">
                  <c:v>45174</c:v>
                </c:pt>
                <c:pt idx="48">
                  <c:v>45173</c:v>
                </c:pt>
                <c:pt idx="49">
                  <c:v>45170</c:v>
                </c:pt>
                <c:pt idx="50">
                  <c:v>45169</c:v>
                </c:pt>
                <c:pt idx="51">
                  <c:v>45168</c:v>
                </c:pt>
                <c:pt idx="52">
                  <c:v>45167</c:v>
                </c:pt>
                <c:pt idx="53">
                  <c:v>45163</c:v>
                </c:pt>
                <c:pt idx="54">
                  <c:v>45162</c:v>
                </c:pt>
                <c:pt idx="55">
                  <c:v>45161</c:v>
                </c:pt>
                <c:pt idx="56">
                  <c:v>45160</c:v>
                </c:pt>
                <c:pt idx="57">
                  <c:v>45159</c:v>
                </c:pt>
                <c:pt idx="58">
                  <c:v>45156</c:v>
                </c:pt>
                <c:pt idx="59">
                  <c:v>45155</c:v>
                </c:pt>
                <c:pt idx="60">
                  <c:v>45154</c:v>
                </c:pt>
                <c:pt idx="61">
                  <c:v>45153</c:v>
                </c:pt>
                <c:pt idx="62">
                  <c:v>45152</c:v>
                </c:pt>
                <c:pt idx="63">
                  <c:v>45149</c:v>
                </c:pt>
                <c:pt idx="64">
                  <c:v>45148</c:v>
                </c:pt>
                <c:pt idx="65">
                  <c:v>45147</c:v>
                </c:pt>
                <c:pt idx="66">
                  <c:v>45146</c:v>
                </c:pt>
                <c:pt idx="67">
                  <c:v>45145</c:v>
                </c:pt>
                <c:pt idx="68">
                  <c:v>45142</c:v>
                </c:pt>
                <c:pt idx="69">
                  <c:v>45141</c:v>
                </c:pt>
                <c:pt idx="70">
                  <c:v>45140</c:v>
                </c:pt>
                <c:pt idx="71">
                  <c:v>45139</c:v>
                </c:pt>
                <c:pt idx="72">
                  <c:v>45138</c:v>
                </c:pt>
                <c:pt idx="73">
                  <c:v>45135</c:v>
                </c:pt>
                <c:pt idx="74">
                  <c:v>45134</c:v>
                </c:pt>
                <c:pt idx="75">
                  <c:v>45133</c:v>
                </c:pt>
                <c:pt idx="76">
                  <c:v>45132</c:v>
                </c:pt>
                <c:pt idx="77">
                  <c:v>45131</c:v>
                </c:pt>
                <c:pt idx="78">
                  <c:v>45128</c:v>
                </c:pt>
                <c:pt idx="79">
                  <c:v>45127</c:v>
                </c:pt>
                <c:pt idx="80">
                  <c:v>45126</c:v>
                </c:pt>
                <c:pt idx="81">
                  <c:v>45125</c:v>
                </c:pt>
                <c:pt idx="82">
                  <c:v>45124</c:v>
                </c:pt>
                <c:pt idx="83">
                  <c:v>45121</c:v>
                </c:pt>
                <c:pt idx="84">
                  <c:v>45120</c:v>
                </c:pt>
                <c:pt idx="85">
                  <c:v>45119</c:v>
                </c:pt>
                <c:pt idx="86">
                  <c:v>45118</c:v>
                </c:pt>
                <c:pt idx="87">
                  <c:v>45117</c:v>
                </c:pt>
                <c:pt idx="88">
                  <c:v>45114</c:v>
                </c:pt>
                <c:pt idx="89">
                  <c:v>45113</c:v>
                </c:pt>
                <c:pt idx="90">
                  <c:v>45112</c:v>
                </c:pt>
                <c:pt idx="91">
                  <c:v>45111</c:v>
                </c:pt>
                <c:pt idx="92">
                  <c:v>45110</c:v>
                </c:pt>
                <c:pt idx="93">
                  <c:v>45107</c:v>
                </c:pt>
                <c:pt idx="94">
                  <c:v>45106</c:v>
                </c:pt>
                <c:pt idx="95">
                  <c:v>45105</c:v>
                </c:pt>
                <c:pt idx="96">
                  <c:v>45104</c:v>
                </c:pt>
                <c:pt idx="97">
                  <c:v>45103</c:v>
                </c:pt>
                <c:pt idx="98">
                  <c:v>45100</c:v>
                </c:pt>
                <c:pt idx="99">
                  <c:v>45099</c:v>
                </c:pt>
                <c:pt idx="100">
                  <c:v>45098</c:v>
                </c:pt>
                <c:pt idx="101">
                  <c:v>45097</c:v>
                </c:pt>
                <c:pt idx="102">
                  <c:v>45096</c:v>
                </c:pt>
                <c:pt idx="103">
                  <c:v>45093</c:v>
                </c:pt>
                <c:pt idx="104">
                  <c:v>45092</c:v>
                </c:pt>
                <c:pt idx="105">
                  <c:v>45091</c:v>
                </c:pt>
                <c:pt idx="106">
                  <c:v>45090</c:v>
                </c:pt>
                <c:pt idx="107">
                  <c:v>45089</c:v>
                </c:pt>
                <c:pt idx="108">
                  <c:v>45086</c:v>
                </c:pt>
                <c:pt idx="109">
                  <c:v>45085</c:v>
                </c:pt>
                <c:pt idx="110">
                  <c:v>45084</c:v>
                </c:pt>
                <c:pt idx="111">
                  <c:v>45083</c:v>
                </c:pt>
                <c:pt idx="112">
                  <c:v>45082</c:v>
                </c:pt>
                <c:pt idx="113">
                  <c:v>45079</c:v>
                </c:pt>
                <c:pt idx="114">
                  <c:v>45078</c:v>
                </c:pt>
                <c:pt idx="115">
                  <c:v>45077</c:v>
                </c:pt>
                <c:pt idx="116">
                  <c:v>45076</c:v>
                </c:pt>
                <c:pt idx="117">
                  <c:v>45072</c:v>
                </c:pt>
                <c:pt idx="118">
                  <c:v>45071</c:v>
                </c:pt>
                <c:pt idx="119">
                  <c:v>45070</c:v>
                </c:pt>
                <c:pt idx="120">
                  <c:v>45069</c:v>
                </c:pt>
                <c:pt idx="121">
                  <c:v>45068</c:v>
                </c:pt>
                <c:pt idx="122">
                  <c:v>45065</c:v>
                </c:pt>
                <c:pt idx="123">
                  <c:v>45064</c:v>
                </c:pt>
                <c:pt idx="124">
                  <c:v>45063</c:v>
                </c:pt>
                <c:pt idx="125">
                  <c:v>45062</c:v>
                </c:pt>
                <c:pt idx="126">
                  <c:v>45061</c:v>
                </c:pt>
                <c:pt idx="127">
                  <c:v>45058</c:v>
                </c:pt>
                <c:pt idx="128">
                  <c:v>45057</c:v>
                </c:pt>
                <c:pt idx="129">
                  <c:v>45056</c:v>
                </c:pt>
                <c:pt idx="130">
                  <c:v>45055</c:v>
                </c:pt>
                <c:pt idx="131">
                  <c:v>45051</c:v>
                </c:pt>
                <c:pt idx="132">
                  <c:v>45050</c:v>
                </c:pt>
                <c:pt idx="133">
                  <c:v>45049</c:v>
                </c:pt>
                <c:pt idx="134">
                  <c:v>45048</c:v>
                </c:pt>
                <c:pt idx="135">
                  <c:v>45044</c:v>
                </c:pt>
                <c:pt idx="136">
                  <c:v>45043</c:v>
                </c:pt>
                <c:pt idx="137">
                  <c:v>45042</c:v>
                </c:pt>
                <c:pt idx="138">
                  <c:v>45041</c:v>
                </c:pt>
                <c:pt idx="139">
                  <c:v>45040</c:v>
                </c:pt>
                <c:pt idx="140">
                  <c:v>45037</c:v>
                </c:pt>
                <c:pt idx="141">
                  <c:v>45036</c:v>
                </c:pt>
                <c:pt idx="142">
                  <c:v>45035</c:v>
                </c:pt>
                <c:pt idx="143">
                  <c:v>45034</c:v>
                </c:pt>
                <c:pt idx="144">
                  <c:v>45033</c:v>
                </c:pt>
                <c:pt idx="145">
                  <c:v>45030</c:v>
                </c:pt>
                <c:pt idx="146">
                  <c:v>45029</c:v>
                </c:pt>
                <c:pt idx="147">
                  <c:v>45028</c:v>
                </c:pt>
                <c:pt idx="148">
                  <c:v>45027</c:v>
                </c:pt>
                <c:pt idx="149">
                  <c:v>45022</c:v>
                </c:pt>
                <c:pt idx="150">
                  <c:v>45021</c:v>
                </c:pt>
                <c:pt idx="151">
                  <c:v>45020</c:v>
                </c:pt>
                <c:pt idx="152">
                  <c:v>45019</c:v>
                </c:pt>
                <c:pt idx="153">
                  <c:v>45016</c:v>
                </c:pt>
                <c:pt idx="154">
                  <c:v>45015</c:v>
                </c:pt>
                <c:pt idx="155">
                  <c:v>45014</c:v>
                </c:pt>
                <c:pt idx="156">
                  <c:v>45013</c:v>
                </c:pt>
                <c:pt idx="157">
                  <c:v>45012</c:v>
                </c:pt>
                <c:pt idx="158">
                  <c:v>45009</c:v>
                </c:pt>
                <c:pt idx="159">
                  <c:v>45008</c:v>
                </c:pt>
                <c:pt idx="160">
                  <c:v>45007</c:v>
                </c:pt>
                <c:pt idx="161">
                  <c:v>45006</c:v>
                </c:pt>
                <c:pt idx="162">
                  <c:v>45005</c:v>
                </c:pt>
                <c:pt idx="163">
                  <c:v>45002</c:v>
                </c:pt>
                <c:pt idx="164">
                  <c:v>45001</c:v>
                </c:pt>
                <c:pt idx="165">
                  <c:v>45000</c:v>
                </c:pt>
                <c:pt idx="166">
                  <c:v>44999</c:v>
                </c:pt>
                <c:pt idx="167">
                  <c:v>44998</c:v>
                </c:pt>
                <c:pt idx="168">
                  <c:v>44995</c:v>
                </c:pt>
                <c:pt idx="169">
                  <c:v>44994</c:v>
                </c:pt>
                <c:pt idx="170">
                  <c:v>44993</c:v>
                </c:pt>
                <c:pt idx="171">
                  <c:v>44992</c:v>
                </c:pt>
                <c:pt idx="172">
                  <c:v>44991</c:v>
                </c:pt>
                <c:pt idx="173">
                  <c:v>44988</c:v>
                </c:pt>
                <c:pt idx="174">
                  <c:v>44987</c:v>
                </c:pt>
                <c:pt idx="175">
                  <c:v>44986</c:v>
                </c:pt>
                <c:pt idx="176">
                  <c:v>44985</c:v>
                </c:pt>
                <c:pt idx="177">
                  <c:v>44984</c:v>
                </c:pt>
                <c:pt idx="178">
                  <c:v>44981</c:v>
                </c:pt>
                <c:pt idx="179">
                  <c:v>44980</c:v>
                </c:pt>
                <c:pt idx="180">
                  <c:v>44979</c:v>
                </c:pt>
                <c:pt idx="181">
                  <c:v>44978</c:v>
                </c:pt>
                <c:pt idx="182">
                  <c:v>44977</c:v>
                </c:pt>
                <c:pt idx="183">
                  <c:v>44974</c:v>
                </c:pt>
                <c:pt idx="184">
                  <c:v>44973</c:v>
                </c:pt>
                <c:pt idx="185">
                  <c:v>44972</c:v>
                </c:pt>
                <c:pt idx="186">
                  <c:v>44971</c:v>
                </c:pt>
                <c:pt idx="187">
                  <c:v>44970</c:v>
                </c:pt>
                <c:pt idx="188">
                  <c:v>44967</c:v>
                </c:pt>
                <c:pt idx="189">
                  <c:v>44966</c:v>
                </c:pt>
                <c:pt idx="190">
                  <c:v>44965</c:v>
                </c:pt>
                <c:pt idx="191">
                  <c:v>44964</c:v>
                </c:pt>
                <c:pt idx="192">
                  <c:v>44963</c:v>
                </c:pt>
                <c:pt idx="193">
                  <c:v>44960</c:v>
                </c:pt>
                <c:pt idx="194">
                  <c:v>44959</c:v>
                </c:pt>
                <c:pt idx="195">
                  <c:v>44958</c:v>
                </c:pt>
                <c:pt idx="196">
                  <c:v>44957</c:v>
                </c:pt>
                <c:pt idx="197">
                  <c:v>44956</c:v>
                </c:pt>
                <c:pt idx="198">
                  <c:v>44953</c:v>
                </c:pt>
                <c:pt idx="199">
                  <c:v>44952</c:v>
                </c:pt>
                <c:pt idx="200">
                  <c:v>44951</c:v>
                </c:pt>
                <c:pt idx="201">
                  <c:v>44950</c:v>
                </c:pt>
                <c:pt idx="202">
                  <c:v>44949</c:v>
                </c:pt>
                <c:pt idx="203">
                  <c:v>44946</c:v>
                </c:pt>
                <c:pt idx="204">
                  <c:v>44945</c:v>
                </c:pt>
                <c:pt idx="205">
                  <c:v>44944</c:v>
                </c:pt>
                <c:pt idx="206">
                  <c:v>44943</c:v>
                </c:pt>
                <c:pt idx="207">
                  <c:v>44942</c:v>
                </c:pt>
                <c:pt idx="208">
                  <c:v>44939</c:v>
                </c:pt>
                <c:pt idx="209">
                  <c:v>44938</c:v>
                </c:pt>
                <c:pt idx="210">
                  <c:v>44937</c:v>
                </c:pt>
                <c:pt idx="211">
                  <c:v>44936</c:v>
                </c:pt>
                <c:pt idx="212">
                  <c:v>44935</c:v>
                </c:pt>
                <c:pt idx="213">
                  <c:v>44932</c:v>
                </c:pt>
                <c:pt idx="214">
                  <c:v>44931</c:v>
                </c:pt>
                <c:pt idx="215">
                  <c:v>44930</c:v>
                </c:pt>
                <c:pt idx="216">
                  <c:v>44929</c:v>
                </c:pt>
                <c:pt idx="217">
                  <c:v>44925</c:v>
                </c:pt>
                <c:pt idx="218">
                  <c:v>44924</c:v>
                </c:pt>
                <c:pt idx="219">
                  <c:v>44923</c:v>
                </c:pt>
                <c:pt idx="220">
                  <c:v>44918</c:v>
                </c:pt>
                <c:pt idx="221">
                  <c:v>44917</c:v>
                </c:pt>
                <c:pt idx="222">
                  <c:v>44916</c:v>
                </c:pt>
                <c:pt idx="223">
                  <c:v>44915</c:v>
                </c:pt>
                <c:pt idx="224">
                  <c:v>44914</c:v>
                </c:pt>
                <c:pt idx="225">
                  <c:v>44911</c:v>
                </c:pt>
                <c:pt idx="226">
                  <c:v>44910</c:v>
                </c:pt>
                <c:pt idx="227">
                  <c:v>44909</c:v>
                </c:pt>
                <c:pt idx="228">
                  <c:v>44908</c:v>
                </c:pt>
                <c:pt idx="229">
                  <c:v>44907</c:v>
                </c:pt>
                <c:pt idx="230">
                  <c:v>44904</c:v>
                </c:pt>
                <c:pt idx="231">
                  <c:v>44903</c:v>
                </c:pt>
                <c:pt idx="232">
                  <c:v>44902</c:v>
                </c:pt>
                <c:pt idx="233">
                  <c:v>44901</c:v>
                </c:pt>
                <c:pt idx="234">
                  <c:v>44900</c:v>
                </c:pt>
                <c:pt idx="235">
                  <c:v>44897</c:v>
                </c:pt>
                <c:pt idx="236">
                  <c:v>44896</c:v>
                </c:pt>
                <c:pt idx="237">
                  <c:v>44895</c:v>
                </c:pt>
                <c:pt idx="238">
                  <c:v>44894</c:v>
                </c:pt>
                <c:pt idx="239">
                  <c:v>44893</c:v>
                </c:pt>
                <c:pt idx="240">
                  <c:v>44890</c:v>
                </c:pt>
                <c:pt idx="241">
                  <c:v>44889</c:v>
                </c:pt>
                <c:pt idx="242">
                  <c:v>44888</c:v>
                </c:pt>
                <c:pt idx="243">
                  <c:v>44887</c:v>
                </c:pt>
                <c:pt idx="244">
                  <c:v>44886</c:v>
                </c:pt>
                <c:pt idx="245">
                  <c:v>44883</c:v>
                </c:pt>
                <c:pt idx="246">
                  <c:v>44882</c:v>
                </c:pt>
                <c:pt idx="247">
                  <c:v>44881</c:v>
                </c:pt>
                <c:pt idx="248">
                  <c:v>44880</c:v>
                </c:pt>
                <c:pt idx="249">
                  <c:v>44879</c:v>
                </c:pt>
                <c:pt idx="250">
                  <c:v>44876</c:v>
                </c:pt>
                <c:pt idx="251">
                  <c:v>44875</c:v>
                </c:pt>
                <c:pt idx="252">
                  <c:v>44874</c:v>
                </c:pt>
                <c:pt idx="253">
                  <c:v>44873</c:v>
                </c:pt>
                <c:pt idx="254">
                  <c:v>44872</c:v>
                </c:pt>
                <c:pt idx="255">
                  <c:v>44869</c:v>
                </c:pt>
                <c:pt idx="256">
                  <c:v>44868</c:v>
                </c:pt>
                <c:pt idx="257">
                  <c:v>44867</c:v>
                </c:pt>
                <c:pt idx="258">
                  <c:v>44866</c:v>
                </c:pt>
                <c:pt idx="259">
                  <c:v>44865</c:v>
                </c:pt>
                <c:pt idx="260">
                  <c:v>44862</c:v>
                </c:pt>
                <c:pt idx="261">
                  <c:v>44861</c:v>
                </c:pt>
                <c:pt idx="262">
                  <c:v>44860</c:v>
                </c:pt>
                <c:pt idx="263">
                  <c:v>44859</c:v>
                </c:pt>
                <c:pt idx="264">
                  <c:v>44858</c:v>
                </c:pt>
                <c:pt idx="265">
                  <c:v>44855</c:v>
                </c:pt>
                <c:pt idx="266">
                  <c:v>44854</c:v>
                </c:pt>
                <c:pt idx="267">
                  <c:v>44853</c:v>
                </c:pt>
                <c:pt idx="268">
                  <c:v>44852</c:v>
                </c:pt>
                <c:pt idx="269">
                  <c:v>44851</c:v>
                </c:pt>
                <c:pt idx="270">
                  <c:v>44848</c:v>
                </c:pt>
                <c:pt idx="271">
                  <c:v>44847</c:v>
                </c:pt>
                <c:pt idx="272">
                  <c:v>44846</c:v>
                </c:pt>
                <c:pt idx="273">
                  <c:v>44845</c:v>
                </c:pt>
                <c:pt idx="274">
                  <c:v>44844</c:v>
                </c:pt>
                <c:pt idx="275">
                  <c:v>44841</c:v>
                </c:pt>
                <c:pt idx="276">
                  <c:v>44840</c:v>
                </c:pt>
                <c:pt idx="277">
                  <c:v>44839</c:v>
                </c:pt>
                <c:pt idx="278">
                  <c:v>44838</c:v>
                </c:pt>
                <c:pt idx="279">
                  <c:v>44837</c:v>
                </c:pt>
                <c:pt idx="280">
                  <c:v>44834</c:v>
                </c:pt>
                <c:pt idx="281">
                  <c:v>44833</c:v>
                </c:pt>
                <c:pt idx="282">
                  <c:v>44832</c:v>
                </c:pt>
                <c:pt idx="283">
                  <c:v>44831</c:v>
                </c:pt>
                <c:pt idx="284">
                  <c:v>44830</c:v>
                </c:pt>
                <c:pt idx="285">
                  <c:v>44827</c:v>
                </c:pt>
                <c:pt idx="286">
                  <c:v>44826</c:v>
                </c:pt>
                <c:pt idx="287">
                  <c:v>44825</c:v>
                </c:pt>
                <c:pt idx="288">
                  <c:v>44824</c:v>
                </c:pt>
                <c:pt idx="289">
                  <c:v>44820</c:v>
                </c:pt>
                <c:pt idx="290">
                  <c:v>44819</c:v>
                </c:pt>
                <c:pt idx="291">
                  <c:v>44818</c:v>
                </c:pt>
                <c:pt idx="292">
                  <c:v>44817</c:v>
                </c:pt>
                <c:pt idx="293">
                  <c:v>44816</c:v>
                </c:pt>
                <c:pt idx="294">
                  <c:v>44813</c:v>
                </c:pt>
                <c:pt idx="295">
                  <c:v>44812</c:v>
                </c:pt>
                <c:pt idx="296">
                  <c:v>44811</c:v>
                </c:pt>
                <c:pt idx="297">
                  <c:v>44810</c:v>
                </c:pt>
                <c:pt idx="298">
                  <c:v>44809</c:v>
                </c:pt>
                <c:pt idx="299">
                  <c:v>44806</c:v>
                </c:pt>
                <c:pt idx="300">
                  <c:v>44805</c:v>
                </c:pt>
                <c:pt idx="301">
                  <c:v>44804</c:v>
                </c:pt>
                <c:pt idx="302">
                  <c:v>44803</c:v>
                </c:pt>
                <c:pt idx="303">
                  <c:v>44799</c:v>
                </c:pt>
                <c:pt idx="304">
                  <c:v>44798</c:v>
                </c:pt>
                <c:pt idx="305">
                  <c:v>44797</c:v>
                </c:pt>
                <c:pt idx="306">
                  <c:v>44796</c:v>
                </c:pt>
                <c:pt idx="307">
                  <c:v>44795</c:v>
                </c:pt>
                <c:pt idx="308">
                  <c:v>44792</c:v>
                </c:pt>
                <c:pt idx="309">
                  <c:v>44791</c:v>
                </c:pt>
                <c:pt idx="310">
                  <c:v>44790</c:v>
                </c:pt>
                <c:pt idx="311">
                  <c:v>44789</c:v>
                </c:pt>
                <c:pt idx="312">
                  <c:v>44788</c:v>
                </c:pt>
                <c:pt idx="313">
                  <c:v>44785</c:v>
                </c:pt>
                <c:pt idx="314">
                  <c:v>44784</c:v>
                </c:pt>
                <c:pt idx="315">
                  <c:v>44783</c:v>
                </c:pt>
                <c:pt idx="316">
                  <c:v>44782</c:v>
                </c:pt>
                <c:pt idx="317">
                  <c:v>44781</c:v>
                </c:pt>
                <c:pt idx="318">
                  <c:v>44778</c:v>
                </c:pt>
                <c:pt idx="319">
                  <c:v>44777</c:v>
                </c:pt>
                <c:pt idx="320">
                  <c:v>44776</c:v>
                </c:pt>
                <c:pt idx="321">
                  <c:v>44775</c:v>
                </c:pt>
                <c:pt idx="322">
                  <c:v>44774</c:v>
                </c:pt>
                <c:pt idx="323">
                  <c:v>44771</c:v>
                </c:pt>
                <c:pt idx="324">
                  <c:v>44770</c:v>
                </c:pt>
                <c:pt idx="325">
                  <c:v>44769</c:v>
                </c:pt>
                <c:pt idx="326">
                  <c:v>44768</c:v>
                </c:pt>
                <c:pt idx="327">
                  <c:v>44767</c:v>
                </c:pt>
                <c:pt idx="328">
                  <c:v>44764</c:v>
                </c:pt>
                <c:pt idx="329">
                  <c:v>44763</c:v>
                </c:pt>
                <c:pt idx="330">
                  <c:v>44762</c:v>
                </c:pt>
                <c:pt idx="331">
                  <c:v>44761</c:v>
                </c:pt>
                <c:pt idx="332">
                  <c:v>44760</c:v>
                </c:pt>
                <c:pt idx="333">
                  <c:v>44757</c:v>
                </c:pt>
                <c:pt idx="334">
                  <c:v>44756</c:v>
                </c:pt>
                <c:pt idx="335">
                  <c:v>44755</c:v>
                </c:pt>
                <c:pt idx="336">
                  <c:v>44754</c:v>
                </c:pt>
                <c:pt idx="337">
                  <c:v>44753</c:v>
                </c:pt>
                <c:pt idx="338">
                  <c:v>44750</c:v>
                </c:pt>
                <c:pt idx="339">
                  <c:v>44749</c:v>
                </c:pt>
                <c:pt idx="340">
                  <c:v>44748</c:v>
                </c:pt>
                <c:pt idx="341">
                  <c:v>44747</c:v>
                </c:pt>
                <c:pt idx="342">
                  <c:v>44746</c:v>
                </c:pt>
                <c:pt idx="343">
                  <c:v>44743</c:v>
                </c:pt>
                <c:pt idx="344">
                  <c:v>44742</c:v>
                </c:pt>
                <c:pt idx="345">
                  <c:v>44741</c:v>
                </c:pt>
                <c:pt idx="346">
                  <c:v>44740</c:v>
                </c:pt>
                <c:pt idx="347">
                  <c:v>44739</c:v>
                </c:pt>
                <c:pt idx="348">
                  <c:v>44736</c:v>
                </c:pt>
                <c:pt idx="349">
                  <c:v>44735</c:v>
                </c:pt>
                <c:pt idx="350">
                  <c:v>44734</c:v>
                </c:pt>
                <c:pt idx="351">
                  <c:v>44733</c:v>
                </c:pt>
                <c:pt idx="352">
                  <c:v>44732</c:v>
                </c:pt>
                <c:pt idx="353">
                  <c:v>44729</c:v>
                </c:pt>
                <c:pt idx="354">
                  <c:v>44728</c:v>
                </c:pt>
                <c:pt idx="355">
                  <c:v>44727</c:v>
                </c:pt>
                <c:pt idx="356">
                  <c:v>44726</c:v>
                </c:pt>
                <c:pt idx="357">
                  <c:v>44725</c:v>
                </c:pt>
                <c:pt idx="358">
                  <c:v>44722</c:v>
                </c:pt>
                <c:pt idx="359">
                  <c:v>44721</c:v>
                </c:pt>
                <c:pt idx="360">
                  <c:v>44720</c:v>
                </c:pt>
                <c:pt idx="361">
                  <c:v>44719</c:v>
                </c:pt>
                <c:pt idx="362">
                  <c:v>44718</c:v>
                </c:pt>
                <c:pt idx="363">
                  <c:v>44713</c:v>
                </c:pt>
                <c:pt idx="364">
                  <c:v>44712</c:v>
                </c:pt>
                <c:pt idx="365">
                  <c:v>44711</c:v>
                </c:pt>
                <c:pt idx="366">
                  <c:v>44708</c:v>
                </c:pt>
                <c:pt idx="367">
                  <c:v>44707</c:v>
                </c:pt>
                <c:pt idx="368">
                  <c:v>44706</c:v>
                </c:pt>
                <c:pt idx="369">
                  <c:v>44705</c:v>
                </c:pt>
                <c:pt idx="370">
                  <c:v>44704</c:v>
                </c:pt>
                <c:pt idx="371">
                  <c:v>44701</c:v>
                </c:pt>
                <c:pt idx="372">
                  <c:v>44700</c:v>
                </c:pt>
                <c:pt idx="373">
                  <c:v>44699</c:v>
                </c:pt>
                <c:pt idx="374">
                  <c:v>44698</c:v>
                </c:pt>
                <c:pt idx="375">
                  <c:v>44697</c:v>
                </c:pt>
                <c:pt idx="376">
                  <c:v>44694</c:v>
                </c:pt>
                <c:pt idx="377">
                  <c:v>44693</c:v>
                </c:pt>
                <c:pt idx="378">
                  <c:v>44692</c:v>
                </c:pt>
                <c:pt idx="379">
                  <c:v>44691</c:v>
                </c:pt>
                <c:pt idx="380">
                  <c:v>44690</c:v>
                </c:pt>
                <c:pt idx="381">
                  <c:v>44687</c:v>
                </c:pt>
                <c:pt idx="382">
                  <c:v>44686</c:v>
                </c:pt>
                <c:pt idx="383">
                  <c:v>44685</c:v>
                </c:pt>
                <c:pt idx="384">
                  <c:v>44684</c:v>
                </c:pt>
                <c:pt idx="385">
                  <c:v>44680</c:v>
                </c:pt>
                <c:pt idx="386">
                  <c:v>44679</c:v>
                </c:pt>
                <c:pt idx="387">
                  <c:v>44678</c:v>
                </c:pt>
                <c:pt idx="388">
                  <c:v>44677</c:v>
                </c:pt>
                <c:pt idx="389">
                  <c:v>44676</c:v>
                </c:pt>
                <c:pt idx="390">
                  <c:v>44673</c:v>
                </c:pt>
                <c:pt idx="391">
                  <c:v>44672</c:v>
                </c:pt>
                <c:pt idx="392">
                  <c:v>44671</c:v>
                </c:pt>
                <c:pt idx="393">
                  <c:v>44670</c:v>
                </c:pt>
                <c:pt idx="394">
                  <c:v>44665</c:v>
                </c:pt>
                <c:pt idx="395">
                  <c:v>44664</c:v>
                </c:pt>
                <c:pt idx="396">
                  <c:v>44663</c:v>
                </c:pt>
                <c:pt idx="397">
                  <c:v>44662</c:v>
                </c:pt>
                <c:pt idx="398">
                  <c:v>44659</c:v>
                </c:pt>
                <c:pt idx="399">
                  <c:v>44658</c:v>
                </c:pt>
                <c:pt idx="400">
                  <c:v>44657</c:v>
                </c:pt>
                <c:pt idx="401">
                  <c:v>44656</c:v>
                </c:pt>
                <c:pt idx="402">
                  <c:v>44655</c:v>
                </c:pt>
                <c:pt idx="403">
                  <c:v>44652</c:v>
                </c:pt>
                <c:pt idx="404">
                  <c:v>44651</c:v>
                </c:pt>
                <c:pt idx="405">
                  <c:v>44650</c:v>
                </c:pt>
                <c:pt idx="406">
                  <c:v>44649</c:v>
                </c:pt>
                <c:pt idx="407">
                  <c:v>44648</c:v>
                </c:pt>
                <c:pt idx="408">
                  <c:v>44645</c:v>
                </c:pt>
                <c:pt idx="409">
                  <c:v>44644</c:v>
                </c:pt>
                <c:pt idx="410">
                  <c:v>44643</c:v>
                </c:pt>
                <c:pt idx="411">
                  <c:v>44642</c:v>
                </c:pt>
                <c:pt idx="412">
                  <c:v>44641</c:v>
                </c:pt>
                <c:pt idx="413">
                  <c:v>44638</c:v>
                </c:pt>
                <c:pt idx="414">
                  <c:v>44637</c:v>
                </c:pt>
                <c:pt idx="415">
                  <c:v>44636</c:v>
                </c:pt>
                <c:pt idx="416">
                  <c:v>44635</c:v>
                </c:pt>
                <c:pt idx="417">
                  <c:v>44634</c:v>
                </c:pt>
                <c:pt idx="418">
                  <c:v>44631</c:v>
                </c:pt>
                <c:pt idx="419">
                  <c:v>44630</c:v>
                </c:pt>
                <c:pt idx="420">
                  <c:v>44629</c:v>
                </c:pt>
                <c:pt idx="421">
                  <c:v>44628</c:v>
                </c:pt>
                <c:pt idx="422">
                  <c:v>44627</c:v>
                </c:pt>
                <c:pt idx="423">
                  <c:v>44624</c:v>
                </c:pt>
                <c:pt idx="424">
                  <c:v>44623</c:v>
                </c:pt>
                <c:pt idx="425">
                  <c:v>44622</c:v>
                </c:pt>
                <c:pt idx="426">
                  <c:v>44621</c:v>
                </c:pt>
                <c:pt idx="427">
                  <c:v>44620</c:v>
                </c:pt>
                <c:pt idx="428">
                  <c:v>44617</c:v>
                </c:pt>
                <c:pt idx="429">
                  <c:v>44616</c:v>
                </c:pt>
                <c:pt idx="430">
                  <c:v>44615</c:v>
                </c:pt>
                <c:pt idx="431">
                  <c:v>44614</c:v>
                </c:pt>
                <c:pt idx="432">
                  <c:v>44613</c:v>
                </c:pt>
                <c:pt idx="433">
                  <c:v>44610</c:v>
                </c:pt>
                <c:pt idx="434">
                  <c:v>44609</c:v>
                </c:pt>
                <c:pt idx="435">
                  <c:v>44608</c:v>
                </c:pt>
                <c:pt idx="436">
                  <c:v>44607</c:v>
                </c:pt>
                <c:pt idx="437">
                  <c:v>44606</c:v>
                </c:pt>
                <c:pt idx="438">
                  <c:v>44603</c:v>
                </c:pt>
                <c:pt idx="439">
                  <c:v>44602</c:v>
                </c:pt>
                <c:pt idx="440">
                  <c:v>44601</c:v>
                </c:pt>
                <c:pt idx="441">
                  <c:v>44600</c:v>
                </c:pt>
                <c:pt idx="442">
                  <c:v>44599</c:v>
                </c:pt>
                <c:pt idx="443">
                  <c:v>44596</c:v>
                </c:pt>
                <c:pt idx="444">
                  <c:v>44595</c:v>
                </c:pt>
                <c:pt idx="445">
                  <c:v>44594</c:v>
                </c:pt>
                <c:pt idx="446">
                  <c:v>44593</c:v>
                </c:pt>
                <c:pt idx="447">
                  <c:v>44592</c:v>
                </c:pt>
                <c:pt idx="448">
                  <c:v>44589</c:v>
                </c:pt>
                <c:pt idx="449">
                  <c:v>44588</c:v>
                </c:pt>
                <c:pt idx="450">
                  <c:v>44587</c:v>
                </c:pt>
                <c:pt idx="451">
                  <c:v>44586</c:v>
                </c:pt>
                <c:pt idx="452">
                  <c:v>44585</c:v>
                </c:pt>
                <c:pt idx="453">
                  <c:v>44582</c:v>
                </c:pt>
                <c:pt idx="454">
                  <c:v>44581</c:v>
                </c:pt>
                <c:pt idx="455">
                  <c:v>44580</c:v>
                </c:pt>
                <c:pt idx="456">
                  <c:v>44579</c:v>
                </c:pt>
                <c:pt idx="457">
                  <c:v>44578</c:v>
                </c:pt>
                <c:pt idx="458">
                  <c:v>44575</c:v>
                </c:pt>
                <c:pt idx="459">
                  <c:v>44574</c:v>
                </c:pt>
                <c:pt idx="460">
                  <c:v>44573</c:v>
                </c:pt>
                <c:pt idx="461">
                  <c:v>44572</c:v>
                </c:pt>
                <c:pt idx="462">
                  <c:v>44571</c:v>
                </c:pt>
                <c:pt idx="463">
                  <c:v>44568</c:v>
                </c:pt>
                <c:pt idx="464">
                  <c:v>44567</c:v>
                </c:pt>
                <c:pt idx="465">
                  <c:v>44566</c:v>
                </c:pt>
                <c:pt idx="466">
                  <c:v>44565</c:v>
                </c:pt>
                <c:pt idx="467">
                  <c:v>44561</c:v>
                </c:pt>
                <c:pt idx="468">
                  <c:v>44560</c:v>
                </c:pt>
                <c:pt idx="469">
                  <c:v>44559</c:v>
                </c:pt>
                <c:pt idx="470">
                  <c:v>44554</c:v>
                </c:pt>
                <c:pt idx="471">
                  <c:v>44553</c:v>
                </c:pt>
                <c:pt idx="472">
                  <c:v>44552</c:v>
                </c:pt>
                <c:pt idx="473">
                  <c:v>44551</c:v>
                </c:pt>
                <c:pt idx="474">
                  <c:v>44550</c:v>
                </c:pt>
                <c:pt idx="475">
                  <c:v>44547</c:v>
                </c:pt>
                <c:pt idx="476">
                  <c:v>44546</c:v>
                </c:pt>
                <c:pt idx="477">
                  <c:v>44545</c:v>
                </c:pt>
                <c:pt idx="478">
                  <c:v>44544</c:v>
                </c:pt>
                <c:pt idx="479">
                  <c:v>44543</c:v>
                </c:pt>
                <c:pt idx="480">
                  <c:v>44540</c:v>
                </c:pt>
                <c:pt idx="481">
                  <c:v>44539</c:v>
                </c:pt>
                <c:pt idx="482">
                  <c:v>44538</c:v>
                </c:pt>
                <c:pt idx="483">
                  <c:v>44537</c:v>
                </c:pt>
                <c:pt idx="484">
                  <c:v>44536</c:v>
                </c:pt>
                <c:pt idx="485">
                  <c:v>44533</c:v>
                </c:pt>
                <c:pt idx="486">
                  <c:v>44532</c:v>
                </c:pt>
                <c:pt idx="487">
                  <c:v>44531</c:v>
                </c:pt>
                <c:pt idx="488">
                  <c:v>44530</c:v>
                </c:pt>
                <c:pt idx="489">
                  <c:v>44529</c:v>
                </c:pt>
                <c:pt idx="490">
                  <c:v>44526</c:v>
                </c:pt>
                <c:pt idx="491">
                  <c:v>44525</c:v>
                </c:pt>
                <c:pt idx="492">
                  <c:v>44524</c:v>
                </c:pt>
                <c:pt idx="493">
                  <c:v>44523</c:v>
                </c:pt>
                <c:pt idx="494">
                  <c:v>44522</c:v>
                </c:pt>
                <c:pt idx="495">
                  <c:v>44519</c:v>
                </c:pt>
                <c:pt idx="496">
                  <c:v>44518</c:v>
                </c:pt>
                <c:pt idx="497">
                  <c:v>44517</c:v>
                </c:pt>
                <c:pt idx="498">
                  <c:v>44516</c:v>
                </c:pt>
                <c:pt idx="499">
                  <c:v>44515</c:v>
                </c:pt>
                <c:pt idx="500">
                  <c:v>44512</c:v>
                </c:pt>
                <c:pt idx="501">
                  <c:v>44511</c:v>
                </c:pt>
                <c:pt idx="502">
                  <c:v>44510</c:v>
                </c:pt>
                <c:pt idx="503">
                  <c:v>44509</c:v>
                </c:pt>
                <c:pt idx="504">
                  <c:v>44508</c:v>
                </c:pt>
                <c:pt idx="505">
                  <c:v>44505</c:v>
                </c:pt>
                <c:pt idx="506">
                  <c:v>44504</c:v>
                </c:pt>
                <c:pt idx="507">
                  <c:v>44503</c:v>
                </c:pt>
                <c:pt idx="508">
                  <c:v>44502</c:v>
                </c:pt>
                <c:pt idx="509">
                  <c:v>44501</c:v>
                </c:pt>
                <c:pt idx="510">
                  <c:v>44498</c:v>
                </c:pt>
              </c:numCache>
            </c:numRef>
          </c:cat>
          <c:val>
            <c:numRef>
              <c:f>MHPC!$B$2:$B$512</c:f>
              <c:numCache>
                <c:formatCode>General</c:formatCode>
                <c:ptCount val="511"/>
                <c:pt idx="0">
                  <c:v>3.4</c:v>
                </c:pt>
                <c:pt idx="1">
                  <c:v>3.45</c:v>
                </c:pt>
                <c:pt idx="2">
                  <c:v>3.49</c:v>
                </c:pt>
                <c:pt idx="3">
                  <c:v>3.5</c:v>
                </c:pt>
                <c:pt idx="4">
                  <c:v>3.5</c:v>
                </c:pt>
                <c:pt idx="5">
                  <c:v>3.33</c:v>
                </c:pt>
                <c:pt idx="6">
                  <c:v>3.11</c:v>
                </c:pt>
                <c:pt idx="7">
                  <c:v>3.09</c:v>
                </c:pt>
                <c:pt idx="8">
                  <c:v>3.2</c:v>
                </c:pt>
                <c:pt idx="9">
                  <c:v>3.08</c:v>
                </c:pt>
                <c:pt idx="10">
                  <c:v>3.22</c:v>
                </c:pt>
                <c:pt idx="11">
                  <c:v>3.03</c:v>
                </c:pt>
                <c:pt idx="12">
                  <c:v>3.2</c:v>
                </c:pt>
                <c:pt idx="13">
                  <c:v>3.11</c:v>
                </c:pt>
                <c:pt idx="14">
                  <c:v>3.15</c:v>
                </c:pt>
                <c:pt idx="15">
                  <c:v>3.16</c:v>
                </c:pt>
                <c:pt idx="16">
                  <c:v>3.22</c:v>
                </c:pt>
                <c:pt idx="17">
                  <c:v>3.35</c:v>
                </c:pt>
                <c:pt idx="18">
                  <c:v>3.31</c:v>
                </c:pt>
                <c:pt idx="19">
                  <c:v>3.35</c:v>
                </c:pt>
                <c:pt idx="20">
                  <c:v>3.34</c:v>
                </c:pt>
                <c:pt idx="21">
                  <c:v>3.34</c:v>
                </c:pt>
                <c:pt idx="22">
                  <c:v>3.34</c:v>
                </c:pt>
                <c:pt idx="23">
                  <c:v>3.21</c:v>
                </c:pt>
                <c:pt idx="24">
                  <c:v>3.37</c:v>
                </c:pt>
                <c:pt idx="25">
                  <c:v>3.41</c:v>
                </c:pt>
                <c:pt idx="26">
                  <c:v>3.43</c:v>
                </c:pt>
                <c:pt idx="27">
                  <c:v>3.4</c:v>
                </c:pt>
                <c:pt idx="28">
                  <c:v>3.43</c:v>
                </c:pt>
                <c:pt idx="29">
                  <c:v>3.39</c:v>
                </c:pt>
                <c:pt idx="30">
                  <c:v>3.31</c:v>
                </c:pt>
                <c:pt idx="31">
                  <c:v>3.55</c:v>
                </c:pt>
                <c:pt idx="32">
                  <c:v>3.54</c:v>
                </c:pt>
                <c:pt idx="33">
                  <c:v>3.57</c:v>
                </c:pt>
                <c:pt idx="34">
                  <c:v>3.48</c:v>
                </c:pt>
                <c:pt idx="35">
                  <c:v>3.31</c:v>
                </c:pt>
                <c:pt idx="36">
                  <c:v>3.43</c:v>
                </c:pt>
                <c:pt idx="37">
                  <c:v>3.55</c:v>
                </c:pt>
                <c:pt idx="38">
                  <c:v>3.55</c:v>
                </c:pt>
                <c:pt idx="39">
                  <c:v>3.49</c:v>
                </c:pt>
                <c:pt idx="40">
                  <c:v>3.43</c:v>
                </c:pt>
                <c:pt idx="41">
                  <c:v>3.32</c:v>
                </c:pt>
                <c:pt idx="42">
                  <c:v>3.13</c:v>
                </c:pt>
                <c:pt idx="43">
                  <c:v>3.6</c:v>
                </c:pt>
                <c:pt idx="44">
                  <c:v>3.62</c:v>
                </c:pt>
                <c:pt idx="45">
                  <c:v>3.6</c:v>
                </c:pt>
                <c:pt idx="46">
                  <c:v>3.56</c:v>
                </c:pt>
                <c:pt idx="47">
                  <c:v>3.64</c:v>
                </c:pt>
                <c:pt idx="48">
                  <c:v>3.65</c:v>
                </c:pt>
                <c:pt idx="49">
                  <c:v>3.75</c:v>
                </c:pt>
                <c:pt idx="50">
                  <c:v>3.71</c:v>
                </c:pt>
                <c:pt idx="51">
                  <c:v>3.72</c:v>
                </c:pt>
                <c:pt idx="52">
                  <c:v>3.75</c:v>
                </c:pt>
                <c:pt idx="53">
                  <c:v>3.75</c:v>
                </c:pt>
                <c:pt idx="54">
                  <c:v>3.75</c:v>
                </c:pt>
                <c:pt idx="55">
                  <c:v>3.74</c:v>
                </c:pt>
                <c:pt idx="56">
                  <c:v>3.71</c:v>
                </c:pt>
                <c:pt idx="57">
                  <c:v>3.71</c:v>
                </c:pt>
                <c:pt idx="58">
                  <c:v>3.71</c:v>
                </c:pt>
                <c:pt idx="59">
                  <c:v>3.73</c:v>
                </c:pt>
                <c:pt idx="60">
                  <c:v>3.71</c:v>
                </c:pt>
                <c:pt idx="61">
                  <c:v>3.63</c:v>
                </c:pt>
                <c:pt idx="62">
                  <c:v>3.65</c:v>
                </c:pt>
                <c:pt idx="63">
                  <c:v>3.73</c:v>
                </c:pt>
                <c:pt idx="64">
                  <c:v>3.65</c:v>
                </c:pt>
                <c:pt idx="65">
                  <c:v>3.74</c:v>
                </c:pt>
                <c:pt idx="66">
                  <c:v>3.71</c:v>
                </c:pt>
                <c:pt idx="67">
                  <c:v>3.71</c:v>
                </c:pt>
                <c:pt idx="68">
                  <c:v>3.62</c:v>
                </c:pt>
                <c:pt idx="69">
                  <c:v>3.61</c:v>
                </c:pt>
                <c:pt idx="70">
                  <c:v>3.69</c:v>
                </c:pt>
                <c:pt idx="71">
                  <c:v>3.67</c:v>
                </c:pt>
                <c:pt idx="72">
                  <c:v>3.59</c:v>
                </c:pt>
                <c:pt idx="73">
                  <c:v>3.6</c:v>
                </c:pt>
                <c:pt idx="74">
                  <c:v>3.65</c:v>
                </c:pt>
                <c:pt idx="75">
                  <c:v>3.65</c:v>
                </c:pt>
                <c:pt idx="76">
                  <c:v>3.65</c:v>
                </c:pt>
                <c:pt idx="77">
                  <c:v>3.66</c:v>
                </c:pt>
                <c:pt idx="78">
                  <c:v>3.6</c:v>
                </c:pt>
                <c:pt idx="79">
                  <c:v>3.58</c:v>
                </c:pt>
                <c:pt idx="80">
                  <c:v>3.59</c:v>
                </c:pt>
                <c:pt idx="81">
                  <c:v>3.63</c:v>
                </c:pt>
                <c:pt idx="82">
                  <c:v>3.7</c:v>
                </c:pt>
                <c:pt idx="83">
                  <c:v>3.75</c:v>
                </c:pt>
                <c:pt idx="84">
                  <c:v>3.75</c:v>
                </c:pt>
                <c:pt idx="85">
                  <c:v>3.75</c:v>
                </c:pt>
                <c:pt idx="86">
                  <c:v>3.75</c:v>
                </c:pt>
                <c:pt idx="87">
                  <c:v>3.73</c:v>
                </c:pt>
                <c:pt idx="88">
                  <c:v>3.75</c:v>
                </c:pt>
                <c:pt idx="89">
                  <c:v>3.76</c:v>
                </c:pt>
                <c:pt idx="90">
                  <c:v>3.75</c:v>
                </c:pt>
                <c:pt idx="91">
                  <c:v>3.75</c:v>
                </c:pt>
                <c:pt idx="92">
                  <c:v>3.75</c:v>
                </c:pt>
                <c:pt idx="93">
                  <c:v>3.75</c:v>
                </c:pt>
                <c:pt idx="94">
                  <c:v>3.72</c:v>
                </c:pt>
                <c:pt idx="95">
                  <c:v>3.73</c:v>
                </c:pt>
                <c:pt idx="96">
                  <c:v>3.75</c:v>
                </c:pt>
                <c:pt idx="97">
                  <c:v>3.75</c:v>
                </c:pt>
                <c:pt idx="98">
                  <c:v>3.75</c:v>
                </c:pt>
                <c:pt idx="99">
                  <c:v>3.72</c:v>
                </c:pt>
                <c:pt idx="100">
                  <c:v>3.78</c:v>
                </c:pt>
                <c:pt idx="101">
                  <c:v>3.74</c:v>
                </c:pt>
                <c:pt idx="102">
                  <c:v>3.8</c:v>
                </c:pt>
                <c:pt idx="103">
                  <c:v>3.77</c:v>
                </c:pt>
                <c:pt idx="104">
                  <c:v>3.77</c:v>
                </c:pt>
                <c:pt idx="105">
                  <c:v>3.78</c:v>
                </c:pt>
                <c:pt idx="106">
                  <c:v>3.8</c:v>
                </c:pt>
                <c:pt idx="107">
                  <c:v>3.79</c:v>
                </c:pt>
                <c:pt idx="108">
                  <c:v>3.75</c:v>
                </c:pt>
                <c:pt idx="109">
                  <c:v>3.75</c:v>
                </c:pt>
                <c:pt idx="110">
                  <c:v>3.7</c:v>
                </c:pt>
                <c:pt idx="111">
                  <c:v>3.7</c:v>
                </c:pt>
                <c:pt idx="112">
                  <c:v>3.74</c:v>
                </c:pt>
                <c:pt idx="113">
                  <c:v>3.74</c:v>
                </c:pt>
                <c:pt idx="114">
                  <c:v>3.74</c:v>
                </c:pt>
                <c:pt idx="115">
                  <c:v>3.69</c:v>
                </c:pt>
                <c:pt idx="116">
                  <c:v>3.71</c:v>
                </c:pt>
                <c:pt idx="117">
                  <c:v>3.79</c:v>
                </c:pt>
                <c:pt idx="118">
                  <c:v>3.7</c:v>
                </c:pt>
                <c:pt idx="119">
                  <c:v>3.67</c:v>
                </c:pt>
                <c:pt idx="120">
                  <c:v>3.74</c:v>
                </c:pt>
                <c:pt idx="121">
                  <c:v>3.66</c:v>
                </c:pt>
                <c:pt idx="122">
                  <c:v>3.75</c:v>
                </c:pt>
                <c:pt idx="123">
                  <c:v>3.5</c:v>
                </c:pt>
                <c:pt idx="124">
                  <c:v>3.45</c:v>
                </c:pt>
                <c:pt idx="125">
                  <c:v>3.45</c:v>
                </c:pt>
                <c:pt idx="126">
                  <c:v>3.45</c:v>
                </c:pt>
                <c:pt idx="127">
                  <c:v>3.41</c:v>
                </c:pt>
                <c:pt idx="128">
                  <c:v>3.42</c:v>
                </c:pt>
                <c:pt idx="129">
                  <c:v>3.49</c:v>
                </c:pt>
                <c:pt idx="130">
                  <c:v>3.47</c:v>
                </c:pt>
                <c:pt idx="131">
                  <c:v>3.46</c:v>
                </c:pt>
                <c:pt idx="132">
                  <c:v>3.46</c:v>
                </c:pt>
                <c:pt idx="133">
                  <c:v>3.4</c:v>
                </c:pt>
                <c:pt idx="134">
                  <c:v>3.4</c:v>
                </c:pt>
                <c:pt idx="135">
                  <c:v>3.43</c:v>
                </c:pt>
                <c:pt idx="136">
                  <c:v>3.5</c:v>
                </c:pt>
                <c:pt idx="137">
                  <c:v>3.41</c:v>
                </c:pt>
                <c:pt idx="138">
                  <c:v>3.46</c:v>
                </c:pt>
                <c:pt idx="139">
                  <c:v>3.42</c:v>
                </c:pt>
                <c:pt idx="140">
                  <c:v>3.41</c:v>
                </c:pt>
                <c:pt idx="141">
                  <c:v>3.42</c:v>
                </c:pt>
                <c:pt idx="142">
                  <c:v>3.39</c:v>
                </c:pt>
                <c:pt idx="143">
                  <c:v>3.49</c:v>
                </c:pt>
                <c:pt idx="144">
                  <c:v>3.54</c:v>
                </c:pt>
                <c:pt idx="145">
                  <c:v>3.49</c:v>
                </c:pt>
                <c:pt idx="146">
                  <c:v>3.48</c:v>
                </c:pt>
                <c:pt idx="147">
                  <c:v>3.49</c:v>
                </c:pt>
                <c:pt idx="148">
                  <c:v>3.39</c:v>
                </c:pt>
                <c:pt idx="149">
                  <c:v>3.3</c:v>
                </c:pt>
                <c:pt idx="150">
                  <c:v>3.36</c:v>
                </c:pt>
                <c:pt idx="151">
                  <c:v>3.1</c:v>
                </c:pt>
                <c:pt idx="152">
                  <c:v>3.25</c:v>
                </c:pt>
                <c:pt idx="153">
                  <c:v>3.28</c:v>
                </c:pt>
                <c:pt idx="154">
                  <c:v>3.55</c:v>
                </c:pt>
                <c:pt idx="155">
                  <c:v>3.53</c:v>
                </c:pt>
                <c:pt idx="156">
                  <c:v>3.45</c:v>
                </c:pt>
                <c:pt idx="157">
                  <c:v>3.55</c:v>
                </c:pt>
                <c:pt idx="158">
                  <c:v>3.52</c:v>
                </c:pt>
                <c:pt idx="159">
                  <c:v>3.5</c:v>
                </c:pt>
                <c:pt idx="160">
                  <c:v>3.54</c:v>
                </c:pt>
                <c:pt idx="161">
                  <c:v>3.53</c:v>
                </c:pt>
                <c:pt idx="162">
                  <c:v>3.31</c:v>
                </c:pt>
                <c:pt idx="163">
                  <c:v>3.44</c:v>
                </c:pt>
                <c:pt idx="164">
                  <c:v>3.31</c:v>
                </c:pt>
                <c:pt idx="165">
                  <c:v>3.4</c:v>
                </c:pt>
                <c:pt idx="166">
                  <c:v>3.41</c:v>
                </c:pt>
                <c:pt idx="167">
                  <c:v>3.4</c:v>
                </c:pt>
                <c:pt idx="168">
                  <c:v>3.35</c:v>
                </c:pt>
                <c:pt idx="169">
                  <c:v>3.4</c:v>
                </c:pt>
                <c:pt idx="170">
                  <c:v>3.45</c:v>
                </c:pt>
                <c:pt idx="171">
                  <c:v>3.46</c:v>
                </c:pt>
                <c:pt idx="172">
                  <c:v>3.57</c:v>
                </c:pt>
                <c:pt idx="173">
                  <c:v>3.55</c:v>
                </c:pt>
                <c:pt idx="174">
                  <c:v>3.55</c:v>
                </c:pt>
                <c:pt idx="175">
                  <c:v>3.57</c:v>
                </c:pt>
                <c:pt idx="176">
                  <c:v>3.46</c:v>
                </c:pt>
                <c:pt idx="177">
                  <c:v>3.49</c:v>
                </c:pt>
                <c:pt idx="178">
                  <c:v>3.46</c:v>
                </c:pt>
                <c:pt idx="179">
                  <c:v>3.5</c:v>
                </c:pt>
                <c:pt idx="180">
                  <c:v>3.45</c:v>
                </c:pt>
                <c:pt idx="181">
                  <c:v>3.59</c:v>
                </c:pt>
                <c:pt idx="182">
                  <c:v>3.59</c:v>
                </c:pt>
                <c:pt idx="183">
                  <c:v>3.43</c:v>
                </c:pt>
                <c:pt idx="184">
                  <c:v>3.4</c:v>
                </c:pt>
                <c:pt idx="185">
                  <c:v>3.4</c:v>
                </c:pt>
                <c:pt idx="186">
                  <c:v>3.6</c:v>
                </c:pt>
                <c:pt idx="187">
                  <c:v>3.39</c:v>
                </c:pt>
                <c:pt idx="188">
                  <c:v>3.39</c:v>
                </c:pt>
                <c:pt idx="189">
                  <c:v>3.31</c:v>
                </c:pt>
                <c:pt idx="190">
                  <c:v>3.39</c:v>
                </c:pt>
                <c:pt idx="191">
                  <c:v>3.39</c:v>
                </c:pt>
                <c:pt idx="192">
                  <c:v>3.35</c:v>
                </c:pt>
                <c:pt idx="193">
                  <c:v>3.39</c:v>
                </c:pt>
                <c:pt idx="194">
                  <c:v>3.4</c:v>
                </c:pt>
                <c:pt idx="195">
                  <c:v>3.39</c:v>
                </c:pt>
                <c:pt idx="196">
                  <c:v>3.4</c:v>
                </c:pt>
                <c:pt idx="197">
                  <c:v>3.39</c:v>
                </c:pt>
                <c:pt idx="198">
                  <c:v>3.31</c:v>
                </c:pt>
                <c:pt idx="199">
                  <c:v>3.5</c:v>
                </c:pt>
                <c:pt idx="200">
                  <c:v>3.4</c:v>
                </c:pt>
                <c:pt idx="201">
                  <c:v>3.42</c:v>
                </c:pt>
                <c:pt idx="202">
                  <c:v>3.59</c:v>
                </c:pt>
                <c:pt idx="203">
                  <c:v>3.6</c:v>
                </c:pt>
                <c:pt idx="204">
                  <c:v>3.64</c:v>
                </c:pt>
                <c:pt idx="205">
                  <c:v>3.7</c:v>
                </c:pt>
                <c:pt idx="206">
                  <c:v>3.52</c:v>
                </c:pt>
                <c:pt idx="207">
                  <c:v>3.65</c:v>
                </c:pt>
                <c:pt idx="208">
                  <c:v>3.75</c:v>
                </c:pt>
                <c:pt idx="209">
                  <c:v>3.7</c:v>
                </c:pt>
                <c:pt idx="210">
                  <c:v>3.7</c:v>
                </c:pt>
                <c:pt idx="211">
                  <c:v>3.75</c:v>
                </c:pt>
                <c:pt idx="212">
                  <c:v>3.71</c:v>
                </c:pt>
                <c:pt idx="213">
                  <c:v>3.74</c:v>
                </c:pt>
                <c:pt idx="214">
                  <c:v>3.7</c:v>
                </c:pt>
                <c:pt idx="215">
                  <c:v>3.7</c:v>
                </c:pt>
                <c:pt idx="216">
                  <c:v>3.74</c:v>
                </c:pt>
                <c:pt idx="217">
                  <c:v>3.75</c:v>
                </c:pt>
                <c:pt idx="218">
                  <c:v>3.7</c:v>
                </c:pt>
                <c:pt idx="219">
                  <c:v>3.65</c:v>
                </c:pt>
                <c:pt idx="220">
                  <c:v>3.51</c:v>
                </c:pt>
                <c:pt idx="221">
                  <c:v>3.51</c:v>
                </c:pt>
                <c:pt idx="222">
                  <c:v>3.51</c:v>
                </c:pt>
                <c:pt idx="223">
                  <c:v>3.41</c:v>
                </c:pt>
                <c:pt idx="224">
                  <c:v>3.5</c:v>
                </c:pt>
                <c:pt idx="225">
                  <c:v>3.4</c:v>
                </c:pt>
                <c:pt idx="226">
                  <c:v>3.49</c:v>
                </c:pt>
                <c:pt idx="227">
                  <c:v>3.4</c:v>
                </c:pt>
                <c:pt idx="228">
                  <c:v>3.4</c:v>
                </c:pt>
                <c:pt idx="229">
                  <c:v>3.38</c:v>
                </c:pt>
                <c:pt idx="230">
                  <c:v>3.3</c:v>
                </c:pt>
                <c:pt idx="231">
                  <c:v>3.35</c:v>
                </c:pt>
                <c:pt idx="232">
                  <c:v>3.3</c:v>
                </c:pt>
                <c:pt idx="233">
                  <c:v>3.3</c:v>
                </c:pt>
                <c:pt idx="234">
                  <c:v>3.33</c:v>
                </c:pt>
                <c:pt idx="235">
                  <c:v>3.28</c:v>
                </c:pt>
                <c:pt idx="236">
                  <c:v>3.35</c:v>
                </c:pt>
                <c:pt idx="237">
                  <c:v>3.35</c:v>
                </c:pt>
                <c:pt idx="238">
                  <c:v>3.4</c:v>
                </c:pt>
                <c:pt idx="239">
                  <c:v>3.25</c:v>
                </c:pt>
                <c:pt idx="240">
                  <c:v>3.5</c:v>
                </c:pt>
                <c:pt idx="241">
                  <c:v>3.4</c:v>
                </c:pt>
                <c:pt idx="242">
                  <c:v>3.45</c:v>
                </c:pt>
                <c:pt idx="243">
                  <c:v>3.25</c:v>
                </c:pt>
                <c:pt idx="244">
                  <c:v>3.36</c:v>
                </c:pt>
                <c:pt idx="245">
                  <c:v>3.45</c:v>
                </c:pt>
                <c:pt idx="246">
                  <c:v>3.45</c:v>
                </c:pt>
                <c:pt idx="247">
                  <c:v>3.45</c:v>
                </c:pt>
                <c:pt idx="248">
                  <c:v>3.5</c:v>
                </c:pt>
                <c:pt idx="249">
                  <c:v>3.3</c:v>
                </c:pt>
                <c:pt idx="250">
                  <c:v>3.15</c:v>
                </c:pt>
                <c:pt idx="251">
                  <c:v>3.3</c:v>
                </c:pt>
                <c:pt idx="252">
                  <c:v>3.2</c:v>
                </c:pt>
                <c:pt idx="253">
                  <c:v>3.05</c:v>
                </c:pt>
                <c:pt idx="254">
                  <c:v>3.05</c:v>
                </c:pt>
                <c:pt idx="255">
                  <c:v>2.91</c:v>
                </c:pt>
                <c:pt idx="256">
                  <c:v>2.87</c:v>
                </c:pt>
                <c:pt idx="257">
                  <c:v>3.28</c:v>
                </c:pt>
                <c:pt idx="258">
                  <c:v>2.81</c:v>
                </c:pt>
                <c:pt idx="259">
                  <c:v>2.95</c:v>
                </c:pt>
                <c:pt idx="260">
                  <c:v>3.35</c:v>
                </c:pt>
                <c:pt idx="261">
                  <c:v>3.35</c:v>
                </c:pt>
                <c:pt idx="262">
                  <c:v>3.35</c:v>
                </c:pt>
                <c:pt idx="263">
                  <c:v>3.25</c:v>
                </c:pt>
                <c:pt idx="264">
                  <c:v>3.23</c:v>
                </c:pt>
                <c:pt idx="265">
                  <c:v>3.4</c:v>
                </c:pt>
                <c:pt idx="266">
                  <c:v>3.34</c:v>
                </c:pt>
                <c:pt idx="267">
                  <c:v>3.4</c:v>
                </c:pt>
                <c:pt idx="268">
                  <c:v>3.52</c:v>
                </c:pt>
                <c:pt idx="269">
                  <c:v>3.6</c:v>
                </c:pt>
                <c:pt idx="270">
                  <c:v>3.71</c:v>
                </c:pt>
                <c:pt idx="271">
                  <c:v>3.6</c:v>
                </c:pt>
                <c:pt idx="272">
                  <c:v>3.74</c:v>
                </c:pt>
                <c:pt idx="273">
                  <c:v>3.74</c:v>
                </c:pt>
                <c:pt idx="274">
                  <c:v>3.75</c:v>
                </c:pt>
                <c:pt idx="275">
                  <c:v>3.61</c:v>
                </c:pt>
                <c:pt idx="276">
                  <c:v>3.75</c:v>
                </c:pt>
                <c:pt idx="277">
                  <c:v>3.75</c:v>
                </c:pt>
                <c:pt idx="278">
                  <c:v>3.75</c:v>
                </c:pt>
                <c:pt idx="279">
                  <c:v>3.7</c:v>
                </c:pt>
                <c:pt idx="280">
                  <c:v>3.74</c:v>
                </c:pt>
                <c:pt idx="281">
                  <c:v>3.68</c:v>
                </c:pt>
                <c:pt idx="282">
                  <c:v>3.55</c:v>
                </c:pt>
                <c:pt idx="283">
                  <c:v>3.55</c:v>
                </c:pt>
                <c:pt idx="284">
                  <c:v>3.5</c:v>
                </c:pt>
                <c:pt idx="285">
                  <c:v>3.5</c:v>
                </c:pt>
                <c:pt idx="286">
                  <c:v>3.58</c:v>
                </c:pt>
                <c:pt idx="287">
                  <c:v>3.65</c:v>
                </c:pt>
                <c:pt idx="288">
                  <c:v>3.8</c:v>
                </c:pt>
                <c:pt idx="289">
                  <c:v>3.75</c:v>
                </c:pt>
                <c:pt idx="290">
                  <c:v>3.8</c:v>
                </c:pt>
                <c:pt idx="291">
                  <c:v>3.88</c:v>
                </c:pt>
                <c:pt idx="292">
                  <c:v>3.8</c:v>
                </c:pt>
                <c:pt idx="293">
                  <c:v>4</c:v>
                </c:pt>
                <c:pt idx="294">
                  <c:v>3.88</c:v>
                </c:pt>
                <c:pt idx="295">
                  <c:v>3.88</c:v>
                </c:pt>
                <c:pt idx="296">
                  <c:v>3.88</c:v>
                </c:pt>
                <c:pt idx="297">
                  <c:v>3.63</c:v>
                </c:pt>
                <c:pt idx="298">
                  <c:v>3.61</c:v>
                </c:pt>
                <c:pt idx="299">
                  <c:v>3.61</c:v>
                </c:pt>
                <c:pt idx="300">
                  <c:v>3.52</c:v>
                </c:pt>
                <c:pt idx="301">
                  <c:v>3.81</c:v>
                </c:pt>
                <c:pt idx="302">
                  <c:v>3.85</c:v>
                </c:pt>
                <c:pt idx="303">
                  <c:v>3.81</c:v>
                </c:pt>
                <c:pt idx="304">
                  <c:v>3.9</c:v>
                </c:pt>
                <c:pt idx="305">
                  <c:v>4</c:v>
                </c:pt>
                <c:pt idx="306">
                  <c:v>4</c:v>
                </c:pt>
                <c:pt idx="307">
                  <c:v>3.9</c:v>
                </c:pt>
                <c:pt idx="308">
                  <c:v>3.9</c:v>
                </c:pt>
                <c:pt idx="309">
                  <c:v>3.95</c:v>
                </c:pt>
                <c:pt idx="310">
                  <c:v>3.94</c:v>
                </c:pt>
                <c:pt idx="311">
                  <c:v>4.0999999999999996</c:v>
                </c:pt>
                <c:pt idx="312">
                  <c:v>4</c:v>
                </c:pt>
                <c:pt idx="313">
                  <c:v>4</c:v>
                </c:pt>
                <c:pt idx="314">
                  <c:v>4.3899999999999997</c:v>
                </c:pt>
                <c:pt idx="315">
                  <c:v>3.9</c:v>
                </c:pt>
                <c:pt idx="316">
                  <c:v>3.9</c:v>
                </c:pt>
                <c:pt idx="317">
                  <c:v>4.45</c:v>
                </c:pt>
                <c:pt idx="318">
                  <c:v>4.3</c:v>
                </c:pt>
                <c:pt idx="319">
                  <c:v>4.09</c:v>
                </c:pt>
                <c:pt idx="320">
                  <c:v>4.2</c:v>
                </c:pt>
                <c:pt idx="321">
                  <c:v>4.0599999999999996</c:v>
                </c:pt>
                <c:pt idx="322">
                  <c:v>3.96</c:v>
                </c:pt>
                <c:pt idx="323">
                  <c:v>4.25</c:v>
                </c:pt>
                <c:pt idx="324">
                  <c:v>4.1500000000000004</c:v>
                </c:pt>
                <c:pt idx="325">
                  <c:v>4.0999999999999996</c:v>
                </c:pt>
                <c:pt idx="326">
                  <c:v>4.0999999999999996</c:v>
                </c:pt>
                <c:pt idx="327">
                  <c:v>4</c:v>
                </c:pt>
                <c:pt idx="328">
                  <c:v>3.98</c:v>
                </c:pt>
                <c:pt idx="329">
                  <c:v>3.68</c:v>
                </c:pt>
                <c:pt idx="330">
                  <c:v>3.61</c:v>
                </c:pt>
                <c:pt idx="331">
                  <c:v>3.62</c:v>
                </c:pt>
                <c:pt idx="332">
                  <c:v>3.51</c:v>
                </c:pt>
                <c:pt idx="333">
                  <c:v>3.8</c:v>
                </c:pt>
                <c:pt idx="334">
                  <c:v>3.9</c:v>
                </c:pt>
                <c:pt idx="335">
                  <c:v>4.0999999999999996</c:v>
                </c:pt>
                <c:pt idx="336">
                  <c:v>3.9</c:v>
                </c:pt>
                <c:pt idx="337">
                  <c:v>3.6</c:v>
                </c:pt>
                <c:pt idx="338">
                  <c:v>3.7</c:v>
                </c:pt>
                <c:pt idx="339">
                  <c:v>4.17</c:v>
                </c:pt>
                <c:pt idx="340">
                  <c:v>3.9</c:v>
                </c:pt>
                <c:pt idx="341">
                  <c:v>3.9</c:v>
                </c:pt>
                <c:pt idx="342">
                  <c:v>4.04</c:v>
                </c:pt>
                <c:pt idx="343">
                  <c:v>4.34</c:v>
                </c:pt>
                <c:pt idx="344">
                  <c:v>3.75</c:v>
                </c:pt>
                <c:pt idx="345">
                  <c:v>3.83</c:v>
                </c:pt>
                <c:pt idx="346">
                  <c:v>3.8</c:v>
                </c:pt>
                <c:pt idx="347">
                  <c:v>3.72</c:v>
                </c:pt>
                <c:pt idx="348">
                  <c:v>3.94</c:v>
                </c:pt>
                <c:pt idx="349">
                  <c:v>4</c:v>
                </c:pt>
                <c:pt idx="350">
                  <c:v>3.95</c:v>
                </c:pt>
                <c:pt idx="351">
                  <c:v>4</c:v>
                </c:pt>
                <c:pt idx="352">
                  <c:v>4.0999999999999996</c:v>
                </c:pt>
                <c:pt idx="353">
                  <c:v>4.0999999999999996</c:v>
                </c:pt>
                <c:pt idx="354">
                  <c:v>4.3</c:v>
                </c:pt>
                <c:pt idx="355">
                  <c:v>4.5</c:v>
                </c:pt>
                <c:pt idx="356">
                  <c:v>4.5</c:v>
                </c:pt>
                <c:pt idx="357">
                  <c:v>4.5999999999999996</c:v>
                </c:pt>
                <c:pt idx="358">
                  <c:v>4.7</c:v>
                </c:pt>
                <c:pt idx="359">
                  <c:v>4.7</c:v>
                </c:pt>
                <c:pt idx="360">
                  <c:v>4.6399999999999997</c:v>
                </c:pt>
                <c:pt idx="361">
                  <c:v>4.76</c:v>
                </c:pt>
                <c:pt idx="362">
                  <c:v>4.72</c:v>
                </c:pt>
                <c:pt idx="363">
                  <c:v>4.8</c:v>
                </c:pt>
                <c:pt idx="364">
                  <c:v>4.8</c:v>
                </c:pt>
                <c:pt idx="365">
                  <c:v>4.79</c:v>
                </c:pt>
                <c:pt idx="366">
                  <c:v>4.78</c:v>
                </c:pt>
                <c:pt idx="367">
                  <c:v>5</c:v>
                </c:pt>
                <c:pt idx="368">
                  <c:v>4.7699999999999996</c:v>
                </c:pt>
                <c:pt idx="369">
                  <c:v>4.6500000000000004</c:v>
                </c:pt>
                <c:pt idx="370">
                  <c:v>4.8</c:v>
                </c:pt>
                <c:pt idx="371">
                  <c:v>4.62</c:v>
                </c:pt>
                <c:pt idx="372">
                  <c:v>4.5</c:v>
                </c:pt>
                <c:pt idx="373">
                  <c:v>4.6500000000000004</c:v>
                </c:pt>
                <c:pt idx="374">
                  <c:v>4.5</c:v>
                </c:pt>
                <c:pt idx="375">
                  <c:v>4.7</c:v>
                </c:pt>
                <c:pt idx="376">
                  <c:v>4.01</c:v>
                </c:pt>
                <c:pt idx="377">
                  <c:v>4.01</c:v>
                </c:pt>
                <c:pt idx="378">
                  <c:v>3.85</c:v>
                </c:pt>
                <c:pt idx="379">
                  <c:v>3.95</c:v>
                </c:pt>
                <c:pt idx="380">
                  <c:v>3.5</c:v>
                </c:pt>
                <c:pt idx="381">
                  <c:v>4.29</c:v>
                </c:pt>
                <c:pt idx="382">
                  <c:v>4.0999999999999996</c:v>
                </c:pt>
                <c:pt idx="383">
                  <c:v>4</c:v>
                </c:pt>
                <c:pt idx="384">
                  <c:v>4.45</c:v>
                </c:pt>
                <c:pt idx="385">
                  <c:v>4.47</c:v>
                </c:pt>
                <c:pt idx="386">
                  <c:v>4.49</c:v>
                </c:pt>
                <c:pt idx="387">
                  <c:v>4.38</c:v>
                </c:pt>
                <c:pt idx="388">
                  <c:v>4.1500000000000004</c:v>
                </c:pt>
                <c:pt idx="389">
                  <c:v>4.1500000000000004</c:v>
                </c:pt>
                <c:pt idx="390">
                  <c:v>4.25</c:v>
                </c:pt>
                <c:pt idx="391">
                  <c:v>4.3</c:v>
                </c:pt>
                <c:pt idx="392">
                  <c:v>4.3</c:v>
                </c:pt>
                <c:pt idx="393">
                  <c:v>4.28</c:v>
                </c:pt>
                <c:pt idx="394">
                  <c:v>4.3</c:v>
                </c:pt>
                <c:pt idx="395">
                  <c:v>4.29</c:v>
                </c:pt>
                <c:pt idx="396">
                  <c:v>4.4000000000000004</c:v>
                </c:pt>
                <c:pt idx="397">
                  <c:v>4.32</c:v>
                </c:pt>
                <c:pt idx="398">
                  <c:v>4.2300000000000004</c:v>
                </c:pt>
                <c:pt idx="399">
                  <c:v>4.25</c:v>
                </c:pt>
                <c:pt idx="400">
                  <c:v>4.3</c:v>
                </c:pt>
                <c:pt idx="401">
                  <c:v>4.45</c:v>
                </c:pt>
                <c:pt idx="402">
                  <c:v>4.4000000000000004</c:v>
                </c:pt>
                <c:pt idx="403">
                  <c:v>4.5</c:v>
                </c:pt>
                <c:pt idx="404">
                  <c:v>4.2</c:v>
                </c:pt>
                <c:pt idx="405">
                  <c:v>4.1900000000000004</c:v>
                </c:pt>
                <c:pt idx="406">
                  <c:v>4.28</c:v>
                </c:pt>
                <c:pt idx="407">
                  <c:v>3.4</c:v>
                </c:pt>
                <c:pt idx="408">
                  <c:v>3.41</c:v>
                </c:pt>
                <c:pt idx="409">
                  <c:v>3.3</c:v>
                </c:pt>
                <c:pt idx="410">
                  <c:v>3.3</c:v>
                </c:pt>
                <c:pt idx="411">
                  <c:v>3.38</c:v>
                </c:pt>
                <c:pt idx="412">
                  <c:v>3.5</c:v>
                </c:pt>
                <c:pt idx="413">
                  <c:v>3.5</c:v>
                </c:pt>
                <c:pt idx="414">
                  <c:v>3.7</c:v>
                </c:pt>
                <c:pt idx="415">
                  <c:v>3.7</c:v>
                </c:pt>
                <c:pt idx="416">
                  <c:v>3.47</c:v>
                </c:pt>
                <c:pt idx="417">
                  <c:v>3.6</c:v>
                </c:pt>
                <c:pt idx="418">
                  <c:v>3.53</c:v>
                </c:pt>
                <c:pt idx="419">
                  <c:v>3.8</c:v>
                </c:pt>
                <c:pt idx="420">
                  <c:v>3.8</c:v>
                </c:pt>
                <c:pt idx="421">
                  <c:v>3.75</c:v>
                </c:pt>
                <c:pt idx="422">
                  <c:v>3.76</c:v>
                </c:pt>
                <c:pt idx="423">
                  <c:v>3.5</c:v>
                </c:pt>
                <c:pt idx="424">
                  <c:v>5.26</c:v>
                </c:pt>
                <c:pt idx="425">
                  <c:v>3.89</c:v>
                </c:pt>
                <c:pt idx="426">
                  <c:v>3.6</c:v>
                </c:pt>
                <c:pt idx="427">
                  <c:v>4.01</c:v>
                </c:pt>
                <c:pt idx="428">
                  <c:v>4.4000000000000004</c:v>
                </c:pt>
                <c:pt idx="429">
                  <c:v>5.0999999999999996</c:v>
                </c:pt>
                <c:pt idx="430">
                  <c:v>5.96</c:v>
                </c:pt>
                <c:pt idx="431">
                  <c:v>6.22</c:v>
                </c:pt>
                <c:pt idx="432">
                  <c:v>6.24</c:v>
                </c:pt>
                <c:pt idx="433">
                  <c:v>6.3</c:v>
                </c:pt>
                <c:pt idx="434">
                  <c:v>6.64</c:v>
                </c:pt>
                <c:pt idx="435">
                  <c:v>6.4</c:v>
                </c:pt>
                <c:pt idx="436">
                  <c:v>6.5</c:v>
                </c:pt>
                <c:pt idx="437">
                  <c:v>6.3</c:v>
                </c:pt>
                <c:pt idx="438">
                  <c:v>6.48</c:v>
                </c:pt>
                <c:pt idx="439">
                  <c:v>6.46</c:v>
                </c:pt>
                <c:pt idx="440">
                  <c:v>6.44</c:v>
                </c:pt>
                <c:pt idx="441">
                  <c:v>6.3</c:v>
                </c:pt>
                <c:pt idx="442">
                  <c:v>6.44</c:v>
                </c:pt>
                <c:pt idx="443">
                  <c:v>6.54</c:v>
                </c:pt>
                <c:pt idx="444">
                  <c:v>6.38</c:v>
                </c:pt>
                <c:pt idx="445">
                  <c:v>6.1</c:v>
                </c:pt>
                <c:pt idx="446">
                  <c:v>6.3</c:v>
                </c:pt>
                <c:pt idx="447">
                  <c:v>6.48</c:v>
                </c:pt>
                <c:pt idx="448">
                  <c:v>6.52</c:v>
                </c:pt>
                <c:pt idx="449">
                  <c:v>6.46</c:v>
                </c:pt>
                <c:pt idx="450">
                  <c:v>6.68</c:v>
                </c:pt>
                <c:pt idx="451">
                  <c:v>6.04</c:v>
                </c:pt>
                <c:pt idx="452">
                  <c:v>5.8</c:v>
                </c:pt>
                <c:pt idx="453">
                  <c:v>6</c:v>
                </c:pt>
                <c:pt idx="454">
                  <c:v>6</c:v>
                </c:pt>
                <c:pt idx="455">
                  <c:v>6.02</c:v>
                </c:pt>
                <c:pt idx="456">
                  <c:v>6.3</c:v>
                </c:pt>
                <c:pt idx="457">
                  <c:v>6.56</c:v>
                </c:pt>
                <c:pt idx="458">
                  <c:v>6.56</c:v>
                </c:pt>
                <c:pt idx="459">
                  <c:v>6.84</c:v>
                </c:pt>
                <c:pt idx="460">
                  <c:v>6.84</c:v>
                </c:pt>
                <c:pt idx="461">
                  <c:v>6.56</c:v>
                </c:pt>
                <c:pt idx="462">
                  <c:v>6.7</c:v>
                </c:pt>
                <c:pt idx="463">
                  <c:v>6.72</c:v>
                </c:pt>
                <c:pt idx="464">
                  <c:v>6.54</c:v>
                </c:pt>
                <c:pt idx="465">
                  <c:v>6.56</c:v>
                </c:pt>
                <c:pt idx="466">
                  <c:v>6.72</c:v>
                </c:pt>
                <c:pt idx="467">
                  <c:v>6.78</c:v>
                </c:pt>
                <c:pt idx="468">
                  <c:v>6.78</c:v>
                </c:pt>
                <c:pt idx="469">
                  <c:v>6.78</c:v>
                </c:pt>
                <c:pt idx="470">
                  <c:v>6.78</c:v>
                </c:pt>
                <c:pt idx="471">
                  <c:v>6.78</c:v>
                </c:pt>
                <c:pt idx="472">
                  <c:v>6.64</c:v>
                </c:pt>
                <c:pt idx="473">
                  <c:v>6.56</c:v>
                </c:pt>
                <c:pt idx="474">
                  <c:v>6.8</c:v>
                </c:pt>
                <c:pt idx="475">
                  <c:v>6.82</c:v>
                </c:pt>
                <c:pt idx="476">
                  <c:v>6.82</c:v>
                </c:pt>
                <c:pt idx="477">
                  <c:v>6.8</c:v>
                </c:pt>
                <c:pt idx="478">
                  <c:v>6.84</c:v>
                </c:pt>
                <c:pt idx="479">
                  <c:v>6.66</c:v>
                </c:pt>
                <c:pt idx="480">
                  <c:v>6.84</c:v>
                </c:pt>
                <c:pt idx="481">
                  <c:v>6.84</c:v>
                </c:pt>
                <c:pt idx="482">
                  <c:v>6.4</c:v>
                </c:pt>
                <c:pt idx="483">
                  <c:v>6.72</c:v>
                </c:pt>
                <c:pt idx="484">
                  <c:v>6.76</c:v>
                </c:pt>
                <c:pt idx="485">
                  <c:v>6.7</c:v>
                </c:pt>
                <c:pt idx="486">
                  <c:v>6.82</c:v>
                </c:pt>
                <c:pt idx="487">
                  <c:v>6.9</c:v>
                </c:pt>
                <c:pt idx="488">
                  <c:v>7.06</c:v>
                </c:pt>
                <c:pt idx="489">
                  <c:v>7.06</c:v>
                </c:pt>
                <c:pt idx="490">
                  <c:v>7.3</c:v>
                </c:pt>
                <c:pt idx="491">
                  <c:v>7.48</c:v>
                </c:pt>
                <c:pt idx="492">
                  <c:v>7.5</c:v>
                </c:pt>
                <c:pt idx="493">
                  <c:v>7.58</c:v>
                </c:pt>
                <c:pt idx="494">
                  <c:v>7.4</c:v>
                </c:pt>
                <c:pt idx="495">
                  <c:v>7.6</c:v>
                </c:pt>
                <c:pt idx="496">
                  <c:v>7.8</c:v>
                </c:pt>
                <c:pt idx="497">
                  <c:v>7.96</c:v>
                </c:pt>
                <c:pt idx="498">
                  <c:v>7.9</c:v>
                </c:pt>
                <c:pt idx="499">
                  <c:v>7.9</c:v>
                </c:pt>
                <c:pt idx="500">
                  <c:v>7.88</c:v>
                </c:pt>
                <c:pt idx="501">
                  <c:v>7.88</c:v>
                </c:pt>
                <c:pt idx="502">
                  <c:v>8.0399999999999991</c:v>
                </c:pt>
                <c:pt idx="503">
                  <c:v>7.94</c:v>
                </c:pt>
                <c:pt idx="504">
                  <c:v>7.9</c:v>
                </c:pt>
                <c:pt idx="505">
                  <c:v>7.86</c:v>
                </c:pt>
                <c:pt idx="506">
                  <c:v>8.02</c:v>
                </c:pt>
                <c:pt idx="507">
                  <c:v>8.02</c:v>
                </c:pt>
                <c:pt idx="508">
                  <c:v>7.96</c:v>
                </c:pt>
                <c:pt idx="509">
                  <c:v>7.96</c:v>
                </c:pt>
                <c:pt idx="510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B1-4B11-922E-5FEA18AC5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960319"/>
        <c:axId val="2023967391"/>
      </c:lineChart>
      <c:dateAx>
        <c:axId val="2023960319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  <a:alpha val="79000"/>
                </a:schemeClr>
              </a:solidFill>
              <a:round/>
            </a:ln>
            <a:effectLst/>
          </c:spPr>
        </c:majorGridlines>
        <c:numFmt formatCode="mm/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67391"/>
        <c:crosses val="autoZero"/>
        <c:auto val="1"/>
        <c:lblOffset val="100"/>
        <c:baseTimeUnit val="days"/>
        <c:majorUnit val="3"/>
        <c:majorTimeUnit val="months"/>
      </c:dateAx>
      <c:valAx>
        <c:axId val="2023967391"/>
        <c:scaling>
          <c:orientation val="minMax"/>
          <c:max val="8"/>
          <c:min val="2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6031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3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840130471515744E-2"/>
          <c:y val="0.33250376523795022"/>
          <c:w val="0.87021041061189197"/>
          <c:h val="0.59722766924261861"/>
        </c:manualLayout>
      </c:layout>
      <c:barChart>
        <c:barDir val="col"/>
        <c:grouping val="stacked"/>
        <c:varyColors val="0"/>
        <c:ser>
          <c:idx val="7"/>
          <c:order val="2"/>
          <c:tx>
            <c:strRef>
              <c:f>Чарты!$H$134</c:f>
              <c:strCache>
                <c:ptCount val="1"/>
                <c:pt idx="0">
                  <c:v>Сталь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Metinvest!$C$2:$F$2</c15:sqref>
                  </c15:fullRef>
                </c:ext>
              </c:extLst>
              <c:f>Metinvest!$D$2:$F$2</c:f>
              <c:strCache>
                <c:ptCount val="3"/>
                <c:pt idx="0">
                  <c:v>FY2021</c:v>
                </c:pt>
                <c:pt idx="1">
                  <c:v>FY2022</c:v>
                </c:pt>
                <c:pt idx="2">
                  <c:v>1H 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Metinvest!$C$10:$F$10</c15:sqref>
                  </c15:fullRef>
                </c:ext>
              </c:extLst>
              <c:f>Metinvest!$D$10:$F$10</c:f>
              <c:numCache>
                <c:formatCode>0.0</c:formatCode>
                <c:ptCount val="3"/>
                <c:pt idx="0">
                  <c:v>9.5329999999999995</c:v>
                </c:pt>
                <c:pt idx="1">
                  <c:v>2.9180000000000001</c:v>
                </c:pt>
                <c:pt idx="2">
                  <c:v>1.032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9-4F49-9328-AD7D5E81D25E}"/>
            </c:ext>
          </c:extLst>
        </c:ser>
        <c:ser>
          <c:idx val="8"/>
          <c:order val="3"/>
          <c:tx>
            <c:strRef>
              <c:f>Чарты!$H$135</c:f>
              <c:strCache>
                <c:ptCount val="1"/>
                <c:pt idx="0">
                  <c:v>Железорудный концентрат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Metinvest!$C$2:$F$2</c15:sqref>
                  </c15:fullRef>
                </c:ext>
              </c:extLst>
              <c:f>Metinvest!$D$2:$F$2</c:f>
              <c:strCache>
                <c:ptCount val="3"/>
                <c:pt idx="0">
                  <c:v>FY2021</c:v>
                </c:pt>
                <c:pt idx="1">
                  <c:v>FY2022</c:v>
                </c:pt>
                <c:pt idx="2">
                  <c:v>1H 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Metinvest!$C$11:$F$11</c15:sqref>
                  </c15:fullRef>
                </c:ext>
              </c:extLst>
              <c:f>Metinvest!$D$11:$F$11</c:f>
              <c:numCache>
                <c:formatCode>0.0</c:formatCode>
                <c:ptCount val="3"/>
                <c:pt idx="0">
                  <c:v>31.341000000000001</c:v>
                </c:pt>
                <c:pt idx="1">
                  <c:v>10.712</c:v>
                </c:pt>
                <c:pt idx="2">
                  <c:v>4.7460000000000004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F9-4F49-9328-AD7D5E81D25E}"/>
            </c:ext>
          </c:extLst>
        </c:ser>
        <c:ser>
          <c:idx val="9"/>
          <c:order val="4"/>
          <c:tx>
            <c:strRef>
              <c:f>Чарты!$H$136</c:f>
              <c:strCache>
                <c:ptCount val="1"/>
                <c:pt idx="0">
                  <c:v>Кокс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Metinvest!$C$2:$F$2</c15:sqref>
                  </c15:fullRef>
                </c:ext>
              </c:extLst>
              <c:f>Metinvest!$D$2:$F$2</c:f>
              <c:strCache>
                <c:ptCount val="3"/>
                <c:pt idx="0">
                  <c:v>FY2021</c:v>
                </c:pt>
                <c:pt idx="1">
                  <c:v>FY2022</c:v>
                </c:pt>
                <c:pt idx="2">
                  <c:v>1H 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Metinvest!$C$12:$F$12</c15:sqref>
                  </c15:fullRef>
                </c:ext>
              </c:extLst>
              <c:f>Metinvest!$D$12:$F$12</c:f>
              <c:numCache>
                <c:formatCode>0.0</c:formatCode>
                <c:ptCount val="3"/>
                <c:pt idx="0">
                  <c:v>4.5510000000000002</c:v>
                </c:pt>
                <c:pt idx="1">
                  <c:v>1.653</c:v>
                </c:pt>
                <c:pt idx="2">
                  <c:v>0.64800000000000002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F9-4F49-9328-AD7D5E81D25E}"/>
            </c:ext>
          </c:extLst>
        </c:ser>
        <c:ser>
          <c:idx val="10"/>
          <c:order val="5"/>
          <c:tx>
            <c:strRef>
              <c:f>Чарты!$H$137</c:f>
              <c:strCache>
                <c:ptCount val="1"/>
                <c:pt idx="0">
                  <c:v>Угольный концентрат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Metinvest!$C$2:$F$2</c15:sqref>
                  </c15:fullRef>
                </c:ext>
              </c:extLst>
              <c:f>Metinvest!$D$2:$F$2</c:f>
              <c:strCache>
                <c:ptCount val="3"/>
                <c:pt idx="0">
                  <c:v>FY2021</c:v>
                </c:pt>
                <c:pt idx="1">
                  <c:v>FY2022</c:v>
                </c:pt>
                <c:pt idx="2">
                  <c:v>1H 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Metinvest!$C$13:$F$13</c15:sqref>
                  </c15:fullRef>
                </c:ext>
              </c:extLst>
              <c:f>Metinvest!$D$13:$F$13</c:f>
              <c:numCache>
                <c:formatCode>0.0</c:formatCode>
                <c:ptCount val="3"/>
                <c:pt idx="0">
                  <c:v>5.5419999999999998</c:v>
                </c:pt>
                <c:pt idx="1">
                  <c:v>4.9589999999999996</c:v>
                </c:pt>
                <c:pt idx="2">
                  <c:v>3.0430000000000001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F9-4F49-9328-AD7D5E81D25E}"/>
            </c:ext>
          </c:extLst>
        </c:ser>
        <c:ser>
          <c:idx val="0"/>
          <c:order val="6"/>
          <c:tx>
            <c:strRef>
              <c:f>Metinvest!$B$14</c:f>
              <c:strCache>
                <c:ptCount val="1"/>
                <c:pt idx="0">
                  <c:v>2H 2023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chemeClr val="tx1"/>
              </a:solidFill>
              <a:prstDash val="lgDash"/>
            </a:ln>
            <a:effectLst/>
          </c:spPr>
          <c:invertIfNegative val="0"/>
          <c:dLbls>
            <c:dLbl>
              <c:idx val="2"/>
              <c:tx>
                <c:rich>
                  <a:bodyPr/>
                  <a:lstStyle/>
                  <a:p>
                    <a:r>
                      <a:rPr lang="en-US" sz="50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2H2023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8F9-4F49-9328-AD7D5E81D2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FY2021</c:v>
              </c:pt>
              <c:pt idx="1">
                <c:v>FY2022</c:v>
              </c:pt>
              <c:pt idx="2">
                <c:v>1H 2023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Metinvest!$C$14:$F$14</c15:sqref>
                  </c15:fullRef>
                </c:ext>
              </c:extLst>
              <c:f>Metinvest!$D$14:$F$14</c:f>
              <c:numCache>
                <c:formatCode>General</c:formatCode>
                <c:ptCount val="3"/>
                <c:pt idx="2" formatCode="0.0">
                  <c:v>9.4690000000000012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F9-4F49-9328-AD7D5E81D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212672"/>
        <c:axId val="1925218912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Metinvest!$B$5</c15:sqref>
                        </c15:formulaRef>
                      </c:ext>
                    </c:extLst>
                    <c:strCache>
                      <c:ptCount val="1"/>
                      <c:pt idx="0">
                        <c:v>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12700">
                    <a:solidFill>
                      <a:schemeClr val="accent6"/>
                    </a:solidFill>
                  </a:ln>
                  <a:effectLst/>
                </c:spPr>
                <c:invertIfNegative val="0"/>
                <c:dPt>
                  <c:idx val="8"/>
                  <c:invertIfNegative val="0"/>
                  <c:bubble3D val="0"/>
                  <c:spPr>
                    <a:solidFill>
                      <a:schemeClr val="accent3"/>
                    </a:solidFill>
                    <a:ln w="12700" cap="rnd">
                      <a:solidFill>
                        <a:schemeClr val="accent3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C8F9-4F49-9328-AD7D5E81D25E}"/>
                    </c:ext>
                  </c:extLst>
                </c:dPt>
                <c:dLbls>
                  <c:dLbl>
                    <c:idx val="8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600" b="0" i="0" u="none" strike="noStrike" kern="1200" baseline="0">
                            <a:solidFill>
                              <a:srgbClr val="C00000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C-C8F9-4F49-9328-AD7D5E81D25E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600" b="0" i="0" u="none" strike="noStrike" kern="1200" baseline="0">
                          <a:solidFill>
                            <a:schemeClr val="accent6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Metinvest!$C$2:$F$2</c15:sqref>
                        </c15:fullRef>
                        <c15:formulaRef>
                          <c15:sqref>Metinvest!$D$2:$F$2</c15:sqref>
                        </c15:formulaRef>
                      </c:ext>
                    </c:extLst>
                    <c:strCache>
                      <c:ptCount val="3"/>
                      <c:pt idx="0">
                        <c:v>FY2021</c:v>
                      </c:pt>
                      <c:pt idx="1">
                        <c:v>FY2022</c:v>
                      </c:pt>
                      <c:pt idx="2">
                        <c:v>1H 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Metinvest!$C$5:$F$5</c15:sqref>
                        </c15:fullRef>
                        <c15:formulaRef>
                          <c15:sqref>Metinvest!$D$5:$F$5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18.004999999999999</c:v>
                      </c:pt>
                      <c:pt idx="1">
                        <c:v>8.2880000000000003</c:v>
                      </c:pt>
                      <c:pt idx="2">
                        <c:v>3.5539999999999998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C8F9-4F49-9328-AD7D5E81D25E}"/>
                  </c:ext>
                </c:extLst>
              </c15:ser>
            </c15:filteredBarSeries>
          </c:ext>
        </c:extLst>
      </c:barChart>
      <c:barChart>
        <c:barDir val="col"/>
        <c:grouping val="clustered"/>
        <c:varyColors val="0"/>
        <c:ser>
          <c:idx val="3"/>
          <c:order val="1"/>
          <c:tx>
            <c:strRef>
              <c:f>Чарты!$H$138</c:f>
              <c:strCache>
                <c:ptCount val="1"/>
                <c:pt idx="0">
                  <c:v>Чистая прибыль, млрд долл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8F9-4F49-9328-AD7D5E81D25E}"/>
              </c:ext>
            </c:extLst>
          </c:dPt>
          <c:dLbls>
            <c:dLbl>
              <c:idx val="0"/>
              <c:layout>
                <c:manualLayout>
                  <c:x val="0"/>
                  <c:y val="9.33387014287112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8F9-4F49-9328-AD7D5E81D25E}"/>
                </c:ext>
              </c:extLst>
            </c:dLbl>
            <c:dLbl>
              <c:idx val="1"/>
              <c:layout>
                <c:manualLayout>
                  <c:x val="0"/>
                  <c:y val="7.14187066331687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F9-4F49-9328-AD7D5E81D25E}"/>
                </c:ext>
              </c:extLst>
            </c:dLbl>
            <c:dLbl>
              <c:idx val="2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C8F9-4F49-9328-AD7D5E81D2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Metinvest!$C$2:$F$2</c15:sqref>
                  </c15:fullRef>
                </c:ext>
              </c:extLst>
              <c:f>Metinvest!$D$2:$F$2</c:f>
              <c:strCache>
                <c:ptCount val="3"/>
                <c:pt idx="0">
                  <c:v>FY2021</c:v>
                </c:pt>
                <c:pt idx="1">
                  <c:v>FY2022</c:v>
                </c:pt>
                <c:pt idx="2">
                  <c:v>1H 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Metinvest!$C$6:$F$6</c15:sqref>
                  </c15:fullRef>
                </c:ext>
              </c:extLst>
              <c:f>Metinvest!$D$6:$F$6</c:f>
              <c:numCache>
                <c:formatCode>0.0</c:formatCode>
                <c:ptCount val="3"/>
                <c:pt idx="0">
                  <c:v>4.7649999999999997</c:v>
                </c:pt>
                <c:pt idx="1">
                  <c:v>-2.1930000000000001</c:v>
                </c:pt>
                <c:pt idx="2">
                  <c:v>4.7E-2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F9-4F49-9328-AD7D5E81D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9635551"/>
        <c:axId val="539655103"/>
      </c:barChart>
      <c:catAx>
        <c:axId val="192521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8912"/>
        <c:crosses val="autoZero"/>
        <c:auto val="1"/>
        <c:lblAlgn val="ctr"/>
        <c:lblOffset val="100"/>
        <c:noMultiLvlLbl val="0"/>
      </c:catAx>
      <c:valAx>
        <c:axId val="1925218912"/>
        <c:scaling>
          <c:orientation val="minMax"/>
          <c:max val="60"/>
          <c:min val="-4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2672"/>
        <c:crosses val="autoZero"/>
        <c:crossBetween val="between"/>
      </c:valAx>
      <c:valAx>
        <c:axId val="539655103"/>
        <c:scaling>
          <c:orientation val="minMax"/>
          <c:max val="30"/>
          <c:min val="-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5551"/>
        <c:crosses val="max"/>
        <c:crossBetween val="between"/>
      </c:valAx>
      <c:catAx>
        <c:axId val="539635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9655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ayout>
        <c:manualLayout>
          <c:xMode val="edge"/>
          <c:yMode val="edge"/>
          <c:x val="7.8846093694301955E-2"/>
          <c:y val="0.156633539078529"/>
          <c:w val="0.82769508217587962"/>
          <c:h val="0.16911551718986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37549440354422814"/>
          <c:w val="1"/>
          <c:h val="0.540647329795904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Metinvest!$B$21</c:f>
              <c:strCache>
                <c:ptCount val="1"/>
                <c:pt idx="0">
                  <c:v>Украина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Metinvest!$C$20:$D$20</c:f>
              <c:strCache>
                <c:ptCount val="2"/>
                <c:pt idx="0">
                  <c:v>1H2021</c:v>
                </c:pt>
                <c:pt idx="1">
                  <c:v>1H2023</c:v>
                </c:pt>
              </c:strCache>
            </c:strRef>
          </c:cat>
          <c:val>
            <c:numRef>
              <c:f>Metinvest!$C$21:$D$21</c:f>
              <c:numCache>
                <c:formatCode>0%</c:formatCode>
                <c:ptCount val="2"/>
                <c:pt idx="0">
                  <c:v>0.26</c:v>
                </c:pt>
                <c:pt idx="1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2-4C92-ABC8-5C751A661C03}"/>
            </c:ext>
          </c:extLst>
        </c:ser>
        <c:ser>
          <c:idx val="1"/>
          <c:order val="1"/>
          <c:tx>
            <c:strRef>
              <c:f>Metinvest!$B$22</c:f>
              <c:strCache>
                <c:ptCount val="1"/>
                <c:pt idx="0">
                  <c:v>Европа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Metinvest!$C$20:$D$20</c:f>
              <c:strCache>
                <c:ptCount val="2"/>
                <c:pt idx="0">
                  <c:v>1H2021</c:v>
                </c:pt>
                <c:pt idx="1">
                  <c:v>1H2023</c:v>
                </c:pt>
              </c:strCache>
            </c:strRef>
          </c:cat>
          <c:val>
            <c:numRef>
              <c:f>Metinvest!$C$22:$D$22</c:f>
              <c:numCache>
                <c:formatCode>0%</c:formatCode>
                <c:ptCount val="2"/>
                <c:pt idx="0">
                  <c:v>0.36</c:v>
                </c:pt>
                <c:pt idx="1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2-4C92-ABC8-5C751A661C03}"/>
            </c:ext>
          </c:extLst>
        </c:ser>
        <c:ser>
          <c:idx val="2"/>
          <c:order val="2"/>
          <c:tx>
            <c:strRef>
              <c:f>Metinvest!$B$23</c:f>
              <c:strCache>
                <c:ptCount val="1"/>
                <c:pt idx="0">
                  <c:v>Ближний Восток и Африка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strRef>
              <c:f>Metinvest!$C$20:$D$20</c:f>
              <c:strCache>
                <c:ptCount val="2"/>
                <c:pt idx="0">
                  <c:v>1H2021</c:v>
                </c:pt>
                <c:pt idx="1">
                  <c:v>1H2023</c:v>
                </c:pt>
              </c:strCache>
            </c:strRef>
          </c:cat>
          <c:val>
            <c:numRef>
              <c:f>Metinvest!$C$23:$D$23</c:f>
              <c:numCache>
                <c:formatCode>0%</c:formatCode>
                <c:ptCount val="2"/>
                <c:pt idx="0">
                  <c:v>0.16</c:v>
                </c:pt>
                <c:pt idx="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2-4C92-ABC8-5C751A661C03}"/>
            </c:ext>
          </c:extLst>
        </c:ser>
        <c:ser>
          <c:idx val="3"/>
          <c:order val="3"/>
          <c:tx>
            <c:strRef>
              <c:f>Metinvest!$B$24</c:f>
              <c:strCache>
                <c:ptCount val="1"/>
                <c:pt idx="0">
                  <c:v>СНГ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Metinvest!$C$20:$D$20</c:f>
              <c:strCache>
                <c:ptCount val="2"/>
                <c:pt idx="0">
                  <c:v>1H2021</c:v>
                </c:pt>
                <c:pt idx="1">
                  <c:v>1H2023</c:v>
                </c:pt>
              </c:strCache>
            </c:strRef>
          </c:cat>
          <c:val>
            <c:numRef>
              <c:f>Metinvest!$C$24:$D$24</c:f>
              <c:numCache>
                <c:formatCode>0%</c:formatCode>
                <c:ptCount val="2"/>
                <c:pt idx="0">
                  <c:v>0.05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52-4C92-ABC8-5C751A661C03}"/>
            </c:ext>
          </c:extLst>
        </c:ser>
        <c:ser>
          <c:idx val="4"/>
          <c:order val="4"/>
          <c:tx>
            <c:strRef>
              <c:f>Metinvest!$B$25</c:f>
              <c:strCache>
                <c:ptCount val="1"/>
                <c:pt idx="0">
                  <c:v>Азия</c:v>
                </c:pt>
              </c:strCache>
            </c:strRef>
          </c:tx>
          <c:spPr>
            <a:solidFill>
              <a:schemeClr val="bg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Metinvest!$C$20:$D$20</c:f>
              <c:strCache>
                <c:ptCount val="2"/>
                <c:pt idx="0">
                  <c:v>1H2021</c:v>
                </c:pt>
                <c:pt idx="1">
                  <c:v>1H2023</c:v>
                </c:pt>
              </c:strCache>
            </c:strRef>
          </c:cat>
          <c:val>
            <c:numRef>
              <c:f>Metinvest!$C$25:$D$25</c:f>
              <c:numCache>
                <c:formatCode>0%</c:formatCode>
                <c:ptCount val="2"/>
                <c:pt idx="0">
                  <c:v>0.09</c:v>
                </c:pt>
                <c:pt idx="1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52-4C92-ABC8-5C751A661C03}"/>
            </c:ext>
          </c:extLst>
        </c:ser>
        <c:ser>
          <c:idx val="5"/>
          <c:order val="5"/>
          <c:tx>
            <c:strRef>
              <c:f>Metinvest!$B$26</c:f>
              <c:strCache>
                <c:ptCount val="1"/>
                <c:pt idx="0">
                  <c:v>Северная Америка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Metinvest!$C$20:$D$20</c:f>
              <c:strCache>
                <c:ptCount val="2"/>
                <c:pt idx="0">
                  <c:v>1H2021</c:v>
                </c:pt>
                <c:pt idx="1">
                  <c:v>1H2023</c:v>
                </c:pt>
              </c:strCache>
            </c:strRef>
          </c:cat>
          <c:val>
            <c:numRef>
              <c:f>Metinvest!$C$26:$D$26</c:f>
              <c:numCache>
                <c:formatCode>0%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52-4C92-ABC8-5C751A661C03}"/>
            </c:ext>
          </c:extLst>
        </c:ser>
        <c:ser>
          <c:idx val="6"/>
          <c:order val="6"/>
          <c:tx>
            <c:strRef>
              <c:f>Metinvest!$B$27</c:f>
              <c:strCache>
                <c:ptCount val="1"/>
                <c:pt idx="0">
                  <c:v>Другие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cat>
            <c:strRef>
              <c:f>Metinvest!$C$20:$D$20</c:f>
              <c:strCache>
                <c:ptCount val="2"/>
                <c:pt idx="0">
                  <c:v>1H2021</c:v>
                </c:pt>
                <c:pt idx="1">
                  <c:v>1H2023</c:v>
                </c:pt>
              </c:strCache>
            </c:strRef>
          </c:cat>
          <c:val>
            <c:numRef>
              <c:f>Metinvest!$C$27:$D$27</c:f>
              <c:numCache>
                <c:formatCode>0%</c:formatCode>
                <c:ptCount val="2"/>
                <c:pt idx="0">
                  <c:v>0.03</c:v>
                </c:pt>
                <c:pt idx="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52-4C92-ABC8-5C751A66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00"/>
        <c:axId val="1925212672"/>
        <c:axId val="1925218912"/>
      </c:barChart>
      <c:catAx>
        <c:axId val="19252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18912"/>
        <c:crosses val="autoZero"/>
        <c:auto val="1"/>
        <c:lblAlgn val="ctr"/>
        <c:lblOffset val="100"/>
        <c:noMultiLvlLbl val="0"/>
      </c:catAx>
      <c:valAx>
        <c:axId val="1925218912"/>
        <c:scaling>
          <c:orientation val="minMax"/>
          <c:max val="1"/>
        </c:scaling>
        <c:delete val="1"/>
        <c:axPos val="l"/>
        <c:numFmt formatCode="0%" sourceLinked="0"/>
        <c:majorTickMark val="none"/>
        <c:minorTickMark val="none"/>
        <c:tickLblPos val="nextTo"/>
        <c:crossAx val="19252126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1528714321991429"/>
          <c:w val="1"/>
          <c:h val="0.162093724086321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902417290781608E-2"/>
          <c:y val="0.20532101808783243"/>
          <c:w val="0.89755078746026851"/>
          <c:h val="0.64849592614393259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'МХП 2026'!$B$8:$B$267</c:f>
              <c:numCache>
                <c:formatCode>m/d/yyyy</c:formatCode>
                <c:ptCount val="260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  <c:pt idx="5">
                  <c:v>44935</c:v>
                </c:pt>
                <c:pt idx="6">
                  <c:v>44936</c:v>
                </c:pt>
                <c:pt idx="7">
                  <c:v>44937</c:v>
                </c:pt>
                <c:pt idx="8">
                  <c:v>44938</c:v>
                </c:pt>
                <c:pt idx="9">
                  <c:v>44939</c:v>
                </c:pt>
                <c:pt idx="10">
                  <c:v>44942</c:v>
                </c:pt>
                <c:pt idx="11">
                  <c:v>44943</c:v>
                </c:pt>
                <c:pt idx="12">
                  <c:v>44944</c:v>
                </c:pt>
                <c:pt idx="13">
                  <c:v>44945</c:v>
                </c:pt>
                <c:pt idx="14">
                  <c:v>44946</c:v>
                </c:pt>
                <c:pt idx="15">
                  <c:v>44949</c:v>
                </c:pt>
                <c:pt idx="16">
                  <c:v>44950</c:v>
                </c:pt>
                <c:pt idx="17">
                  <c:v>44951</c:v>
                </c:pt>
                <c:pt idx="18">
                  <c:v>44952</c:v>
                </c:pt>
                <c:pt idx="19">
                  <c:v>44953</c:v>
                </c:pt>
                <c:pt idx="20">
                  <c:v>44956</c:v>
                </c:pt>
                <c:pt idx="21">
                  <c:v>44957</c:v>
                </c:pt>
                <c:pt idx="22">
                  <c:v>44958</c:v>
                </c:pt>
                <c:pt idx="23">
                  <c:v>44959</c:v>
                </c:pt>
                <c:pt idx="24">
                  <c:v>44960</c:v>
                </c:pt>
                <c:pt idx="25">
                  <c:v>44963</c:v>
                </c:pt>
                <c:pt idx="26">
                  <c:v>44964</c:v>
                </c:pt>
                <c:pt idx="27">
                  <c:v>44965</c:v>
                </c:pt>
                <c:pt idx="28">
                  <c:v>44966</c:v>
                </c:pt>
                <c:pt idx="29">
                  <c:v>44967</c:v>
                </c:pt>
                <c:pt idx="30">
                  <c:v>44970</c:v>
                </c:pt>
                <c:pt idx="31">
                  <c:v>44971</c:v>
                </c:pt>
                <c:pt idx="32">
                  <c:v>44972</c:v>
                </c:pt>
                <c:pt idx="33">
                  <c:v>44973</c:v>
                </c:pt>
                <c:pt idx="34">
                  <c:v>44974</c:v>
                </c:pt>
                <c:pt idx="35">
                  <c:v>44977</c:v>
                </c:pt>
                <c:pt idx="36">
                  <c:v>44978</c:v>
                </c:pt>
                <c:pt idx="37">
                  <c:v>44979</c:v>
                </c:pt>
                <c:pt idx="38">
                  <c:v>44980</c:v>
                </c:pt>
                <c:pt idx="39">
                  <c:v>44981</c:v>
                </c:pt>
                <c:pt idx="40">
                  <c:v>44984</c:v>
                </c:pt>
                <c:pt idx="41">
                  <c:v>44985</c:v>
                </c:pt>
                <c:pt idx="42">
                  <c:v>44986</c:v>
                </c:pt>
                <c:pt idx="43">
                  <c:v>44987</c:v>
                </c:pt>
                <c:pt idx="44">
                  <c:v>44988</c:v>
                </c:pt>
                <c:pt idx="45">
                  <c:v>44991</c:v>
                </c:pt>
                <c:pt idx="46">
                  <c:v>44992</c:v>
                </c:pt>
                <c:pt idx="47">
                  <c:v>44993</c:v>
                </c:pt>
                <c:pt idx="48">
                  <c:v>44994</c:v>
                </c:pt>
                <c:pt idx="49">
                  <c:v>44995</c:v>
                </c:pt>
                <c:pt idx="50">
                  <c:v>44998</c:v>
                </c:pt>
                <c:pt idx="51">
                  <c:v>44999</c:v>
                </c:pt>
                <c:pt idx="52">
                  <c:v>45000</c:v>
                </c:pt>
                <c:pt idx="53">
                  <c:v>45001</c:v>
                </c:pt>
                <c:pt idx="54">
                  <c:v>45002</c:v>
                </c:pt>
                <c:pt idx="55">
                  <c:v>45005</c:v>
                </c:pt>
                <c:pt idx="56">
                  <c:v>45006</c:v>
                </c:pt>
                <c:pt idx="57">
                  <c:v>45007</c:v>
                </c:pt>
                <c:pt idx="58">
                  <c:v>45008</c:v>
                </c:pt>
                <c:pt idx="59">
                  <c:v>45009</c:v>
                </c:pt>
                <c:pt idx="60">
                  <c:v>45012</c:v>
                </c:pt>
                <c:pt idx="61">
                  <c:v>45013</c:v>
                </c:pt>
                <c:pt idx="62">
                  <c:v>45014</c:v>
                </c:pt>
                <c:pt idx="63">
                  <c:v>45015</c:v>
                </c:pt>
                <c:pt idx="64">
                  <c:v>45016</c:v>
                </c:pt>
                <c:pt idx="65">
                  <c:v>45019</c:v>
                </c:pt>
                <c:pt idx="66">
                  <c:v>45020</c:v>
                </c:pt>
                <c:pt idx="67">
                  <c:v>45021</c:v>
                </c:pt>
                <c:pt idx="68">
                  <c:v>45022</c:v>
                </c:pt>
                <c:pt idx="69">
                  <c:v>45027</c:v>
                </c:pt>
                <c:pt idx="70">
                  <c:v>45028</c:v>
                </c:pt>
                <c:pt idx="71">
                  <c:v>45029</c:v>
                </c:pt>
                <c:pt idx="72">
                  <c:v>45030</c:v>
                </c:pt>
                <c:pt idx="73">
                  <c:v>45033</c:v>
                </c:pt>
                <c:pt idx="74">
                  <c:v>45034</c:v>
                </c:pt>
                <c:pt idx="75">
                  <c:v>45035</c:v>
                </c:pt>
                <c:pt idx="76">
                  <c:v>45036</c:v>
                </c:pt>
                <c:pt idx="77">
                  <c:v>45037</c:v>
                </c:pt>
                <c:pt idx="78">
                  <c:v>45040</c:v>
                </c:pt>
                <c:pt idx="79">
                  <c:v>45041</c:v>
                </c:pt>
                <c:pt idx="80">
                  <c:v>45042</c:v>
                </c:pt>
                <c:pt idx="81">
                  <c:v>45043</c:v>
                </c:pt>
                <c:pt idx="82">
                  <c:v>45044</c:v>
                </c:pt>
                <c:pt idx="83">
                  <c:v>45048</c:v>
                </c:pt>
                <c:pt idx="84">
                  <c:v>45049</c:v>
                </c:pt>
                <c:pt idx="85">
                  <c:v>45050</c:v>
                </c:pt>
                <c:pt idx="86">
                  <c:v>45051</c:v>
                </c:pt>
                <c:pt idx="87">
                  <c:v>45054</c:v>
                </c:pt>
                <c:pt idx="88">
                  <c:v>45055</c:v>
                </c:pt>
                <c:pt idx="89">
                  <c:v>45056</c:v>
                </c:pt>
                <c:pt idx="90">
                  <c:v>45057</c:v>
                </c:pt>
                <c:pt idx="91">
                  <c:v>45058</c:v>
                </c:pt>
                <c:pt idx="92">
                  <c:v>45061</c:v>
                </c:pt>
                <c:pt idx="93">
                  <c:v>45062</c:v>
                </c:pt>
                <c:pt idx="94">
                  <c:v>45063</c:v>
                </c:pt>
                <c:pt idx="95">
                  <c:v>45064</c:v>
                </c:pt>
                <c:pt idx="96">
                  <c:v>45065</c:v>
                </c:pt>
                <c:pt idx="97">
                  <c:v>45068</c:v>
                </c:pt>
                <c:pt idx="98">
                  <c:v>45069</c:v>
                </c:pt>
                <c:pt idx="99">
                  <c:v>45070</c:v>
                </c:pt>
                <c:pt idx="100">
                  <c:v>45071</c:v>
                </c:pt>
                <c:pt idx="101">
                  <c:v>45072</c:v>
                </c:pt>
                <c:pt idx="102">
                  <c:v>45075</c:v>
                </c:pt>
                <c:pt idx="103">
                  <c:v>45076</c:v>
                </c:pt>
                <c:pt idx="104">
                  <c:v>45077</c:v>
                </c:pt>
                <c:pt idx="105">
                  <c:v>45078</c:v>
                </c:pt>
                <c:pt idx="106">
                  <c:v>45079</c:v>
                </c:pt>
                <c:pt idx="107">
                  <c:v>45082</c:v>
                </c:pt>
                <c:pt idx="108">
                  <c:v>45083</c:v>
                </c:pt>
                <c:pt idx="109">
                  <c:v>45084</c:v>
                </c:pt>
                <c:pt idx="110">
                  <c:v>45085</c:v>
                </c:pt>
                <c:pt idx="111">
                  <c:v>45086</c:v>
                </c:pt>
                <c:pt idx="112">
                  <c:v>45089</c:v>
                </c:pt>
                <c:pt idx="113">
                  <c:v>45090</c:v>
                </c:pt>
                <c:pt idx="114">
                  <c:v>45091</c:v>
                </c:pt>
                <c:pt idx="115">
                  <c:v>45092</c:v>
                </c:pt>
                <c:pt idx="116">
                  <c:v>45093</c:v>
                </c:pt>
                <c:pt idx="117">
                  <c:v>45096</c:v>
                </c:pt>
                <c:pt idx="118">
                  <c:v>45097</c:v>
                </c:pt>
                <c:pt idx="119">
                  <c:v>45098</c:v>
                </c:pt>
                <c:pt idx="120">
                  <c:v>45099</c:v>
                </c:pt>
                <c:pt idx="121">
                  <c:v>45100</c:v>
                </c:pt>
                <c:pt idx="122">
                  <c:v>45103</c:v>
                </c:pt>
                <c:pt idx="123">
                  <c:v>45104</c:v>
                </c:pt>
                <c:pt idx="124">
                  <c:v>45105</c:v>
                </c:pt>
                <c:pt idx="125">
                  <c:v>45106</c:v>
                </c:pt>
                <c:pt idx="126">
                  <c:v>45107</c:v>
                </c:pt>
                <c:pt idx="127">
                  <c:v>45110</c:v>
                </c:pt>
                <c:pt idx="128">
                  <c:v>45111</c:v>
                </c:pt>
                <c:pt idx="129">
                  <c:v>45112</c:v>
                </c:pt>
                <c:pt idx="130">
                  <c:v>45113</c:v>
                </c:pt>
                <c:pt idx="131">
                  <c:v>45114</c:v>
                </c:pt>
                <c:pt idx="132">
                  <c:v>45117</c:v>
                </c:pt>
                <c:pt idx="133">
                  <c:v>45118</c:v>
                </c:pt>
                <c:pt idx="134">
                  <c:v>45119</c:v>
                </c:pt>
                <c:pt idx="135">
                  <c:v>45120</c:v>
                </c:pt>
                <c:pt idx="136">
                  <c:v>45121</c:v>
                </c:pt>
                <c:pt idx="137">
                  <c:v>45124</c:v>
                </c:pt>
                <c:pt idx="138">
                  <c:v>45125</c:v>
                </c:pt>
                <c:pt idx="139">
                  <c:v>45126</c:v>
                </c:pt>
                <c:pt idx="140">
                  <c:v>45127</c:v>
                </c:pt>
                <c:pt idx="141">
                  <c:v>45128</c:v>
                </c:pt>
                <c:pt idx="142">
                  <c:v>45131</c:v>
                </c:pt>
                <c:pt idx="143">
                  <c:v>45132</c:v>
                </c:pt>
                <c:pt idx="144">
                  <c:v>45133</c:v>
                </c:pt>
                <c:pt idx="145">
                  <c:v>45134</c:v>
                </c:pt>
                <c:pt idx="146">
                  <c:v>45135</c:v>
                </c:pt>
                <c:pt idx="147">
                  <c:v>45138</c:v>
                </c:pt>
                <c:pt idx="148">
                  <c:v>45139</c:v>
                </c:pt>
                <c:pt idx="149">
                  <c:v>45140</c:v>
                </c:pt>
                <c:pt idx="150">
                  <c:v>45141</c:v>
                </c:pt>
                <c:pt idx="151">
                  <c:v>45142</c:v>
                </c:pt>
                <c:pt idx="152">
                  <c:v>45145</c:v>
                </c:pt>
                <c:pt idx="153">
                  <c:v>45146</c:v>
                </c:pt>
                <c:pt idx="154">
                  <c:v>45147</c:v>
                </c:pt>
                <c:pt idx="155">
                  <c:v>45148</c:v>
                </c:pt>
                <c:pt idx="156">
                  <c:v>45149</c:v>
                </c:pt>
                <c:pt idx="157">
                  <c:v>45152</c:v>
                </c:pt>
                <c:pt idx="158">
                  <c:v>45153</c:v>
                </c:pt>
                <c:pt idx="159">
                  <c:v>45154</c:v>
                </c:pt>
                <c:pt idx="160">
                  <c:v>45155</c:v>
                </c:pt>
                <c:pt idx="161">
                  <c:v>45156</c:v>
                </c:pt>
                <c:pt idx="162">
                  <c:v>45159</c:v>
                </c:pt>
                <c:pt idx="163">
                  <c:v>45160</c:v>
                </c:pt>
                <c:pt idx="164">
                  <c:v>45161</c:v>
                </c:pt>
                <c:pt idx="165">
                  <c:v>45162</c:v>
                </c:pt>
                <c:pt idx="166">
                  <c:v>45163</c:v>
                </c:pt>
                <c:pt idx="167">
                  <c:v>45166</c:v>
                </c:pt>
                <c:pt idx="168">
                  <c:v>45167</c:v>
                </c:pt>
                <c:pt idx="169">
                  <c:v>45168</c:v>
                </c:pt>
                <c:pt idx="170">
                  <c:v>45169</c:v>
                </c:pt>
                <c:pt idx="171">
                  <c:v>45170</c:v>
                </c:pt>
                <c:pt idx="172">
                  <c:v>45173</c:v>
                </c:pt>
                <c:pt idx="173">
                  <c:v>45174</c:v>
                </c:pt>
                <c:pt idx="174">
                  <c:v>45175</c:v>
                </c:pt>
                <c:pt idx="175">
                  <c:v>45176</c:v>
                </c:pt>
                <c:pt idx="176">
                  <c:v>45177</c:v>
                </c:pt>
                <c:pt idx="177">
                  <c:v>45180</c:v>
                </c:pt>
                <c:pt idx="178">
                  <c:v>45181</c:v>
                </c:pt>
                <c:pt idx="179">
                  <c:v>45182</c:v>
                </c:pt>
                <c:pt idx="180">
                  <c:v>45183</c:v>
                </c:pt>
                <c:pt idx="181">
                  <c:v>45184</c:v>
                </c:pt>
                <c:pt idx="182">
                  <c:v>45187</c:v>
                </c:pt>
                <c:pt idx="183">
                  <c:v>45188</c:v>
                </c:pt>
                <c:pt idx="184">
                  <c:v>45189</c:v>
                </c:pt>
                <c:pt idx="185">
                  <c:v>45190</c:v>
                </c:pt>
                <c:pt idx="186">
                  <c:v>45191</c:v>
                </c:pt>
                <c:pt idx="187">
                  <c:v>45194</c:v>
                </c:pt>
                <c:pt idx="188">
                  <c:v>45195</c:v>
                </c:pt>
                <c:pt idx="189">
                  <c:v>45196</c:v>
                </c:pt>
                <c:pt idx="190">
                  <c:v>45197</c:v>
                </c:pt>
                <c:pt idx="191">
                  <c:v>45198</c:v>
                </c:pt>
                <c:pt idx="192">
                  <c:v>45201</c:v>
                </c:pt>
                <c:pt idx="193">
                  <c:v>45202</c:v>
                </c:pt>
                <c:pt idx="194">
                  <c:v>45203</c:v>
                </c:pt>
                <c:pt idx="195">
                  <c:v>45204</c:v>
                </c:pt>
                <c:pt idx="196">
                  <c:v>45205</c:v>
                </c:pt>
                <c:pt idx="197">
                  <c:v>45208</c:v>
                </c:pt>
                <c:pt idx="198">
                  <c:v>45209</c:v>
                </c:pt>
                <c:pt idx="199">
                  <c:v>45210</c:v>
                </c:pt>
                <c:pt idx="200">
                  <c:v>45211</c:v>
                </c:pt>
                <c:pt idx="201">
                  <c:v>45212</c:v>
                </c:pt>
                <c:pt idx="202">
                  <c:v>45217</c:v>
                </c:pt>
                <c:pt idx="203">
                  <c:v>45218</c:v>
                </c:pt>
                <c:pt idx="204">
                  <c:v>45219</c:v>
                </c:pt>
                <c:pt idx="205">
                  <c:v>45222</c:v>
                </c:pt>
                <c:pt idx="206">
                  <c:v>45223</c:v>
                </c:pt>
                <c:pt idx="207">
                  <c:v>45224</c:v>
                </c:pt>
                <c:pt idx="208">
                  <c:v>45225</c:v>
                </c:pt>
                <c:pt idx="209">
                  <c:v>45226</c:v>
                </c:pt>
                <c:pt idx="210">
                  <c:v>45229</c:v>
                </c:pt>
                <c:pt idx="211">
                  <c:v>45230</c:v>
                </c:pt>
                <c:pt idx="212">
                  <c:v>45231</c:v>
                </c:pt>
                <c:pt idx="213">
                  <c:v>45232</c:v>
                </c:pt>
                <c:pt idx="214">
                  <c:v>45233</c:v>
                </c:pt>
                <c:pt idx="215">
                  <c:v>45236</c:v>
                </c:pt>
                <c:pt idx="216">
                  <c:v>45237</c:v>
                </c:pt>
                <c:pt idx="217">
                  <c:v>45238</c:v>
                </c:pt>
                <c:pt idx="218">
                  <c:v>45239</c:v>
                </c:pt>
                <c:pt idx="219">
                  <c:v>45240</c:v>
                </c:pt>
                <c:pt idx="220">
                  <c:v>45243</c:v>
                </c:pt>
                <c:pt idx="221">
                  <c:v>45244</c:v>
                </c:pt>
                <c:pt idx="222">
                  <c:v>45245</c:v>
                </c:pt>
                <c:pt idx="223">
                  <c:v>45246</c:v>
                </c:pt>
                <c:pt idx="224">
                  <c:v>45247</c:v>
                </c:pt>
                <c:pt idx="225">
                  <c:v>45250</c:v>
                </c:pt>
                <c:pt idx="226">
                  <c:v>45251</c:v>
                </c:pt>
                <c:pt idx="227">
                  <c:v>45252</c:v>
                </c:pt>
                <c:pt idx="228">
                  <c:v>45253</c:v>
                </c:pt>
                <c:pt idx="229">
                  <c:v>45254</c:v>
                </c:pt>
                <c:pt idx="230">
                  <c:v>45257</c:v>
                </c:pt>
                <c:pt idx="231">
                  <c:v>45258</c:v>
                </c:pt>
                <c:pt idx="232">
                  <c:v>45259</c:v>
                </c:pt>
                <c:pt idx="233">
                  <c:v>45260</c:v>
                </c:pt>
                <c:pt idx="234">
                  <c:v>45261</c:v>
                </c:pt>
                <c:pt idx="235">
                  <c:v>45264</c:v>
                </c:pt>
                <c:pt idx="236">
                  <c:v>45265</c:v>
                </c:pt>
                <c:pt idx="237">
                  <c:v>45266</c:v>
                </c:pt>
                <c:pt idx="238">
                  <c:v>45267</c:v>
                </c:pt>
                <c:pt idx="239">
                  <c:v>45268</c:v>
                </c:pt>
                <c:pt idx="240">
                  <c:v>45271</c:v>
                </c:pt>
                <c:pt idx="241">
                  <c:v>45272</c:v>
                </c:pt>
                <c:pt idx="242">
                  <c:v>45273</c:v>
                </c:pt>
                <c:pt idx="243">
                  <c:v>45274</c:v>
                </c:pt>
                <c:pt idx="244">
                  <c:v>45275</c:v>
                </c:pt>
                <c:pt idx="245">
                  <c:v>45278</c:v>
                </c:pt>
                <c:pt idx="246">
                  <c:v>45279</c:v>
                </c:pt>
                <c:pt idx="247">
                  <c:v>45280</c:v>
                </c:pt>
                <c:pt idx="248">
                  <c:v>45281</c:v>
                </c:pt>
                <c:pt idx="249">
                  <c:v>45282</c:v>
                </c:pt>
                <c:pt idx="250">
                  <c:v>45287</c:v>
                </c:pt>
                <c:pt idx="251">
                  <c:v>45288</c:v>
                </c:pt>
                <c:pt idx="252">
                  <c:v>45289</c:v>
                </c:pt>
                <c:pt idx="253">
                  <c:v>45293</c:v>
                </c:pt>
                <c:pt idx="254">
                  <c:v>45294</c:v>
                </c:pt>
                <c:pt idx="255">
                  <c:v>45295</c:v>
                </c:pt>
                <c:pt idx="256">
                  <c:v>45296</c:v>
                </c:pt>
                <c:pt idx="257">
                  <c:v>45299</c:v>
                </c:pt>
                <c:pt idx="258">
                  <c:v>45300</c:v>
                </c:pt>
                <c:pt idx="259">
                  <c:v>45301</c:v>
                </c:pt>
              </c:numCache>
            </c:numRef>
          </c:cat>
          <c:val>
            <c:numRef>
              <c:f>'МХП 2026'!$C$8:$C$267</c:f>
              <c:numCache>
                <c:formatCode>0.0</c:formatCode>
                <c:ptCount val="260"/>
                <c:pt idx="0">
                  <c:v>47.55</c:v>
                </c:pt>
                <c:pt idx="1">
                  <c:v>46.66</c:v>
                </c:pt>
                <c:pt idx="2">
                  <c:v>46.66</c:v>
                </c:pt>
                <c:pt idx="3">
                  <c:v>46.82</c:v>
                </c:pt>
                <c:pt idx="4">
                  <c:v>46.13</c:v>
                </c:pt>
                <c:pt idx="5">
                  <c:v>46.13</c:v>
                </c:pt>
                <c:pt idx="6">
                  <c:v>46.42</c:v>
                </c:pt>
                <c:pt idx="7">
                  <c:v>46.42</c:v>
                </c:pt>
                <c:pt idx="8">
                  <c:v>46.63</c:v>
                </c:pt>
                <c:pt idx="9">
                  <c:v>46.63</c:v>
                </c:pt>
                <c:pt idx="10">
                  <c:v>46.63</c:v>
                </c:pt>
                <c:pt idx="11">
                  <c:v>46.63</c:v>
                </c:pt>
                <c:pt idx="12">
                  <c:v>46.63</c:v>
                </c:pt>
                <c:pt idx="13">
                  <c:v>46.77</c:v>
                </c:pt>
                <c:pt idx="14">
                  <c:v>47.51</c:v>
                </c:pt>
                <c:pt idx="15">
                  <c:v>44.95</c:v>
                </c:pt>
                <c:pt idx="16">
                  <c:v>46.77</c:v>
                </c:pt>
                <c:pt idx="17">
                  <c:v>46.37</c:v>
                </c:pt>
                <c:pt idx="18">
                  <c:v>46.37</c:v>
                </c:pt>
                <c:pt idx="19">
                  <c:v>47.09</c:v>
                </c:pt>
                <c:pt idx="20">
                  <c:v>48.43</c:v>
                </c:pt>
                <c:pt idx="21">
                  <c:v>47.98</c:v>
                </c:pt>
                <c:pt idx="22">
                  <c:v>47.98</c:v>
                </c:pt>
                <c:pt idx="23">
                  <c:v>48.24</c:v>
                </c:pt>
                <c:pt idx="24">
                  <c:v>48.24</c:v>
                </c:pt>
                <c:pt idx="25">
                  <c:v>48.24</c:v>
                </c:pt>
                <c:pt idx="26">
                  <c:v>45.7</c:v>
                </c:pt>
                <c:pt idx="27">
                  <c:v>48.24</c:v>
                </c:pt>
                <c:pt idx="28">
                  <c:v>48.46</c:v>
                </c:pt>
                <c:pt idx="29">
                  <c:v>48.45</c:v>
                </c:pt>
                <c:pt idx="30">
                  <c:v>47.96</c:v>
                </c:pt>
                <c:pt idx="31">
                  <c:v>47.97</c:v>
                </c:pt>
                <c:pt idx="32">
                  <c:v>47.97</c:v>
                </c:pt>
                <c:pt idx="33">
                  <c:v>47.97</c:v>
                </c:pt>
                <c:pt idx="34">
                  <c:v>48.51</c:v>
                </c:pt>
                <c:pt idx="35">
                  <c:v>48.81</c:v>
                </c:pt>
                <c:pt idx="36">
                  <c:v>48.51</c:v>
                </c:pt>
                <c:pt idx="37">
                  <c:v>48.51</c:v>
                </c:pt>
                <c:pt idx="38">
                  <c:v>48.51</c:v>
                </c:pt>
                <c:pt idx="39">
                  <c:v>48.51</c:v>
                </c:pt>
                <c:pt idx="40">
                  <c:v>48.51</c:v>
                </c:pt>
                <c:pt idx="41">
                  <c:v>48.51</c:v>
                </c:pt>
                <c:pt idx="42">
                  <c:v>48.51</c:v>
                </c:pt>
                <c:pt idx="43">
                  <c:v>48.89</c:v>
                </c:pt>
                <c:pt idx="44">
                  <c:v>48.51</c:v>
                </c:pt>
                <c:pt idx="45">
                  <c:v>48.51</c:v>
                </c:pt>
                <c:pt idx="46">
                  <c:v>48.51</c:v>
                </c:pt>
                <c:pt idx="47">
                  <c:v>48.51</c:v>
                </c:pt>
                <c:pt idx="48">
                  <c:v>48.42</c:v>
                </c:pt>
                <c:pt idx="49">
                  <c:v>48.42</c:v>
                </c:pt>
                <c:pt idx="50">
                  <c:v>48.15</c:v>
                </c:pt>
                <c:pt idx="51">
                  <c:v>48.11</c:v>
                </c:pt>
                <c:pt idx="52">
                  <c:v>48.17</c:v>
                </c:pt>
                <c:pt idx="53">
                  <c:v>49.2</c:v>
                </c:pt>
                <c:pt idx="54">
                  <c:v>48.23</c:v>
                </c:pt>
                <c:pt idx="55">
                  <c:v>48.24</c:v>
                </c:pt>
                <c:pt idx="56">
                  <c:v>48.1</c:v>
                </c:pt>
                <c:pt idx="57">
                  <c:v>48.23</c:v>
                </c:pt>
                <c:pt idx="58">
                  <c:v>48.23</c:v>
                </c:pt>
                <c:pt idx="59">
                  <c:v>48.21</c:v>
                </c:pt>
                <c:pt idx="60">
                  <c:v>48.15</c:v>
                </c:pt>
                <c:pt idx="61">
                  <c:v>48.22</c:v>
                </c:pt>
                <c:pt idx="62">
                  <c:v>48.36</c:v>
                </c:pt>
                <c:pt idx="63">
                  <c:v>48.43</c:v>
                </c:pt>
                <c:pt idx="64">
                  <c:v>48.4</c:v>
                </c:pt>
                <c:pt idx="65">
                  <c:v>48.51</c:v>
                </c:pt>
                <c:pt idx="66">
                  <c:v>48.47</c:v>
                </c:pt>
                <c:pt idx="67">
                  <c:v>48.5</c:v>
                </c:pt>
                <c:pt idx="68">
                  <c:v>48.47</c:v>
                </c:pt>
                <c:pt idx="69">
                  <c:v>48.46</c:v>
                </c:pt>
                <c:pt idx="70">
                  <c:v>48.46</c:v>
                </c:pt>
                <c:pt idx="71">
                  <c:v>49.17</c:v>
                </c:pt>
                <c:pt idx="72">
                  <c:v>49.17</c:v>
                </c:pt>
                <c:pt idx="73">
                  <c:v>50.28</c:v>
                </c:pt>
                <c:pt idx="74">
                  <c:v>50.37</c:v>
                </c:pt>
                <c:pt idx="75">
                  <c:v>50.41</c:v>
                </c:pt>
                <c:pt idx="76">
                  <c:v>50.49</c:v>
                </c:pt>
                <c:pt idx="77">
                  <c:v>50.37</c:v>
                </c:pt>
                <c:pt idx="78">
                  <c:v>49.17</c:v>
                </c:pt>
                <c:pt idx="79">
                  <c:v>49.82</c:v>
                </c:pt>
                <c:pt idx="80">
                  <c:v>49.82</c:v>
                </c:pt>
                <c:pt idx="81">
                  <c:v>49.82</c:v>
                </c:pt>
                <c:pt idx="82">
                  <c:v>50.59</c:v>
                </c:pt>
                <c:pt idx="83">
                  <c:v>50.59</c:v>
                </c:pt>
                <c:pt idx="84">
                  <c:v>50.59</c:v>
                </c:pt>
                <c:pt idx="85">
                  <c:v>50.59</c:v>
                </c:pt>
                <c:pt idx="86">
                  <c:v>50.45</c:v>
                </c:pt>
                <c:pt idx="87">
                  <c:v>50.36</c:v>
                </c:pt>
                <c:pt idx="88">
                  <c:v>50.63</c:v>
                </c:pt>
                <c:pt idx="89">
                  <c:v>50.63</c:v>
                </c:pt>
                <c:pt idx="90">
                  <c:v>50.39</c:v>
                </c:pt>
                <c:pt idx="91">
                  <c:v>50.41</c:v>
                </c:pt>
                <c:pt idx="92">
                  <c:v>50.41</c:v>
                </c:pt>
                <c:pt idx="93">
                  <c:v>50.75</c:v>
                </c:pt>
                <c:pt idx="94">
                  <c:v>50.32</c:v>
                </c:pt>
                <c:pt idx="95">
                  <c:v>50.4</c:v>
                </c:pt>
                <c:pt idx="96">
                  <c:v>50.7</c:v>
                </c:pt>
                <c:pt idx="97">
                  <c:v>50.41</c:v>
                </c:pt>
                <c:pt idx="98">
                  <c:v>50.65</c:v>
                </c:pt>
                <c:pt idx="99">
                  <c:v>50.65</c:v>
                </c:pt>
                <c:pt idx="100">
                  <c:v>50.65</c:v>
                </c:pt>
                <c:pt idx="101">
                  <c:v>50.65</c:v>
                </c:pt>
                <c:pt idx="102">
                  <c:v>49.51</c:v>
                </c:pt>
                <c:pt idx="103">
                  <c:v>50.65</c:v>
                </c:pt>
                <c:pt idx="104">
                  <c:v>51.1</c:v>
                </c:pt>
                <c:pt idx="105">
                  <c:v>51.1</c:v>
                </c:pt>
                <c:pt idx="106">
                  <c:v>51.1</c:v>
                </c:pt>
                <c:pt idx="107">
                  <c:v>50.51</c:v>
                </c:pt>
                <c:pt idx="108">
                  <c:v>51.44</c:v>
                </c:pt>
                <c:pt idx="109">
                  <c:v>51.44</c:v>
                </c:pt>
                <c:pt idx="110">
                  <c:v>52.07</c:v>
                </c:pt>
                <c:pt idx="111">
                  <c:v>51.44</c:v>
                </c:pt>
                <c:pt idx="112">
                  <c:v>51.91</c:v>
                </c:pt>
                <c:pt idx="113">
                  <c:v>52.07</c:v>
                </c:pt>
                <c:pt idx="114">
                  <c:v>50.8</c:v>
                </c:pt>
                <c:pt idx="115">
                  <c:v>51.87</c:v>
                </c:pt>
                <c:pt idx="116">
                  <c:v>51.87</c:v>
                </c:pt>
                <c:pt idx="117">
                  <c:v>51.7</c:v>
                </c:pt>
                <c:pt idx="118">
                  <c:v>51.81</c:v>
                </c:pt>
                <c:pt idx="119">
                  <c:v>52.78</c:v>
                </c:pt>
                <c:pt idx="120">
                  <c:v>53.45</c:v>
                </c:pt>
                <c:pt idx="121">
                  <c:v>54.22</c:v>
                </c:pt>
                <c:pt idx="122">
                  <c:v>53.1</c:v>
                </c:pt>
                <c:pt idx="123">
                  <c:v>55.64</c:v>
                </c:pt>
                <c:pt idx="124">
                  <c:v>54.99</c:v>
                </c:pt>
                <c:pt idx="125">
                  <c:v>54.97</c:v>
                </c:pt>
                <c:pt idx="126">
                  <c:v>54.97</c:v>
                </c:pt>
                <c:pt idx="127">
                  <c:v>55.51</c:v>
                </c:pt>
                <c:pt idx="128">
                  <c:v>54.99</c:v>
                </c:pt>
                <c:pt idx="129">
                  <c:v>55.51</c:v>
                </c:pt>
                <c:pt idx="130">
                  <c:v>55.06</c:v>
                </c:pt>
                <c:pt idx="131">
                  <c:v>55.55</c:v>
                </c:pt>
                <c:pt idx="132">
                  <c:v>55.55</c:v>
                </c:pt>
                <c:pt idx="133">
                  <c:v>55.55</c:v>
                </c:pt>
                <c:pt idx="134">
                  <c:v>55.86</c:v>
                </c:pt>
                <c:pt idx="135">
                  <c:v>55.86</c:v>
                </c:pt>
                <c:pt idx="136">
                  <c:v>55.99</c:v>
                </c:pt>
                <c:pt idx="137">
                  <c:v>55.87</c:v>
                </c:pt>
                <c:pt idx="138">
                  <c:v>58.81</c:v>
                </c:pt>
                <c:pt idx="139">
                  <c:v>56.03</c:v>
                </c:pt>
                <c:pt idx="140">
                  <c:v>56.82</c:v>
                </c:pt>
                <c:pt idx="141">
                  <c:v>56.05</c:v>
                </c:pt>
                <c:pt idx="142">
                  <c:v>56.82</c:v>
                </c:pt>
                <c:pt idx="143">
                  <c:v>56.82</c:v>
                </c:pt>
                <c:pt idx="144">
                  <c:v>56.83</c:v>
                </c:pt>
                <c:pt idx="145">
                  <c:v>56.06</c:v>
                </c:pt>
                <c:pt idx="146">
                  <c:v>56.06</c:v>
                </c:pt>
                <c:pt idx="147">
                  <c:v>56.06</c:v>
                </c:pt>
                <c:pt idx="148">
                  <c:v>56.06</c:v>
                </c:pt>
                <c:pt idx="149">
                  <c:v>56.06</c:v>
                </c:pt>
                <c:pt idx="150">
                  <c:v>55.92</c:v>
                </c:pt>
                <c:pt idx="151">
                  <c:v>56.04</c:v>
                </c:pt>
                <c:pt idx="152">
                  <c:v>55.92</c:v>
                </c:pt>
                <c:pt idx="153">
                  <c:v>55.92</c:v>
                </c:pt>
                <c:pt idx="154">
                  <c:v>55.92</c:v>
                </c:pt>
                <c:pt idx="155">
                  <c:v>56.63</c:v>
                </c:pt>
                <c:pt idx="156">
                  <c:v>56.06</c:v>
                </c:pt>
                <c:pt idx="157">
                  <c:v>56.08</c:v>
                </c:pt>
                <c:pt idx="158">
                  <c:v>55.93</c:v>
                </c:pt>
                <c:pt idx="159">
                  <c:v>55.93</c:v>
                </c:pt>
                <c:pt idx="160">
                  <c:v>55.93</c:v>
                </c:pt>
                <c:pt idx="161">
                  <c:v>56.04</c:v>
                </c:pt>
                <c:pt idx="162">
                  <c:v>56.09</c:v>
                </c:pt>
                <c:pt idx="163">
                  <c:v>56.08</c:v>
                </c:pt>
                <c:pt idx="164">
                  <c:v>56.1</c:v>
                </c:pt>
                <c:pt idx="165">
                  <c:v>56.69</c:v>
                </c:pt>
                <c:pt idx="166">
                  <c:v>56.04</c:v>
                </c:pt>
                <c:pt idx="167">
                  <c:v>56.63</c:v>
                </c:pt>
                <c:pt idx="168">
                  <c:v>56.63</c:v>
                </c:pt>
                <c:pt idx="169">
                  <c:v>55.95</c:v>
                </c:pt>
                <c:pt idx="170">
                  <c:v>56.1</c:v>
                </c:pt>
                <c:pt idx="171">
                  <c:v>55.95</c:v>
                </c:pt>
                <c:pt idx="172">
                  <c:v>56.07</c:v>
                </c:pt>
                <c:pt idx="173">
                  <c:v>55.95</c:v>
                </c:pt>
                <c:pt idx="174">
                  <c:v>55.95</c:v>
                </c:pt>
                <c:pt idx="175">
                  <c:v>55.95</c:v>
                </c:pt>
                <c:pt idx="176">
                  <c:v>56.72</c:v>
                </c:pt>
                <c:pt idx="177">
                  <c:v>57.49</c:v>
                </c:pt>
                <c:pt idx="178">
                  <c:v>56.95</c:v>
                </c:pt>
                <c:pt idx="179">
                  <c:v>56.89</c:v>
                </c:pt>
                <c:pt idx="180">
                  <c:v>56.89</c:v>
                </c:pt>
                <c:pt idx="181">
                  <c:v>56.89</c:v>
                </c:pt>
                <c:pt idx="182">
                  <c:v>56.36</c:v>
                </c:pt>
                <c:pt idx="183">
                  <c:v>56.89</c:v>
                </c:pt>
                <c:pt idx="184">
                  <c:v>56.89</c:v>
                </c:pt>
                <c:pt idx="185">
                  <c:v>56.89</c:v>
                </c:pt>
                <c:pt idx="186">
                  <c:v>57.86</c:v>
                </c:pt>
                <c:pt idx="187">
                  <c:v>56.44</c:v>
                </c:pt>
                <c:pt idx="188">
                  <c:v>60.87</c:v>
                </c:pt>
                <c:pt idx="189">
                  <c:v>63.16</c:v>
                </c:pt>
                <c:pt idx="190">
                  <c:v>64.06</c:v>
                </c:pt>
                <c:pt idx="191">
                  <c:v>64.06</c:v>
                </c:pt>
                <c:pt idx="192">
                  <c:v>66.819999999999993</c:v>
                </c:pt>
                <c:pt idx="193">
                  <c:v>67.599999999999994</c:v>
                </c:pt>
                <c:pt idx="194">
                  <c:v>67.599999999999994</c:v>
                </c:pt>
                <c:pt idx="195">
                  <c:v>67.599999999999994</c:v>
                </c:pt>
                <c:pt idx="196">
                  <c:v>67.599999999999994</c:v>
                </c:pt>
                <c:pt idx="197">
                  <c:v>67.599999999999994</c:v>
                </c:pt>
                <c:pt idx="198">
                  <c:v>67.599999999999994</c:v>
                </c:pt>
                <c:pt idx="199">
                  <c:v>67.599999999999994</c:v>
                </c:pt>
                <c:pt idx="200">
                  <c:v>67.599999999999994</c:v>
                </c:pt>
                <c:pt idx="201">
                  <c:v>67.599999999999994</c:v>
                </c:pt>
                <c:pt idx="202">
                  <c:v>67.599999999999994</c:v>
                </c:pt>
                <c:pt idx="203">
                  <c:v>67.599999999999994</c:v>
                </c:pt>
                <c:pt idx="204">
                  <c:v>67.599999999999994</c:v>
                </c:pt>
                <c:pt idx="205">
                  <c:v>67.95</c:v>
                </c:pt>
                <c:pt idx="206">
                  <c:v>68.37</c:v>
                </c:pt>
                <c:pt idx="207">
                  <c:v>68.37</c:v>
                </c:pt>
                <c:pt idx="208">
                  <c:v>72.8</c:v>
                </c:pt>
                <c:pt idx="209">
                  <c:v>72.83</c:v>
                </c:pt>
                <c:pt idx="210">
                  <c:v>72.88</c:v>
                </c:pt>
                <c:pt idx="211">
                  <c:v>72.290000000000006</c:v>
                </c:pt>
                <c:pt idx="212">
                  <c:v>73.63</c:v>
                </c:pt>
                <c:pt idx="213">
                  <c:v>72.290000000000006</c:v>
                </c:pt>
                <c:pt idx="214">
                  <c:v>72.34</c:v>
                </c:pt>
                <c:pt idx="215">
                  <c:v>73.709999999999994</c:v>
                </c:pt>
                <c:pt idx="216">
                  <c:v>72.37</c:v>
                </c:pt>
                <c:pt idx="217">
                  <c:v>73.709999999999994</c:v>
                </c:pt>
                <c:pt idx="218">
                  <c:v>73.709999999999994</c:v>
                </c:pt>
                <c:pt idx="219">
                  <c:v>73.709999999999994</c:v>
                </c:pt>
                <c:pt idx="220">
                  <c:v>72.37</c:v>
                </c:pt>
                <c:pt idx="221">
                  <c:v>72.36</c:v>
                </c:pt>
                <c:pt idx="222">
                  <c:v>72.36</c:v>
                </c:pt>
                <c:pt idx="223">
                  <c:v>72.36</c:v>
                </c:pt>
                <c:pt idx="224">
                  <c:v>72.36</c:v>
                </c:pt>
                <c:pt idx="225">
                  <c:v>73.37</c:v>
                </c:pt>
                <c:pt idx="226">
                  <c:v>72.41</c:v>
                </c:pt>
                <c:pt idx="227">
                  <c:v>73.7</c:v>
                </c:pt>
                <c:pt idx="228">
                  <c:v>73.7</c:v>
                </c:pt>
                <c:pt idx="229">
                  <c:v>73.13</c:v>
                </c:pt>
                <c:pt idx="230">
                  <c:v>73.13</c:v>
                </c:pt>
                <c:pt idx="231">
                  <c:v>73.13</c:v>
                </c:pt>
                <c:pt idx="232">
                  <c:v>73.13</c:v>
                </c:pt>
                <c:pt idx="233">
                  <c:v>73.67</c:v>
                </c:pt>
                <c:pt idx="234">
                  <c:v>73.67</c:v>
                </c:pt>
                <c:pt idx="235">
                  <c:v>74.14</c:v>
                </c:pt>
                <c:pt idx="236">
                  <c:v>74.44</c:v>
                </c:pt>
                <c:pt idx="237">
                  <c:v>74.17</c:v>
                </c:pt>
                <c:pt idx="238">
                  <c:v>74.19</c:v>
                </c:pt>
                <c:pt idx="239">
                  <c:v>74.97</c:v>
                </c:pt>
                <c:pt idx="240">
                  <c:v>75.17</c:v>
                </c:pt>
                <c:pt idx="241">
                  <c:v>74.2</c:v>
                </c:pt>
                <c:pt idx="242">
                  <c:v>75.36</c:v>
                </c:pt>
                <c:pt idx="243" formatCode="General">
                  <c:v>76.31</c:v>
                </c:pt>
                <c:pt idx="244" formatCode="General">
                  <c:v>74.86</c:v>
                </c:pt>
                <c:pt idx="245" formatCode="General">
                  <c:v>77.290000000000006</c:v>
                </c:pt>
                <c:pt idx="246" formatCode="General">
                  <c:v>74.760000000000005</c:v>
                </c:pt>
                <c:pt idx="247" formatCode="General">
                  <c:v>76.650000000000006</c:v>
                </c:pt>
                <c:pt idx="248" formatCode="General">
                  <c:v>74.53</c:v>
                </c:pt>
                <c:pt idx="249" formatCode="General">
                  <c:v>76.73</c:v>
                </c:pt>
                <c:pt idx="250" formatCode="General">
                  <c:v>74.709999999999994</c:v>
                </c:pt>
                <c:pt idx="251" formatCode="General">
                  <c:v>76.650000000000006</c:v>
                </c:pt>
                <c:pt idx="252" formatCode="General">
                  <c:v>74.849999999999994</c:v>
                </c:pt>
                <c:pt idx="253" formatCode="General">
                  <c:v>74.77</c:v>
                </c:pt>
                <c:pt idx="254" formatCode="General">
                  <c:v>74.75</c:v>
                </c:pt>
                <c:pt idx="255" formatCode="General">
                  <c:v>75.510000000000005</c:v>
                </c:pt>
                <c:pt idx="256" formatCode="General">
                  <c:v>76.88</c:v>
                </c:pt>
                <c:pt idx="257" formatCode="General">
                  <c:v>75.510000000000005</c:v>
                </c:pt>
                <c:pt idx="258" formatCode="General">
                  <c:v>75.63</c:v>
                </c:pt>
                <c:pt idx="259" formatCode="General">
                  <c:v>76.77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FBE-4217-A987-0396665D5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81311"/>
        <c:axId val="1982187551"/>
      </c:lineChart>
      <c:dateAx>
        <c:axId val="1982181311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87551"/>
        <c:crosses val="autoZero"/>
        <c:auto val="1"/>
        <c:lblOffset val="100"/>
        <c:baseTimeUnit val="days"/>
        <c:majorUnit val="1"/>
        <c:majorTimeUnit val="months"/>
      </c:dateAx>
      <c:valAx>
        <c:axId val="1982187551"/>
        <c:scaling>
          <c:orientation val="minMax"/>
          <c:min val="4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8131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705928287889629E-2"/>
          <c:y val="0.19932287533825713"/>
          <c:w val="0.91529407171211041"/>
          <c:h val="0.72550001017314691"/>
        </c:manualLayout>
      </c:layout>
      <c:lineChart>
        <c:grouping val="standard"/>
        <c:varyColors val="0"/>
        <c:ser>
          <c:idx val="0"/>
          <c:order val="0"/>
          <c:tx>
            <c:strRef>
              <c:f>'Динаміка активів'!$J$1</c:f>
              <c:strCache>
                <c:ptCount val="1"/>
                <c:pt idx="0">
                  <c:v>EMB (Emerging markets)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7"/>
              <c:layout>
                <c:manualLayout>
                  <c:x val="-3.3057851239670635E-3"/>
                  <c:y val="-2.58397932816537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622-4D32-8E31-745978D6C6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'Динаміка активів'!$I$2:$I$39</c:f>
              <c:numCache>
                <c:formatCode>m/d/yyyy</c:formatCode>
                <c:ptCount val="38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45296</c:v>
                </c:pt>
                <c:pt idx="6">
                  <c:v>45295</c:v>
                </c:pt>
                <c:pt idx="7">
                  <c:v>45294</c:v>
                </c:pt>
                <c:pt idx="8">
                  <c:v>45293</c:v>
                </c:pt>
                <c:pt idx="9">
                  <c:v>45289</c:v>
                </c:pt>
                <c:pt idx="10">
                  <c:v>45288</c:v>
                </c:pt>
                <c:pt idx="11">
                  <c:v>45287</c:v>
                </c:pt>
                <c:pt idx="12">
                  <c:v>45286</c:v>
                </c:pt>
                <c:pt idx="13">
                  <c:v>45282</c:v>
                </c:pt>
                <c:pt idx="14">
                  <c:v>45281</c:v>
                </c:pt>
                <c:pt idx="15">
                  <c:v>45280</c:v>
                </c:pt>
                <c:pt idx="16">
                  <c:v>45279</c:v>
                </c:pt>
                <c:pt idx="17">
                  <c:v>45278</c:v>
                </c:pt>
                <c:pt idx="18">
                  <c:v>45275</c:v>
                </c:pt>
                <c:pt idx="19">
                  <c:v>45274</c:v>
                </c:pt>
                <c:pt idx="20">
                  <c:v>45273</c:v>
                </c:pt>
                <c:pt idx="21">
                  <c:v>45272</c:v>
                </c:pt>
                <c:pt idx="22">
                  <c:v>45271</c:v>
                </c:pt>
                <c:pt idx="23">
                  <c:v>45268</c:v>
                </c:pt>
                <c:pt idx="24">
                  <c:v>45267</c:v>
                </c:pt>
                <c:pt idx="25">
                  <c:v>45266</c:v>
                </c:pt>
                <c:pt idx="26">
                  <c:v>45265</c:v>
                </c:pt>
                <c:pt idx="27">
                  <c:v>45264</c:v>
                </c:pt>
                <c:pt idx="28">
                  <c:v>45261</c:v>
                </c:pt>
                <c:pt idx="29">
                  <c:v>45260</c:v>
                </c:pt>
                <c:pt idx="30">
                  <c:v>45259</c:v>
                </c:pt>
                <c:pt idx="31">
                  <c:v>45258</c:v>
                </c:pt>
                <c:pt idx="32">
                  <c:v>45257</c:v>
                </c:pt>
                <c:pt idx="33">
                  <c:v>45254</c:v>
                </c:pt>
                <c:pt idx="34">
                  <c:v>45252</c:v>
                </c:pt>
                <c:pt idx="35">
                  <c:v>45251</c:v>
                </c:pt>
                <c:pt idx="36">
                  <c:v>45250</c:v>
                </c:pt>
                <c:pt idx="37">
                  <c:v>45247</c:v>
                </c:pt>
              </c:numCache>
            </c:numRef>
          </c:cat>
          <c:val>
            <c:numRef>
              <c:f>'Динаміка активів'!$J$2:$J$39</c:f>
              <c:numCache>
                <c:formatCode>0%</c:formatCode>
                <c:ptCount val="38"/>
                <c:pt idx="0">
                  <c:v>1.0510628553742176</c:v>
                </c:pt>
                <c:pt idx="1">
                  <c:v>1.049162795976283</c:v>
                </c:pt>
                <c:pt idx="2">
                  <c:v>1.0397814872317004</c:v>
                </c:pt>
                <c:pt idx="3">
                  <c:v>1.0324189886286546</c:v>
                </c:pt>
                <c:pt idx="4">
                  <c:v>1.03645647828591</c:v>
                </c:pt>
                <c:pt idx="5">
                  <c:v>1.0351502082312103</c:v>
                </c:pt>
                <c:pt idx="6">
                  <c:v>1.0383565258087701</c:v>
                </c:pt>
                <c:pt idx="7">
                  <c:v>1.0431064843024165</c:v>
                </c:pt>
                <c:pt idx="8">
                  <c:v>1.0471440570851926</c:v>
                </c:pt>
                <c:pt idx="9">
                  <c:v>1.0575940987720471</c:v>
                </c:pt>
                <c:pt idx="10">
                  <c:v>1.0619879000354817</c:v>
                </c:pt>
                <c:pt idx="11">
                  <c:v>1.0649566686255394</c:v>
                </c:pt>
                <c:pt idx="12">
                  <c:v>1.0611566567053397</c:v>
                </c:pt>
                <c:pt idx="13">
                  <c:v>1.0573566329100659</c:v>
                </c:pt>
                <c:pt idx="14">
                  <c:v>1.0587816774585166</c:v>
                </c:pt>
                <c:pt idx="15">
                  <c:v>1.0568816180605822</c:v>
                </c:pt>
                <c:pt idx="16">
                  <c:v>1.056762843566831</c:v>
                </c:pt>
                <c:pt idx="17">
                  <c:v>1.0541503153325058</c:v>
                </c:pt>
                <c:pt idx="18">
                  <c:v>1.0539128494705243</c:v>
                </c:pt>
                <c:pt idx="19">
                  <c:v>1.055337894018975</c:v>
                </c:pt>
                <c:pt idx="20">
                  <c:v>1.0488065674956248</c:v>
                </c:pt>
                <c:pt idx="21">
                  <c:v>1.0317064247916687</c:v>
                </c:pt>
                <c:pt idx="22">
                  <c:v>1.0295689114068272</c:v>
                </c:pt>
                <c:pt idx="23">
                  <c:v>1.0312314099421851</c:v>
                </c:pt>
                <c:pt idx="24">
                  <c:v>1.0347939678754776</c:v>
                </c:pt>
                <c:pt idx="25">
                  <c:v>1.0358627720681959</c:v>
                </c:pt>
                <c:pt idx="26">
                  <c:v>1.0301627007500618</c:v>
                </c:pt>
                <c:pt idx="27">
                  <c:v>1.0242251635699462</c:v>
                </c:pt>
                <c:pt idx="28">
                  <c:v>1.0313501844359363</c:v>
                </c:pt>
                <c:pt idx="29">
                  <c:v>1.0197126709382813</c:v>
                </c:pt>
                <c:pt idx="30">
                  <c:v>1.0269564662980224</c:v>
                </c:pt>
                <c:pt idx="31">
                  <c:v>1.0188814157330652</c:v>
                </c:pt>
                <c:pt idx="32">
                  <c:v>1.0136563592644148</c:v>
                </c:pt>
                <c:pt idx="33">
                  <c:v>1.0092625461259062</c:v>
                </c:pt>
                <c:pt idx="34">
                  <c:v>1.0112813800175915</c:v>
                </c:pt>
                <c:pt idx="35">
                  <c:v>1.0062937775358483</c:v>
                </c:pt>
                <c:pt idx="36">
                  <c:v>1.0062937775358483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2-4D32-8E31-745978D6C638}"/>
            </c:ext>
          </c:extLst>
        </c:ser>
        <c:ser>
          <c:idx val="1"/>
          <c:order val="1"/>
          <c:tx>
            <c:strRef>
              <c:f>'Динаміка активів'!$K$1</c:f>
              <c:strCache>
                <c:ptCount val="1"/>
                <c:pt idx="0">
                  <c:v>BND (Total bond market)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7"/>
              <c:layout>
                <c:manualLayout>
                  <c:x val="-1.6528925619834833E-2"/>
                  <c:y val="0.129198966408268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22-4D32-8E31-745978D6C638}"/>
                </c:ext>
              </c:extLst>
            </c:dLbl>
            <c:dLbl>
              <c:idx val="52"/>
              <c:layout>
                <c:manualLayout>
                  <c:x val="-4.297520661157031E-2"/>
                  <c:y val="-2.58397932816537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22-4D32-8E31-745978D6C638}"/>
                </c:ext>
              </c:extLst>
            </c:dLbl>
            <c:dLbl>
              <c:idx val="8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622-4D32-8E31-745978D6C638}"/>
                </c:ext>
              </c:extLst>
            </c:dLbl>
            <c:dLbl>
              <c:idx val="125"/>
              <c:layout>
                <c:manualLayout>
                  <c:x val="-1.2121072097552918E-16"/>
                  <c:y val="-7.23514211886304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622-4D32-8E31-745978D6C638}"/>
                </c:ext>
              </c:extLst>
            </c:dLbl>
            <c:dLbl>
              <c:idx val="126"/>
              <c:layout>
                <c:manualLayout>
                  <c:x val="-6.6115702479338841E-3"/>
                  <c:y val="3.10077519379844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622-4D32-8E31-745978D6C638}"/>
                </c:ext>
              </c:extLst>
            </c:dLbl>
            <c:dLbl>
              <c:idx val="170"/>
              <c:layout>
                <c:manualLayout>
                  <c:x val="-2.6446280991735599E-2"/>
                  <c:y val="-3.10077519379844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622-4D32-8E31-745978D6C638}"/>
                </c:ext>
              </c:extLst>
            </c:dLbl>
            <c:dLbl>
              <c:idx val="277"/>
              <c:layout>
                <c:manualLayout>
                  <c:x val="-3.3057851239669422E-2"/>
                  <c:y val="-3.10077519379845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622-4D32-8E31-745978D6C638}"/>
                </c:ext>
              </c:extLst>
            </c:dLbl>
            <c:dLbl>
              <c:idx val="363"/>
              <c:layout>
                <c:manualLayout>
                  <c:x val="-6.2809917355372016E-2"/>
                  <c:y val="-2.06718346253229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622-4D32-8E31-745978D6C638}"/>
                </c:ext>
              </c:extLst>
            </c:dLbl>
            <c:dLbl>
              <c:idx val="389"/>
              <c:layout>
                <c:manualLayout>
                  <c:x val="-6.6115702479338841E-3"/>
                  <c:y val="-2.58397932816538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622-4D32-8E31-745978D6C6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'Динаміка активів'!$I$2:$I$39</c:f>
              <c:numCache>
                <c:formatCode>m/d/yyyy</c:formatCode>
                <c:ptCount val="38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45296</c:v>
                </c:pt>
                <c:pt idx="6">
                  <c:v>45295</c:v>
                </c:pt>
                <c:pt idx="7">
                  <c:v>45294</c:v>
                </c:pt>
                <c:pt idx="8">
                  <c:v>45293</c:v>
                </c:pt>
                <c:pt idx="9">
                  <c:v>45289</c:v>
                </c:pt>
                <c:pt idx="10">
                  <c:v>45288</c:v>
                </c:pt>
                <c:pt idx="11">
                  <c:v>45287</c:v>
                </c:pt>
                <c:pt idx="12">
                  <c:v>45286</c:v>
                </c:pt>
                <c:pt idx="13">
                  <c:v>45282</c:v>
                </c:pt>
                <c:pt idx="14">
                  <c:v>45281</c:v>
                </c:pt>
                <c:pt idx="15">
                  <c:v>45280</c:v>
                </c:pt>
                <c:pt idx="16">
                  <c:v>45279</c:v>
                </c:pt>
                <c:pt idx="17">
                  <c:v>45278</c:v>
                </c:pt>
                <c:pt idx="18">
                  <c:v>45275</c:v>
                </c:pt>
                <c:pt idx="19">
                  <c:v>45274</c:v>
                </c:pt>
                <c:pt idx="20">
                  <c:v>45273</c:v>
                </c:pt>
                <c:pt idx="21">
                  <c:v>45272</c:v>
                </c:pt>
                <c:pt idx="22">
                  <c:v>45271</c:v>
                </c:pt>
                <c:pt idx="23">
                  <c:v>45268</c:v>
                </c:pt>
                <c:pt idx="24">
                  <c:v>45267</c:v>
                </c:pt>
                <c:pt idx="25">
                  <c:v>45266</c:v>
                </c:pt>
                <c:pt idx="26">
                  <c:v>45265</c:v>
                </c:pt>
                <c:pt idx="27">
                  <c:v>45264</c:v>
                </c:pt>
                <c:pt idx="28">
                  <c:v>45261</c:v>
                </c:pt>
                <c:pt idx="29">
                  <c:v>45260</c:v>
                </c:pt>
                <c:pt idx="30">
                  <c:v>45259</c:v>
                </c:pt>
                <c:pt idx="31">
                  <c:v>45258</c:v>
                </c:pt>
                <c:pt idx="32">
                  <c:v>45257</c:v>
                </c:pt>
                <c:pt idx="33">
                  <c:v>45254</c:v>
                </c:pt>
                <c:pt idx="34">
                  <c:v>45252</c:v>
                </c:pt>
                <c:pt idx="35">
                  <c:v>45251</c:v>
                </c:pt>
                <c:pt idx="36">
                  <c:v>45250</c:v>
                </c:pt>
                <c:pt idx="37">
                  <c:v>45247</c:v>
                </c:pt>
              </c:numCache>
            </c:numRef>
          </c:cat>
          <c:val>
            <c:numRef>
              <c:f>'Динаміка активів'!$K$2:$K$39</c:f>
              <c:numCache>
                <c:formatCode>0%</c:formatCode>
                <c:ptCount val="38"/>
                <c:pt idx="0">
                  <c:v>1.0399207253669411</c:v>
                </c:pt>
                <c:pt idx="1">
                  <c:v>1.0377972683719883</c:v>
                </c:pt>
                <c:pt idx="2">
                  <c:v>1.0324179081599365</c:v>
                </c:pt>
                <c:pt idx="3">
                  <c:v>1.03425819697421</c:v>
                </c:pt>
                <c:pt idx="4">
                  <c:v>1.0343997881426923</c:v>
                </c:pt>
                <c:pt idx="5">
                  <c:v>1.0298697767535359</c:v>
                </c:pt>
                <c:pt idx="6">
                  <c:v>1.0329841737398664</c:v>
                </c:pt>
                <c:pt idx="7">
                  <c:v>1.0376557762975054</c:v>
                </c:pt>
                <c:pt idx="8">
                  <c:v>1.0368063283806106</c:v>
                </c:pt>
                <c:pt idx="9">
                  <c:v>1.0411948476952837</c:v>
                </c:pt>
                <c:pt idx="10">
                  <c:v>1.0436013879332018</c:v>
                </c:pt>
                <c:pt idx="11">
                  <c:v>1.0461495334958881</c:v>
                </c:pt>
                <c:pt idx="12">
                  <c:v>1.0394960509554934</c:v>
                </c:pt>
                <c:pt idx="13">
                  <c:v>1.0385051251204009</c:v>
                </c:pt>
                <c:pt idx="14">
                  <c:v>1.0421857876866616</c:v>
                </c:pt>
                <c:pt idx="15">
                  <c:v>1.0423272656048594</c:v>
                </c:pt>
                <c:pt idx="16">
                  <c:v>1.0389297853755632</c:v>
                </c:pt>
                <c:pt idx="17">
                  <c:v>1.0369479195490927</c:v>
                </c:pt>
                <c:pt idx="18">
                  <c:v>1.0390713907003311</c:v>
                </c:pt>
                <c:pt idx="19">
                  <c:v>1.0406285821153536</c:v>
                </c:pt>
                <c:pt idx="20">
                  <c:v>1.0328425825713841</c:v>
                </c:pt>
                <c:pt idx="21">
                  <c:v>1.0198188281401306</c:v>
                </c:pt>
                <c:pt idx="22">
                  <c:v>1.0168460223222822</c:v>
                </c:pt>
                <c:pt idx="23">
                  <c:v>1.0167044311537998</c:v>
                </c:pt>
                <c:pt idx="24">
                  <c:v>1.0216591027981188</c:v>
                </c:pt>
                <c:pt idx="25">
                  <c:v>1.0219422851350835</c:v>
                </c:pt>
                <c:pt idx="26">
                  <c:v>1.0189694793172348</c:v>
                </c:pt>
                <c:pt idx="27">
                  <c:v>1.0124575030076091</c:v>
                </c:pt>
                <c:pt idx="28">
                  <c:v>1.0165628399853175</c:v>
                </c:pt>
                <c:pt idx="29">
                  <c:v>1.0111834797732657</c:v>
                </c:pt>
                <c:pt idx="30">
                  <c:v>1.0144394820843641</c:v>
                </c:pt>
                <c:pt idx="31">
                  <c:v>1.0092016139467952</c:v>
                </c:pt>
                <c:pt idx="32">
                  <c:v>1.0049546858006042</c:v>
                </c:pt>
                <c:pt idx="33">
                  <c:v>0.99886748299642514</c:v>
                </c:pt>
                <c:pt idx="34">
                  <c:v>1.0036806767225463</c:v>
                </c:pt>
                <c:pt idx="35">
                  <c:v>1.0028312146493659</c:v>
                </c:pt>
                <c:pt idx="36">
                  <c:v>1.0014156144028257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22-4D32-8E31-745978D6C638}"/>
            </c:ext>
          </c:extLst>
        </c:ser>
        <c:ser>
          <c:idx val="2"/>
          <c:order val="2"/>
          <c:tx>
            <c:strRef>
              <c:f>'Динаміка активів'!$O$1</c:f>
              <c:strCache>
                <c:ptCount val="1"/>
                <c:pt idx="0">
                  <c:v>Ukraine 26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7"/>
              <c:layout>
                <c:manualLayout>
                  <c:x val="-2.9752066115702479E-2"/>
                  <c:y val="-2.06718346253230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622-4D32-8E31-745978D6C6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'Динаміка активів'!$O$2:$O$39</c:f>
              <c:numCache>
                <c:formatCode>0%</c:formatCode>
                <c:ptCount val="38"/>
                <c:pt idx="0">
                  <c:v>0.92400690846286704</c:v>
                </c:pt>
                <c:pt idx="1">
                  <c:v>0.92400690846286704</c:v>
                </c:pt>
                <c:pt idx="2">
                  <c:v>0.92400690846286704</c:v>
                </c:pt>
                <c:pt idx="3">
                  <c:v>0.92020725388601043</c:v>
                </c:pt>
                <c:pt idx="4">
                  <c:v>0.91882556131260806</c:v>
                </c:pt>
                <c:pt idx="5">
                  <c:v>0.91329879101899836</c:v>
                </c:pt>
                <c:pt idx="6">
                  <c:v>0.91502590673575124</c:v>
                </c:pt>
                <c:pt idx="7">
                  <c:v>0.92849740932642488</c:v>
                </c:pt>
                <c:pt idx="8">
                  <c:v>0.93816925734024181</c:v>
                </c:pt>
                <c:pt idx="9">
                  <c:v>0.93851468048359243</c:v>
                </c:pt>
                <c:pt idx="10">
                  <c:v>0.93160621761658025</c:v>
                </c:pt>
                <c:pt idx="11">
                  <c:v>0.92849740932642488</c:v>
                </c:pt>
                <c:pt idx="12">
                  <c:v>0.93298791018998284</c:v>
                </c:pt>
                <c:pt idx="13">
                  <c:v>0.93298791018998284</c:v>
                </c:pt>
                <c:pt idx="14">
                  <c:v>0.93264248704663211</c:v>
                </c:pt>
                <c:pt idx="15">
                  <c:v>0.94335060449050079</c:v>
                </c:pt>
                <c:pt idx="16">
                  <c:v>0.95958549222797929</c:v>
                </c:pt>
                <c:pt idx="17">
                  <c:v>0.98065630397236614</c:v>
                </c:pt>
                <c:pt idx="18">
                  <c:v>0.98963730569948183</c:v>
                </c:pt>
                <c:pt idx="19">
                  <c:v>0.96096718480138177</c:v>
                </c:pt>
                <c:pt idx="20">
                  <c:v>1.0138169257340242</c:v>
                </c:pt>
                <c:pt idx="21">
                  <c:v>1.0203799654576857</c:v>
                </c:pt>
                <c:pt idx="22">
                  <c:v>0.97789291882556129</c:v>
                </c:pt>
                <c:pt idx="23">
                  <c:v>0.95785837651122629</c:v>
                </c:pt>
                <c:pt idx="24">
                  <c:v>0.96753022452504323</c:v>
                </c:pt>
                <c:pt idx="25">
                  <c:v>0.963385146804836</c:v>
                </c:pt>
                <c:pt idx="26">
                  <c:v>0.94024179620034543</c:v>
                </c:pt>
                <c:pt idx="27">
                  <c:v>0.95544041450777206</c:v>
                </c:pt>
                <c:pt idx="28">
                  <c:v>0.95993091537132991</c:v>
                </c:pt>
                <c:pt idx="29">
                  <c:v>0.96062176165803104</c:v>
                </c:pt>
                <c:pt idx="30">
                  <c:v>0.97823834196891191</c:v>
                </c:pt>
                <c:pt idx="31">
                  <c:v>0.98272884283246975</c:v>
                </c:pt>
                <c:pt idx="32">
                  <c:v>0.97512953367875654</c:v>
                </c:pt>
                <c:pt idx="33">
                  <c:v>0.99136442141623493</c:v>
                </c:pt>
                <c:pt idx="34">
                  <c:v>0.99965457685664949</c:v>
                </c:pt>
                <c:pt idx="35">
                  <c:v>0.99896373056994825</c:v>
                </c:pt>
                <c:pt idx="36">
                  <c:v>1.0017271157167531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22-4D32-8E31-745978D6C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960319"/>
        <c:axId val="2023967391"/>
      </c:lineChart>
      <c:dateAx>
        <c:axId val="2023960319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67391"/>
        <c:crosses val="autoZero"/>
        <c:auto val="0"/>
        <c:lblOffset val="100"/>
        <c:baseTimeUnit val="days"/>
        <c:majorUnit val="10"/>
        <c:majorTimeUnit val="days"/>
      </c:dateAx>
      <c:valAx>
        <c:axId val="2023967391"/>
        <c:scaling>
          <c:orientation val="minMax"/>
          <c:max val="1.07"/>
          <c:min val="0.9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603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3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1558502204987"/>
          <c:y val="0.21793039487505783"/>
          <c:w val="0.82483696793471584"/>
          <c:h val="0.700201680880493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'Калькулятор YTM  (Gov B)'!$B$24</c:f>
              <c:strCache>
                <c:ptCount val="1"/>
                <c:pt idx="0">
                  <c:v>13.12.2023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4C-418A-ADBE-F58F46010A3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4C-418A-ADBE-F58F46010A3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4C-418A-ADBE-F58F46010A30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4C-418A-ADBE-F58F46010A30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4C-418A-ADBE-F58F46010A30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4C-418A-ADBE-F58F46010A30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4C-418A-ADBE-F58F46010A30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2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4C-418A-ADBE-F58F46010A30}"/>
              </c:ext>
            </c:extLst>
          </c:dPt>
          <c:xVal>
            <c:numRef>
              <c:f>'Калькулятор YTM  (Gov B)'!$C$12:$O$12</c:f>
              <c:numCache>
                <c:formatCode>General</c:formatCode>
                <c:ptCount val="13"/>
                <c:pt idx="0">
                  <c:v>0.60821917808219184</c:v>
                </c:pt>
                <c:pt idx="1">
                  <c:v>1.6082191780821917</c:v>
                </c:pt>
                <c:pt idx="2">
                  <c:v>2.0273972602739727</c:v>
                </c:pt>
                <c:pt idx="3">
                  <c:v>2.6082191780821917</c:v>
                </c:pt>
                <c:pt idx="4">
                  <c:v>3.6082191780821917</c:v>
                </c:pt>
                <c:pt idx="5">
                  <c:v>4.4109589041095889</c:v>
                </c:pt>
                <c:pt idx="6">
                  <c:v>4.6109589041095891</c:v>
                </c:pt>
                <c:pt idx="7">
                  <c:v>5.6109589041095891</c:v>
                </c:pt>
                <c:pt idx="8">
                  <c:v>6.7780821917808218</c:v>
                </c:pt>
                <c:pt idx="9">
                  <c:v>7.3287671232876717</c:v>
                </c:pt>
                <c:pt idx="10">
                  <c:v>8.0164383561643842</c:v>
                </c:pt>
                <c:pt idx="11">
                  <c:v>10.67945205479452</c:v>
                </c:pt>
                <c:pt idx="12">
                  <c:v>11.147945205479452</c:v>
                </c:pt>
              </c:numCache>
            </c:numRef>
          </c:xVal>
          <c:yVal>
            <c:numRef>
              <c:f>'Калькулятор YTM  (Gov B)'!$C$24:$O$24</c:f>
              <c:numCache>
                <c:formatCode>0%</c:formatCode>
                <c:ptCount val="13"/>
                <c:pt idx="0">
                  <c:v>1.7434766464594151</c:v>
                </c:pt>
                <c:pt idx="1">
                  <c:v>0.87478375435175593</c:v>
                </c:pt>
                <c:pt idx="2">
                  <c:v>0.7427337879554381</c:v>
                </c:pt>
                <c:pt idx="3">
                  <c:v>0.62838745348741509</c:v>
                </c:pt>
                <c:pt idx="4">
                  <c:v>0.50619962764742554</c:v>
                </c:pt>
                <c:pt idx="5">
                  <c:v>0.50222249450020984</c:v>
                </c:pt>
                <c:pt idx="6">
                  <c:v>0.44833523243637119</c:v>
                </c:pt>
                <c:pt idx="7">
                  <c:v>0.41474258729955021</c:v>
                </c:pt>
                <c:pt idx="8">
                  <c:v>0.41176060869689329</c:v>
                </c:pt>
                <c:pt idx="9">
                  <c:v>0.36665889966726756</c:v>
                </c:pt>
                <c:pt idx="10">
                  <c:v>0.32308359866230163</c:v>
                </c:pt>
                <c:pt idx="11">
                  <c:v>0.32984703469044235</c:v>
                </c:pt>
                <c:pt idx="12">
                  <c:v>0.32971765020072208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B4C-418A-ADBE-F58F46010A30}"/>
            </c:ext>
          </c:extLst>
        </c:ser>
        <c:ser>
          <c:idx val="1"/>
          <c:order val="1"/>
          <c:tx>
            <c:strRef>
              <c:f>'Калькулятор YTM  (Gov B)'!$B$25</c:f>
              <c:strCache>
                <c:ptCount val="1"/>
                <c:pt idx="0">
                  <c:v>11.01.2024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B4C-418A-ADBE-F58F46010A30}"/>
                </c:ext>
              </c:extLst>
            </c:dLbl>
            <c:dLbl>
              <c:idx val="12"/>
              <c:layout>
                <c:manualLayout>
                  <c:x val="-1.7323778973679187E-2"/>
                  <c:y val="-3.97895317277877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B4C-418A-ADBE-F58F46010A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'Калькулятор YTM  (Gov B)'!$C$12:$O$12</c:f>
              <c:numCache>
                <c:formatCode>General</c:formatCode>
                <c:ptCount val="13"/>
                <c:pt idx="0">
                  <c:v>0.60821917808219184</c:v>
                </c:pt>
                <c:pt idx="1">
                  <c:v>1.6082191780821917</c:v>
                </c:pt>
                <c:pt idx="2">
                  <c:v>2.0273972602739727</c:v>
                </c:pt>
                <c:pt idx="3">
                  <c:v>2.6082191780821917</c:v>
                </c:pt>
                <c:pt idx="4">
                  <c:v>3.6082191780821917</c:v>
                </c:pt>
                <c:pt idx="5">
                  <c:v>4.4109589041095889</c:v>
                </c:pt>
                <c:pt idx="6">
                  <c:v>4.6109589041095891</c:v>
                </c:pt>
                <c:pt idx="7">
                  <c:v>5.6109589041095891</c:v>
                </c:pt>
                <c:pt idx="8">
                  <c:v>6.7780821917808218</c:v>
                </c:pt>
                <c:pt idx="9">
                  <c:v>7.3287671232876717</c:v>
                </c:pt>
                <c:pt idx="10">
                  <c:v>8.0164383561643842</c:v>
                </c:pt>
                <c:pt idx="11">
                  <c:v>10.67945205479452</c:v>
                </c:pt>
                <c:pt idx="12">
                  <c:v>11.147945205479452</c:v>
                </c:pt>
              </c:numCache>
            </c:numRef>
          </c:xVal>
          <c:yVal>
            <c:numRef>
              <c:f>'Калькулятор YTM  (Gov B)'!$C$25:$O$25</c:f>
              <c:numCache>
                <c:formatCode>0%</c:formatCode>
                <c:ptCount val="13"/>
                <c:pt idx="0">
                  <c:v>1.8397452028198351</c:v>
                </c:pt>
                <c:pt idx="1">
                  <c:v>0.9239943876222948</c:v>
                </c:pt>
                <c:pt idx="2">
                  <c:v>0.74078020147402612</c:v>
                </c:pt>
                <c:pt idx="3">
                  <c:v>0.66835649998312574</c:v>
                </c:pt>
                <c:pt idx="4">
                  <c:v>0.54806355952489805</c:v>
                </c:pt>
                <c:pt idx="5">
                  <c:v>0.53262406763284176</c:v>
                </c:pt>
                <c:pt idx="6">
                  <c:v>0.47744468667433326</c:v>
                </c:pt>
                <c:pt idx="7">
                  <c:v>0.41853396992245828</c:v>
                </c:pt>
                <c:pt idx="8">
                  <c:v>0.42453356669993203</c:v>
                </c:pt>
                <c:pt idx="9">
                  <c:v>0.38844578956204617</c:v>
                </c:pt>
                <c:pt idx="10">
                  <c:v>0.32901721546227258</c:v>
                </c:pt>
                <c:pt idx="11">
                  <c:v>0.35540150555789535</c:v>
                </c:pt>
                <c:pt idx="12">
                  <c:v>0.3428960385772295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B4C-418A-ADBE-F58F46010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63295"/>
        <c:axId val="1633670367"/>
      </c:scatterChart>
      <c:valAx>
        <c:axId val="1633663295"/>
        <c:scaling>
          <c:orientation val="minMax"/>
          <c:min val="0"/>
        </c:scaling>
        <c:delete val="0"/>
        <c:axPos val="b"/>
        <c:title>
          <c:tx>
            <c:strRef>
              <c:f>Чарты!$H$8</c:f>
              <c:strCache>
                <c:ptCount val="1"/>
                <c:pt idx="0">
                  <c:v>Лет до погашения</c:v>
                </c:pt>
              </c:strCache>
            </c:strRef>
          </c:tx>
          <c:layout>
            <c:manualLayout>
              <c:xMode val="edge"/>
              <c:yMode val="edge"/>
              <c:x val="0.70689244261918316"/>
              <c:y val="0.85116541397913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70367"/>
        <c:crosses val="autoZero"/>
        <c:crossBetween val="midCat"/>
        <c:majorUnit val="1"/>
      </c:valAx>
      <c:valAx>
        <c:axId val="1633670367"/>
        <c:scaling>
          <c:orientation val="minMax"/>
        </c:scaling>
        <c:delete val="0"/>
        <c:axPos val="l"/>
        <c:title>
          <c:tx>
            <c:strRef>
              <c:f>Чарты!$H$9</c:f>
              <c:strCache>
                <c:ptCount val="1"/>
                <c:pt idx="0">
                  <c:v>Доходность (YTM)</c:v>
                </c:pt>
              </c:strCache>
            </c:strRef>
          </c:tx>
          <c:layout>
            <c:manualLayout>
              <c:xMode val="edge"/>
              <c:yMode val="edge"/>
              <c:x val="7.2812529104567458E-3"/>
              <c:y val="0.33918355820829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63295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299766502211871"/>
          <c:y val="0.1995307612329289"/>
          <c:w val="0.64353562711107493"/>
          <c:h val="0.22009553959101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902417290781608E-2"/>
          <c:y val="0.20532101808783243"/>
          <c:w val="0.89755078746026851"/>
          <c:h val="0.69131901373752236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'Warrants + 2026'!$G$4:$G$672</c:f>
              <c:numCache>
                <c:formatCode>m/d/yyyy</c:formatCode>
                <c:ptCount val="669"/>
                <c:pt idx="0">
                  <c:v>44348</c:v>
                </c:pt>
                <c:pt idx="1">
                  <c:v>44349</c:v>
                </c:pt>
                <c:pt idx="2">
                  <c:v>44350</c:v>
                </c:pt>
                <c:pt idx="3">
                  <c:v>44351</c:v>
                </c:pt>
                <c:pt idx="4">
                  <c:v>44354</c:v>
                </c:pt>
                <c:pt idx="5">
                  <c:v>44355</c:v>
                </c:pt>
                <c:pt idx="6">
                  <c:v>44356</c:v>
                </c:pt>
                <c:pt idx="7">
                  <c:v>44357</c:v>
                </c:pt>
                <c:pt idx="8">
                  <c:v>44358</c:v>
                </c:pt>
                <c:pt idx="9">
                  <c:v>44361</c:v>
                </c:pt>
                <c:pt idx="10">
                  <c:v>44362</c:v>
                </c:pt>
                <c:pt idx="11">
                  <c:v>44363</c:v>
                </c:pt>
                <c:pt idx="12">
                  <c:v>44364</c:v>
                </c:pt>
                <c:pt idx="13">
                  <c:v>44365</c:v>
                </c:pt>
                <c:pt idx="14">
                  <c:v>44368</c:v>
                </c:pt>
                <c:pt idx="15">
                  <c:v>44369</c:v>
                </c:pt>
                <c:pt idx="16">
                  <c:v>44370</c:v>
                </c:pt>
                <c:pt idx="17">
                  <c:v>44371</c:v>
                </c:pt>
                <c:pt idx="18">
                  <c:v>44372</c:v>
                </c:pt>
                <c:pt idx="19">
                  <c:v>44375</c:v>
                </c:pt>
                <c:pt idx="20">
                  <c:v>44376</c:v>
                </c:pt>
                <c:pt idx="21">
                  <c:v>44377</c:v>
                </c:pt>
                <c:pt idx="22">
                  <c:v>44378</c:v>
                </c:pt>
                <c:pt idx="23">
                  <c:v>44379</c:v>
                </c:pt>
                <c:pt idx="24">
                  <c:v>44382</c:v>
                </c:pt>
                <c:pt idx="25">
                  <c:v>44383</c:v>
                </c:pt>
                <c:pt idx="26">
                  <c:v>44384</c:v>
                </c:pt>
                <c:pt idx="27">
                  <c:v>44385</c:v>
                </c:pt>
                <c:pt idx="28">
                  <c:v>44386</c:v>
                </c:pt>
                <c:pt idx="29">
                  <c:v>44389</c:v>
                </c:pt>
                <c:pt idx="30">
                  <c:v>44390</c:v>
                </c:pt>
                <c:pt idx="31">
                  <c:v>44391</c:v>
                </c:pt>
                <c:pt idx="32">
                  <c:v>44392</c:v>
                </c:pt>
                <c:pt idx="33">
                  <c:v>44393</c:v>
                </c:pt>
                <c:pt idx="34">
                  <c:v>44396</c:v>
                </c:pt>
                <c:pt idx="35">
                  <c:v>44397</c:v>
                </c:pt>
                <c:pt idx="36">
                  <c:v>44398</c:v>
                </c:pt>
                <c:pt idx="37">
                  <c:v>44399</c:v>
                </c:pt>
                <c:pt idx="38">
                  <c:v>44400</c:v>
                </c:pt>
                <c:pt idx="39">
                  <c:v>44403</c:v>
                </c:pt>
                <c:pt idx="40">
                  <c:v>44404</c:v>
                </c:pt>
                <c:pt idx="41">
                  <c:v>44405</c:v>
                </c:pt>
                <c:pt idx="42">
                  <c:v>44406</c:v>
                </c:pt>
                <c:pt idx="43">
                  <c:v>44407</c:v>
                </c:pt>
                <c:pt idx="44">
                  <c:v>44410</c:v>
                </c:pt>
                <c:pt idx="45">
                  <c:v>44411</c:v>
                </c:pt>
                <c:pt idx="46">
                  <c:v>44412</c:v>
                </c:pt>
                <c:pt idx="47">
                  <c:v>44413</c:v>
                </c:pt>
                <c:pt idx="48">
                  <c:v>44414</c:v>
                </c:pt>
                <c:pt idx="49">
                  <c:v>44417</c:v>
                </c:pt>
                <c:pt idx="50">
                  <c:v>44418</c:v>
                </c:pt>
                <c:pt idx="51">
                  <c:v>44419</c:v>
                </c:pt>
                <c:pt idx="52">
                  <c:v>44420</c:v>
                </c:pt>
                <c:pt idx="53">
                  <c:v>44421</c:v>
                </c:pt>
                <c:pt idx="54">
                  <c:v>44424</c:v>
                </c:pt>
                <c:pt idx="55">
                  <c:v>44425</c:v>
                </c:pt>
                <c:pt idx="56">
                  <c:v>44426</c:v>
                </c:pt>
                <c:pt idx="57">
                  <c:v>44427</c:v>
                </c:pt>
                <c:pt idx="58">
                  <c:v>44428</c:v>
                </c:pt>
                <c:pt idx="59">
                  <c:v>44431</c:v>
                </c:pt>
                <c:pt idx="60">
                  <c:v>44432</c:v>
                </c:pt>
                <c:pt idx="61">
                  <c:v>44433</c:v>
                </c:pt>
                <c:pt idx="62">
                  <c:v>44434</c:v>
                </c:pt>
                <c:pt idx="63">
                  <c:v>44435</c:v>
                </c:pt>
                <c:pt idx="64">
                  <c:v>44438</c:v>
                </c:pt>
                <c:pt idx="65">
                  <c:v>44439</c:v>
                </c:pt>
                <c:pt idx="66">
                  <c:v>44440</c:v>
                </c:pt>
                <c:pt idx="67">
                  <c:v>44441</c:v>
                </c:pt>
                <c:pt idx="68">
                  <c:v>44442</c:v>
                </c:pt>
                <c:pt idx="69">
                  <c:v>44445</c:v>
                </c:pt>
                <c:pt idx="70">
                  <c:v>44446</c:v>
                </c:pt>
                <c:pt idx="71">
                  <c:v>44447</c:v>
                </c:pt>
                <c:pt idx="72">
                  <c:v>44448</c:v>
                </c:pt>
                <c:pt idx="73">
                  <c:v>44449</c:v>
                </c:pt>
                <c:pt idx="74">
                  <c:v>44452</c:v>
                </c:pt>
                <c:pt idx="75">
                  <c:v>44453</c:v>
                </c:pt>
                <c:pt idx="76">
                  <c:v>44454</c:v>
                </c:pt>
                <c:pt idx="77">
                  <c:v>44455</c:v>
                </c:pt>
                <c:pt idx="78">
                  <c:v>44456</c:v>
                </c:pt>
                <c:pt idx="79">
                  <c:v>44459</c:v>
                </c:pt>
                <c:pt idx="80">
                  <c:v>44460</c:v>
                </c:pt>
                <c:pt idx="81">
                  <c:v>44461</c:v>
                </c:pt>
                <c:pt idx="82">
                  <c:v>44462</c:v>
                </c:pt>
                <c:pt idx="83">
                  <c:v>44463</c:v>
                </c:pt>
                <c:pt idx="84">
                  <c:v>44466</c:v>
                </c:pt>
                <c:pt idx="85">
                  <c:v>44467</c:v>
                </c:pt>
                <c:pt idx="86">
                  <c:v>44468</c:v>
                </c:pt>
                <c:pt idx="87">
                  <c:v>44469</c:v>
                </c:pt>
                <c:pt idx="88">
                  <c:v>44470</c:v>
                </c:pt>
                <c:pt idx="89">
                  <c:v>44473</c:v>
                </c:pt>
                <c:pt idx="90">
                  <c:v>44474</c:v>
                </c:pt>
                <c:pt idx="91">
                  <c:v>44475</c:v>
                </c:pt>
                <c:pt idx="92">
                  <c:v>44476</c:v>
                </c:pt>
                <c:pt idx="93">
                  <c:v>44477</c:v>
                </c:pt>
                <c:pt idx="94">
                  <c:v>44480</c:v>
                </c:pt>
                <c:pt idx="95">
                  <c:v>44481</c:v>
                </c:pt>
                <c:pt idx="96">
                  <c:v>44482</c:v>
                </c:pt>
                <c:pt idx="97">
                  <c:v>44483</c:v>
                </c:pt>
                <c:pt idx="98">
                  <c:v>44484</c:v>
                </c:pt>
                <c:pt idx="99">
                  <c:v>44487</c:v>
                </c:pt>
                <c:pt idx="100" formatCode="General">
                  <c:v>44488</c:v>
                </c:pt>
                <c:pt idx="101" formatCode="General">
                  <c:v>44489</c:v>
                </c:pt>
                <c:pt idx="102" formatCode="General">
                  <c:v>44490</c:v>
                </c:pt>
                <c:pt idx="103" formatCode="General">
                  <c:v>44491</c:v>
                </c:pt>
                <c:pt idx="104" formatCode="General">
                  <c:v>44494</c:v>
                </c:pt>
                <c:pt idx="105" formatCode="General">
                  <c:v>44495</c:v>
                </c:pt>
                <c:pt idx="106" formatCode="General">
                  <c:v>44496</c:v>
                </c:pt>
                <c:pt idx="107" formatCode="General">
                  <c:v>44497</c:v>
                </c:pt>
                <c:pt idx="108" formatCode="General">
                  <c:v>44498</c:v>
                </c:pt>
                <c:pt idx="109" formatCode="General">
                  <c:v>44501</c:v>
                </c:pt>
                <c:pt idx="110" formatCode="General">
                  <c:v>44502</c:v>
                </c:pt>
                <c:pt idx="111" formatCode="General">
                  <c:v>44503</c:v>
                </c:pt>
                <c:pt idx="112" formatCode="General">
                  <c:v>44504</c:v>
                </c:pt>
                <c:pt idx="113" formatCode="General">
                  <c:v>44505</c:v>
                </c:pt>
                <c:pt idx="114" formatCode="General">
                  <c:v>44508</c:v>
                </c:pt>
                <c:pt idx="115" formatCode="General">
                  <c:v>44509</c:v>
                </c:pt>
                <c:pt idx="116" formatCode="General">
                  <c:v>44510</c:v>
                </c:pt>
                <c:pt idx="117" formatCode="General">
                  <c:v>44511</c:v>
                </c:pt>
                <c:pt idx="118" formatCode="General">
                  <c:v>44512</c:v>
                </c:pt>
                <c:pt idx="119" formatCode="General">
                  <c:v>44515</c:v>
                </c:pt>
                <c:pt idx="120" formatCode="General">
                  <c:v>44516</c:v>
                </c:pt>
                <c:pt idx="121" formatCode="General">
                  <c:v>44517</c:v>
                </c:pt>
                <c:pt idx="122" formatCode="General">
                  <c:v>44518</c:v>
                </c:pt>
                <c:pt idx="123" formatCode="General">
                  <c:v>44519</c:v>
                </c:pt>
                <c:pt idx="124" formatCode="General">
                  <c:v>44522</c:v>
                </c:pt>
                <c:pt idx="125" formatCode="General">
                  <c:v>44523</c:v>
                </c:pt>
                <c:pt idx="126" formatCode="General">
                  <c:v>44524</c:v>
                </c:pt>
                <c:pt idx="127" formatCode="General">
                  <c:v>44525</c:v>
                </c:pt>
                <c:pt idx="128" formatCode="General">
                  <c:v>44526</c:v>
                </c:pt>
                <c:pt idx="129" formatCode="General">
                  <c:v>44529</c:v>
                </c:pt>
                <c:pt idx="130" formatCode="General">
                  <c:v>44530</c:v>
                </c:pt>
                <c:pt idx="131" formatCode="General">
                  <c:v>44531</c:v>
                </c:pt>
                <c:pt idx="132" formatCode="General">
                  <c:v>44532</c:v>
                </c:pt>
                <c:pt idx="133" formatCode="General">
                  <c:v>44533</c:v>
                </c:pt>
                <c:pt idx="134" formatCode="General">
                  <c:v>44536</c:v>
                </c:pt>
                <c:pt idx="135" formatCode="General">
                  <c:v>44537</c:v>
                </c:pt>
                <c:pt idx="136" formatCode="General">
                  <c:v>44538</c:v>
                </c:pt>
                <c:pt idx="137" formatCode="General">
                  <c:v>44539</c:v>
                </c:pt>
                <c:pt idx="138" formatCode="General">
                  <c:v>44540</c:v>
                </c:pt>
                <c:pt idx="139" formatCode="General">
                  <c:v>44543</c:v>
                </c:pt>
                <c:pt idx="140" formatCode="General">
                  <c:v>44544</c:v>
                </c:pt>
                <c:pt idx="141" formatCode="General">
                  <c:v>44545</c:v>
                </c:pt>
                <c:pt idx="142" formatCode="General">
                  <c:v>44546</c:v>
                </c:pt>
                <c:pt idx="143" formatCode="General">
                  <c:v>44547</c:v>
                </c:pt>
                <c:pt idx="144" formatCode="General">
                  <c:v>44550</c:v>
                </c:pt>
                <c:pt idx="145" formatCode="General">
                  <c:v>44551</c:v>
                </c:pt>
                <c:pt idx="146" formatCode="General">
                  <c:v>44552</c:v>
                </c:pt>
                <c:pt idx="147" formatCode="General">
                  <c:v>44553</c:v>
                </c:pt>
                <c:pt idx="148" formatCode="General">
                  <c:v>44557</c:v>
                </c:pt>
                <c:pt idx="149" formatCode="General">
                  <c:v>44558</c:v>
                </c:pt>
                <c:pt idx="150" formatCode="General">
                  <c:v>44559</c:v>
                </c:pt>
                <c:pt idx="151" formatCode="General">
                  <c:v>44560</c:v>
                </c:pt>
                <c:pt idx="152" formatCode="General">
                  <c:v>44564</c:v>
                </c:pt>
                <c:pt idx="153" formatCode="General">
                  <c:v>44565</c:v>
                </c:pt>
                <c:pt idx="154" formatCode="General">
                  <c:v>44566</c:v>
                </c:pt>
                <c:pt idx="155" formatCode="General">
                  <c:v>44567</c:v>
                </c:pt>
                <c:pt idx="156" formatCode="General">
                  <c:v>44568</c:v>
                </c:pt>
                <c:pt idx="157" formatCode="General">
                  <c:v>44571</c:v>
                </c:pt>
                <c:pt idx="158" formatCode="General">
                  <c:v>44572</c:v>
                </c:pt>
                <c:pt idx="159" formatCode="General">
                  <c:v>44573</c:v>
                </c:pt>
                <c:pt idx="160" formatCode="General">
                  <c:v>44574</c:v>
                </c:pt>
                <c:pt idx="161" formatCode="General">
                  <c:v>44575</c:v>
                </c:pt>
                <c:pt idx="162" formatCode="General">
                  <c:v>44578</c:v>
                </c:pt>
                <c:pt idx="163" formatCode="General">
                  <c:v>44579</c:v>
                </c:pt>
                <c:pt idx="164" formatCode="General">
                  <c:v>44580</c:v>
                </c:pt>
                <c:pt idx="165" formatCode="General">
                  <c:v>44581</c:v>
                </c:pt>
                <c:pt idx="166" formatCode="General">
                  <c:v>44582</c:v>
                </c:pt>
                <c:pt idx="167" formatCode="General">
                  <c:v>44585</c:v>
                </c:pt>
                <c:pt idx="168" formatCode="General">
                  <c:v>44586</c:v>
                </c:pt>
                <c:pt idx="169" formatCode="General">
                  <c:v>44587</c:v>
                </c:pt>
                <c:pt idx="170" formatCode="General">
                  <c:v>44588</c:v>
                </c:pt>
                <c:pt idx="171" formatCode="General">
                  <c:v>44589</c:v>
                </c:pt>
                <c:pt idx="172" formatCode="General">
                  <c:v>44592</c:v>
                </c:pt>
                <c:pt idx="173" formatCode="General">
                  <c:v>44593</c:v>
                </c:pt>
                <c:pt idx="174" formatCode="General">
                  <c:v>44594</c:v>
                </c:pt>
                <c:pt idx="175" formatCode="General">
                  <c:v>44595</c:v>
                </c:pt>
                <c:pt idx="176" formatCode="General">
                  <c:v>44596</c:v>
                </c:pt>
                <c:pt idx="177" formatCode="General">
                  <c:v>44599</c:v>
                </c:pt>
                <c:pt idx="178" formatCode="General">
                  <c:v>44600</c:v>
                </c:pt>
                <c:pt idx="179" formatCode="General">
                  <c:v>44601</c:v>
                </c:pt>
                <c:pt idx="180" formatCode="General">
                  <c:v>44602</c:v>
                </c:pt>
                <c:pt idx="181" formatCode="General">
                  <c:v>44603</c:v>
                </c:pt>
                <c:pt idx="182" formatCode="General">
                  <c:v>44606</c:v>
                </c:pt>
                <c:pt idx="183" formatCode="General">
                  <c:v>44607</c:v>
                </c:pt>
                <c:pt idx="184" formatCode="General">
                  <c:v>44608</c:v>
                </c:pt>
                <c:pt idx="185" formatCode="General">
                  <c:v>44609</c:v>
                </c:pt>
                <c:pt idx="186" formatCode="General">
                  <c:v>44610</c:v>
                </c:pt>
                <c:pt idx="187" formatCode="General">
                  <c:v>44613</c:v>
                </c:pt>
                <c:pt idx="188" formatCode="General">
                  <c:v>44614</c:v>
                </c:pt>
                <c:pt idx="189" formatCode="General">
                  <c:v>44615</c:v>
                </c:pt>
                <c:pt idx="190" formatCode="General">
                  <c:v>44616</c:v>
                </c:pt>
                <c:pt idx="191" formatCode="General">
                  <c:v>44617</c:v>
                </c:pt>
                <c:pt idx="192" formatCode="General">
                  <c:v>44620</c:v>
                </c:pt>
                <c:pt idx="193" formatCode="General">
                  <c:v>44621</c:v>
                </c:pt>
                <c:pt idx="194" formatCode="General">
                  <c:v>44622</c:v>
                </c:pt>
                <c:pt idx="195" formatCode="General">
                  <c:v>44623</c:v>
                </c:pt>
                <c:pt idx="196" formatCode="General">
                  <c:v>44624</c:v>
                </c:pt>
                <c:pt idx="197" formatCode="General">
                  <c:v>44627</c:v>
                </c:pt>
                <c:pt idx="198" formatCode="General">
                  <c:v>44628</c:v>
                </c:pt>
                <c:pt idx="199" formatCode="General">
                  <c:v>44629</c:v>
                </c:pt>
                <c:pt idx="200" formatCode="General">
                  <c:v>44630</c:v>
                </c:pt>
                <c:pt idx="201" formatCode="General">
                  <c:v>44631</c:v>
                </c:pt>
                <c:pt idx="202" formatCode="General">
                  <c:v>44634</c:v>
                </c:pt>
                <c:pt idx="203" formatCode="General">
                  <c:v>44635</c:v>
                </c:pt>
                <c:pt idx="204" formatCode="General">
                  <c:v>44636</c:v>
                </c:pt>
                <c:pt idx="205" formatCode="General">
                  <c:v>44637</c:v>
                </c:pt>
                <c:pt idx="206" formatCode="General">
                  <c:v>44638</c:v>
                </c:pt>
                <c:pt idx="207" formatCode="General">
                  <c:v>44641</c:v>
                </c:pt>
                <c:pt idx="208" formatCode="General">
                  <c:v>44642</c:v>
                </c:pt>
                <c:pt idx="209" formatCode="General">
                  <c:v>44643</c:v>
                </c:pt>
                <c:pt idx="210" formatCode="General">
                  <c:v>44644</c:v>
                </c:pt>
                <c:pt idx="211" formatCode="General">
                  <c:v>44645</c:v>
                </c:pt>
                <c:pt idx="212" formatCode="General">
                  <c:v>44648</c:v>
                </c:pt>
                <c:pt idx="213" formatCode="General">
                  <c:v>44649</c:v>
                </c:pt>
                <c:pt idx="214" formatCode="General">
                  <c:v>44650</c:v>
                </c:pt>
                <c:pt idx="215" formatCode="General">
                  <c:v>44651</c:v>
                </c:pt>
                <c:pt idx="216" formatCode="General">
                  <c:v>44652</c:v>
                </c:pt>
                <c:pt idx="217" formatCode="General">
                  <c:v>44655</c:v>
                </c:pt>
                <c:pt idx="218" formatCode="General">
                  <c:v>44656</c:v>
                </c:pt>
                <c:pt idx="219" formatCode="General">
                  <c:v>44657</c:v>
                </c:pt>
                <c:pt idx="220" formatCode="General">
                  <c:v>44658</c:v>
                </c:pt>
                <c:pt idx="221" formatCode="General">
                  <c:v>44659</c:v>
                </c:pt>
                <c:pt idx="222" formatCode="General">
                  <c:v>44662</c:v>
                </c:pt>
                <c:pt idx="223" formatCode="General">
                  <c:v>44663</c:v>
                </c:pt>
                <c:pt idx="224" formatCode="General">
                  <c:v>44664</c:v>
                </c:pt>
                <c:pt idx="225" formatCode="General">
                  <c:v>44665</c:v>
                </c:pt>
                <c:pt idx="226" formatCode="General">
                  <c:v>44670</c:v>
                </c:pt>
                <c:pt idx="227" formatCode="General">
                  <c:v>44671</c:v>
                </c:pt>
                <c:pt idx="228" formatCode="General">
                  <c:v>44672</c:v>
                </c:pt>
                <c:pt idx="229" formatCode="General">
                  <c:v>44673</c:v>
                </c:pt>
                <c:pt idx="230" formatCode="General">
                  <c:v>44676</c:v>
                </c:pt>
                <c:pt idx="231" formatCode="General">
                  <c:v>44677</c:v>
                </c:pt>
                <c:pt idx="232" formatCode="General">
                  <c:v>44678</c:v>
                </c:pt>
                <c:pt idx="233" formatCode="General">
                  <c:v>44679</c:v>
                </c:pt>
                <c:pt idx="234" formatCode="General">
                  <c:v>44680</c:v>
                </c:pt>
                <c:pt idx="235" formatCode="General">
                  <c:v>44683</c:v>
                </c:pt>
                <c:pt idx="236" formatCode="General">
                  <c:v>44684</c:v>
                </c:pt>
                <c:pt idx="237" formatCode="General">
                  <c:v>44685</c:v>
                </c:pt>
                <c:pt idx="238" formatCode="General">
                  <c:v>44686</c:v>
                </c:pt>
                <c:pt idx="239" formatCode="General">
                  <c:v>44687</c:v>
                </c:pt>
                <c:pt idx="240" formatCode="General">
                  <c:v>44690</c:v>
                </c:pt>
                <c:pt idx="241" formatCode="General">
                  <c:v>44691</c:v>
                </c:pt>
                <c:pt idx="242" formatCode="General">
                  <c:v>44692</c:v>
                </c:pt>
                <c:pt idx="243" formatCode="General">
                  <c:v>44693</c:v>
                </c:pt>
                <c:pt idx="244" formatCode="General">
                  <c:v>44694</c:v>
                </c:pt>
                <c:pt idx="245" formatCode="General">
                  <c:v>44697</c:v>
                </c:pt>
                <c:pt idx="246" formatCode="General">
                  <c:v>44698</c:v>
                </c:pt>
                <c:pt idx="247" formatCode="General">
                  <c:v>44699</c:v>
                </c:pt>
                <c:pt idx="248" formatCode="General">
                  <c:v>44700</c:v>
                </c:pt>
                <c:pt idx="249" formatCode="General">
                  <c:v>44701</c:v>
                </c:pt>
                <c:pt idx="250" formatCode="General">
                  <c:v>44704</c:v>
                </c:pt>
                <c:pt idx="251" formatCode="General">
                  <c:v>44705</c:v>
                </c:pt>
                <c:pt idx="252" formatCode="General">
                  <c:v>44706</c:v>
                </c:pt>
                <c:pt idx="253" formatCode="General">
                  <c:v>44707</c:v>
                </c:pt>
                <c:pt idx="254" formatCode="General">
                  <c:v>44708</c:v>
                </c:pt>
                <c:pt idx="255" formatCode="General">
                  <c:v>44711</c:v>
                </c:pt>
                <c:pt idx="256" formatCode="General">
                  <c:v>44712</c:v>
                </c:pt>
                <c:pt idx="257" formatCode="General">
                  <c:v>44713</c:v>
                </c:pt>
                <c:pt idx="258" formatCode="General">
                  <c:v>44714</c:v>
                </c:pt>
                <c:pt idx="259" formatCode="General">
                  <c:v>44715</c:v>
                </c:pt>
                <c:pt idx="260" formatCode="General">
                  <c:v>44718</c:v>
                </c:pt>
                <c:pt idx="261" formatCode="General">
                  <c:v>44719</c:v>
                </c:pt>
                <c:pt idx="262" formatCode="General">
                  <c:v>44720</c:v>
                </c:pt>
                <c:pt idx="263" formatCode="General">
                  <c:v>44721</c:v>
                </c:pt>
                <c:pt idx="264" formatCode="General">
                  <c:v>44722</c:v>
                </c:pt>
                <c:pt idx="265" formatCode="General">
                  <c:v>44725</c:v>
                </c:pt>
                <c:pt idx="266" formatCode="General">
                  <c:v>44726</c:v>
                </c:pt>
                <c:pt idx="267" formatCode="General">
                  <c:v>44727</c:v>
                </c:pt>
                <c:pt idx="268" formatCode="General">
                  <c:v>44728</c:v>
                </c:pt>
                <c:pt idx="269" formatCode="General">
                  <c:v>44729</c:v>
                </c:pt>
                <c:pt idx="270" formatCode="General">
                  <c:v>44732</c:v>
                </c:pt>
                <c:pt idx="271" formatCode="General">
                  <c:v>44733</c:v>
                </c:pt>
                <c:pt idx="272" formatCode="General">
                  <c:v>44734</c:v>
                </c:pt>
                <c:pt idx="273" formatCode="General">
                  <c:v>44735</c:v>
                </c:pt>
                <c:pt idx="274" formatCode="General">
                  <c:v>44736</c:v>
                </c:pt>
                <c:pt idx="275" formatCode="General">
                  <c:v>44739</c:v>
                </c:pt>
                <c:pt idx="276" formatCode="General">
                  <c:v>44740</c:v>
                </c:pt>
                <c:pt idx="277" formatCode="General">
                  <c:v>44741</c:v>
                </c:pt>
                <c:pt idx="278" formatCode="General">
                  <c:v>44742</c:v>
                </c:pt>
                <c:pt idx="279" formatCode="General">
                  <c:v>44743</c:v>
                </c:pt>
                <c:pt idx="280" formatCode="General">
                  <c:v>44746</c:v>
                </c:pt>
                <c:pt idx="281" formatCode="General">
                  <c:v>44747</c:v>
                </c:pt>
                <c:pt idx="282" formatCode="General">
                  <c:v>44748</c:v>
                </c:pt>
                <c:pt idx="283" formatCode="General">
                  <c:v>44749</c:v>
                </c:pt>
                <c:pt idx="284" formatCode="General">
                  <c:v>44750</c:v>
                </c:pt>
                <c:pt idx="285" formatCode="General">
                  <c:v>44753</c:v>
                </c:pt>
                <c:pt idx="286" formatCode="General">
                  <c:v>44754</c:v>
                </c:pt>
                <c:pt idx="287" formatCode="General">
                  <c:v>44755</c:v>
                </c:pt>
                <c:pt idx="288" formatCode="General">
                  <c:v>44756</c:v>
                </c:pt>
                <c:pt idx="289" formatCode="General">
                  <c:v>44757</c:v>
                </c:pt>
                <c:pt idx="290" formatCode="General">
                  <c:v>44760</c:v>
                </c:pt>
                <c:pt idx="291" formatCode="General">
                  <c:v>44761</c:v>
                </c:pt>
                <c:pt idx="292" formatCode="General">
                  <c:v>44762</c:v>
                </c:pt>
                <c:pt idx="293" formatCode="General">
                  <c:v>44763</c:v>
                </c:pt>
                <c:pt idx="294" formatCode="General">
                  <c:v>44764</c:v>
                </c:pt>
                <c:pt idx="295" formatCode="General">
                  <c:v>44767</c:v>
                </c:pt>
                <c:pt idx="296" formatCode="General">
                  <c:v>44768</c:v>
                </c:pt>
                <c:pt idx="297" formatCode="General">
                  <c:v>44769</c:v>
                </c:pt>
                <c:pt idx="298" formatCode="General">
                  <c:v>44770</c:v>
                </c:pt>
                <c:pt idx="299" formatCode="General">
                  <c:v>44771</c:v>
                </c:pt>
                <c:pt idx="300" formatCode="General">
                  <c:v>44774</c:v>
                </c:pt>
                <c:pt idx="301" formatCode="General">
                  <c:v>44775</c:v>
                </c:pt>
                <c:pt idx="302" formatCode="General">
                  <c:v>44776</c:v>
                </c:pt>
                <c:pt idx="303" formatCode="General">
                  <c:v>44777</c:v>
                </c:pt>
                <c:pt idx="304" formatCode="General">
                  <c:v>44778</c:v>
                </c:pt>
                <c:pt idx="305" formatCode="General">
                  <c:v>44781</c:v>
                </c:pt>
                <c:pt idx="306" formatCode="General">
                  <c:v>44782</c:v>
                </c:pt>
                <c:pt idx="307" formatCode="General">
                  <c:v>44783</c:v>
                </c:pt>
                <c:pt idx="308" formatCode="General">
                  <c:v>44784</c:v>
                </c:pt>
                <c:pt idx="309" formatCode="General">
                  <c:v>44789</c:v>
                </c:pt>
                <c:pt idx="310" formatCode="General">
                  <c:v>44790</c:v>
                </c:pt>
                <c:pt idx="311" formatCode="General">
                  <c:v>44791</c:v>
                </c:pt>
                <c:pt idx="312" formatCode="General">
                  <c:v>44792</c:v>
                </c:pt>
                <c:pt idx="313" formatCode="General">
                  <c:v>44795</c:v>
                </c:pt>
                <c:pt idx="314" formatCode="General">
                  <c:v>44796</c:v>
                </c:pt>
                <c:pt idx="315" formatCode="General">
                  <c:v>44797</c:v>
                </c:pt>
                <c:pt idx="316" formatCode="General">
                  <c:v>44798</c:v>
                </c:pt>
                <c:pt idx="317" formatCode="General">
                  <c:v>44799</c:v>
                </c:pt>
                <c:pt idx="318" formatCode="General">
                  <c:v>44802</c:v>
                </c:pt>
                <c:pt idx="319" formatCode="General">
                  <c:v>44803</c:v>
                </c:pt>
                <c:pt idx="320" formatCode="General">
                  <c:v>44804</c:v>
                </c:pt>
                <c:pt idx="321" formatCode="General">
                  <c:v>44805</c:v>
                </c:pt>
                <c:pt idx="322" formatCode="General">
                  <c:v>44806</c:v>
                </c:pt>
                <c:pt idx="323" formatCode="General">
                  <c:v>44809</c:v>
                </c:pt>
                <c:pt idx="324" formatCode="General">
                  <c:v>44810</c:v>
                </c:pt>
                <c:pt idx="325" formatCode="General">
                  <c:v>44811</c:v>
                </c:pt>
                <c:pt idx="326" formatCode="General">
                  <c:v>44812</c:v>
                </c:pt>
                <c:pt idx="327" formatCode="General">
                  <c:v>44813</c:v>
                </c:pt>
                <c:pt idx="328" formatCode="General">
                  <c:v>44816</c:v>
                </c:pt>
                <c:pt idx="329" formatCode="General">
                  <c:v>44817</c:v>
                </c:pt>
                <c:pt idx="330" formatCode="General">
                  <c:v>44818</c:v>
                </c:pt>
                <c:pt idx="331" formatCode="General">
                  <c:v>44819</c:v>
                </c:pt>
                <c:pt idx="332" formatCode="General">
                  <c:v>44820</c:v>
                </c:pt>
                <c:pt idx="333" formatCode="General">
                  <c:v>44823</c:v>
                </c:pt>
                <c:pt idx="334" formatCode="General">
                  <c:v>44824</c:v>
                </c:pt>
                <c:pt idx="335" formatCode="General">
                  <c:v>44825</c:v>
                </c:pt>
                <c:pt idx="336" formatCode="General">
                  <c:v>44826</c:v>
                </c:pt>
                <c:pt idx="337" formatCode="General">
                  <c:v>44827</c:v>
                </c:pt>
                <c:pt idx="338" formatCode="General">
                  <c:v>44830</c:v>
                </c:pt>
                <c:pt idx="339" formatCode="General">
                  <c:v>44831</c:v>
                </c:pt>
                <c:pt idx="340" formatCode="General">
                  <c:v>44832</c:v>
                </c:pt>
                <c:pt idx="341" formatCode="General">
                  <c:v>44833</c:v>
                </c:pt>
                <c:pt idx="342" formatCode="General">
                  <c:v>44834</c:v>
                </c:pt>
                <c:pt idx="343" formatCode="General">
                  <c:v>44837</c:v>
                </c:pt>
                <c:pt idx="344" formatCode="General">
                  <c:v>44838</c:v>
                </c:pt>
                <c:pt idx="345" formatCode="General">
                  <c:v>44839</c:v>
                </c:pt>
                <c:pt idx="346" formatCode="General">
                  <c:v>44840</c:v>
                </c:pt>
                <c:pt idx="347" formatCode="General">
                  <c:v>44841</c:v>
                </c:pt>
                <c:pt idx="348" formatCode="General">
                  <c:v>44844</c:v>
                </c:pt>
                <c:pt idx="349" formatCode="General">
                  <c:v>44845</c:v>
                </c:pt>
                <c:pt idx="350" formatCode="General">
                  <c:v>44846</c:v>
                </c:pt>
                <c:pt idx="351" formatCode="General">
                  <c:v>44847</c:v>
                </c:pt>
                <c:pt idx="352" formatCode="General">
                  <c:v>44848</c:v>
                </c:pt>
                <c:pt idx="353" formatCode="General">
                  <c:v>44851</c:v>
                </c:pt>
                <c:pt idx="354" formatCode="General">
                  <c:v>44852</c:v>
                </c:pt>
                <c:pt idx="355" formatCode="General">
                  <c:v>44853</c:v>
                </c:pt>
                <c:pt idx="356" formatCode="General">
                  <c:v>44854</c:v>
                </c:pt>
                <c:pt idx="357" formatCode="General">
                  <c:v>44855</c:v>
                </c:pt>
                <c:pt idx="358" formatCode="General">
                  <c:v>44858</c:v>
                </c:pt>
                <c:pt idx="359" formatCode="General">
                  <c:v>44859</c:v>
                </c:pt>
                <c:pt idx="360" formatCode="General">
                  <c:v>44860</c:v>
                </c:pt>
                <c:pt idx="361" formatCode="General">
                  <c:v>44861</c:v>
                </c:pt>
                <c:pt idx="362" formatCode="General">
                  <c:v>44862</c:v>
                </c:pt>
                <c:pt idx="363" formatCode="General">
                  <c:v>44865</c:v>
                </c:pt>
                <c:pt idx="364" formatCode="General">
                  <c:v>44866</c:v>
                </c:pt>
                <c:pt idx="365" formatCode="General">
                  <c:v>44867</c:v>
                </c:pt>
                <c:pt idx="366" formatCode="General">
                  <c:v>44868</c:v>
                </c:pt>
                <c:pt idx="367" formatCode="General">
                  <c:v>44869</c:v>
                </c:pt>
                <c:pt idx="368" formatCode="General">
                  <c:v>44872</c:v>
                </c:pt>
                <c:pt idx="369" formatCode="General">
                  <c:v>44873</c:v>
                </c:pt>
                <c:pt idx="370" formatCode="General">
                  <c:v>44874</c:v>
                </c:pt>
                <c:pt idx="371" formatCode="General">
                  <c:v>44875</c:v>
                </c:pt>
                <c:pt idx="372" formatCode="General">
                  <c:v>44876</c:v>
                </c:pt>
                <c:pt idx="373" formatCode="General">
                  <c:v>44879</c:v>
                </c:pt>
                <c:pt idx="374" formatCode="General">
                  <c:v>44880</c:v>
                </c:pt>
                <c:pt idx="375" formatCode="General">
                  <c:v>44881</c:v>
                </c:pt>
                <c:pt idx="376" formatCode="General">
                  <c:v>44882</c:v>
                </c:pt>
                <c:pt idx="377" formatCode="General">
                  <c:v>44883</c:v>
                </c:pt>
                <c:pt idx="378" formatCode="General">
                  <c:v>44886</c:v>
                </c:pt>
                <c:pt idx="379" formatCode="General">
                  <c:v>44887</c:v>
                </c:pt>
                <c:pt idx="380" formatCode="General">
                  <c:v>44888</c:v>
                </c:pt>
                <c:pt idx="381" formatCode="General">
                  <c:v>44889</c:v>
                </c:pt>
                <c:pt idx="382" formatCode="General">
                  <c:v>44890</c:v>
                </c:pt>
                <c:pt idx="383" formatCode="General">
                  <c:v>44893</c:v>
                </c:pt>
                <c:pt idx="384" formatCode="General">
                  <c:v>44894</c:v>
                </c:pt>
                <c:pt idx="385" formatCode="General">
                  <c:v>44895</c:v>
                </c:pt>
                <c:pt idx="386" formatCode="General">
                  <c:v>44896</c:v>
                </c:pt>
                <c:pt idx="387" formatCode="General">
                  <c:v>44897</c:v>
                </c:pt>
                <c:pt idx="388" formatCode="General">
                  <c:v>44900</c:v>
                </c:pt>
                <c:pt idx="389" formatCode="General">
                  <c:v>44901</c:v>
                </c:pt>
                <c:pt idx="390" formatCode="General">
                  <c:v>44902</c:v>
                </c:pt>
                <c:pt idx="391" formatCode="General">
                  <c:v>44903</c:v>
                </c:pt>
                <c:pt idx="392" formatCode="General">
                  <c:v>44904</c:v>
                </c:pt>
                <c:pt idx="393" formatCode="General">
                  <c:v>44907</c:v>
                </c:pt>
                <c:pt idx="394" formatCode="General">
                  <c:v>44908</c:v>
                </c:pt>
                <c:pt idx="395" formatCode="General">
                  <c:v>44909</c:v>
                </c:pt>
                <c:pt idx="396" formatCode="General">
                  <c:v>44910</c:v>
                </c:pt>
                <c:pt idx="397" formatCode="General">
                  <c:v>44911</c:v>
                </c:pt>
                <c:pt idx="398" formatCode="General">
                  <c:v>44914</c:v>
                </c:pt>
                <c:pt idx="399" formatCode="General">
                  <c:v>44915</c:v>
                </c:pt>
                <c:pt idx="400" formatCode="General">
                  <c:v>44916</c:v>
                </c:pt>
                <c:pt idx="401" formatCode="General">
                  <c:v>44917</c:v>
                </c:pt>
                <c:pt idx="402" formatCode="General">
                  <c:v>44918</c:v>
                </c:pt>
                <c:pt idx="403" formatCode="General">
                  <c:v>44922</c:v>
                </c:pt>
                <c:pt idx="404" formatCode="General">
                  <c:v>44923</c:v>
                </c:pt>
                <c:pt idx="405" formatCode="General">
                  <c:v>44924</c:v>
                </c:pt>
                <c:pt idx="406" formatCode="General">
                  <c:v>44925</c:v>
                </c:pt>
                <c:pt idx="407" formatCode="General">
                  <c:v>44928</c:v>
                </c:pt>
                <c:pt idx="408" formatCode="General">
                  <c:v>44929</c:v>
                </c:pt>
                <c:pt idx="409" formatCode="General">
                  <c:v>44930</c:v>
                </c:pt>
                <c:pt idx="410" formatCode="General">
                  <c:v>44931</c:v>
                </c:pt>
                <c:pt idx="411" formatCode="General">
                  <c:v>44932</c:v>
                </c:pt>
                <c:pt idx="412" formatCode="General">
                  <c:v>44935</c:v>
                </c:pt>
                <c:pt idx="413" formatCode="General">
                  <c:v>44936</c:v>
                </c:pt>
                <c:pt idx="414" formatCode="General">
                  <c:v>44937</c:v>
                </c:pt>
                <c:pt idx="415" formatCode="General">
                  <c:v>44938</c:v>
                </c:pt>
                <c:pt idx="416" formatCode="General">
                  <c:v>44939</c:v>
                </c:pt>
                <c:pt idx="417" formatCode="General">
                  <c:v>44942</c:v>
                </c:pt>
                <c:pt idx="418" formatCode="General">
                  <c:v>44943</c:v>
                </c:pt>
                <c:pt idx="419" formatCode="General">
                  <c:v>44944</c:v>
                </c:pt>
                <c:pt idx="420" formatCode="General">
                  <c:v>44945</c:v>
                </c:pt>
                <c:pt idx="421" formatCode="General">
                  <c:v>44946</c:v>
                </c:pt>
                <c:pt idx="422" formatCode="General">
                  <c:v>44949</c:v>
                </c:pt>
                <c:pt idx="423" formatCode="General">
                  <c:v>44950</c:v>
                </c:pt>
                <c:pt idx="424" formatCode="General">
                  <c:v>44951</c:v>
                </c:pt>
                <c:pt idx="425" formatCode="General">
                  <c:v>44952</c:v>
                </c:pt>
                <c:pt idx="426" formatCode="General">
                  <c:v>44953</c:v>
                </c:pt>
                <c:pt idx="427" formatCode="General">
                  <c:v>44956</c:v>
                </c:pt>
                <c:pt idx="428" formatCode="General">
                  <c:v>44957</c:v>
                </c:pt>
                <c:pt idx="429" formatCode="General">
                  <c:v>44958</c:v>
                </c:pt>
                <c:pt idx="430" formatCode="General">
                  <c:v>44959</c:v>
                </c:pt>
                <c:pt idx="431" formatCode="General">
                  <c:v>44960</c:v>
                </c:pt>
                <c:pt idx="432" formatCode="General">
                  <c:v>44963</c:v>
                </c:pt>
                <c:pt idx="433" formatCode="General">
                  <c:v>44964</c:v>
                </c:pt>
                <c:pt idx="434" formatCode="General">
                  <c:v>44965</c:v>
                </c:pt>
                <c:pt idx="435" formatCode="General">
                  <c:v>44966</c:v>
                </c:pt>
                <c:pt idx="436" formatCode="General">
                  <c:v>44967</c:v>
                </c:pt>
                <c:pt idx="437" formatCode="General">
                  <c:v>44970</c:v>
                </c:pt>
                <c:pt idx="438" formatCode="General">
                  <c:v>44971</c:v>
                </c:pt>
                <c:pt idx="439" formatCode="General">
                  <c:v>44972</c:v>
                </c:pt>
                <c:pt idx="440" formatCode="General">
                  <c:v>44973</c:v>
                </c:pt>
                <c:pt idx="441" formatCode="General">
                  <c:v>44974</c:v>
                </c:pt>
                <c:pt idx="442" formatCode="General">
                  <c:v>44977</c:v>
                </c:pt>
                <c:pt idx="443" formatCode="General">
                  <c:v>44978</c:v>
                </c:pt>
                <c:pt idx="444" formatCode="General">
                  <c:v>44979</c:v>
                </c:pt>
                <c:pt idx="445" formatCode="General">
                  <c:v>44980</c:v>
                </c:pt>
                <c:pt idx="446" formatCode="General">
                  <c:v>44981</c:v>
                </c:pt>
                <c:pt idx="447" formatCode="General">
                  <c:v>44984</c:v>
                </c:pt>
                <c:pt idx="448" formatCode="General">
                  <c:v>44985</c:v>
                </c:pt>
                <c:pt idx="449" formatCode="General">
                  <c:v>44986</c:v>
                </c:pt>
                <c:pt idx="450" formatCode="General">
                  <c:v>44987</c:v>
                </c:pt>
                <c:pt idx="451" formatCode="General">
                  <c:v>44988</c:v>
                </c:pt>
                <c:pt idx="452" formatCode="General">
                  <c:v>44991</c:v>
                </c:pt>
                <c:pt idx="453" formatCode="General">
                  <c:v>44992</c:v>
                </c:pt>
                <c:pt idx="454" formatCode="General">
                  <c:v>44993</c:v>
                </c:pt>
                <c:pt idx="455" formatCode="General">
                  <c:v>44994</c:v>
                </c:pt>
                <c:pt idx="456" formatCode="General">
                  <c:v>44995</c:v>
                </c:pt>
                <c:pt idx="457" formatCode="General">
                  <c:v>44998</c:v>
                </c:pt>
                <c:pt idx="458" formatCode="General">
                  <c:v>44999</c:v>
                </c:pt>
                <c:pt idx="459" formatCode="General">
                  <c:v>45000</c:v>
                </c:pt>
                <c:pt idx="460" formatCode="General">
                  <c:v>45001</c:v>
                </c:pt>
                <c:pt idx="461" formatCode="General">
                  <c:v>45002</c:v>
                </c:pt>
                <c:pt idx="462" formatCode="General">
                  <c:v>45005</c:v>
                </c:pt>
                <c:pt idx="463" formatCode="General">
                  <c:v>45006</c:v>
                </c:pt>
                <c:pt idx="464" formatCode="General">
                  <c:v>45007</c:v>
                </c:pt>
                <c:pt idx="465" formatCode="General">
                  <c:v>45008</c:v>
                </c:pt>
                <c:pt idx="466" formatCode="General">
                  <c:v>45009</c:v>
                </c:pt>
                <c:pt idx="467" formatCode="General">
                  <c:v>45012</c:v>
                </c:pt>
                <c:pt idx="468" formatCode="General">
                  <c:v>45013</c:v>
                </c:pt>
                <c:pt idx="469" formatCode="General">
                  <c:v>45014</c:v>
                </c:pt>
                <c:pt idx="470" formatCode="General">
                  <c:v>45015</c:v>
                </c:pt>
                <c:pt idx="471" formatCode="General">
                  <c:v>45016</c:v>
                </c:pt>
                <c:pt idx="472" formatCode="General">
                  <c:v>45019</c:v>
                </c:pt>
                <c:pt idx="473" formatCode="General">
                  <c:v>45020</c:v>
                </c:pt>
                <c:pt idx="474" formatCode="General">
                  <c:v>45021</c:v>
                </c:pt>
                <c:pt idx="475" formatCode="General">
                  <c:v>45022</c:v>
                </c:pt>
                <c:pt idx="476" formatCode="General">
                  <c:v>45027</c:v>
                </c:pt>
                <c:pt idx="477" formatCode="General">
                  <c:v>45028</c:v>
                </c:pt>
                <c:pt idx="478" formatCode="General">
                  <c:v>45029</c:v>
                </c:pt>
                <c:pt idx="479" formatCode="General">
                  <c:v>45030</c:v>
                </c:pt>
                <c:pt idx="480" formatCode="General">
                  <c:v>45033</c:v>
                </c:pt>
                <c:pt idx="481" formatCode="General">
                  <c:v>45034</c:v>
                </c:pt>
                <c:pt idx="482" formatCode="General">
                  <c:v>45035</c:v>
                </c:pt>
                <c:pt idx="483" formatCode="General">
                  <c:v>45036</c:v>
                </c:pt>
                <c:pt idx="484" formatCode="General">
                  <c:v>45037</c:v>
                </c:pt>
                <c:pt idx="485" formatCode="General">
                  <c:v>45040</c:v>
                </c:pt>
                <c:pt idx="486" formatCode="General">
                  <c:v>45041</c:v>
                </c:pt>
                <c:pt idx="487" formatCode="General">
                  <c:v>45042</c:v>
                </c:pt>
                <c:pt idx="488" formatCode="General">
                  <c:v>45043</c:v>
                </c:pt>
                <c:pt idx="489" formatCode="General">
                  <c:v>45044</c:v>
                </c:pt>
                <c:pt idx="490" formatCode="General">
                  <c:v>45048</c:v>
                </c:pt>
                <c:pt idx="491" formatCode="General">
                  <c:v>45049</c:v>
                </c:pt>
                <c:pt idx="492" formatCode="General">
                  <c:v>45050</c:v>
                </c:pt>
                <c:pt idx="493" formatCode="General">
                  <c:v>45051</c:v>
                </c:pt>
                <c:pt idx="494" formatCode="General">
                  <c:v>45054</c:v>
                </c:pt>
                <c:pt idx="495" formatCode="General">
                  <c:v>45055</c:v>
                </c:pt>
                <c:pt idx="496" formatCode="General">
                  <c:v>45056</c:v>
                </c:pt>
                <c:pt idx="497" formatCode="General">
                  <c:v>45057</c:v>
                </c:pt>
                <c:pt idx="498" formatCode="General">
                  <c:v>45058</c:v>
                </c:pt>
                <c:pt idx="499" formatCode="General">
                  <c:v>45061</c:v>
                </c:pt>
                <c:pt idx="500" formatCode="General">
                  <c:v>45062</c:v>
                </c:pt>
                <c:pt idx="501" formatCode="General">
                  <c:v>45063</c:v>
                </c:pt>
                <c:pt idx="502" formatCode="General">
                  <c:v>45064</c:v>
                </c:pt>
                <c:pt idx="503" formatCode="General">
                  <c:v>45065</c:v>
                </c:pt>
                <c:pt idx="504" formatCode="General">
                  <c:v>45068</c:v>
                </c:pt>
                <c:pt idx="505" formatCode="General">
                  <c:v>45069</c:v>
                </c:pt>
                <c:pt idx="506" formatCode="General">
                  <c:v>45070</c:v>
                </c:pt>
                <c:pt idx="507" formatCode="General">
                  <c:v>45071</c:v>
                </c:pt>
                <c:pt idx="508" formatCode="General">
                  <c:v>45072</c:v>
                </c:pt>
                <c:pt idx="509" formatCode="General">
                  <c:v>45075</c:v>
                </c:pt>
                <c:pt idx="510" formatCode="General">
                  <c:v>45076</c:v>
                </c:pt>
                <c:pt idx="511" formatCode="General">
                  <c:v>45077</c:v>
                </c:pt>
                <c:pt idx="512" formatCode="General">
                  <c:v>45078</c:v>
                </c:pt>
                <c:pt idx="513" formatCode="General">
                  <c:v>45079</c:v>
                </c:pt>
                <c:pt idx="514" formatCode="General">
                  <c:v>45082</c:v>
                </c:pt>
                <c:pt idx="515" formatCode="General">
                  <c:v>45083</c:v>
                </c:pt>
                <c:pt idx="516" formatCode="General">
                  <c:v>45084</c:v>
                </c:pt>
                <c:pt idx="517" formatCode="General">
                  <c:v>45085</c:v>
                </c:pt>
                <c:pt idx="518" formatCode="General">
                  <c:v>45086</c:v>
                </c:pt>
                <c:pt idx="519" formatCode="General">
                  <c:v>45089</c:v>
                </c:pt>
                <c:pt idx="520" formatCode="General">
                  <c:v>45090</c:v>
                </c:pt>
                <c:pt idx="521" formatCode="General">
                  <c:v>45091</c:v>
                </c:pt>
                <c:pt idx="522" formatCode="General">
                  <c:v>45092</c:v>
                </c:pt>
                <c:pt idx="523" formatCode="General">
                  <c:v>45093</c:v>
                </c:pt>
                <c:pt idx="524" formatCode="General">
                  <c:v>45096</c:v>
                </c:pt>
                <c:pt idx="525" formatCode="General">
                  <c:v>45097</c:v>
                </c:pt>
                <c:pt idx="526" formatCode="General">
                  <c:v>45098</c:v>
                </c:pt>
                <c:pt idx="527" formatCode="General">
                  <c:v>45099</c:v>
                </c:pt>
                <c:pt idx="528" formatCode="General">
                  <c:v>45100</c:v>
                </c:pt>
                <c:pt idx="529" formatCode="General">
                  <c:v>45103</c:v>
                </c:pt>
                <c:pt idx="530" formatCode="General">
                  <c:v>45104</c:v>
                </c:pt>
                <c:pt idx="531" formatCode="General">
                  <c:v>45105</c:v>
                </c:pt>
                <c:pt idx="532" formatCode="General">
                  <c:v>45106</c:v>
                </c:pt>
                <c:pt idx="533" formatCode="General">
                  <c:v>45107</c:v>
                </c:pt>
                <c:pt idx="534" formatCode="General">
                  <c:v>45110</c:v>
                </c:pt>
                <c:pt idx="535" formatCode="General">
                  <c:v>45111</c:v>
                </c:pt>
                <c:pt idx="536" formatCode="General">
                  <c:v>45112</c:v>
                </c:pt>
                <c:pt idx="537" formatCode="General">
                  <c:v>45113</c:v>
                </c:pt>
                <c:pt idx="538" formatCode="General">
                  <c:v>45114</c:v>
                </c:pt>
                <c:pt idx="539" formatCode="General">
                  <c:v>45117</c:v>
                </c:pt>
                <c:pt idx="540" formatCode="General">
                  <c:v>45118</c:v>
                </c:pt>
                <c:pt idx="541" formatCode="General">
                  <c:v>45119</c:v>
                </c:pt>
                <c:pt idx="542" formatCode="General">
                  <c:v>45120</c:v>
                </c:pt>
                <c:pt idx="543" formatCode="General">
                  <c:v>45121</c:v>
                </c:pt>
                <c:pt idx="544" formatCode="General">
                  <c:v>45124</c:v>
                </c:pt>
                <c:pt idx="545" formatCode="General">
                  <c:v>45125</c:v>
                </c:pt>
                <c:pt idx="546" formatCode="General">
                  <c:v>45126</c:v>
                </c:pt>
                <c:pt idx="547" formatCode="General">
                  <c:v>45127</c:v>
                </c:pt>
                <c:pt idx="548" formatCode="General">
                  <c:v>45128</c:v>
                </c:pt>
                <c:pt idx="549" formatCode="General">
                  <c:v>45131</c:v>
                </c:pt>
                <c:pt idx="550" formatCode="General">
                  <c:v>45132</c:v>
                </c:pt>
                <c:pt idx="551" formatCode="General">
                  <c:v>45133</c:v>
                </c:pt>
                <c:pt idx="552" formatCode="General">
                  <c:v>45134</c:v>
                </c:pt>
                <c:pt idx="553" formatCode="General">
                  <c:v>45135</c:v>
                </c:pt>
                <c:pt idx="554" formatCode="General">
                  <c:v>45138</c:v>
                </c:pt>
                <c:pt idx="555" formatCode="General">
                  <c:v>45139</c:v>
                </c:pt>
                <c:pt idx="556" formatCode="General">
                  <c:v>45140</c:v>
                </c:pt>
                <c:pt idx="557" formatCode="General">
                  <c:v>45141</c:v>
                </c:pt>
                <c:pt idx="558" formatCode="General">
                  <c:v>45142</c:v>
                </c:pt>
                <c:pt idx="559" formatCode="General">
                  <c:v>45145</c:v>
                </c:pt>
                <c:pt idx="560" formatCode="General">
                  <c:v>45146</c:v>
                </c:pt>
                <c:pt idx="561" formatCode="General">
                  <c:v>45147</c:v>
                </c:pt>
                <c:pt idx="562" formatCode="General">
                  <c:v>45148</c:v>
                </c:pt>
                <c:pt idx="563" formatCode="General">
                  <c:v>45149</c:v>
                </c:pt>
                <c:pt idx="564" formatCode="General">
                  <c:v>45152</c:v>
                </c:pt>
                <c:pt idx="565" formatCode="General">
                  <c:v>45153</c:v>
                </c:pt>
                <c:pt idx="566" formatCode="General">
                  <c:v>45154</c:v>
                </c:pt>
                <c:pt idx="567" formatCode="General">
                  <c:v>45155</c:v>
                </c:pt>
                <c:pt idx="568" formatCode="General">
                  <c:v>45156</c:v>
                </c:pt>
                <c:pt idx="569" formatCode="General">
                  <c:v>45159</c:v>
                </c:pt>
                <c:pt idx="570" formatCode="General">
                  <c:v>45160</c:v>
                </c:pt>
                <c:pt idx="571" formatCode="General">
                  <c:v>45161</c:v>
                </c:pt>
                <c:pt idx="572" formatCode="General">
                  <c:v>45162</c:v>
                </c:pt>
                <c:pt idx="573" formatCode="General">
                  <c:v>45163</c:v>
                </c:pt>
                <c:pt idx="574" formatCode="General">
                  <c:v>45166</c:v>
                </c:pt>
                <c:pt idx="575" formatCode="General">
                  <c:v>45167</c:v>
                </c:pt>
                <c:pt idx="576" formatCode="General">
                  <c:v>45168</c:v>
                </c:pt>
                <c:pt idx="577" formatCode="General">
                  <c:v>45169</c:v>
                </c:pt>
                <c:pt idx="578" formatCode="General">
                  <c:v>45170</c:v>
                </c:pt>
                <c:pt idx="579" formatCode="General">
                  <c:v>45173</c:v>
                </c:pt>
                <c:pt idx="580" formatCode="General">
                  <c:v>45174</c:v>
                </c:pt>
                <c:pt idx="581" formatCode="General">
                  <c:v>45175</c:v>
                </c:pt>
                <c:pt idx="582" formatCode="General">
                  <c:v>45176</c:v>
                </c:pt>
                <c:pt idx="583" formatCode="General">
                  <c:v>45177</c:v>
                </c:pt>
                <c:pt idx="584" formatCode="General">
                  <c:v>45180</c:v>
                </c:pt>
                <c:pt idx="585" formatCode="General">
                  <c:v>45181</c:v>
                </c:pt>
                <c:pt idx="586" formatCode="General">
                  <c:v>45182</c:v>
                </c:pt>
                <c:pt idx="587" formatCode="General">
                  <c:v>45183</c:v>
                </c:pt>
                <c:pt idx="588" formatCode="General">
                  <c:v>45184</c:v>
                </c:pt>
                <c:pt idx="589" formatCode="General">
                  <c:v>45187</c:v>
                </c:pt>
                <c:pt idx="590" formatCode="General">
                  <c:v>45188</c:v>
                </c:pt>
                <c:pt idx="591" formatCode="General">
                  <c:v>45189</c:v>
                </c:pt>
                <c:pt idx="592" formatCode="General">
                  <c:v>45190</c:v>
                </c:pt>
                <c:pt idx="593" formatCode="General">
                  <c:v>45191</c:v>
                </c:pt>
                <c:pt idx="594" formatCode="General">
                  <c:v>45194</c:v>
                </c:pt>
                <c:pt idx="595" formatCode="General">
                  <c:v>45195</c:v>
                </c:pt>
                <c:pt idx="596" formatCode="General">
                  <c:v>45196</c:v>
                </c:pt>
                <c:pt idx="597" formatCode="General">
                  <c:v>45197</c:v>
                </c:pt>
                <c:pt idx="598" formatCode="General">
                  <c:v>45198</c:v>
                </c:pt>
                <c:pt idx="599" formatCode="General">
                  <c:v>45201</c:v>
                </c:pt>
                <c:pt idx="600" formatCode="General">
                  <c:v>45202</c:v>
                </c:pt>
                <c:pt idx="601" formatCode="General">
                  <c:v>45203</c:v>
                </c:pt>
                <c:pt idx="602" formatCode="General">
                  <c:v>45204</c:v>
                </c:pt>
                <c:pt idx="603" formatCode="General">
                  <c:v>45205</c:v>
                </c:pt>
                <c:pt idx="604" formatCode="General">
                  <c:v>45208</c:v>
                </c:pt>
                <c:pt idx="605" formatCode="General">
                  <c:v>45209</c:v>
                </c:pt>
                <c:pt idx="606" formatCode="General">
                  <c:v>45210</c:v>
                </c:pt>
                <c:pt idx="607" formatCode="General">
                  <c:v>45211</c:v>
                </c:pt>
                <c:pt idx="608" formatCode="General">
                  <c:v>45212</c:v>
                </c:pt>
                <c:pt idx="609" formatCode="General">
                  <c:v>45215</c:v>
                </c:pt>
                <c:pt idx="610" formatCode="General">
                  <c:v>45216</c:v>
                </c:pt>
                <c:pt idx="611" formatCode="General">
                  <c:v>45217</c:v>
                </c:pt>
                <c:pt idx="612" formatCode="General">
                  <c:v>45218</c:v>
                </c:pt>
                <c:pt idx="613" formatCode="General">
                  <c:v>45219</c:v>
                </c:pt>
                <c:pt idx="614" formatCode="General">
                  <c:v>45222</c:v>
                </c:pt>
                <c:pt idx="615" formatCode="General">
                  <c:v>45223</c:v>
                </c:pt>
                <c:pt idx="616" formatCode="General">
                  <c:v>45224</c:v>
                </c:pt>
                <c:pt idx="617" formatCode="General">
                  <c:v>45225</c:v>
                </c:pt>
                <c:pt idx="618" formatCode="General">
                  <c:v>45226</c:v>
                </c:pt>
                <c:pt idx="619" formatCode="General">
                  <c:v>45229</c:v>
                </c:pt>
                <c:pt idx="620" formatCode="General">
                  <c:v>45230</c:v>
                </c:pt>
                <c:pt idx="621" formatCode="General">
                  <c:v>45231</c:v>
                </c:pt>
                <c:pt idx="622" formatCode="General">
                  <c:v>45232</c:v>
                </c:pt>
                <c:pt idx="623" formatCode="General">
                  <c:v>45233</c:v>
                </c:pt>
                <c:pt idx="624" formatCode="General">
                  <c:v>45236</c:v>
                </c:pt>
                <c:pt idx="625" formatCode="General">
                  <c:v>45237</c:v>
                </c:pt>
                <c:pt idx="626" formatCode="General">
                  <c:v>45238</c:v>
                </c:pt>
                <c:pt idx="627" formatCode="General">
                  <c:v>45239</c:v>
                </c:pt>
                <c:pt idx="628" formatCode="General">
                  <c:v>45240</c:v>
                </c:pt>
                <c:pt idx="629" formatCode="General">
                  <c:v>45243</c:v>
                </c:pt>
                <c:pt idx="630" formatCode="General">
                  <c:v>45244</c:v>
                </c:pt>
                <c:pt idx="631" formatCode="General">
                  <c:v>45245</c:v>
                </c:pt>
                <c:pt idx="632" formatCode="General">
                  <c:v>45246</c:v>
                </c:pt>
                <c:pt idx="633" formatCode="General">
                  <c:v>45247</c:v>
                </c:pt>
                <c:pt idx="634" formatCode="General">
                  <c:v>45250</c:v>
                </c:pt>
                <c:pt idx="635" formatCode="General">
                  <c:v>45251</c:v>
                </c:pt>
                <c:pt idx="636" formatCode="General">
                  <c:v>45252</c:v>
                </c:pt>
                <c:pt idx="637" formatCode="General">
                  <c:v>45253</c:v>
                </c:pt>
                <c:pt idx="638" formatCode="General">
                  <c:v>45254</c:v>
                </c:pt>
                <c:pt idx="639" formatCode="General">
                  <c:v>45257</c:v>
                </c:pt>
                <c:pt idx="640" formatCode="General">
                  <c:v>45258</c:v>
                </c:pt>
                <c:pt idx="641" formatCode="General">
                  <c:v>45259</c:v>
                </c:pt>
                <c:pt idx="642" formatCode="General">
                  <c:v>45260</c:v>
                </c:pt>
                <c:pt idx="643" formatCode="General">
                  <c:v>45261</c:v>
                </c:pt>
                <c:pt idx="644" formatCode="General">
                  <c:v>45264</c:v>
                </c:pt>
                <c:pt idx="645" formatCode="General">
                  <c:v>45265</c:v>
                </c:pt>
                <c:pt idx="646" formatCode="General">
                  <c:v>45266</c:v>
                </c:pt>
                <c:pt idx="647" formatCode="General">
                  <c:v>45267</c:v>
                </c:pt>
                <c:pt idx="648" formatCode="General">
                  <c:v>45268</c:v>
                </c:pt>
                <c:pt idx="649" formatCode="General">
                  <c:v>45271</c:v>
                </c:pt>
                <c:pt idx="650" formatCode="General">
                  <c:v>45272</c:v>
                </c:pt>
                <c:pt idx="651" formatCode="General">
                  <c:v>45273</c:v>
                </c:pt>
                <c:pt idx="652" formatCode="General">
                  <c:v>45274</c:v>
                </c:pt>
                <c:pt idx="653" formatCode="General">
                  <c:v>45275</c:v>
                </c:pt>
                <c:pt idx="654" formatCode="General">
                  <c:v>45278</c:v>
                </c:pt>
                <c:pt idx="655" formatCode="General">
                  <c:v>45279</c:v>
                </c:pt>
                <c:pt idx="656" formatCode="General">
                  <c:v>45280</c:v>
                </c:pt>
                <c:pt idx="657" formatCode="General">
                  <c:v>45281</c:v>
                </c:pt>
                <c:pt idx="658" formatCode="General">
                  <c:v>45282</c:v>
                </c:pt>
                <c:pt idx="659" formatCode="General">
                  <c:v>45287</c:v>
                </c:pt>
                <c:pt idx="660" formatCode="General">
                  <c:v>45288</c:v>
                </c:pt>
                <c:pt idx="661" formatCode="General">
                  <c:v>45289</c:v>
                </c:pt>
                <c:pt idx="662" formatCode="General">
                  <c:v>45293</c:v>
                </c:pt>
                <c:pt idx="663" formatCode="General">
                  <c:v>45294</c:v>
                </c:pt>
                <c:pt idx="664" formatCode="General">
                  <c:v>45295</c:v>
                </c:pt>
                <c:pt idx="665" formatCode="General">
                  <c:v>45296</c:v>
                </c:pt>
                <c:pt idx="666" formatCode="General">
                  <c:v>45299</c:v>
                </c:pt>
                <c:pt idx="667" formatCode="General">
                  <c:v>45300</c:v>
                </c:pt>
                <c:pt idx="668" formatCode="General">
                  <c:v>45301</c:v>
                </c:pt>
              </c:numCache>
            </c:numRef>
          </c:cat>
          <c:val>
            <c:numRef>
              <c:f>'Warrants + 2026'!$H$4:$H$672</c:f>
              <c:numCache>
                <c:formatCode>General</c:formatCode>
                <c:ptCount val="669"/>
                <c:pt idx="0">
                  <c:v>110.21</c:v>
                </c:pt>
                <c:pt idx="1">
                  <c:v>110.39</c:v>
                </c:pt>
                <c:pt idx="2">
                  <c:v>110.13500000000001</c:v>
                </c:pt>
                <c:pt idx="3">
                  <c:v>109.935</c:v>
                </c:pt>
                <c:pt idx="4">
                  <c:v>109.98</c:v>
                </c:pt>
                <c:pt idx="5">
                  <c:v>110.125</c:v>
                </c:pt>
                <c:pt idx="6">
                  <c:v>110.205</c:v>
                </c:pt>
                <c:pt idx="7">
                  <c:v>110.28</c:v>
                </c:pt>
                <c:pt idx="8">
                  <c:v>110.285</c:v>
                </c:pt>
                <c:pt idx="9">
                  <c:v>110.28</c:v>
                </c:pt>
                <c:pt idx="10">
                  <c:v>110</c:v>
                </c:pt>
                <c:pt idx="11">
                  <c:v>109.755</c:v>
                </c:pt>
                <c:pt idx="12">
                  <c:v>109.38500000000001</c:v>
                </c:pt>
                <c:pt idx="13">
                  <c:v>109.33</c:v>
                </c:pt>
                <c:pt idx="14">
                  <c:v>109.15</c:v>
                </c:pt>
                <c:pt idx="15">
                  <c:v>109.02500000000001</c:v>
                </c:pt>
                <c:pt idx="16">
                  <c:v>108.965</c:v>
                </c:pt>
                <c:pt idx="17">
                  <c:v>108.97</c:v>
                </c:pt>
                <c:pt idx="18">
                  <c:v>108.905</c:v>
                </c:pt>
                <c:pt idx="19">
                  <c:v>108.88</c:v>
                </c:pt>
                <c:pt idx="20">
                  <c:v>108.85</c:v>
                </c:pt>
                <c:pt idx="21">
                  <c:v>109.03</c:v>
                </c:pt>
                <c:pt idx="22">
                  <c:v>109</c:v>
                </c:pt>
                <c:pt idx="23">
                  <c:v>109.02</c:v>
                </c:pt>
                <c:pt idx="24">
                  <c:v>109.04</c:v>
                </c:pt>
                <c:pt idx="25">
                  <c:v>108.77500000000001</c:v>
                </c:pt>
                <c:pt idx="26">
                  <c:v>108.955</c:v>
                </c:pt>
                <c:pt idx="27">
                  <c:v>109.005</c:v>
                </c:pt>
                <c:pt idx="28">
                  <c:v>108.895</c:v>
                </c:pt>
                <c:pt idx="29">
                  <c:v>108.92</c:v>
                </c:pt>
                <c:pt idx="30">
                  <c:v>108.97</c:v>
                </c:pt>
                <c:pt idx="31">
                  <c:v>108.925</c:v>
                </c:pt>
                <c:pt idx="32">
                  <c:v>109.265</c:v>
                </c:pt>
                <c:pt idx="33">
                  <c:v>108.995</c:v>
                </c:pt>
                <c:pt idx="34">
                  <c:v>109.075</c:v>
                </c:pt>
                <c:pt idx="35">
                  <c:v>106.80500000000001</c:v>
                </c:pt>
                <c:pt idx="36">
                  <c:v>109.31</c:v>
                </c:pt>
                <c:pt idx="37">
                  <c:v>108.605</c:v>
                </c:pt>
                <c:pt idx="38">
                  <c:v>109.02500000000001</c:v>
                </c:pt>
                <c:pt idx="39">
                  <c:v>108.535</c:v>
                </c:pt>
                <c:pt idx="40">
                  <c:v>108.595</c:v>
                </c:pt>
                <c:pt idx="41">
                  <c:v>108.43</c:v>
                </c:pt>
                <c:pt idx="42">
                  <c:v>108.595</c:v>
                </c:pt>
                <c:pt idx="43">
                  <c:v>108.545</c:v>
                </c:pt>
                <c:pt idx="44">
                  <c:v>108.605</c:v>
                </c:pt>
                <c:pt idx="45">
                  <c:v>108.785</c:v>
                </c:pt>
                <c:pt idx="46">
                  <c:v>108.795</c:v>
                </c:pt>
                <c:pt idx="47">
                  <c:v>108.675</c:v>
                </c:pt>
                <c:pt idx="48">
                  <c:v>108.465</c:v>
                </c:pt>
                <c:pt idx="49">
                  <c:v>108.47499999999999</c:v>
                </c:pt>
                <c:pt idx="50">
                  <c:v>108.38500000000001</c:v>
                </c:pt>
                <c:pt idx="51">
                  <c:v>108.265</c:v>
                </c:pt>
                <c:pt idx="52">
                  <c:v>108.265</c:v>
                </c:pt>
                <c:pt idx="53">
                  <c:v>108.515</c:v>
                </c:pt>
                <c:pt idx="54">
                  <c:v>108.655</c:v>
                </c:pt>
                <c:pt idx="55">
                  <c:v>108.595</c:v>
                </c:pt>
                <c:pt idx="56">
                  <c:v>108.565</c:v>
                </c:pt>
                <c:pt idx="57">
                  <c:v>108.465</c:v>
                </c:pt>
                <c:pt idx="58">
                  <c:v>108.395</c:v>
                </c:pt>
                <c:pt idx="59">
                  <c:v>108.435</c:v>
                </c:pt>
                <c:pt idx="60">
                  <c:v>109.07</c:v>
                </c:pt>
                <c:pt idx="61">
                  <c:v>108.785</c:v>
                </c:pt>
                <c:pt idx="62">
                  <c:v>109.11499999999999</c:v>
                </c:pt>
                <c:pt idx="63">
                  <c:v>109.19</c:v>
                </c:pt>
                <c:pt idx="64">
                  <c:v>109.08499999999999</c:v>
                </c:pt>
                <c:pt idx="65">
                  <c:v>109.86</c:v>
                </c:pt>
                <c:pt idx="66">
                  <c:v>110.035</c:v>
                </c:pt>
                <c:pt idx="67">
                  <c:v>110.145</c:v>
                </c:pt>
                <c:pt idx="68">
                  <c:v>110.28</c:v>
                </c:pt>
                <c:pt idx="69">
                  <c:v>110.08499999999999</c:v>
                </c:pt>
                <c:pt idx="70">
                  <c:v>110.125</c:v>
                </c:pt>
                <c:pt idx="71">
                  <c:v>109.985</c:v>
                </c:pt>
                <c:pt idx="72">
                  <c:v>109.66500000000001</c:v>
                </c:pt>
                <c:pt idx="73">
                  <c:v>109.72</c:v>
                </c:pt>
                <c:pt idx="74">
                  <c:v>109.82</c:v>
                </c:pt>
                <c:pt idx="75">
                  <c:v>110.09</c:v>
                </c:pt>
                <c:pt idx="76">
                  <c:v>110.295</c:v>
                </c:pt>
                <c:pt idx="77">
                  <c:v>110.64</c:v>
                </c:pt>
                <c:pt idx="78">
                  <c:v>110.435</c:v>
                </c:pt>
                <c:pt idx="79">
                  <c:v>109.83499999999999</c:v>
                </c:pt>
                <c:pt idx="80">
                  <c:v>110.005</c:v>
                </c:pt>
                <c:pt idx="81">
                  <c:v>109.825</c:v>
                </c:pt>
                <c:pt idx="82">
                  <c:v>109.705</c:v>
                </c:pt>
                <c:pt idx="83">
                  <c:v>109.295</c:v>
                </c:pt>
                <c:pt idx="84">
                  <c:v>108.88</c:v>
                </c:pt>
                <c:pt idx="85">
                  <c:v>108.2</c:v>
                </c:pt>
                <c:pt idx="86">
                  <c:v>108.4</c:v>
                </c:pt>
                <c:pt idx="87">
                  <c:v>108.33</c:v>
                </c:pt>
                <c:pt idx="88">
                  <c:v>107.96</c:v>
                </c:pt>
                <c:pt idx="89">
                  <c:v>107.735</c:v>
                </c:pt>
                <c:pt idx="90">
                  <c:v>107.655</c:v>
                </c:pt>
                <c:pt idx="91">
                  <c:v>107.32</c:v>
                </c:pt>
                <c:pt idx="92">
                  <c:v>107.63500000000001</c:v>
                </c:pt>
                <c:pt idx="93">
                  <c:v>107.745</c:v>
                </c:pt>
                <c:pt idx="94">
                  <c:v>107.675</c:v>
                </c:pt>
                <c:pt idx="95">
                  <c:v>107.4</c:v>
                </c:pt>
                <c:pt idx="96">
                  <c:v>107.63500000000001</c:v>
                </c:pt>
                <c:pt idx="97">
                  <c:v>108.45</c:v>
                </c:pt>
                <c:pt idx="98">
                  <c:v>108.63</c:v>
                </c:pt>
                <c:pt idx="99">
                  <c:v>108.38500000000001</c:v>
                </c:pt>
                <c:pt idx="100">
                  <c:v>108.405</c:v>
                </c:pt>
                <c:pt idx="101">
                  <c:v>108.25</c:v>
                </c:pt>
                <c:pt idx="102">
                  <c:v>108.155</c:v>
                </c:pt>
                <c:pt idx="103">
                  <c:v>107.855</c:v>
                </c:pt>
                <c:pt idx="104">
                  <c:v>107.75</c:v>
                </c:pt>
                <c:pt idx="105">
                  <c:v>107.765</c:v>
                </c:pt>
                <c:pt idx="106">
                  <c:v>107.955</c:v>
                </c:pt>
                <c:pt idx="107">
                  <c:v>108</c:v>
                </c:pt>
                <c:pt idx="108">
                  <c:v>107.925</c:v>
                </c:pt>
                <c:pt idx="109">
                  <c:v>107.63</c:v>
                </c:pt>
                <c:pt idx="110">
                  <c:v>105.33</c:v>
                </c:pt>
                <c:pt idx="111">
                  <c:v>106.77500000000001</c:v>
                </c:pt>
                <c:pt idx="112">
                  <c:v>106.465</c:v>
                </c:pt>
                <c:pt idx="113">
                  <c:v>106.715</c:v>
                </c:pt>
                <c:pt idx="114">
                  <c:v>106.965</c:v>
                </c:pt>
                <c:pt idx="115">
                  <c:v>106.91500000000001</c:v>
                </c:pt>
                <c:pt idx="116">
                  <c:v>106.715</c:v>
                </c:pt>
                <c:pt idx="117">
                  <c:v>106.125</c:v>
                </c:pt>
                <c:pt idx="118">
                  <c:v>105.27500000000001</c:v>
                </c:pt>
                <c:pt idx="119">
                  <c:v>104.32</c:v>
                </c:pt>
                <c:pt idx="120">
                  <c:v>103.47499999999999</c:v>
                </c:pt>
                <c:pt idx="121">
                  <c:v>103.08499999999999</c:v>
                </c:pt>
                <c:pt idx="122">
                  <c:v>103.765</c:v>
                </c:pt>
                <c:pt idx="123">
                  <c:v>103.675</c:v>
                </c:pt>
                <c:pt idx="124">
                  <c:v>102.69499999999999</c:v>
                </c:pt>
                <c:pt idx="125">
                  <c:v>100.985</c:v>
                </c:pt>
                <c:pt idx="126">
                  <c:v>101.325</c:v>
                </c:pt>
                <c:pt idx="127">
                  <c:v>101.18</c:v>
                </c:pt>
                <c:pt idx="128">
                  <c:v>100.255</c:v>
                </c:pt>
                <c:pt idx="129">
                  <c:v>99.75</c:v>
                </c:pt>
                <c:pt idx="130">
                  <c:v>99.27</c:v>
                </c:pt>
                <c:pt idx="131">
                  <c:v>100.52</c:v>
                </c:pt>
                <c:pt idx="132">
                  <c:v>101.06</c:v>
                </c:pt>
                <c:pt idx="133">
                  <c:v>100.96</c:v>
                </c:pt>
                <c:pt idx="134">
                  <c:v>100.88500000000001</c:v>
                </c:pt>
                <c:pt idx="135">
                  <c:v>99.96</c:v>
                </c:pt>
                <c:pt idx="136">
                  <c:v>100.41500000000001</c:v>
                </c:pt>
                <c:pt idx="137">
                  <c:v>100.255</c:v>
                </c:pt>
                <c:pt idx="138">
                  <c:v>100.19</c:v>
                </c:pt>
                <c:pt idx="139">
                  <c:v>100.255</c:v>
                </c:pt>
                <c:pt idx="140">
                  <c:v>100.41500000000001</c:v>
                </c:pt>
                <c:pt idx="141">
                  <c:v>99.63</c:v>
                </c:pt>
                <c:pt idx="142">
                  <c:v>99.275000000000006</c:v>
                </c:pt>
                <c:pt idx="143">
                  <c:v>98.855000000000004</c:v>
                </c:pt>
                <c:pt idx="144">
                  <c:v>97.78</c:v>
                </c:pt>
                <c:pt idx="145">
                  <c:v>97.04</c:v>
                </c:pt>
                <c:pt idx="146">
                  <c:v>96.875</c:v>
                </c:pt>
                <c:pt idx="147">
                  <c:v>96.784999999999997</c:v>
                </c:pt>
                <c:pt idx="148">
                  <c:v>96.864999999999995</c:v>
                </c:pt>
                <c:pt idx="149">
                  <c:v>96.875</c:v>
                </c:pt>
                <c:pt idx="150">
                  <c:v>96.88</c:v>
                </c:pt>
                <c:pt idx="151">
                  <c:v>96.894999999999996</c:v>
                </c:pt>
                <c:pt idx="152">
                  <c:v>96.78</c:v>
                </c:pt>
                <c:pt idx="153">
                  <c:v>96.76</c:v>
                </c:pt>
                <c:pt idx="154">
                  <c:v>96.56</c:v>
                </c:pt>
                <c:pt idx="155">
                  <c:v>95.99</c:v>
                </c:pt>
                <c:pt idx="156">
                  <c:v>95.75</c:v>
                </c:pt>
                <c:pt idx="157">
                  <c:v>95.28</c:v>
                </c:pt>
                <c:pt idx="158">
                  <c:v>94.15</c:v>
                </c:pt>
                <c:pt idx="159">
                  <c:v>94.6</c:v>
                </c:pt>
                <c:pt idx="160">
                  <c:v>94.31</c:v>
                </c:pt>
                <c:pt idx="161">
                  <c:v>89.47</c:v>
                </c:pt>
                <c:pt idx="162">
                  <c:v>84.69</c:v>
                </c:pt>
                <c:pt idx="163">
                  <c:v>82.55</c:v>
                </c:pt>
                <c:pt idx="164">
                  <c:v>85.75</c:v>
                </c:pt>
                <c:pt idx="165">
                  <c:v>86.18</c:v>
                </c:pt>
                <c:pt idx="166">
                  <c:v>86.75</c:v>
                </c:pt>
                <c:pt idx="167">
                  <c:v>86.93</c:v>
                </c:pt>
                <c:pt idx="168">
                  <c:v>85.99</c:v>
                </c:pt>
                <c:pt idx="169">
                  <c:v>83.67</c:v>
                </c:pt>
                <c:pt idx="170">
                  <c:v>85.07</c:v>
                </c:pt>
                <c:pt idx="171">
                  <c:v>87.01</c:v>
                </c:pt>
                <c:pt idx="172">
                  <c:v>87.93</c:v>
                </c:pt>
                <c:pt idx="173">
                  <c:v>89.01</c:v>
                </c:pt>
                <c:pt idx="174">
                  <c:v>89.05</c:v>
                </c:pt>
                <c:pt idx="175">
                  <c:v>89.73</c:v>
                </c:pt>
                <c:pt idx="176">
                  <c:v>89.78</c:v>
                </c:pt>
                <c:pt idx="177">
                  <c:v>90.66</c:v>
                </c:pt>
                <c:pt idx="178">
                  <c:v>90.55</c:v>
                </c:pt>
                <c:pt idx="179">
                  <c:v>91.7</c:v>
                </c:pt>
                <c:pt idx="180">
                  <c:v>91.89</c:v>
                </c:pt>
                <c:pt idx="181">
                  <c:v>91.04</c:v>
                </c:pt>
                <c:pt idx="182">
                  <c:v>84.07</c:v>
                </c:pt>
                <c:pt idx="183">
                  <c:v>87.46</c:v>
                </c:pt>
                <c:pt idx="184">
                  <c:v>89.64</c:v>
                </c:pt>
                <c:pt idx="185">
                  <c:v>87.38</c:v>
                </c:pt>
                <c:pt idx="186">
                  <c:v>85.91</c:v>
                </c:pt>
                <c:pt idx="187">
                  <c:v>82.91</c:v>
                </c:pt>
                <c:pt idx="188">
                  <c:v>75.510000000000005</c:v>
                </c:pt>
                <c:pt idx="189">
                  <c:v>73.92</c:v>
                </c:pt>
                <c:pt idx="190">
                  <c:v>37.200000000000003</c:v>
                </c:pt>
                <c:pt idx="191">
                  <c:v>39.56</c:v>
                </c:pt>
                <c:pt idx="192">
                  <c:v>32.5</c:v>
                </c:pt>
                <c:pt idx="193">
                  <c:v>34.6</c:v>
                </c:pt>
                <c:pt idx="194">
                  <c:v>27.03</c:v>
                </c:pt>
                <c:pt idx="195">
                  <c:v>24.36</c:v>
                </c:pt>
                <c:pt idx="196">
                  <c:v>31</c:v>
                </c:pt>
                <c:pt idx="197">
                  <c:v>19.93</c:v>
                </c:pt>
                <c:pt idx="198">
                  <c:v>21.5</c:v>
                </c:pt>
                <c:pt idx="199">
                  <c:v>25.95</c:v>
                </c:pt>
                <c:pt idx="200">
                  <c:v>29.85</c:v>
                </c:pt>
                <c:pt idx="201">
                  <c:v>29.01</c:v>
                </c:pt>
                <c:pt idx="202">
                  <c:v>30.15</c:v>
                </c:pt>
                <c:pt idx="203">
                  <c:v>31.27</c:v>
                </c:pt>
                <c:pt idx="204">
                  <c:v>32.450000000000003</c:v>
                </c:pt>
                <c:pt idx="205">
                  <c:v>40.01</c:v>
                </c:pt>
                <c:pt idx="206">
                  <c:v>39.01</c:v>
                </c:pt>
                <c:pt idx="207">
                  <c:v>37.76</c:v>
                </c:pt>
                <c:pt idx="208">
                  <c:v>37.1</c:v>
                </c:pt>
                <c:pt idx="209">
                  <c:v>36.44</c:v>
                </c:pt>
                <c:pt idx="210">
                  <c:v>36.36</c:v>
                </c:pt>
                <c:pt idx="211">
                  <c:v>37.26</c:v>
                </c:pt>
                <c:pt idx="212">
                  <c:v>38.26</c:v>
                </c:pt>
                <c:pt idx="213">
                  <c:v>39.11</c:v>
                </c:pt>
                <c:pt idx="214">
                  <c:v>43.19</c:v>
                </c:pt>
                <c:pt idx="215">
                  <c:v>43.36</c:v>
                </c:pt>
                <c:pt idx="216">
                  <c:v>42.73</c:v>
                </c:pt>
                <c:pt idx="217">
                  <c:v>46.03</c:v>
                </c:pt>
                <c:pt idx="218">
                  <c:v>43.2</c:v>
                </c:pt>
                <c:pt idx="219">
                  <c:v>42.07</c:v>
                </c:pt>
                <c:pt idx="220">
                  <c:v>41.35</c:v>
                </c:pt>
                <c:pt idx="221">
                  <c:v>41.18</c:v>
                </c:pt>
                <c:pt idx="222">
                  <c:v>41.07</c:v>
                </c:pt>
                <c:pt idx="223">
                  <c:v>40.85</c:v>
                </c:pt>
                <c:pt idx="224">
                  <c:v>39.619999999999997</c:v>
                </c:pt>
                <c:pt idx="225">
                  <c:v>38.82</c:v>
                </c:pt>
                <c:pt idx="226">
                  <c:v>37.700000000000003</c:v>
                </c:pt>
                <c:pt idx="227">
                  <c:v>35.630000000000003</c:v>
                </c:pt>
                <c:pt idx="228">
                  <c:v>34.82</c:v>
                </c:pt>
                <c:pt idx="229">
                  <c:v>35.01</c:v>
                </c:pt>
                <c:pt idx="230">
                  <c:v>34.96</c:v>
                </c:pt>
                <c:pt idx="231">
                  <c:v>34.49</c:v>
                </c:pt>
                <c:pt idx="232">
                  <c:v>33.93</c:v>
                </c:pt>
                <c:pt idx="233">
                  <c:v>33.51</c:v>
                </c:pt>
                <c:pt idx="234">
                  <c:v>33.590000000000003</c:v>
                </c:pt>
                <c:pt idx="235">
                  <c:v>33.9</c:v>
                </c:pt>
                <c:pt idx="236">
                  <c:v>33.869999999999997</c:v>
                </c:pt>
                <c:pt idx="237">
                  <c:v>33.94</c:v>
                </c:pt>
                <c:pt idx="238">
                  <c:v>34.880000000000003</c:v>
                </c:pt>
                <c:pt idx="239">
                  <c:v>35.21</c:v>
                </c:pt>
                <c:pt idx="240">
                  <c:v>38.479999999999997</c:v>
                </c:pt>
                <c:pt idx="241">
                  <c:v>39.01</c:v>
                </c:pt>
                <c:pt idx="242">
                  <c:v>36.49</c:v>
                </c:pt>
                <c:pt idx="243">
                  <c:v>38.770000000000003</c:v>
                </c:pt>
                <c:pt idx="244">
                  <c:v>37.840000000000003</c:v>
                </c:pt>
                <c:pt idx="245">
                  <c:v>37.83</c:v>
                </c:pt>
                <c:pt idx="246">
                  <c:v>37.9</c:v>
                </c:pt>
                <c:pt idx="247">
                  <c:v>39.51</c:v>
                </c:pt>
                <c:pt idx="248">
                  <c:v>41.42</c:v>
                </c:pt>
                <c:pt idx="249">
                  <c:v>41.08</c:v>
                </c:pt>
                <c:pt idx="250">
                  <c:v>41.1</c:v>
                </c:pt>
                <c:pt idx="251">
                  <c:v>40.54</c:v>
                </c:pt>
                <c:pt idx="252">
                  <c:v>39.67</c:v>
                </c:pt>
                <c:pt idx="253">
                  <c:v>39.79</c:v>
                </c:pt>
                <c:pt idx="254">
                  <c:v>39.76</c:v>
                </c:pt>
                <c:pt idx="255">
                  <c:v>39.729999999999997</c:v>
                </c:pt>
                <c:pt idx="256">
                  <c:v>39.74</c:v>
                </c:pt>
                <c:pt idx="257">
                  <c:v>38.92</c:v>
                </c:pt>
                <c:pt idx="258">
                  <c:v>38.43</c:v>
                </c:pt>
                <c:pt idx="259">
                  <c:v>38.409999999999997</c:v>
                </c:pt>
                <c:pt idx="260">
                  <c:v>38.51</c:v>
                </c:pt>
                <c:pt idx="261">
                  <c:v>38.520000000000003</c:v>
                </c:pt>
                <c:pt idx="262">
                  <c:v>38.369999999999997</c:v>
                </c:pt>
                <c:pt idx="263">
                  <c:v>37.9</c:v>
                </c:pt>
                <c:pt idx="264">
                  <c:v>37.520000000000003</c:v>
                </c:pt>
                <c:pt idx="265">
                  <c:v>36.659999999999997</c:v>
                </c:pt>
                <c:pt idx="266">
                  <c:v>35.909999999999997</c:v>
                </c:pt>
                <c:pt idx="267">
                  <c:v>35.1</c:v>
                </c:pt>
                <c:pt idx="268">
                  <c:v>35.01</c:v>
                </c:pt>
                <c:pt idx="269">
                  <c:v>33.909999999999997</c:v>
                </c:pt>
                <c:pt idx="270">
                  <c:v>33.450000000000003</c:v>
                </c:pt>
                <c:pt idx="271">
                  <c:v>33.49</c:v>
                </c:pt>
                <c:pt idx="272">
                  <c:v>33.25</c:v>
                </c:pt>
                <c:pt idx="273">
                  <c:v>31.98</c:v>
                </c:pt>
                <c:pt idx="274">
                  <c:v>29.89</c:v>
                </c:pt>
                <c:pt idx="275">
                  <c:v>28.43</c:v>
                </c:pt>
                <c:pt idx="276">
                  <c:v>27.94</c:v>
                </c:pt>
                <c:pt idx="277">
                  <c:v>26.33</c:v>
                </c:pt>
                <c:pt idx="278">
                  <c:v>25.53</c:v>
                </c:pt>
                <c:pt idx="279">
                  <c:v>25.07</c:v>
                </c:pt>
                <c:pt idx="280">
                  <c:v>25.51</c:v>
                </c:pt>
                <c:pt idx="281">
                  <c:v>25.33</c:v>
                </c:pt>
                <c:pt idx="282">
                  <c:v>24.62</c:v>
                </c:pt>
                <c:pt idx="283">
                  <c:v>24.08</c:v>
                </c:pt>
                <c:pt idx="284">
                  <c:v>22.83</c:v>
                </c:pt>
                <c:pt idx="285">
                  <c:v>21.18</c:v>
                </c:pt>
                <c:pt idx="286">
                  <c:v>19.809999999999999</c:v>
                </c:pt>
                <c:pt idx="287">
                  <c:v>15.88</c:v>
                </c:pt>
                <c:pt idx="288">
                  <c:v>18.010000000000002</c:v>
                </c:pt>
                <c:pt idx="289">
                  <c:v>17.72</c:v>
                </c:pt>
                <c:pt idx="290">
                  <c:v>19.579999999999998</c:v>
                </c:pt>
                <c:pt idx="291">
                  <c:v>19.7</c:v>
                </c:pt>
                <c:pt idx="292">
                  <c:v>17.760000000000002</c:v>
                </c:pt>
                <c:pt idx="293">
                  <c:v>18.22</c:v>
                </c:pt>
                <c:pt idx="294">
                  <c:v>18.82</c:v>
                </c:pt>
                <c:pt idx="295">
                  <c:v>20.22</c:v>
                </c:pt>
                <c:pt idx="296">
                  <c:v>21.14</c:v>
                </c:pt>
                <c:pt idx="297">
                  <c:v>20.75</c:v>
                </c:pt>
                <c:pt idx="298">
                  <c:v>20.66</c:v>
                </c:pt>
                <c:pt idx="299">
                  <c:v>20.58</c:v>
                </c:pt>
                <c:pt idx="300">
                  <c:v>20.36</c:v>
                </c:pt>
                <c:pt idx="301">
                  <c:v>19.86</c:v>
                </c:pt>
                <c:pt idx="302">
                  <c:v>19.12</c:v>
                </c:pt>
                <c:pt idx="303">
                  <c:v>18.420000000000002</c:v>
                </c:pt>
                <c:pt idx="304">
                  <c:v>18.190000000000001</c:v>
                </c:pt>
                <c:pt idx="305">
                  <c:v>17.920000000000002</c:v>
                </c:pt>
                <c:pt idx="306">
                  <c:v>18.23</c:v>
                </c:pt>
                <c:pt idx="307">
                  <c:v>18.54</c:v>
                </c:pt>
                <c:pt idx="308">
                  <c:v>20.239999999999998</c:v>
                </c:pt>
                <c:pt idx="309">
                  <c:v>23.99</c:v>
                </c:pt>
                <c:pt idx="310">
                  <c:v>23.9</c:v>
                </c:pt>
                <c:pt idx="311">
                  <c:v>23.82</c:v>
                </c:pt>
                <c:pt idx="312">
                  <c:v>24.41</c:v>
                </c:pt>
                <c:pt idx="313">
                  <c:v>24.03</c:v>
                </c:pt>
                <c:pt idx="314">
                  <c:v>23.66</c:v>
                </c:pt>
                <c:pt idx="315">
                  <c:v>23.48</c:v>
                </c:pt>
                <c:pt idx="316">
                  <c:v>23.55</c:v>
                </c:pt>
                <c:pt idx="317">
                  <c:v>23.14</c:v>
                </c:pt>
                <c:pt idx="318">
                  <c:v>23.15</c:v>
                </c:pt>
                <c:pt idx="319">
                  <c:v>22.39</c:v>
                </c:pt>
                <c:pt idx="320">
                  <c:v>21.25</c:v>
                </c:pt>
                <c:pt idx="321">
                  <c:v>19.55</c:v>
                </c:pt>
                <c:pt idx="322">
                  <c:v>19.55</c:v>
                </c:pt>
                <c:pt idx="323">
                  <c:v>19.489999999999998</c:v>
                </c:pt>
                <c:pt idx="324">
                  <c:v>19.54</c:v>
                </c:pt>
                <c:pt idx="325">
                  <c:v>19.39</c:v>
                </c:pt>
                <c:pt idx="326">
                  <c:v>18.68</c:v>
                </c:pt>
                <c:pt idx="327">
                  <c:v>19.059999999999999</c:v>
                </c:pt>
                <c:pt idx="328">
                  <c:v>19.34</c:v>
                </c:pt>
                <c:pt idx="329">
                  <c:v>21.77</c:v>
                </c:pt>
                <c:pt idx="330">
                  <c:v>22.08</c:v>
                </c:pt>
                <c:pt idx="331">
                  <c:v>22.26</c:v>
                </c:pt>
                <c:pt idx="332">
                  <c:v>22.58</c:v>
                </c:pt>
                <c:pt idx="333">
                  <c:v>22.45</c:v>
                </c:pt>
                <c:pt idx="334">
                  <c:v>22.66</c:v>
                </c:pt>
                <c:pt idx="335">
                  <c:v>24</c:v>
                </c:pt>
                <c:pt idx="336">
                  <c:v>21.44</c:v>
                </c:pt>
                <c:pt idx="337">
                  <c:v>21.11</c:v>
                </c:pt>
                <c:pt idx="338">
                  <c:v>20.56</c:v>
                </c:pt>
                <c:pt idx="339">
                  <c:v>20.43</c:v>
                </c:pt>
                <c:pt idx="340">
                  <c:v>19.649999999999999</c:v>
                </c:pt>
                <c:pt idx="341">
                  <c:v>19.43</c:v>
                </c:pt>
                <c:pt idx="342">
                  <c:v>19.559999999999999</c:v>
                </c:pt>
                <c:pt idx="343">
                  <c:v>19.22</c:v>
                </c:pt>
                <c:pt idx="344">
                  <c:v>19.12</c:v>
                </c:pt>
                <c:pt idx="345">
                  <c:v>19.38</c:v>
                </c:pt>
                <c:pt idx="346">
                  <c:v>19.27</c:v>
                </c:pt>
                <c:pt idx="347">
                  <c:v>19.3</c:v>
                </c:pt>
                <c:pt idx="348">
                  <c:v>19.39</c:v>
                </c:pt>
                <c:pt idx="349">
                  <c:v>19.12</c:v>
                </c:pt>
                <c:pt idx="350">
                  <c:v>18.48</c:v>
                </c:pt>
                <c:pt idx="351">
                  <c:v>17.5</c:v>
                </c:pt>
                <c:pt idx="352">
                  <c:v>17.600000000000001</c:v>
                </c:pt>
                <c:pt idx="353">
                  <c:v>17.46</c:v>
                </c:pt>
                <c:pt idx="354">
                  <c:v>17.5</c:v>
                </c:pt>
                <c:pt idx="355">
                  <c:v>17.96</c:v>
                </c:pt>
                <c:pt idx="356">
                  <c:v>18.02</c:v>
                </c:pt>
                <c:pt idx="357">
                  <c:v>17.91</c:v>
                </c:pt>
                <c:pt idx="358">
                  <c:v>17.8</c:v>
                </c:pt>
                <c:pt idx="359">
                  <c:v>17.29</c:v>
                </c:pt>
                <c:pt idx="360">
                  <c:v>17.3</c:v>
                </c:pt>
                <c:pt idx="361">
                  <c:v>17.41</c:v>
                </c:pt>
                <c:pt idx="362">
                  <c:v>17.28</c:v>
                </c:pt>
                <c:pt idx="363">
                  <c:v>17.079999999999998</c:v>
                </c:pt>
                <c:pt idx="364">
                  <c:v>16.73</c:v>
                </c:pt>
                <c:pt idx="365">
                  <c:v>16.61</c:v>
                </c:pt>
                <c:pt idx="366">
                  <c:v>16.350000000000001</c:v>
                </c:pt>
                <c:pt idx="367">
                  <c:v>16.21</c:v>
                </c:pt>
                <c:pt idx="368">
                  <c:v>16.27</c:v>
                </c:pt>
                <c:pt idx="369">
                  <c:v>17.09</c:v>
                </c:pt>
                <c:pt idx="370">
                  <c:v>17.989999999999998</c:v>
                </c:pt>
                <c:pt idx="371">
                  <c:v>18.11</c:v>
                </c:pt>
                <c:pt idx="372">
                  <c:v>18.899999999999999</c:v>
                </c:pt>
                <c:pt idx="373">
                  <c:v>20.57</c:v>
                </c:pt>
                <c:pt idx="374">
                  <c:v>21.19</c:v>
                </c:pt>
                <c:pt idx="375">
                  <c:v>21.6</c:v>
                </c:pt>
                <c:pt idx="376">
                  <c:v>23.13</c:v>
                </c:pt>
                <c:pt idx="377">
                  <c:v>22.08</c:v>
                </c:pt>
                <c:pt idx="378">
                  <c:v>22.04</c:v>
                </c:pt>
                <c:pt idx="379">
                  <c:v>22.18</c:v>
                </c:pt>
                <c:pt idx="380">
                  <c:v>22.41</c:v>
                </c:pt>
                <c:pt idx="381">
                  <c:v>23.06</c:v>
                </c:pt>
                <c:pt idx="382">
                  <c:v>22.22</c:v>
                </c:pt>
                <c:pt idx="383">
                  <c:v>22.51</c:v>
                </c:pt>
                <c:pt idx="384">
                  <c:v>22.28</c:v>
                </c:pt>
                <c:pt idx="385">
                  <c:v>22.32</c:v>
                </c:pt>
                <c:pt idx="386">
                  <c:v>22.47</c:v>
                </c:pt>
                <c:pt idx="387">
                  <c:v>22.5</c:v>
                </c:pt>
                <c:pt idx="388">
                  <c:v>22.42</c:v>
                </c:pt>
                <c:pt idx="389">
                  <c:v>22.39</c:v>
                </c:pt>
                <c:pt idx="390">
                  <c:v>21.8</c:v>
                </c:pt>
                <c:pt idx="391">
                  <c:v>21.51</c:v>
                </c:pt>
                <c:pt idx="392">
                  <c:v>21.45</c:v>
                </c:pt>
                <c:pt idx="393">
                  <c:v>21.51</c:v>
                </c:pt>
                <c:pt idx="394">
                  <c:v>21.51</c:v>
                </c:pt>
                <c:pt idx="395">
                  <c:v>21.55</c:v>
                </c:pt>
                <c:pt idx="396">
                  <c:v>21.57</c:v>
                </c:pt>
                <c:pt idx="397">
                  <c:v>21.51</c:v>
                </c:pt>
                <c:pt idx="398">
                  <c:v>21.51</c:v>
                </c:pt>
                <c:pt idx="399">
                  <c:v>21.11</c:v>
                </c:pt>
                <c:pt idx="400">
                  <c:v>21.11</c:v>
                </c:pt>
                <c:pt idx="401">
                  <c:v>20.9</c:v>
                </c:pt>
                <c:pt idx="402">
                  <c:v>20.88</c:v>
                </c:pt>
                <c:pt idx="403">
                  <c:v>21.24</c:v>
                </c:pt>
                <c:pt idx="404">
                  <c:v>20.52</c:v>
                </c:pt>
                <c:pt idx="405">
                  <c:v>20.92</c:v>
                </c:pt>
                <c:pt idx="406">
                  <c:v>20.36</c:v>
                </c:pt>
                <c:pt idx="407">
                  <c:v>21.18</c:v>
                </c:pt>
                <c:pt idx="408">
                  <c:v>20.8</c:v>
                </c:pt>
                <c:pt idx="409">
                  <c:v>21.25</c:v>
                </c:pt>
                <c:pt idx="410">
                  <c:v>21.24</c:v>
                </c:pt>
                <c:pt idx="411">
                  <c:v>21.09</c:v>
                </c:pt>
                <c:pt idx="412">
                  <c:v>21.2</c:v>
                </c:pt>
                <c:pt idx="413">
                  <c:v>21.36</c:v>
                </c:pt>
                <c:pt idx="414">
                  <c:v>21.03</c:v>
                </c:pt>
                <c:pt idx="415">
                  <c:v>21.28</c:v>
                </c:pt>
                <c:pt idx="416">
                  <c:v>22.21</c:v>
                </c:pt>
                <c:pt idx="417">
                  <c:v>21.98</c:v>
                </c:pt>
                <c:pt idx="418">
                  <c:v>22.14</c:v>
                </c:pt>
                <c:pt idx="419">
                  <c:v>22.45</c:v>
                </c:pt>
                <c:pt idx="420">
                  <c:v>21.97</c:v>
                </c:pt>
                <c:pt idx="421">
                  <c:v>22.04</c:v>
                </c:pt>
                <c:pt idx="422">
                  <c:v>21.97</c:v>
                </c:pt>
                <c:pt idx="423">
                  <c:v>22.18</c:v>
                </c:pt>
                <c:pt idx="424">
                  <c:v>21.98</c:v>
                </c:pt>
                <c:pt idx="425">
                  <c:v>22.49</c:v>
                </c:pt>
                <c:pt idx="426">
                  <c:v>22.23</c:v>
                </c:pt>
                <c:pt idx="427">
                  <c:v>22.35</c:v>
                </c:pt>
                <c:pt idx="428">
                  <c:v>22.08</c:v>
                </c:pt>
                <c:pt idx="429">
                  <c:v>21.84</c:v>
                </c:pt>
                <c:pt idx="430">
                  <c:v>21.86</c:v>
                </c:pt>
                <c:pt idx="431">
                  <c:v>21.97</c:v>
                </c:pt>
                <c:pt idx="432">
                  <c:v>21.85</c:v>
                </c:pt>
                <c:pt idx="433">
                  <c:v>21.2</c:v>
                </c:pt>
                <c:pt idx="434">
                  <c:v>21.85</c:v>
                </c:pt>
                <c:pt idx="435">
                  <c:v>21.36</c:v>
                </c:pt>
                <c:pt idx="436">
                  <c:v>21.03</c:v>
                </c:pt>
                <c:pt idx="437">
                  <c:v>19.59</c:v>
                </c:pt>
                <c:pt idx="438">
                  <c:v>19.260000000000002</c:v>
                </c:pt>
                <c:pt idx="439">
                  <c:v>19.34</c:v>
                </c:pt>
                <c:pt idx="440">
                  <c:v>19.25</c:v>
                </c:pt>
                <c:pt idx="441">
                  <c:v>19.12</c:v>
                </c:pt>
                <c:pt idx="442">
                  <c:v>18.78</c:v>
                </c:pt>
                <c:pt idx="443">
                  <c:v>18.760000000000002</c:v>
                </c:pt>
                <c:pt idx="444">
                  <c:v>18.32</c:v>
                </c:pt>
                <c:pt idx="445">
                  <c:v>18.190000000000001</c:v>
                </c:pt>
                <c:pt idx="446">
                  <c:v>18.21</c:v>
                </c:pt>
                <c:pt idx="447">
                  <c:v>17.899999999999999</c:v>
                </c:pt>
                <c:pt idx="448">
                  <c:v>18.11</c:v>
                </c:pt>
                <c:pt idx="449">
                  <c:v>17.97</c:v>
                </c:pt>
                <c:pt idx="450">
                  <c:v>17.82</c:v>
                </c:pt>
                <c:pt idx="451">
                  <c:v>18.010000000000002</c:v>
                </c:pt>
                <c:pt idx="452">
                  <c:v>17.72</c:v>
                </c:pt>
                <c:pt idx="453">
                  <c:v>17.809999999999999</c:v>
                </c:pt>
                <c:pt idx="454">
                  <c:v>17.64</c:v>
                </c:pt>
                <c:pt idx="455">
                  <c:v>17.579999999999998</c:v>
                </c:pt>
                <c:pt idx="456">
                  <c:v>17.45</c:v>
                </c:pt>
                <c:pt idx="457">
                  <c:v>17.559999999999999</c:v>
                </c:pt>
                <c:pt idx="458">
                  <c:v>17.510000000000002</c:v>
                </c:pt>
                <c:pt idx="459">
                  <c:v>17.510000000000002</c:v>
                </c:pt>
                <c:pt idx="460">
                  <c:v>17.510000000000002</c:v>
                </c:pt>
                <c:pt idx="461">
                  <c:v>17.510000000000002</c:v>
                </c:pt>
                <c:pt idx="462">
                  <c:v>17.510000000000002</c:v>
                </c:pt>
                <c:pt idx="463">
                  <c:v>17.510000000000002</c:v>
                </c:pt>
                <c:pt idx="464">
                  <c:v>17.510000000000002</c:v>
                </c:pt>
                <c:pt idx="465">
                  <c:v>17.66</c:v>
                </c:pt>
                <c:pt idx="466">
                  <c:v>17.78</c:v>
                </c:pt>
                <c:pt idx="467">
                  <c:v>17.73</c:v>
                </c:pt>
                <c:pt idx="468">
                  <c:v>17.8</c:v>
                </c:pt>
                <c:pt idx="469">
                  <c:v>17.77</c:v>
                </c:pt>
                <c:pt idx="470">
                  <c:v>17.829999999999998</c:v>
                </c:pt>
                <c:pt idx="471">
                  <c:v>17.72</c:v>
                </c:pt>
                <c:pt idx="472">
                  <c:v>17.66</c:v>
                </c:pt>
                <c:pt idx="473">
                  <c:v>17.579999999999998</c:v>
                </c:pt>
                <c:pt idx="474">
                  <c:v>17.59</c:v>
                </c:pt>
                <c:pt idx="475">
                  <c:v>17.62</c:v>
                </c:pt>
                <c:pt idx="476">
                  <c:v>17.48</c:v>
                </c:pt>
                <c:pt idx="477">
                  <c:v>17.57</c:v>
                </c:pt>
                <c:pt idx="478">
                  <c:v>17.54</c:v>
                </c:pt>
                <c:pt idx="479">
                  <c:v>18.010000000000002</c:v>
                </c:pt>
                <c:pt idx="480">
                  <c:v>18.010000000000002</c:v>
                </c:pt>
                <c:pt idx="481">
                  <c:v>18.010000000000002</c:v>
                </c:pt>
                <c:pt idx="482">
                  <c:v>18.010000000000002</c:v>
                </c:pt>
                <c:pt idx="483">
                  <c:v>18.010000000000002</c:v>
                </c:pt>
                <c:pt idx="484">
                  <c:v>18.010000000000002</c:v>
                </c:pt>
                <c:pt idx="485">
                  <c:v>18.010000000000002</c:v>
                </c:pt>
                <c:pt idx="486">
                  <c:v>16.95</c:v>
                </c:pt>
                <c:pt idx="487">
                  <c:v>16.89</c:v>
                </c:pt>
                <c:pt idx="488">
                  <c:v>16.89</c:v>
                </c:pt>
                <c:pt idx="489">
                  <c:v>16.73</c:v>
                </c:pt>
                <c:pt idx="490">
                  <c:v>16.41</c:v>
                </c:pt>
                <c:pt idx="491">
                  <c:v>16.45</c:v>
                </c:pt>
                <c:pt idx="492">
                  <c:v>16.45</c:v>
                </c:pt>
                <c:pt idx="493">
                  <c:v>16.47</c:v>
                </c:pt>
                <c:pt idx="494">
                  <c:v>16.32</c:v>
                </c:pt>
                <c:pt idx="495">
                  <c:v>16.48</c:v>
                </c:pt>
                <c:pt idx="496">
                  <c:v>16.239999999999998</c:v>
                </c:pt>
                <c:pt idx="497">
                  <c:v>17.5</c:v>
                </c:pt>
                <c:pt idx="498">
                  <c:v>16.32</c:v>
                </c:pt>
                <c:pt idx="499">
                  <c:v>16.37</c:v>
                </c:pt>
                <c:pt idx="500">
                  <c:v>16.649999999999999</c:v>
                </c:pt>
                <c:pt idx="501">
                  <c:v>17.170000000000002</c:v>
                </c:pt>
                <c:pt idx="502">
                  <c:v>17.440000000000001</c:v>
                </c:pt>
                <c:pt idx="503">
                  <c:v>18.03</c:v>
                </c:pt>
                <c:pt idx="504">
                  <c:v>18.48</c:v>
                </c:pt>
                <c:pt idx="505">
                  <c:v>19.04</c:v>
                </c:pt>
                <c:pt idx="506">
                  <c:v>19.07</c:v>
                </c:pt>
                <c:pt idx="507">
                  <c:v>18.7</c:v>
                </c:pt>
                <c:pt idx="508">
                  <c:v>18.48</c:v>
                </c:pt>
                <c:pt idx="509">
                  <c:v>18.260000000000002</c:v>
                </c:pt>
                <c:pt idx="510">
                  <c:v>18.38</c:v>
                </c:pt>
                <c:pt idx="511">
                  <c:v>18.46</c:v>
                </c:pt>
                <c:pt idx="512">
                  <c:v>18.2</c:v>
                </c:pt>
                <c:pt idx="513">
                  <c:v>19.71</c:v>
                </c:pt>
                <c:pt idx="514">
                  <c:v>18.190000000000001</c:v>
                </c:pt>
                <c:pt idx="515">
                  <c:v>18.149999999999999</c:v>
                </c:pt>
                <c:pt idx="516">
                  <c:v>19.5</c:v>
                </c:pt>
                <c:pt idx="517">
                  <c:v>17.86</c:v>
                </c:pt>
                <c:pt idx="518">
                  <c:v>17.920000000000002</c:v>
                </c:pt>
                <c:pt idx="519">
                  <c:v>17.96</c:v>
                </c:pt>
                <c:pt idx="520">
                  <c:v>17.93</c:v>
                </c:pt>
                <c:pt idx="521">
                  <c:v>17.989999999999998</c:v>
                </c:pt>
                <c:pt idx="522">
                  <c:v>18.03</c:v>
                </c:pt>
                <c:pt idx="523">
                  <c:v>19.93</c:v>
                </c:pt>
                <c:pt idx="524">
                  <c:v>20.32</c:v>
                </c:pt>
                <c:pt idx="525">
                  <c:v>19.95</c:v>
                </c:pt>
                <c:pt idx="526">
                  <c:v>19.829999999999998</c:v>
                </c:pt>
                <c:pt idx="527">
                  <c:v>20.86</c:v>
                </c:pt>
                <c:pt idx="528">
                  <c:v>21.86</c:v>
                </c:pt>
                <c:pt idx="529">
                  <c:v>23.85</c:v>
                </c:pt>
                <c:pt idx="530">
                  <c:v>25.06</c:v>
                </c:pt>
                <c:pt idx="531">
                  <c:v>23.02</c:v>
                </c:pt>
                <c:pt idx="532">
                  <c:v>23.17</c:v>
                </c:pt>
                <c:pt idx="533">
                  <c:v>23.33</c:v>
                </c:pt>
                <c:pt idx="534">
                  <c:v>23.43</c:v>
                </c:pt>
                <c:pt idx="535">
                  <c:v>25.01</c:v>
                </c:pt>
                <c:pt idx="536">
                  <c:v>25.01</c:v>
                </c:pt>
                <c:pt idx="537">
                  <c:v>22.52</c:v>
                </c:pt>
                <c:pt idx="538">
                  <c:v>22.6</c:v>
                </c:pt>
                <c:pt idx="539">
                  <c:v>22.66</c:v>
                </c:pt>
                <c:pt idx="540">
                  <c:v>22.66</c:v>
                </c:pt>
                <c:pt idx="541">
                  <c:v>23.14</c:v>
                </c:pt>
                <c:pt idx="542">
                  <c:v>24.55</c:v>
                </c:pt>
                <c:pt idx="543">
                  <c:v>26.61</c:v>
                </c:pt>
                <c:pt idx="544">
                  <c:v>28.82</c:v>
                </c:pt>
                <c:pt idx="545">
                  <c:v>28.95</c:v>
                </c:pt>
                <c:pt idx="546">
                  <c:v>28.71</c:v>
                </c:pt>
                <c:pt idx="547">
                  <c:v>28.66</c:v>
                </c:pt>
                <c:pt idx="548">
                  <c:v>27.91</c:v>
                </c:pt>
                <c:pt idx="549">
                  <c:v>27.91</c:v>
                </c:pt>
                <c:pt idx="550">
                  <c:v>27.76</c:v>
                </c:pt>
                <c:pt idx="551">
                  <c:v>27.73</c:v>
                </c:pt>
                <c:pt idx="552">
                  <c:v>28.15</c:v>
                </c:pt>
                <c:pt idx="553">
                  <c:v>28.94</c:v>
                </c:pt>
                <c:pt idx="554">
                  <c:v>30.95</c:v>
                </c:pt>
                <c:pt idx="555">
                  <c:v>30.32</c:v>
                </c:pt>
                <c:pt idx="556">
                  <c:v>28.8</c:v>
                </c:pt>
                <c:pt idx="557">
                  <c:v>28.35</c:v>
                </c:pt>
                <c:pt idx="558">
                  <c:v>27.72</c:v>
                </c:pt>
                <c:pt idx="559">
                  <c:v>27.8</c:v>
                </c:pt>
                <c:pt idx="560">
                  <c:v>27.89</c:v>
                </c:pt>
                <c:pt idx="561">
                  <c:v>27.96</c:v>
                </c:pt>
                <c:pt idx="562">
                  <c:v>28.01</c:v>
                </c:pt>
                <c:pt idx="563">
                  <c:v>28.19</c:v>
                </c:pt>
                <c:pt idx="564">
                  <c:v>32.21</c:v>
                </c:pt>
                <c:pt idx="565">
                  <c:v>30.55</c:v>
                </c:pt>
                <c:pt idx="566">
                  <c:v>29.68</c:v>
                </c:pt>
                <c:pt idx="567">
                  <c:v>30.07</c:v>
                </c:pt>
                <c:pt idx="568">
                  <c:v>30.05</c:v>
                </c:pt>
                <c:pt idx="569">
                  <c:v>29.99</c:v>
                </c:pt>
                <c:pt idx="570">
                  <c:v>29.88</c:v>
                </c:pt>
                <c:pt idx="571">
                  <c:v>30.26</c:v>
                </c:pt>
                <c:pt idx="572">
                  <c:v>29.94</c:v>
                </c:pt>
                <c:pt idx="573">
                  <c:v>30.54</c:v>
                </c:pt>
                <c:pt idx="574">
                  <c:v>29.55</c:v>
                </c:pt>
                <c:pt idx="575">
                  <c:v>29.32</c:v>
                </c:pt>
                <c:pt idx="576">
                  <c:v>28.74</c:v>
                </c:pt>
                <c:pt idx="577">
                  <c:v>28.66</c:v>
                </c:pt>
                <c:pt idx="578">
                  <c:v>28.28</c:v>
                </c:pt>
                <c:pt idx="579">
                  <c:v>28.1</c:v>
                </c:pt>
                <c:pt idx="580">
                  <c:v>28.13</c:v>
                </c:pt>
                <c:pt idx="581">
                  <c:v>27.79</c:v>
                </c:pt>
                <c:pt idx="582">
                  <c:v>27.77</c:v>
                </c:pt>
                <c:pt idx="583">
                  <c:v>29.29</c:v>
                </c:pt>
                <c:pt idx="584">
                  <c:v>29.88</c:v>
                </c:pt>
                <c:pt idx="585">
                  <c:v>30.21</c:v>
                </c:pt>
                <c:pt idx="586">
                  <c:v>29.89</c:v>
                </c:pt>
                <c:pt idx="587">
                  <c:v>30.44</c:v>
                </c:pt>
                <c:pt idx="588">
                  <c:v>30.5</c:v>
                </c:pt>
                <c:pt idx="589">
                  <c:v>31.03</c:v>
                </c:pt>
                <c:pt idx="590">
                  <c:v>31.07</c:v>
                </c:pt>
                <c:pt idx="591">
                  <c:v>31.19</c:v>
                </c:pt>
                <c:pt idx="592">
                  <c:v>31.1</c:v>
                </c:pt>
                <c:pt idx="593">
                  <c:v>30.67</c:v>
                </c:pt>
                <c:pt idx="594">
                  <c:v>30.64</c:v>
                </c:pt>
                <c:pt idx="595">
                  <c:v>30.35</c:v>
                </c:pt>
                <c:pt idx="596">
                  <c:v>30.15</c:v>
                </c:pt>
                <c:pt idx="597">
                  <c:v>29.55</c:v>
                </c:pt>
                <c:pt idx="598">
                  <c:v>29.18</c:v>
                </c:pt>
                <c:pt idx="599">
                  <c:v>29.01</c:v>
                </c:pt>
                <c:pt idx="600">
                  <c:v>28.43</c:v>
                </c:pt>
                <c:pt idx="601">
                  <c:v>26.98</c:v>
                </c:pt>
                <c:pt idx="602">
                  <c:v>26.55</c:v>
                </c:pt>
                <c:pt idx="603">
                  <c:v>26.02</c:v>
                </c:pt>
                <c:pt idx="604">
                  <c:v>25.66</c:v>
                </c:pt>
                <c:pt idx="605">
                  <c:v>25.78</c:v>
                </c:pt>
                <c:pt idx="606">
                  <c:v>27.13</c:v>
                </c:pt>
                <c:pt idx="607">
                  <c:v>27.72</c:v>
                </c:pt>
                <c:pt idx="608">
                  <c:v>26.83</c:v>
                </c:pt>
                <c:pt idx="609">
                  <c:v>26.78</c:v>
                </c:pt>
                <c:pt idx="610">
                  <c:v>26.22</c:v>
                </c:pt>
                <c:pt idx="611">
                  <c:v>26.02</c:v>
                </c:pt>
                <c:pt idx="612">
                  <c:v>25.08</c:v>
                </c:pt>
                <c:pt idx="613">
                  <c:v>24.87</c:v>
                </c:pt>
                <c:pt idx="614">
                  <c:v>24.88</c:v>
                </c:pt>
                <c:pt idx="615">
                  <c:v>24.84</c:v>
                </c:pt>
                <c:pt idx="616">
                  <c:v>25.85</c:v>
                </c:pt>
                <c:pt idx="617">
                  <c:v>25.94</c:v>
                </c:pt>
                <c:pt idx="618">
                  <c:v>25.91</c:v>
                </c:pt>
                <c:pt idx="619">
                  <c:v>27.01</c:v>
                </c:pt>
                <c:pt idx="620">
                  <c:v>27.53</c:v>
                </c:pt>
                <c:pt idx="621">
                  <c:v>27.96</c:v>
                </c:pt>
                <c:pt idx="622">
                  <c:v>28.47</c:v>
                </c:pt>
                <c:pt idx="623">
                  <c:v>29.34</c:v>
                </c:pt>
                <c:pt idx="624">
                  <c:v>29.78</c:v>
                </c:pt>
                <c:pt idx="625">
                  <c:v>29.77</c:v>
                </c:pt>
                <c:pt idx="626">
                  <c:v>29.77</c:v>
                </c:pt>
                <c:pt idx="627">
                  <c:v>29.61</c:v>
                </c:pt>
                <c:pt idx="628">
                  <c:v>29.53</c:v>
                </c:pt>
                <c:pt idx="629">
                  <c:v>29.47</c:v>
                </c:pt>
                <c:pt idx="630">
                  <c:v>29.2</c:v>
                </c:pt>
                <c:pt idx="631">
                  <c:v>29.3</c:v>
                </c:pt>
                <c:pt idx="632">
                  <c:v>28.84</c:v>
                </c:pt>
                <c:pt idx="633">
                  <c:v>28.95</c:v>
                </c:pt>
                <c:pt idx="634">
                  <c:v>29</c:v>
                </c:pt>
                <c:pt idx="635">
                  <c:v>28.92</c:v>
                </c:pt>
                <c:pt idx="636">
                  <c:v>28.94</c:v>
                </c:pt>
                <c:pt idx="637">
                  <c:v>28.69</c:v>
                </c:pt>
                <c:pt idx="638">
                  <c:v>28.7</c:v>
                </c:pt>
                <c:pt idx="639">
                  <c:v>28.23</c:v>
                </c:pt>
                <c:pt idx="640">
                  <c:v>28.45</c:v>
                </c:pt>
                <c:pt idx="641">
                  <c:v>28.32</c:v>
                </c:pt>
                <c:pt idx="642">
                  <c:v>27.81</c:v>
                </c:pt>
                <c:pt idx="643">
                  <c:v>27.79</c:v>
                </c:pt>
                <c:pt idx="644">
                  <c:v>27.66</c:v>
                </c:pt>
                <c:pt idx="645">
                  <c:v>27.22</c:v>
                </c:pt>
                <c:pt idx="646">
                  <c:v>27.89</c:v>
                </c:pt>
                <c:pt idx="647">
                  <c:v>28.01</c:v>
                </c:pt>
                <c:pt idx="648">
                  <c:v>27.73</c:v>
                </c:pt>
                <c:pt idx="649">
                  <c:v>28.31</c:v>
                </c:pt>
                <c:pt idx="650">
                  <c:v>29.54</c:v>
                </c:pt>
                <c:pt idx="651">
                  <c:v>29.35</c:v>
                </c:pt>
                <c:pt idx="652">
                  <c:v>27.82</c:v>
                </c:pt>
                <c:pt idx="653">
                  <c:v>28.65</c:v>
                </c:pt>
                <c:pt idx="654">
                  <c:v>28.39</c:v>
                </c:pt>
                <c:pt idx="655">
                  <c:v>27.78</c:v>
                </c:pt>
                <c:pt idx="656">
                  <c:v>27.31</c:v>
                </c:pt>
                <c:pt idx="657">
                  <c:v>27</c:v>
                </c:pt>
                <c:pt idx="658">
                  <c:v>27.01</c:v>
                </c:pt>
                <c:pt idx="659">
                  <c:v>26.88</c:v>
                </c:pt>
                <c:pt idx="660">
                  <c:v>26.97</c:v>
                </c:pt>
                <c:pt idx="661">
                  <c:v>27.17</c:v>
                </c:pt>
                <c:pt idx="662">
                  <c:v>27.16</c:v>
                </c:pt>
                <c:pt idx="663">
                  <c:v>26.88</c:v>
                </c:pt>
                <c:pt idx="664">
                  <c:v>26.49</c:v>
                </c:pt>
                <c:pt idx="665">
                  <c:v>26.44</c:v>
                </c:pt>
                <c:pt idx="666">
                  <c:v>26.6</c:v>
                </c:pt>
                <c:pt idx="667">
                  <c:v>26.64</c:v>
                </c:pt>
                <c:pt idx="668">
                  <c:v>26.75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FC-47B5-88EF-260F5BFCF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81311"/>
        <c:axId val="1982187551"/>
      </c:lineChart>
      <c:dateAx>
        <c:axId val="1982181311"/>
        <c:scaling>
          <c:orientation val="minMax"/>
        </c:scaling>
        <c:delete val="0"/>
        <c:axPos val="b"/>
        <c:numFmt formatCode="yyyy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alpha val="7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87551"/>
        <c:crosses val="autoZero"/>
        <c:auto val="0"/>
        <c:lblOffset val="100"/>
        <c:baseTimeUnit val="days"/>
        <c:majorUnit val="1"/>
        <c:majorTimeUnit val="years"/>
      </c:dateAx>
      <c:valAx>
        <c:axId val="1982187551"/>
        <c:scaling>
          <c:orientation val="minMax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8131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30543500594619"/>
          <c:y val="0.21793039487505783"/>
          <c:w val="0.83561995852102233"/>
          <c:h val="0.7002016808804932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A00-4EBD-B118-B7AFC5446B1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A00-4EBD-B118-B7AFC5446B1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A00-4EBD-B118-B7AFC5446B10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A00-4EBD-B118-B7AFC5446B10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A00-4EBD-B118-B7AFC5446B10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A00-4EBD-B118-B7AFC5446B10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A00-4EBD-B118-B7AFC5446B10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A00-4EBD-B118-B7AFC5446B1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600" b="0" i="0" u="none" strike="noStrike" kern="120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98FBBC1-F767-4D54-9444-48113D78D6DF}" type="CELLRANGE">
                      <a:rPr lang="en-US"/>
                      <a:pPr>
                        <a:defRPr sz="600">
                          <a:solidFill>
                            <a:schemeClr val="accent6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00-4EBD-B118-B7AFC5446B1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600" b="0" i="0" u="none" strike="noStrike" kern="1200" baseline="0">
                        <a:solidFill>
                          <a:schemeClr val="accent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315A957-6EF0-4FFB-B7B4-867C3F144B2F}" type="CELLRANGE">
                      <a:rPr lang="en-US"/>
                      <a:pPr>
                        <a:defRPr sz="600">
                          <a:solidFill>
                            <a:schemeClr val="accent2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A00-4EBD-B118-B7AFC5446B1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600" b="0" i="0" u="none" strike="noStrike" kern="120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FCAD400-1670-4E8E-A0E2-12B73B048F01}" type="CELLRANGE">
                      <a:rPr lang="en-US"/>
                      <a:pPr>
                        <a:defRPr sz="600">
                          <a:solidFill>
                            <a:schemeClr val="accent6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A00-4EBD-B118-B7AFC5446B1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044D4AD-5C87-40D6-A13F-7D88DD6FB126}" type="CELLRANGE">
                      <a:rPr lang="en-US"/>
                      <a:pPr/>
                      <a:t>[ДІАПАЗОН КЛІТИНОК]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A00-4EBD-B118-B7AFC5446B10}"/>
                </c:ext>
              </c:extLst>
            </c:dLbl>
            <c:dLbl>
              <c:idx val="4"/>
              <c:layout>
                <c:manualLayout>
                  <c:x val="-1.0824997833551465E-2"/>
                  <c:y val="2.235435133634691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6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BFCA6C-0A44-43B1-8542-4B065696E8F8}" type="CELLRANGE">
                      <a:rPr lang="en-US"/>
                      <a:pPr algn="l">
                        <a:defRPr sz="600">
                          <a:solidFill>
                            <a:schemeClr val="accent1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6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464462429519385"/>
                      <c:h val="0.1001032323944952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A00-4EBD-B118-B7AFC5446B10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600" b="0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7953C07-BBF6-4503-ADDB-D73B02D6B786}" type="CELLRANGE">
                      <a:rPr lang="en-US"/>
                      <a:pPr>
                        <a:defRPr sz="600">
                          <a:solidFill>
                            <a:srgbClr val="7030A0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A00-4EBD-B118-B7AFC5446B10}"/>
                </c:ext>
              </c:extLst>
            </c:dLbl>
            <c:dLbl>
              <c:idx val="6"/>
              <c:layout>
                <c:manualLayout>
                  <c:x val="-3.6083799652517172E-3"/>
                  <c:y val="-1.7034015722262385E-2"/>
                </c:manualLayout>
              </c:layout>
              <c:tx>
                <c:rich>
                  <a:bodyPr/>
                  <a:lstStyle/>
                  <a:p>
                    <a:fld id="{3958DE4C-9D1D-487C-A099-3B08E57CC353}" type="CELLRANGE">
                      <a:rPr lang="en-US"/>
                      <a:pPr/>
                      <a:t>[ДІАПАЗОН КЛІТИНОК]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A00-4EBD-B118-B7AFC5446B10}"/>
                </c:ext>
              </c:extLst>
            </c:dLbl>
            <c:dLbl>
              <c:idx val="7"/>
              <c:layout>
                <c:manualLayout>
                  <c:x val="-1.0825139895754754E-2"/>
                  <c:y val="1.703401572226228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600" b="0" i="0" u="none" strike="noStrike" kern="1200" baseline="0">
                        <a:solidFill>
                          <a:schemeClr val="accent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5163708-D69B-4FE7-81B7-73A393B55357}" type="CELLRANGE">
                      <a:rPr lang="en-US"/>
                      <a:pPr>
                        <a:defRPr sz="600">
                          <a:solidFill>
                            <a:schemeClr val="accent2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A00-4EBD-B118-B7AFC5446B10}"/>
                </c:ext>
              </c:extLst>
            </c:dLbl>
            <c:dLbl>
              <c:idx val="8"/>
              <c:layout>
                <c:manualLayout>
                  <c:x val="-1.0825133034854691E-2"/>
                  <c:y val="-4.560450732750436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6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C386F66-C168-4EF0-BB9C-8D9F9EDA3582}" type="CELLRANGE">
                      <a:rPr lang="en-US"/>
                      <a:pPr>
                        <a:defRPr sz="600">
                          <a:solidFill>
                            <a:schemeClr val="accent1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81948439943914"/>
                      <c:h val="0.1001032323944952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A00-4EBD-B118-B7AFC5446B10}"/>
                </c:ext>
              </c:extLst>
            </c:dLbl>
            <c:dLbl>
              <c:idx val="9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600" b="0" i="0" u="none" strike="noStrike" kern="120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5C264EA-1091-4B41-9945-1B2FCEA4D9B8}" type="CELLRANGE">
                      <a:rPr lang="en-US"/>
                      <a:pPr>
                        <a:defRPr sz="600">
                          <a:solidFill>
                            <a:schemeClr val="accent6"/>
                          </a:solidFill>
                        </a:defRPr>
                      </a:pPr>
                      <a:t>[ДІАПАЗОН КЛІТИНОК]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6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A00-4EBD-B118-B7AFC5446B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'D.Corp.B.'!$M$3:$M$12</c:f>
              <c:numCache>
                <c:formatCode>0.0</c:formatCode>
                <c:ptCount val="10"/>
                <c:pt idx="0">
                  <c:v>0.40821917808219177</c:v>
                </c:pt>
                <c:pt idx="1">
                  <c:v>0.84657534246575339</c:v>
                </c:pt>
                <c:pt idx="2">
                  <c:v>2.3068493150684932</c:v>
                </c:pt>
                <c:pt idx="3">
                  <c:v>2.3616438356164382</c:v>
                </c:pt>
                <c:pt idx="4">
                  <c:v>2.5726027397260274</c:v>
                </c:pt>
                <c:pt idx="5">
                  <c:v>2.9068493150684933</c:v>
                </c:pt>
                <c:pt idx="6">
                  <c:v>3.8027397260273972</c:v>
                </c:pt>
                <c:pt idx="7">
                  <c:v>3.8739726027397259</c:v>
                </c:pt>
                <c:pt idx="8">
                  <c:v>4.5917808219178085</c:v>
                </c:pt>
                <c:pt idx="9">
                  <c:v>5.7726027397260271</c:v>
                </c:pt>
              </c:numCache>
            </c:numRef>
          </c:xVal>
          <c:yVal>
            <c:numRef>
              <c:f>'D.Corp.B.'!$P$3:$P$12</c:f>
              <c:numCache>
                <c:formatCode>0%</c:formatCode>
                <c:ptCount val="10"/>
                <c:pt idx="0">
                  <c:v>0.198048</c:v>
                </c:pt>
                <c:pt idx="1">
                  <c:v>0.35639900000000002</c:v>
                </c:pt>
                <c:pt idx="2">
                  <c:v>0.18384600000000001</c:v>
                </c:pt>
                <c:pt idx="3">
                  <c:v>0.26380900000000002</c:v>
                </c:pt>
                <c:pt idx="4">
                  <c:v>0.44500000000000001</c:v>
                </c:pt>
                <c:pt idx="5">
                  <c:v>0.35199999999999998</c:v>
                </c:pt>
                <c:pt idx="6">
                  <c:v>0.228822</c:v>
                </c:pt>
                <c:pt idx="7">
                  <c:v>0.206622</c:v>
                </c:pt>
                <c:pt idx="8">
                  <c:v>0.246</c:v>
                </c:pt>
                <c:pt idx="9">
                  <c:v>0.149591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'D.Corp.B.'!$N$3:$N$12</c15:f>
                <c15:dlblRangeCache>
                  <c:ptCount val="10"/>
                  <c:pt idx="0">
                    <c:v>MHP 24</c:v>
                  </c:pt>
                  <c:pt idx="1">
                    <c:v>Kernel 24</c:v>
                  </c:pt>
                  <c:pt idx="2">
                    <c:v>MHP 26</c:v>
                  </c:pt>
                  <c:pt idx="3">
                    <c:v>Metinvest 26</c:v>
                  </c:pt>
                  <c:pt idx="4">
                    <c:v>Ukrzaliznytsia 26</c:v>
                  </c:pt>
                  <c:pt idx="5">
                    <c:v>Naftogaz 26</c:v>
                  </c:pt>
                  <c:pt idx="6">
                    <c:v>Metinvest 27</c:v>
                  </c:pt>
                  <c:pt idx="7">
                    <c:v>Kernel 27</c:v>
                  </c:pt>
                  <c:pt idx="8">
                    <c:v>Ukrzaliznytsia 28</c:v>
                  </c:pt>
                  <c:pt idx="9">
                    <c:v>MHP 29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3A00-4EBD-B118-B7AFC5446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63295"/>
        <c:axId val="1633670367"/>
      </c:scatterChart>
      <c:valAx>
        <c:axId val="1633663295"/>
        <c:scaling>
          <c:orientation val="minMax"/>
          <c:max val="7"/>
          <c:min val="0"/>
        </c:scaling>
        <c:delete val="0"/>
        <c:axPos val="b"/>
        <c:title>
          <c:tx>
            <c:strRef>
              <c:f>Чарты!$H$8</c:f>
              <c:strCache>
                <c:ptCount val="1"/>
                <c:pt idx="0">
                  <c:v>Лет до погашения</c:v>
                </c:pt>
              </c:strCache>
            </c:strRef>
          </c:tx>
          <c:layout>
            <c:manualLayout>
              <c:xMode val="edge"/>
              <c:yMode val="edge"/>
              <c:x val="0.70329337711176787"/>
              <c:y val="0.83380801227326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70367"/>
        <c:crosses val="autoZero"/>
        <c:crossBetween val="midCat"/>
        <c:majorUnit val="1"/>
      </c:valAx>
      <c:valAx>
        <c:axId val="1633670367"/>
        <c:scaling>
          <c:orientation val="minMax"/>
          <c:max val="0.5"/>
          <c:min val="0"/>
        </c:scaling>
        <c:delete val="0"/>
        <c:axPos val="l"/>
        <c:title>
          <c:tx>
            <c:strRef>
              <c:f>Чарты!$H$9</c:f>
              <c:strCache>
                <c:ptCount val="1"/>
                <c:pt idx="0">
                  <c:v>Доходность (YTM)</c:v>
                </c:pt>
              </c:strCache>
            </c:strRef>
          </c:tx>
          <c:layout>
            <c:manualLayout>
              <c:xMode val="edge"/>
              <c:yMode val="edge"/>
              <c:x val="7.2812529104567458E-3"/>
              <c:y val="0.33918355820829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6329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Стоимость ВВП-варрантов (</a:t>
            </a:r>
            <a:r>
              <a:rPr lang="en-US" sz="1400" b="1" i="0" u="none" strike="noStrike" baseline="0">
                <a:effectLst/>
              </a:rPr>
              <a:t>VRI-2041), % </a:t>
            </a:r>
            <a:r>
              <a:rPr lang="ru-RU" sz="1400" b="1" i="0" u="none" strike="noStrike" baseline="0">
                <a:effectLst/>
              </a:rPr>
              <a:t>от номинала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2.0643483031581129E-3"/>
          <c:y val="1.6823568892735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902417290781608E-2"/>
          <c:y val="0.27822297189889961"/>
          <c:w val="0.88567150854666399"/>
          <c:h val="0.5755939028913577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'Warrants + 2026'!$B$4:$B$262</c:f>
              <c:numCache>
                <c:formatCode>m/d/yyyy</c:formatCode>
                <c:ptCount val="259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  <c:pt idx="5">
                  <c:v>44935</c:v>
                </c:pt>
                <c:pt idx="6">
                  <c:v>44936</c:v>
                </c:pt>
                <c:pt idx="7">
                  <c:v>44937</c:v>
                </c:pt>
                <c:pt idx="8">
                  <c:v>44938</c:v>
                </c:pt>
                <c:pt idx="9">
                  <c:v>44939</c:v>
                </c:pt>
                <c:pt idx="10">
                  <c:v>44942</c:v>
                </c:pt>
                <c:pt idx="11">
                  <c:v>44943</c:v>
                </c:pt>
                <c:pt idx="12">
                  <c:v>44944</c:v>
                </c:pt>
                <c:pt idx="13">
                  <c:v>44945</c:v>
                </c:pt>
                <c:pt idx="14">
                  <c:v>44946</c:v>
                </c:pt>
                <c:pt idx="15">
                  <c:v>44949</c:v>
                </c:pt>
                <c:pt idx="16">
                  <c:v>44950</c:v>
                </c:pt>
                <c:pt idx="17">
                  <c:v>44951</c:v>
                </c:pt>
                <c:pt idx="18">
                  <c:v>44952</c:v>
                </c:pt>
                <c:pt idx="19">
                  <c:v>44953</c:v>
                </c:pt>
                <c:pt idx="20">
                  <c:v>44956</c:v>
                </c:pt>
                <c:pt idx="21">
                  <c:v>44957</c:v>
                </c:pt>
                <c:pt idx="22">
                  <c:v>44958</c:v>
                </c:pt>
                <c:pt idx="23">
                  <c:v>44959</c:v>
                </c:pt>
                <c:pt idx="24">
                  <c:v>44960</c:v>
                </c:pt>
                <c:pt idx="25">
                  <c:v>44963</c:v>
                </c:pt>
                <c:pt idx="26">
                  <c:v>44964</c:v>
                </c:pt>
                <c:pt idx="27">
                  <c:v>44965</c:v>
                </c:pt>
                <c:pt idx="28">
                  <c:v>44966</c:v>
                </c:pt>
                <c:pt idx="29">
                  <c:v>44967</c:v>
                </c:pt>
                <c:pt idx="30">
                  <c:v>44970</c:v>
                </c:pt>
                <c:pt idx="31">
                  <c:v>44971</c:v>
                </c:pt>
                <c:pt idx="32">
                  <c:v>44972</c:v>
                </c:pt>
                <c:pt idx="33">
                  <c:v>44973</c:v>
                </c:pt>
                <c:pt idx="34">
                  <c:v>44974</c:v>
                </c:pt>
                <c:pt idx="35">
                  <c:v>44977</c:v>
                </c:pt>
                <c:pt idx="36">
                  <c:v>44978</c:v>
                </c:pt>
                <c:pt idx="37">
                  <c:v>44979</c:v>
                </c:pt>
                <c:pt idx="38">
                  <c:v>44980</c:v>
                </c:pt>
                <c:pt idx="39">
                  <c:v>44981</c:v>
                </c:pt>
                <c:pt idx="40">
                  <c:v>44984</c:v>
                </c:pt>
                <c:pt idx="41">
                  <c:v>44985</c:v>
                </c:pt>
                <c:pt idx="42">
                  <c:v>44986</c:v>
                </c:pt>
                <c:pt idx="43">
                  <c:v>44987</c:v>
                </c:pt>
                <c:pt idx="44">
                  <c:v>44988</c:v>
                </c:pt>
                <c:pt idx="45">
                  <c:v>44991</c:v>
                </c:pt>
                <c:pt idx="46">
                  <c:v>44992</c:v>
                </c:pt>
                <c:pt idx="47">
                  <c:v>44993</c:v>
                </c:pt>
                <c:pt idx="48">
                  <c:v>44994</c:v>
                </c:pt>
                <c:pt idx="49">
                  <c:v>44995</c:v>
                </c:pt>
                <c:pt idx="50">
                  <c:v>44998</c:v>
                </c:pt>
                <c:pt idx="51">
                  <c:v>44999</c:v>
                </c:pt>
                <c:pt idx="52">
                  <c:v>45000</c:v>
                </c:pt>
                <c:pt idx="53">
                  <c:v>45001</c:v>
                </c:pt>
                <c:pt idx="54">
                  <c:v>45002</c:v>
                </c:pt>
                <c:pt idx="55">
                  <c:v>45005</c:v>
                </c:pt>
                <c:pt idx="56">
                  <c:v>45006</c:v>
                </c:pt>
                <c:pt idx="57">
                  <c:v>45007</c:v>
                </c:pt>
                <c:pt idx="58">
                  <c:v>45008</c:v>
                </c:pt>
                <c:pt idx="59">
                  <c:v>45009</c:v>
                </c:pt>
                <c:pt idx="60">
                  <c:v>45012</c:v>
                </c:pt>
                <c:pt idx="61">
                  <c:v>45013</c:v>
                </c:pt>
                <c:pt idx="62">
                  <c:v>45014</c:v>
                </c:pt>
                <c:pt idx="63">
                  <c:v>45015</c:v>
                </c:pt>
                <c:pt idx="64">
                  <c:v>45016</c:v>
                </c:pt>
                <c:pt idx="65">
                  <c:v>45019</c:v>
                </c:pt>
                <c:pt idx="66">
                  <c:v>45020</c:v>
                </c:pt>
                <c:pt idx="67">
                  <c:v>45021</c:v>
                </c:pt>
                <c:pt idx="68">
                  <c:v>45022</c:v>
                </c:pt>
                <c:pt idx="69">
                  <c:v>45027</c:v>
                </c:pt>
                <c:pt idx="70">
                  <c:v>45028</c:v>
                </c:pt>
                <c:pt idx="71">
                  <c:v>45029</c:v>
                </c:pt>
                <c:pt idx="72">
                  <c:v>45030</c:v>
                </c:pt>
                <c:pt idx="73">
                  <c:v>45033</c:v>
                </c:pt>
                <c:pt idx="74">
                  <c:v>45034</c:v>
                </c:pt>
                <c:pt idx="75">
                  <c:v>45035</c:v>
                </c:pt>
                <c:pt idx="76">
                  <c:v>45036</c:v>
                </c:pt>
                <c:pt idx="77">
                  <c:v>45037</c:v>
                </c:pt>
                <c:pt idx="78">
                  <c:v>45040</c:v>
                </c:pt>
                <c:pt idx="79">
                  <c:v>45041</c:v>
                </c:pt>
                <c:pt idx="80">
                  <c:v>45042</c:v>
                </c:pt>
                <c:pt idx="81">
                  <c:v>45043</c:v>
                </c:pt>
                <c:pt idx="82">
                  <c:v>45044</c:v>
                </c:pt>
                <c:pt idx="83">
                  <c:v>45048</c:v>
                </c:pt>
                <c:pt idx="84">
                  <c:v>45049</c:v>
                </c:pt>
                <c:pt idx="85">
                  <c:v>45050</c:v>
                </c:pt>
                <c:pt idx="86">
                  <c:v>45051</c:v>
                </c:pt>
                <c:pt idx="87">
                  <c:v>45054</c:v>
                </c:pt>
                <c:pt idx="88">
                  <c:v>45055</c:v>
                </c:pt>
                <c:pt idx="89">
                  <c:v>45056</c:v>
                </c:pt>
                <c:pt idx="90">
                  <c:v>45057</c:v>
                </c:pt>
                <c:pt idx="91">
                  <c:v>45058</c:v>
                </c:pt>
                <c:pt idx="92">
                  <c:v>45061</c:v>
                </c:pt>
                <c:pt idx="93">
                  <c:v>45062</c:v>
                </c:pt>
                <c:pt idx="94">
                  <c:v>45063</c:v>
                </c:pt>
                <c:pt idx="95">
                  <c:v>45064</c:v>
                </c:pt>
                <c:pt idx="96">
                  <c:v>45065</c:v>
                </c:pt>
                <c:pt idx="97">
                  <c:v>45068</c:v>
                </c:pt>
                <c:pt idx="98">
                  <c:v>45069</c:v>
                </c:pt>
                <c:pt idx="99">
                  <c:v>45070</c:v>
                </c:pt>
                <c:pt idx="100">
                  <c:v>45071</c:v>
                </c:pt>
                <c:pt idx="101">
                  <c:v>45072</c:v>
                </c:pt>
                <c:pt idx="102">
                  <c:v>45075</c:v>
                </c:pt>
                <c:pt idx="103">
                  <c:v>45076</c:v>
                </c:pt>
                <c:pt idx="104">
                  <c:v>45077</c:v>
                </c:pt>
                <c:pt idx="105">
                  <c:v>45078</c:v>
                </c:pt>
                <c:pt idx="106">
                  <c:v>45079</c:v>
                </c:pt>
                <c:pt idx="107">
                  <c:v>45082</c:v>
                </c:pt>
                <c:pt idx="108">
                  <c:v>45083</c:v>
                </c:pt>
                <c:pt idx="109">
                  <c:v>45084</c:v>
                </c:pt>
                <c:pt idx="110">
                  <c:v>45085</c:v>
                </c:pt>
                <c:pt idx="111">
                  <c:v>45086</c:v>
                </c:pt>
                <c:pt idx="112">
                  <c:v>45089</c:v>
                </c:pt>
                <c:pt idx="113">
                  <c:v>45090</c:v>
                </c:pt>
                <c:pt idx="114">
                  <c:v>45091</c:v>
                </c:pt>
                <c:pt idx="115">
                  <c:v>45092</c:v>
                </c:pt>
                <c:pt idx="116">
                  <c:v>45093</c:v>
                </c:pt>
                <c:pt idx="117">
                  <c:v>45096</c:v>
                </c:pt>
                <c:pt idx="118">
                  <c:v>45097</c:v>
                </c:pt>
                <c:pt idx="119">
                  <c:v>45098</c:v>
                </c:pt>
                <c:pt idx="120">
                  <c:v>45099</c:v>
                </c:pt>
                <c:pt idx="121">
                  <c:v>45100</c:v>
                </c:pt>
                <c:pt idx="122">
                  <c:v>45103</c:v>
                </c:pt>
                <c:pt idx="123">
                  <c:v>45104</c:v>
                </c:pt>
                <c:pt idx="124">
                  <c:v>45105</c:v>
                </c:pt>
                <c:pt idx="125">
                  <c:v>45106</c:v>
                </c:pt>
                <c:pt idx="126">
                  <c:v>45107</c:v>
                </c:pt>
                <c:pt idx="127">
                  <c:v>45110</c:v>
                </c:pt>
                <c:pt idx="128">
                  <c:v>45111</c:v>
                </c:pt>
                <c:pt idx="129">
                  <c:v>45112</c:v>
                </c:pt>
                <c:pt idx="130">
                  <c:v>45113</c:v>
                </c:pt>
                <c:pt idx="131">
                  <c:v>45114</c:v>
                </c:pt>
                <c:pt idx="132">
                  <c:v>45117</c:v>
                </c:pt>
                <c:pt idx="133">
                  <c:v>45118</c:v>
                </c:pt>
                <c:pt idx="134">
                  <c:v>45119</c:v>
                </c:pt>
                <c:pt idx="135">
                  <c:v>45120</c:v>
                </c:pt>
                <c:pt idx="136">
                  <c:v>45121</c:v>
                </c:pt>
                <c:pt idx="137">
                  <c:v>45124</c:v>
                </c:pt>
                <c:pt idx="138">
                  <c:v>45125</c:v>
                </c:pt>
                <c:pt idx="139">
                  <c:v>45126</c:v>
                </c:pt>
                <c:pt idx="140">
                  <c:v>45127</c:v>
                </c:pt>
                <c:pt idx="141">
                  <c:v>45128</c:v>
                </c:pt>
                <c:pt idx="142">
                  <c:v>45131</c:v>
                </c:pt>
                <c:pt idx="143">
                  <c:v>45132</c:v>
                </c:pt>
                <c:pt idx="144">
                  <c:v>45133</c:v>
                </c:pt>
                <c:pt idx="145">
                  <c:v>45134</c:v>
                </c:pt>
                <c:pt idx="146">
                  <c:v>45135</c:v>
                </c:pt>
                <c:pt idx="147">
                  <c:v>45138</c:v>
                </c:pt>
                <c:pt idx="148">
                  <c:v>45139</c:v>
                </c:pt>
                <c:pt idx="149">
                  <c:v>45140</c:v>
                </c:pt>
                <c:pt idx="150">
                  <c:v>45141</c:v>
                </c:pt>
                <c:pt idx="151">
                  <c:v>45142</c:v>
                </c:pt>
                <c:pt idx="152">
                  <c:v>45145</c:v>
                </c:pt>
                <c:pt idx="153">
                  <c:v>45146</c:v>
                </c:pt>
                <c:pt idx="154">
                  <c:v>45147</c:v>
                </c:pt>
                <c:pt idx="155">
                  <c:v>45148</c:v>
                </c:pt>
                <c:pt idx="156">
                  <c:v>45149</c:v>
                </c:pt>
                <c:pt idx="157">
                  <c:v>45152</c:v>
                </c:pt>
                <c:pt idx="158">
                  <c:v>45153</c:v>
                </c:pt>
                <c:pt idx="159">
                  <c:v>45154</c:v>
                </c:pt>
                <c:pt idx="160">
                  <c:v>45155</c:v>
                </c:pt>
                <c:pt idx="161">
                  <c:v>45156</c:v>
                </c:pt>
                <c:pt idx="162">
                  <c:v>45159</c:v>
                </c:pt>
                <c:pt idx="163">
                  <c:v>45160</c:v>
                </c:pt>
                <c:pt idx="164">
                  <c:v>45161</c:v>
                </c:pt>
                <c:pt idx="165">
                  <c:v>45162</c:v>
                </c:pt>
                <c:pt idx="166">
                  <c:v>45163</c:v>
                </c:pt>
                <c:pt idx="167">
                  <c:v>45166</c:v>
                </c:pt>
                <c:pt idx="168">
                  <c:v>45167</c:v>
                </c:pt>
                <c:pt idx="169">
                  <c:v>45168</c:v>
                </c:pt>
                <c:pt idx="170">
                  <c:v>45169</c:v>
                </c:pt>
                <c:pt idx="171">
                  <c:v>45170</c:v>
                </c:pt>
                <c:pt idx="172">
                  <c:v>45173</c:v>
                </c:pt>
                <c:pt idx="173">
                  <c:v>45174</c:v>
                </c:pt>
                <c:pt idx="174">
                  <c:v>45175</c:v>
                </c:pt>
                <c:pt idx="175">
                  <c:v>45176</c:v>
                </c:pt>
                <c:pt idx="176">
                  <c:v>45177</c:v>
                </c:pt>
                <c:pt idx="177">
                  <c:v>45180</c:v>
                </c:pt>
                <c:pt idx="178">
                  <c:v>45181</c:v>
                </c:pt>
                <c:pt idx="179">
                  <c:v>45182</c:v>
                </c:pt>
                <c:pt idx="180">
                  <c:v>45183</c:v>
                </c:pt>
                <c:pt idx="181">
                  <c:v>45184</c:v>
                </c:pt>
                <c:pt idx="182">
                  <c:v>45187</c:v>
                </c:pt>
                <c:pt idx="183">
                  <c:v>45188</c:v>
                </c:pt>
                <c:pt idx="184">
                  <c:v>45189</c:v>
                </c:pt>
                <c:pt idx="185">
                  <c:v>45190</c:v>
                </c:pt>
                <c:pt idx="186">
                  <c:v>45191</c:v>
                </c:pt>
                <c:pt idx="187">
                  <c:v>45194</c:v>
                </c:pt>
                <c:pt idx="188">
                  <c:v>45195</c:v>
                </c:pt>
                <c:pt idx="189">
                  <c:v>45196</c:v>
                </c:pt>
                <c:pt idx="190">
                  <c:v>45197</c:v>
                </c:pt>
                <c:pt idx="191">
                  <c:v>45198</c:v>
                </c:pt>
                <c:pt idx="192">
                  <c:v>45201</c:v>
                </c:pt>
                <c:pt idx="193">
                  <c:v>45202</c:v>
                </c:pt>
                <c:pt idx="194">
                  <c:v>45203</c:v>
                </c:pt>
                <c:pt idx="195">
                  <c:v>45204</c:v>
                </c:pt>
                <c:pt idx="196">
                  <c:v>45205</c:v>
                </c:pt>
                <c:pt idx="197">
                  <c:v>45208</c:v>
                </c:pt>
                <c:pt idx="198">
                  <c:v>45209</c:v>
                </c:pt>
                <c:pt idx="199">
                  <c:v>45210</c:v>
                </c:pt>
                <c:pt idx="200">
                  <c:v>45211</c:v>
                </c:pt>
                <c:pt idx="201">
                  <c:v>45212</c:v>
                </c:pt>
                <c:pt idx="202">
                  <c:v>45215</c:v>
                </c:pt>
                <c:pt idx="203">
                  <c:v>45216</c:v>
                </c:pt>
                <c:pt idx="204">
                  <c:v>45217</c:v>
                </c:pt>
                <c:pt idx="205">
                  <c:v>45218</c:v>
                </c:pt>
                <c:pt idx="206">
                  <c:v>45219</c:v>
                </c:pt>
                <c:pt idx="207">
                  <c:v>45222</c:v>
                </c:pt>
                <c:pt idx="208">
                  <c:v>45223</c:v>
                </c:pt>
                <c:pt idx="209">
                  <c:v>45224</c:v>
                </c:pt>
                <c:pt idx="210">
                  <c:v>45225</c:v>
                </c:pt>
                <c:pt idx="211">
                  <c:v>45226</c:v>
                </c:pt>
                <c:pt idx="212">
                  <c:v>45229</c:v>
                </c:pt>
                <c:pt idx="213">
                  <c:v>45230</c:v>
                </c:pt>
                <c:pt idx="214">
                  <c:v>45231</c:v>
                </c:pt>
                <c:pt idx="215">
                  <c:v>45232</c:v>
                </c:pt>
                <c:pt idx="216">
                  <c:v>45233</c:v>
                </c:pt>
                <c:pt idx="217">
                  <c:v>45236</c:v>
                </c:pt>
                <c:pt idx="218">
                  <c:v>45237</c:v>
                </c:pt>
                <c:pt idx="219">
                  <c:v>45238</c:v>
                </c:pt>
                <c:pt idx="220">
                  <c:v>45239</c:v>
                </c:pt>
                <c:pt idx="221">
                  <c:v>45240</c:v>
                </c:pt>
                <c:pt idx="222">
                  <c:v>45243</c:v>
                </c:pt>
                <c:pt idx="223">
                  <c:v>45244</c:v>
                </c:pt>
                <c:pt idx="224">
                  <c:v>45245</c:v>
                </c:pt>
                <c:pt idx="225">
                  <c:v>45246</c:v>
                </c:pt>
                <c:pt idx="226">
                  <c:v>45247</c:v>
                </c:pt>
                <c:pt idx="227">
                  <c:v>45250</c:v>
                </c:pt>
                <c:pt idx="228">
                  <c:v>45251</c:v>
                </c:pt>
                <c:pt idx="229">
                  <c:v>45252</c:v>
                </c:pt>
                <c:pt idx="230">
                  <c:v>45253</c:v>
                </c:pt>
                <c:pt idx="231">
                  <c:v>45254</c:v>
                </c:pt>
                <c:pt idx="232">
                  <c:v>45257</c:v>
                </c:pt>
                <c:pt idx="233">
                  <c:v>45258</c:v>
                </c:pt>
                <c:pt idx="234">
                  <c:v>45259</c:v>
                </c:pt>
                <c:pt idx="235">
                  <c:v>45260</c:v>
                </c:pt>
                <c:pt idx="236">
                  <c:v>45261</c:v>
                </c:pt>
                <c:pt idx="237">
                  <c:v>45264</c:v>
                </c:pt>
                <c:pt idx="238">
                  <c:v>45265</c:v>
                </c:pt>
                <c:pt idx="239">
                  <c:v>45266</c:v>
                </c:pt>
                <c:pt idx="240">
                  <c:v>45267</c:v>
                </c:pt>
                <c:pt idx="241">
                  <c:v>45268</c:v>
                </c:pt>
                <c:pt idx="242">
                  <c:v>45271</c:v>
                </c:pt>
                <c:pt idx="243">
                  <c:v>45272</c:v>
                </c:pt>
                <c:pt idx="244">
                  <c:v>45273</c:v>
                </c:pt>
                <c:pt idx="245">
                  <c:v>45274</c:v>
                </c:pt>
                <c:pt idx="246">
                  <c:v>45275</c:v>
                </c:pt>
                <c:pt idx="247">
                  <c:v>45278</c:v>
                </c:pt>
                <c:pt idx="248">
                  <c:v>45279</c:v>
                </c:pt>
                <c:pt idx="249">
                  <c:v>45280</c:v>
                </c:pt>
                <c:pt idx="250">
                  <c:v>45281</c:v>
                </c:pt>
                <c:pt idx="251">
                  <c:v>45282</c:v>
                </c:pt>
                <c:pt idx="252">
                  <c:v>45287</c:v>
                </c:pt>
                <c:pt idx="253">
                  <c:v>45288</c:v>
                </c:pt>
                <c:pt idx="254">
                  <c:v>45289</c:v>
                </c:pt>
                <c:pt idx="255">
                  <c:v>45293</c:v>
                </c:pt>
                <c:pt idx="256">
                  <c:v>45294</c:v>
                </c:pt>
                <c:pt idx="257">
                  <c:v>45295</c:v>
                </c:pt>
                <c:pt idx="258">
                  <c:v>45296</c:v>
                </c:pt>
              </c:numCache>
            </c:numRef>
          </c:cat>
          <c:val>
            <c:numRef>
              <c:f>'Warrants + 2026'!$C$4:$C$262</c:f>
              <c:numCache>
                <c:formatCode>0.0</c:formatCode>
                <c:ptCount val="259"/>
                <c:pt idx="0">
                  <c:v>22.97</c:v>
                </c:pt>
                <c:pt idx="1">
                  <c:v>24.51</c:v>
                </c:pt>
                <c:pt idx="2">
                  <c:v>28.33</c:v>
                </c:pt>
                <c:pt idx="3">
                  <c:v>28.23</c:v>
                </c:pt>
                <c:pt idx="4">
                  <c:v>28.46</c:v>
                </c:pt>
                <c:pt idx="5">
                  <c:v>28.53</c:v>
                </c:pt>
                <c:pt idx="6">
                  <c:v>28.79</c:v>
                </c:pt>
                <c:pt idx="7">
                  <c:v>29.05</c:v>
                </c:pt>
                <c:pt idx="8">
                  <c:v>29.27</c:v>
                </c:pt>
                <c:pt idx="9">
                  <c:v>29.84</c:v>
                </c:pt>
                <c:pt idx="10">
                  <c:v>29.63</c:v>
                </c:pt>
                <c:pt idx="11">
                  <c:v>29.7</c:v>
                </c:pt>
                <c:pt idx="12">
                  <c:v>30.36</c:v>
                </c:pt>
                <c:pt idx="13">
                  <c:v>30.29</c:v>
                </c:pt>
                <c:pt idx="14">
                  <c:v>30.84</c:v>
                </c:pt>
                <c:pt idx="15">
                  <c:v>32.75</c:v>
                </c:pt>
                <c:pt idx="16">
                  <c:v>33</c:v>
                </c:pt>
                <c:pt idx="17">
                  <c:v>33</c:v>
                </c:pt>
                <c:pt idx="18">
                  <c:v>32.119999999999997</c:v>
                </c:pt>
                <c:pt idx="19">
                  <c:v>32.08</c:v>
                </c:pt>
                <c:pt idx="20">
                  <c:v>31.98</c:v>
                </c:pt>
                <c:pt idx="21">
                  <c:v>31.72</c:v>
                </c:pt>
                <c:pt idx="22">
                  <c:v>32</c:v>
                </c:pt>
                <c:pt idx="23">
                  <c:v>32</c:v>
                </c:pt>
                <c:pt idx="24">
                  <c:v>31.62</c:v>
                </c:pt>
                <c:pt idx="25">
                  <c:v>31.28</c:v>
                </c:pt>
                <c:pt idx="26">
                  <c:v>31.14</c:v>
                </c:pt>
                <c:pt idx="27">
                  <c:v>31</c:v>
                </c:pt>
                <c:pt idx="28">
                  <c:v>29.5</c:v>
                </c:pt>
                <c:pt idx="29">
                  <c:v>26</c:v>
                </c:pt>
                <c:pt idx="30">
                  <c:v>24.61</c:v>
                </c:pt>
                <c:pt idx="31">
                  <c:v>24.55</c:v>
                </c:pt>
                <c:pt idx="32">
                  <c:v>24.65</c:v>
                </c:pt>
                <c:pt idx="33">
                  <c:v>24.89</c:v>
                </c:pt>
                <c:pt idx="34">
                  <c:v>24.52</c:v>
                </c:pt>
                <c:pt idx="35">
                  <c:v>24.15</c:v>
                </c:pt>
                <c:pt idx="36">
                  <c:v>23.94</c:v>
                </c:pt>
                <c:pt idx="37">
                  <c:v>24.23</c:v>
                </c:pt>
                <c:pt idx="38">
                  <c:v>24.22</c:v>
                </c:pt>
                <c:pt idx="39">
                  <c:v>24.18</c:v>
                </c:pt>
                <c:pt idx="40">
                  <c:v>24.16</c:v>
                </c:pt>
                <c:pt idx="41">
                  <c:v>24.27</c:v>
                </c:pt>
                <c:pt idx="42">
                  <c:v>24.09</c:v>
                </c:pt>
                <c:pt idx="43">
                  <c:v>23.91</c:v>
                </c:pt>
                <c:pt idx="44">
                  <c:v>23.75</c:v>
                </c:pt>
                <c:pt idx="45">
                  <c:v>23.98</c:v>
                </c:pt>
                <c:pt idx="46">
                  <c:v>23.98</c:v>
                </c:pt>
                <c:pt idx="47">
                  <c:v>23.97</c:v>
                </c:pt>
                <c:pt idx="48">
                  <c:v>23.92</c:v>
                </c:pt>
                <c:pt idx="49">
                  <c:v>23.95</c:v>
                </c:pt>
                <c:pt idx="50">
                  <c:v>23.83</c:v>
                </c:pt>
                <c:pt idx="51">
                  <c:v>23.73</c:v>
                </c:pt>
                <c:pt idx="52">
                  <c:v>23.64</c:v>
                </c:pt>
                <c:pt idx="53">
                  <c:v>23.21</c:v>
                </c:pt>
                <c:pt idx="54">
                  <c:v>23.22</c:v>
                </c:pt>
                <c:pt idx="55">
                  <c:v>23.13</c:v>
                </c:pt>
                <c:pt idx="56">
                  <c:v>23.13</c:v>
                </c:pt>
                <c:pt idx="57">
                  <c:v>23.29</c:v>
                </c:pt>
                <c:pt idx="58">
                  <c:v>23.31</c:v>
                </c:pt>
                <c:pt idx="59">
                  <c:v>23.32</c:v>
                </c:pt>
                <c:pt idx="60">
                  <c:v>23</c:v>
                </c:pt>
                <c:pt idx="61">
                  <c:v>23</c:v>
                </c:pt>
                <c:pt idx="62">
                  <c:v>24.72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22</c:v>
                </c:pt>
                <c:pt idx="93">
                  <c:v>22</c:v>
                </c:pt>
                <c:pt idx="94">
                  <c:v>22.92</c:v>
                </c:pt>
                <c:pt idx="95">
                  <c:v>23.12</c:v>
                </c:pt>
                <c:pt idx="96">
                  <c:v>25</c:v>
                </c:pt>
                <c:pt idx="97">
                  <c:v>25</c:v>
                </c:pt>
                <c:pt idx="98">
                  <c:v>25.75</c:v>
                </c:pt>
                <c:pt idx="99">
                  <c:v>25.44</c:v>
                </c:pt>
                <c:pt idx="100">
                  <c:v>25.18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25.03</c:v>
                </c:pt>
                <c:pt idx="115">
                  <c:v>28</c:v>
                </c:pt>
                <c:pt idx="116">
                  <c:v>30.13</c:v>
                </c:pt>
                <c:pt idx="117">
                  <c:v>31.36</c:v>
                </c:pt>
                <c:pt idx="118">
                  <c:v>33.619999999999997</c:v>
                </c:pt>
                <c:pt idx="119">
                  <c:v>34.840000000000003</c:v>
                </c:pt>
                <c:pt idx="120">
                  <c:v>36.409999999999997</c:v>
                </c:pt>
                <c:pt idx="121">
                  <c:v>36.4</c:v>
                </c:pt>
                <c:pt idx="122">
                  <c:v>39.06</c:v>
                </c:pt>
                <c:pt idx="123">
                  <c:v>37.99</c:v>
                </c:pt>
                <c:pt idx="124">
                  <c:v>36.380000000000003</c:v>
                </c:pt>
                <c:pt idx="125">
                  <c:v>37.21</c:v>
                </c:pt>
                <c:pt idx="126">
                  <c:v>38.04</c:v>
                </c:pt>
                <c:pt idx="127">
                  <c:v>38.36</c:v>
                </c:pt>
                <c:pt idx="128">
                  <c:v>38.96</c:v>
                </c:pt>
                <c:pt idx="129">
                  <c:v>38</c:v>
                </c:pt>
                <c:pt idx="130">
                  <c:v>38.25</c:v>
                </c:pt>
                <c:pt idx="131">
                  <c:v>37.69</c:v>
                </c:pt>
                <c:pt idx="132">
                  <c:v>37.75</c:v>
                </c:pt>
                <c:pt idx="133">
                  <c:v>38.18</c:v>
                </c:pt>
                <c:pt idx="134">
                  <c:v>40</c:v>
                </c:pt>
                <c:pt idx="135">
                  <c:v>40.44</c:v>
                </c:pt>
                <c:pt idx="136">
                  <c:v>42.68</c:v>
                </c:pt>
                <c:pt idx="137">
                  <c:v>44.98</c:v>
                </c:pt>
                <c:pt idx="138">
                  <c:v>44.68</c:v>
                </c:pt>
                <c:pt idx="139">
                  <c:v>44.59</c:v>
                </c:pt>
                <c:pt idx="140">
                  <c:v>44</c:v>
                </c:pt>
                <c:pt idx="141">
                  <c:v>43.86</c:v>
                </c:pt>
                <c:pt idx="142">
                  <c:v>43.68</c:v>
                </c:pt>
                <c:pt idx="143">
                  <c:v>43.2</c:v>
                </c:pt>
                <c:pt idx="144">
                  <c:v>44</c:v>
                </c:pt>
                <c:pt idx="145">
                  <c:v>46.26</c:v>
                </c:pt>
                <c:pt idx="146">
                  <c:v>48.73</c:v>
                </c:pt>
                <c:pt idx="147">
                  <c:v>49</c:v>
                </c:pt>
                <c:pt idx="148">
                  <c:v>47.01</c:v>
                </c:pt>
                <c:pt idx="149">
                  <c:v>45.95</c:v>
                </c:pt>
                <c:pt idx="150">
                  <c:v>45.56</c:v>
                </c:pt>
                <c:pt idx="151">
                  <c:v>45.51</c:v>
                </c:pt>
                <c:pt idx="152">
                  <c:v>45.61</c:v>
                </c:pt>
                <c:pt idx="153">
                  <c:v>45.67</c:v>
                </c:pt>
                <c:pt idx="154">
                  <c:v>45.61</c:v>
                </c:pt>
                <c:pt idx="155">
                  <c:v>46.6</c:v>
                </c:pt>
                <c:pt idx="156">
                  <c:v>45.94</c:v>
                </c:pt>
                <c:pt idx="157">
                  <c:v>47.41</c:v>
                </c:pt>
                <c:pt idx="158">
                  <c:v>46.8</c:v>
                </c:pt>
                <c:pt idx="159">
                  <c:v>46.43</c:v>
                </c:pt>
                <c:pt idx="160">
                  <c:v>46.92</c:v>
                </c:pt>
                <c:pt idx="161">
                  <c:v>46.64</c:v>
                </c:pt>
                <c:pt idx="162">
                  <c:v>46.27</c:v>
                </c:pt>
                <c:pt idx="163">
                  <c:v>46.22</c:v>
                </c:pt>
                <c:pt idx="164">
                  <c:v>46.41</c:v>
                </c:pt>
                <c:pt idx="165">
                  <c:v>46.12</c:v>
                </c:pt>
                <c:pt idx="166">
                  <c:v>46.01</c:v>
                </c:pt>
                <c:pt idx="167">
                  <c:v>46.21</c:v>
                </c:pt>
                <c:pt idx="168">
                  <c:v>46.1</c:v>
                </c:pt>
                <c:pt idx="169">
                  <c:v>45.32</c:v>
                </c:pt>
                <c:pt idx="170">
                  <c:v>44.81</c:v>
                </c:pt>
                <c:pt idx="171">
                  <c:v>44.52</c:v>
                </c:pt>
                <c:pt idx="172">
                  <c:v>44.43</c:v>
                </c:pt>
                <c:pt idx="173">
                  <c:v>44.14</c:v>
                </c:pt>
                <c:pt idx="174">
                  <c:v>44.76</c:v>
                </c:pt>
                <c:pt idx="175">
                  <c:v>47.14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48.73</c:v>
                </c:pt>
                <c:pt idx="180">
                  <c:v>48.78</c:v>
                </c:pt>
                <c:pt idx="181">
                  <c:v>49.38</c:v>
                </c:pt>
                <c:pt idx="182">
                  <c:v>49.46</c:v>
                </c:pt>
                <c:pt idx="183">
                  <c:v>48.84</c:v>
                </c:pt>
                <c:pt idx="184">
                  <c:v>48.5</c:v>
                </c:pt>
                <c:pt idx="185">
                  <c:v>48.1</c:v>
                </c:pt>
                <c:pt idx="186">
                  <c:v>47.75</c:v>
                </c:pt>
                <c:pt idx="187">
                  <c:v>47.34</c:v>
                </c:pt>
                <c:pt idx="188">
                  <c:v>47.04</c:v>
                </c:pt>
                <c:pt idx="189">
                  <c:v>46.42</c:v>
                </c:pt>
                <c:pt idx="190">
                  <c:v>45.28</c:v>
                </c:pt>
                <c:pt idx="191">
                  <c:v>45.25</c:v>
                </c:pt>
                <c:pt idx="192">
                  <c:v>44.75</c:v>
                </c:pt>
                <c:pt idx="193">
                  <c:v>43.11</c:v>
                </c:pt>
                <c:pt idx="194">
                  <c:v>42</c:v>
                </c:pt>
                <c:pt idx="195">
                  <c:v>41.07</c:v>
                </c:pt>
                <c:pt idx="196">
                  <c:v>40.840000000000003</c:v>
                </c:pt>
                <c:pt idx="197">
                  <c:v>40.479999999999997</c:v>
                </c:pt>
                <c:pt idx="198">
                  <c:v>42.2</c:v>
                </c:pt>
                <c:pt idx="199">
                  <c:v>42.34</c:v>
                </c:pt>
                <c:pt idx="200">
                  <c:v>41.74</c:v>
                </c:pt>
                <c:pt idx="201">
                  <c:v>41.18</c:v>
                </c:pt>
                <c:pt idx="202">
                  <c:v>41.74</c:v>
                </c:pt>
                <c:pt idx="203">
                  <c:v>36</c:v>
                </c:pt>
                <c:pt idx="204">
                  <c:v>35.75</c:v>
                </c:pt>
                <c:pt idx="205">
                  <c:v>36.78</c:v>
                </c:pt>
                <c:pt idx="206">
                  <c:v>37.229999999999997</c:v>
                </c:pt>
                <c:pt idx="207">
                  <c:v>36.94</c:v>
                </c:pt>
                <c:pt idx="208">
                  <c:v>37.99</c:v>
                </c:pt>
                <c:pt idx="209">
                  <c:v>37.65</c:v>
                </c:pt>
                <c:pt idx="210">
                  <c:v>38.35</c:v>
                </c:pt>
                <c:pt idx="211">
                  <c:v>38.15</c:v>
                </c:pt>
                <c:pt idx="212">
                  <c:v>37.64</c:v>
                </c:pt>
                <c:pt idx="213">
                  <c:v>40.22</c:v>
                </c:pt>
                <c:pt idx="214">
                  <c:v>40.89</c:v>
                </c:pt>
                <c:pt idx="215">
                  <c:v>41.55</c:v>
                </c:pt>
                <c:pt idx="216">
                  <c:v>39.9</c:v>
                </c:pt>
                <c:pt idx="217">
                  <c:v>40.950000000000003</c:v>
                </c:pt>
                <c:pt idx="218">
                  <c:v>41.6</c:v>
                </c:pt>
                <c:pt idx="219">
                  <c:v>41.95</c:v>
                </c:pt>
                <c:pt idx="220">
                  <c:v>42.06</c:v>
                </c:pt>
                <c:pt idx="221">
                  <c:v>40.549999999999997</c:v>
                </c:pt>
                <c:pt idx="222">
                  <c:v>40.35</c:v>
                </c:pt>
                <c:pt idx="223">
                  <c:v>40.200000000000003</c:v>
                </c:pt>
                <c:pt idx="224">
                  <c:v>40.35</c:v>
                </c:pt>
                <c:pt idx="225">
                  <c:v>40.4</c:v>
                </c:pt>
                <c:pt idx="226">
                  <c:v>40.5</c:v>
                </c:pt>
                <c:pt idx="227">
                  <c:v>40.4</c:v>
                </c:pt>
                <c:pt idx="228">
                  <c:v>40.6</c:v>
                </c:pt>
                <c:pt idx="229">
                  <c:v>40.700000000000003</c:v>
                </c:pt>
                <c:pt idx="230">
                  <c:v>40.450000000000003</c:v>
                </c:pt>
                <c:pt idx="231">
                  <c:v>40.549999999999997</c:v>
                </c:pt>
                <c:pt idx="232">
                  <c:v>40.5</c:v>
                </c:pt>
                <c:pt idx="233">
                  <c:v>40.6</c:v>
                </c:pt>
                <c:pt idx="234">
                  <c:v>41.8</c:v>
                </c:pt>
                <c:pt idx="235">
                  <c:v>42.83</c:v>
                </c:pt>
                <c:pt idx="236">
                  <c:v>42.6</c:v>
                </c:pt>
                <c:pt idx="237">
                  <c:v>43.56</c:v>
                </c:pt>
                <c:pt idx="238">
                  <c:v>43.72</c:v>
                </c:pt>
                <c:pt idx="239">
                  <c:v>44.7</c:v>
                </c:pt>
                <c:pt idx="240">
                  <c:v>44.76</c:v>
                </c:pt>
                <c:pt idx="241">
                  <c:v>45.45</c:v>
                </c:pt>
                <c:pt idx="242">
                  <c:v>45.71</c:v>
                </c:pt>
                <c:pt idx="243">
                  <c:v>45.65</c:v>
                </c:pt>
                <c:pt idx="244">
                  <c:v>44.86</c:v>
                </c:pt>
                <c:pt idx="245" formatCode="0.00">
                  <c:v>44.73</c:v>
                </c:pt>
                <c:pt idx="246" formatCode="0.00">
                  <c:v>44.59</c:v>
                </c:pt>
                <c:pt idx="247" formatCode="0.00">
                  <c:v>43.49</c:v>
                </c:pt>
                <c:pt idx="248" formatCode="0.00">
                  <c:v>43.05</c:v>
                </c:pt>
                <c:pt idx="249" formatCode="0.00">
                  <c:v>42.4</c:v>
                </c:pt>
                <c:pt idx="250" formatCode="0.00">
                  <c:v>42.7</c:v>
                </c:pt>
                <c:pt idx="251" formatCode="0.00">
                  <c:v>44.34</c:v>
                </c:pt>
                <c:pt idx="252" formatCode="0.00">
                  <c:v>43.55</c:v>
                </c:pt>
                <c:pt idx="253" formatCode="0.00">
                  <c:v>43.25</c:v>
                </c:pt>
                <c:pt idx="254" formatCode="0.00">
                  <c:v>42.55</c:v>
                </c:pt>
                <c:pt idx="255" formatCode="0.00">
                  <c:v>43.68</c:v>
                </c:pt>
                <c:pt idx="256" formatCode="0.00">
                  <c:v>42.97</c:v>
                </c:pt>
                <c:pt idx="257" formatCode="0.00">
                  <c:v>43.22</c:v>
                </c:pt>
                <c:pt idx="258" formatCode="0.00">
                  <c:v>43.1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FCE-45C3-A874-862F93A2F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81311"/>
        <c:axId val="1982187551"/>
      </c:lineChart>
      <c:dateAx>
        <c:axId val="1982181311"/>
        <c:scaling>
          <c:orientation val="minMax"/>
        </c:scaling>
        <c:delete val="0"/>
        <c:axPos val="b"/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87551"/>
        <c:crosses val="autoZero"/>
        <c:auto val="1"/>
        <c:lblOffset val="100"/>
        <c:baseTimeUnit val="days"/>
        <c:majorUnit val="1"/>
        <c:majorTimeUnit val="months"/>
      </c:dateAx>
      <c:valAx>
        <c:axId val="1982187551"/>
        <c:scaling>
          <c:orientation val="minMax"/>
          <c:min val="2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8131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1826" y="16291684"/>
    <xdr:ext cx="3841750" cy="2457450"/>
    <xdr:graphicFrame macro="">
      <xdr:nvGraphicFramePr>
        <xdr:cNvPr id="13" name="Діаграма 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15</xdr:col>
      <xdr:colOff>145161</xdr:colOff>
      <xdr:row>16</xdr:row>
      <xdr:rowOff>161099</xdr:rowOff>
    </xdr:from>
    <xdr:to>
      <xdr:col>19</xdr:col>
      <xdr:colOff>502174</xdr:colOff>
      <xdr:row>27</xdr:row>
      <xdr:rowOff>65245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6B982AF-D083-487E-BBA1-5AC3A814A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161611</xdr:colOff>
      <xdr:row>1</xdr:row>
      <xdr:rowOff>139443</xdr:rowOff>
    </xdr:from>
    <xdr:to>
      <xdr:col>19</xdr:col>
      <xdr:colOff>523949</xdr:colOff>
      <xdr:row>12</xdr:row>
      <xdr:rowOff>14166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49790EC-9CEC-4754-9267-80012A2B3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304799</xdr:colOff>
      <xdr:row>85</xdr:row>
      <xdr:rowOff>21126</xdr:rowOff>
    </xdr:from>
    <xdr:to>
      <xdr:col>4</xdr:col>
      <xdr:colOff>694595</xdr:colOff>
      <xdr:row>95</xdr:row>
      <xdr:rowOff>62090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6EF904A-09CB-470C-B9ED-AB01FE1C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184673</xdr:colOff>
      <xdr:row>99</xdr:row>
      <xdr:rowOff>143435</xdr:rowOff>
    </xdr:from>
    <xdr:to>
      <xdr:col>4</xdr:col>
      <xdr:colOff>574468</xdr:colOff>
      <xdr:row>110</xdr:row>
      <xdr:rowOff>21710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13F30-7106-40C0-A70B-4DCF2C358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absoluteAnchor>
    <xdr:pos x="240103" y="26023786"/>
    <xdr:ext cx="3841750" cy="2457450"/>
    <xdr:graphicFrame macro="">
      <xdr:nvGraphicFramePr>
        <xdr:cNvPr id="11" name="Діаграма 9">
          <a:extLst>
            <a:ext uri="{FF2B5EF4-FFF2-40B4-BE49-F238E27FC236}">
              <a16:creationId xmlns:a16="http://schemas.microsoft.com/office/drawing/2014/main" id="{5AC2EA6A-72BD-48F8-9EE6-1A934E8D36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twoCellAnchor>
    <xdr:from>
      <xdr:col>0</xdr:col>
      <xdr:colOff>179294</xdr:colOff>
      <xdr:row>129</xdr:row>
      <xdr:rowOff>197224</xdr:rowOff>
    </xdr:from>
    <xdr:to>
      <xdr:col>4</xdr:col>
      <xdr:colOff>579691</xdr:colOff>
      <xdr:row>140</xdr:row>
      <xdr:rowOff>95376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CEE05563-6DDB-4E47-B2DD-248D37E45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216477</xdr:colOff>
      <xdr:row>146</xdr:row>
      <xdr:rowOff>129886</xdr:rowOff>
    </xdr:from>
    <xdr:to>
      <xdr:col>4</xdr:col>
      <xdr:colOff>571668</xdr:colOff>
      <xdr:row>156</xdr:row>
      <xdr:rowOff>174658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A6E40B79-DA06-45CE-B07C-250897307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108186</xdr:colOff>
      <xdr:row>13</xdr:row>
      <xdr:rowOff>231071</xdr:rowOff>
    </xdr:from>
    <xdr:to>
      <xdr:col>4</xdr:col>
      <xdr:colOff>453110</xdr:colOff>
      <xdr:row>24</xdr:row>
      <xdr:rowOff>92134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92529484-81DA-40C8-B727-B9F3B74D9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absoluteAnchor>
    <xdr:pos x="304800" y="12618720"/>
    <xdr:ext cx="3841750" cy="2457450"/>
    <xdr:graphicFrame macro="">
      <xdr:nvGraphicFramePr>
        <xdr:cNvPr id="20" name="Діаграма 9">
          <a:extLst>
            <a:ext uri="{FF2B5EF4-FFF2-40B4-BE49-F238E27FC236}">
              <a16:creationId xmlns:a16="http://schemas.microsoft.com/office/drawing/2014/main" id="{829C47DD-3A5A-4F9D-9251-F20088B350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absoluteAnchor>
  <xdr:twoCellAnchor>
    <xdr:from>
      <xdr:col>0</xdr:col>
      <xdr:colOff>342900</xdr:colOff>
      <xdr:row>29</xdr:row>
      <xdr:rowOff>32657</xdr:rowOff>
    </xdr:from>
    <xdr:to>
      <xdr:col>4</xdr:col>
      <xdr:colOff>697061</xdr:colOff>
      <xdr:row>39</xdr:row>
      <xdr:rowOff>40786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9E5DB018-0B90-4A15-BE71-0C9A8FF8A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505409</xdr:colOff>
      <xdr:row>40</xdr:row>
      <xdr:rowOff>155510</xdr:rowOff>
    </xdr:from>
    <xdr:to>
      <xdr:col>4</xdr:col>
      <xdr:colOff>862774</xdr:colOff>
      <xdr:row>48</xdr:row>
      <xdr:rowOff>226512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E78131DF-D367-4B11-ABBF-D146FBBC7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4</xdr:col>
      <xdr:colOff>352832</xdr:colOff>
      <xdr:row>13</xdr:row>
      <xdr:rowOff>82516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5EA709E8-489A-4E7D-B0AE-316B587CD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0.08952</cdr:x>
      <cdr:y>0.17219</cdr:y>
    </cdr:from>
    <cdr:to>
      <cdr:x>0.27195</cdr:x>
      <cdr:y>0.26368</cdr:y>
    </cdr:to>
    <cdr:sp macro="" textlink="'Динаміка активів'!$I$39">
      <cdr:nvSpPr>
        <cdr:cNvPr id="2" name="TextBox 1"/>
        <cdr:cNvSpPr txBox="1"/>
      </cdr:nvSpPr>
      <cdr:spPr>
        <a:xfrm xmlns:a="http://schemas.openxmlformats.org/drawingml/2006/main">
          <a:off x="343911" y="423145"/>
          <a:ext cx="700850" cy="2248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4FB31D3-BBFC-4688-A16A-B07773EB3FA7}" type="TxLink">
            <a:rPr lang="en-US" sz="700" b="0" i="1" u="none" strike="noStrike">
              <a:solidFill>
                <a:srgbClr val="000000"/>
              </a:solidFill>
              <a:latin typeface="Montserrat"/>
            </a:rPr>
            <a:pPr/>
            <a:t>17.11.2023</a:t>
          </a:fld>
          <a:endParaRPr lang="uk-UA" sz="100" i="1"/>
        </a:p>
      </cdr:txBody>
    </cdr:sp>
  </cdr:relSizeAnchor>
  <cdr:relSizeAnchor xmlns:cdr="http://schemas.openxmlformats.org/drawingml/2006/chartDrawing">
    <cdr:from>
      <cdr:x>0.21805</cdr:x>
      <cdr:y>0.17273</cdr:y>
    </cdr:from>
    <cdr:to>
      <cdr:x>0.34038</cdr:x>
      <cdr:y>0.2514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37691" y="424472"/>
          <a:ext cx="469961" cy="193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 b="0" i="1" u="none" strike="noStrike">
              <a:solidFill>
                <a:srgbClr val="000000"/>
              </a:solidFill>
              <a:latin typeface="Montserrat"/>
            </a:rPr>
            <a:t>=100%</a:t>
          </a:r>
          <a:endParaRPr lang="uk-UA" sz="400" i="1"/>
        </a:p>
      </cdr:txBody>
    </cdr:sp>
  </cdr:relSizeAnchor>
  <cdr:relSizeAnchor xmlns:cdr="http://schemas.openxmlformats.org/drawingml/2006/chartDrawing">
    <cdr:from>
      <cdr:x>0.54087</cdr:x>
      <cdr:y>0.59617</cdr:y>
    </cdr:from>
    <cdr:to>
      <cdr:x>0.96401</cdr:x>
      <cdr:y>0.6742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FA923127-3183-416C-951D-B5086684903F}"/>
            </a:ext>
          </a:extLst>
        </cdr:cNvPr>
        <cdr:cNvSpPr txBox="1"/>
      </cdr:nvSpPr>
      <cdr:spPr>
        <a:xfrm xmlns:a="http://schemas.openxmlformats.org/drawingml/2006/main">
          <a:off x="2077894" y="1465048"/>
          <a:ext cx="1625598" cy="1917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>
              <a:solidFill>
                <a:schemeClr val="accent1"/>
              </a:solidFill>
            </a:rPr>
            <a:t>S&amp;P500</a:t>
          </a:r>
          <a:endParaRPr lang="ru-RU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0.70822</cdr:x>
      <cdr:y>0.73079</cdr:y>
    </cdr:from>
    <cdr:to>
      <cdr:x>0.90756</cdr:x>
      <cdr:y>0.82739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FA923127-3183-416C-951D-B5086684903F}"/>
            </a:ext>
          </a:extLst>
        </cdr:cNvPr>
        <cdr:cNvSpPr txBox="1"/>
      </cdr:nvSpPr>
      <cdr:spPr>
        <a:xfrm xmlns:a="http://schemas.openxmlformats.org/drawingml/2006/main">
          <a:off x="2720808" y="1795892"/>
          <a:ext cx="765815" cy="2373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>
              <a:solidFill>
                <a:schemeClr val="accent2"/>
              </a:solidFill>
            </a:rPr>
            <a:t>Gold</a:t>
          </a:r>
          <a:endParaRPr lang="ru-RU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0.64509</cdr:x>
      <cdr:y>0.37212</cdr:y>
    </cdr:from>
    <cdr:to>
      <cdr:x>0.85936</cdr:x>
      <cdr:y>0.45204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A923127-3183-416C-951D-B5086684903F}"/>
            </a:ext>
          </a:extLst>
        </cdr:cNvPr>
        <cdr:cNvSpPr txBox="1"/>
      </cdr:nvSpPr>
      <cdr:spPr>
        <a:xfrm xmlns:a="http://schemas.openxmlformats.org/drawingml/2006/main">
          <a:off x="2478285" y="914465"/>
          <a:ext cx="823172" cy="1963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>
              <a:solidFill>
                <a:schemeClr val="accent3"/>
              </a:solidFill>
            </a:rPr>
            <a:t>Bitcoin</a:t>
          </a:r>
          <a:endParaRPr lang="ru-RU" sz="700">
            <a:solidFill>
              <a:schemeClr val="accent3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0.02038</cdr:x>
      <cdr:y>0.90822</cdr:y>
    </cdr:from>
    <cdr:to>
      <cdr:x>0.14085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BC3F71-2A1D-44E4-A3B9-4A9A36803182}"/>
            </a:ext>
          </a:extLst>
        </cdr:cNvPr>
        <cdr:cNvSpPr txBox="1"/>
      </cdr:nvSpPr>
      <cdr:spPr>
        <a:xfrm xmlns:a="http://schemas.openxmlformats.org/drawingml/2006/main">
          <a:off x="71616" y="2104978"/>
          <a:ext cx="423450" cy="212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700">
              <a:solidFill>
                <a:schemeClr val="tx1"/>
              </a:solidFill>
            </a:rPr>
            <a:t>2023</a:t>
          </a:r>
        </a:p>
      </cdr:txBody>
    </cdr:sp>
  </cdr:relSizeAnchor>
  <cdr:relSizeAnchor xmlns:cdr="http://schemas.openxmlformats.org/drawingml/2006/chartDrawing">
    <cdr:from>
      <cdr:x>0.72308</cdr:x>
      <cdr:y>0.30225</cdr:y>
    </cdr:from>
    <cdr:to>
      <cdr:x>0.98062</cdr:x>
      <cdr:y>0.60631</cdr:y>
    </cdr:to>
    <cdr:cxnSp macro="">
      <cdr:nvCxnSpPr>
        <cdr:cNvPr id="6" name="Прямая со стрелкой 5">
          <a:extLst xmlns:a="http://schemas.openxmlformats.org/drawingml/2006/main">
            <a:ext uri="{FF2B5EF4-FFF2-40B4-BE49-F238E27FC236}">
              <a16:creationId xmlns:a16="http://schemas.microsoft.com/office/drawing/2014/main" id="{8828FBD1-511F-4DC8-A802-2874EA78049C}"/>
            </a:ext>
          </a:extLst>
        </cdr:cNvPr>
        <cdr:cNvCxnSpPr/>
      </cdr:nvCxnSpPr>
      <cdr:spPr>
        <a:xfrm xmlns:a="http://schemas.openxmlformats.org/drawingml/2006/main" flipV="1">
          <a:off x="2633261" y="717105"/>
          <a:ext cx="937902" cy="72140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0.77913</cdr:x>
      <cdr:y>0.40949</cdr:y>
    </cdr:from>
    <cdr:to>
      <cdr:x>0.95075</cdr:x>
      <cdr:y>0.49207</cdr:y>
    </cdr:to>
    <cdr:sp macro="" textlink="">
      <cdr:nvSpPr>
        <cdr:cNvPr id="7" name="Овал 6">
          <a:extLst xmlns:a="http://schemas.openxmlformats.org/drawingml/2006/main">
            <a:ext uri="{FF2B5EF4-FFF2-40B4-BE49-F238E27FC236}">
              <a16:creationId xmlns:a16="http://schemas.microsoft.com/office/drawing/2014/main" id="{C00957E1-8519-4D09-9ED1-050144594EDB}"/>
            </a:ext>
          </a:extLst>
        </cdr:cNvPr>
        <cdr:cNvSpPr/>
      </cdr:nvSpPr>
      <cdr:spPr>
        <a:xfrm xmlns:a="http://schemas.openxmlformats.org/drawingml/2006/main" rot="19189245">
          <a:off x="2837406" y="971543"/>
          <a:ext cx="624996" cy="19592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1">
            <a:lumMod val="20000"/>
            <a:lumOff val="80000"/>
          </a:schemeClr>
        </a:solidFill>
        <a:ln xmlns:a="http://schemas.openxmlformats.org/drawingml/2006/main" w="6350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ru-RU" sz="700">
              <a:solidFill>
                <a:schemeClr val="accent5"/>
              </a:solidFill>
            </a:rPr>
            <a:t>+34%</a:t>
          </a:r>
        </a:p>
      </cdr:txBody>
    </cdr:sp>
  </cdr:relSizeAnchor>
  <cdr:relSizeAnchor xmlns:cdr="http://schemas.openxmlformats.org/drawingml/2006/chartDrawing">
    <cdr:from>
      <cdr:x>0.87953</cdr:x>
      <cdr:y>0.90822</cdr:y>
    </cdr:from>
    <cdr:to>
      <cdr:x>1</cdr:x>
      <cdr:y>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E5D53023-B17A-4959-ACB2-8ABDC3969E6A}"/>
            </a:ext>
          </a:extLst>
        </cdr:cNvPr>
        <cdr:cNvSpPr txBox="1"/>
      </cdr:nvSpPr>
      <cdr:spPr>
        <a:xfrm xmlns:a="http://schemas.openxmlformats.org/drawingml/2006/main">
          <a:off x="3213962" y="2156211"/>
          <a:ext cx="440219" cy="217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ru-RU" sz="700">
              <a:solidFill>
                <a:schemeClr val="tx1"/>
              </a:solidFill>
            </a:rPr>
            <a:t>202</a:t>
          </a:r>
          <a:r>
            <a:rPr lang="en-US" sz="700">
              <a:solidFill>
                <a:schemeClr val="tx1"/>
              </a:solidFill>
            </a:rPr>
            <a:t>4</a:t>
          </a:r>
          <a:endParaRPr lang="ru-RU" sz="700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0.05917</cdr:x>
      <cdr:y>0.83541</cdr:y>
    </cdr:from>
    <cdr:to>
      <cdr:x>0.24161</cdr:x>
      <cdr:y>0.9269</cdr:y>
    </cdr:to>
    <cdr:sp macro="" textlink="'Динаміка активів'!$I$39">
      <cdr:nvSpPr>
        <cdr:cNvPr id="2" name="TextBox 1"/>
        <cdr:cNvSpPr txBox="1"/>
      </cdr:nvSpPr>
      <cdr:spPr>
        <a:xfrm xmlns:a="http://schemas.openxmlformats.org/drawingml/2006/main">
          <a:off x="227322" y="2052971"/>
          <a:ext cx="700889" cy="2248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7323DA0A-5C9A-4DAB-9CD9-313FA9AA7769}" type="TxLink">
            <a:rPr lang="en-US" sz="700" b="0" i="1" u="none" strike="noStrike">
              <a:solidFill>
                <a:srgbClr val="000000"/>
              </a:solidFill>
              <a:latin typeface="Montserrat"/>
            </a:rPr>
            <a:pPr/>
            <a:t>17.11.2023</a:t>
          </a:fld>
          <a:endParaRPr lang="uk-UA" sz="400" i="1"/>
        </a:p>
      </cdr:txBody>
    </cdr:sp>
  </cdr:relSizeAnchor>
  <cdr:relSizeAnchor xmlns:cdr="http://schemas.openxmlformats.org/drawingml/2006/chartDrawing">
    <cdr:from>
      <cdr:x>0.18575</cdr:x>
      <cdr:y>0.83675</cdr:y>
    </cdr:from>
    <cdr:to>
      <cdr:x>0.30809</cdr:x>
      <cdr:y>0.91542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13611" y="2056264"/>
          <a:ext cx="469999" cy="1933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 b="0" i="1" u="none" strike="noStrike">
              <a:solidFill>
                <a:srgbClr val="000000"/>
              </a:solidFill>
              <a:latin typeface="Montserrat"/>
            </a:rPr>
            <a:t>=100%</a:t>
          </a:r>
          <a:endParaRPr lang="uk-UA" sz="400" i="1"/>
        </a:p>
      </cdr:txBody>
    </cdr:sp>
  </cdr:relSizeAnchor>
  <cdr:relSizeAnchor xmlns:cdr="http://schemas.openxmlformats.org/drawingml/2006/chartDrawing">
    <cdr:from>
      <cdr:x>0.58021</cdr:x>
      <cdr:y>0.81039</cdr:y>
    </cdr:from>
    <cdr:to>
      <cdr:x>0.95377</cdr:x>
      <cdr:y>0.89049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24BC46D-C019-4676-A1FB-D46558EF4437}"/>
            </a:ext>
          </a:extLst>
        </cdr:cNvPr>
        <cdr:cNvSpPr txBox="1"/>
      </cdr:nvSpPr>
      <cdr:spPr>
        <a:xfrm xmlns:a="http://schemas.openxmlformats.org/drawingml/2006/main">
          <a:off x="2229017" y="1991495"/>
          <a:ext cx="1435124" cy="196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700">
              <a:solidFill>
                <a:schemeClr val="accent3"/>
              </a:solidFill>
            </a:rPr>
            <a:t>Ukraine 2026</a:t>
          </a:r>
          <a:endParaRPr lang="ru-RU" sz="70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0.15314</cdr:x>
      <cdr:y>0.25116</cdr:y>
    </cdr:from>
    <cdr:to>
      <cdr:x>0.57628</cdr:x>
      <cdr:y>0.3292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4C8F9E17-A8F1-4BDB-87F6-0CEAFB7A40EC}"/>
            </a:ext>
          </a:extLst>
        </cdr:cNvPr>
        <cdr:cNvSpPr txBox="1"/>
      </cdr:nvSpPr>
      <cdr:spPr>
        <a:xfrm xmlns:a="http://schemas.openxmlformats.org/drawingml/2006/main">
          <a:off x="588311" y="617208"/>
          <a:ext cx="1625598" cy="1917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>
              <a:solidFill>
                <a:schemeClr val="accent1"/>
              </a:solidFill>
            </a:rPr>
            <a:t>Emerging markets' bond</a:t>
          </a:r>
          <a:r>
            <a:rPr lang="en-US" sz="700" baseline="0">
              <a:solidFill>
                <a:schemeClr val="accent1"/>
              </a:solidFill>
            </a:rPr>
            <a:t>s</a:t>
          </a:r>
          <a:endParaRPr lang="ru-RU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0.55036</cdr:x>
      <cdr:y>0.37463</cdr:y>
    </cdr:from>
    <cdr:to>
      <cdr:x>0.9735</cdr:x>
      <cdr:y>0.45267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9806778-5FA2-4908-92F5-34CF1DEF7627}"/>
            </a:ext>
          </a:extLst>
        </cdr:cNvPr>
        <cdr:cNvSpPr txBox="1"/>
      </cdr:nvSpPr>
      <cdr:spPr>
        <a:xfrm xmlns:a="http://schemas.openxmlformats.org/drawingml/2006/main">
          <a:off x="2114341" y="920635"/>
          <a:ext cx="1625598" cy="1917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>
              <a:solidFill>
                <a:schemeClr val="accent2"/>
              </a:solidFill>
            </a:rPr>
            <a:t>Total bond market (US 67%)</a:t>
          </a:r>
          <a:endParaRPr lang="ru-RU" sz="700">
            <a:solidFill>
              <a:schemeClr val="accent2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0.87953</cdr:x>
      <cdr:y>0.89904</cdr:y>
    </cdr:from>
    <cdr:to>
      <cdr:x>1</cdr:x>
      <cdr:y>0.99082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BC3F71-2A1D-44E4-A3B9-4A9A36803182}"/>
            </a:ext>
          </a:extLst>
        </cdr:cNvPr>
        <cdr:cNvSpPr txBox="1"/>
      </cdr:nvSpPr>
      <cdr:spPr>
        <a:xfrm xmlns:a="http://schemas.openxmlformats.org/drawingml/2006/main">
          <a:off x="3213962" y="2133028"/>
          <a:ext cx="440219" cy="2177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700">
              <a:solidFill>
                <a:schemeClr val="tx1"/>
              </a:solidFill>
            </a:rPr>
            <a:t>2024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252</xdr:row>
      <xdr:rowOff>0</xdr:rowOff>
    </xdr:from>
    <xdr:to>
      <xdr:col>10</xdr:col>
      <xdr:colOff>354975</xdr:colOff>
      <xdr:row>262</xdr:row>
      <xdr:rowOff>113150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33BE98-68D9-43ED-ABDF-AF6B9865D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0.02038</cdr:x>
      <cdr:y>0.90822</cdr:y>
    </cdr:from>
    <cdr:to>
      <cdr:x>0.14085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6BC3F71-2A1D-44E4-A3B9-4A9A36803182}"/>
            </a:ext>
          </a:extLst>
        </cdr:cNvPr>
        <cdr:cNvSpPr txBox="1"/>
      </cdr:nvSpPr>
      <cdr:spPr>
        <a:xfrm xmlns:a="http://schemas.openxmlformats.org/drawingml/2006/main">
          <a:off x="71616" y="2104978"/>
          <a:ext cx="423450" cy="212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700">
              <a:solidFill>
                <a:schemeClr val="tx1"/>
              </a:solidFill>
            </a:rPr>
            <a:t>2023</a:t>
          </a:r>
        </a:p>
      </cdr:txBody>
    </cdr:sp>
  </cdr:relSizeAnchor>
  <cdr:relSizeAnchor xmlns:cdr="http://schemas.openxmlformats.org/drawingml/2006/chartDrawing">
    <cdr:from>
      <cdr:x>0.77781</cdr:x>
      <cdr:y>0.54661</cdr:y>
    </cdr:from>
    <cdr:to>
      <cdr:x>0.96995</cdr:x>
      <cdr:y>0.67549</cdr:y>
    </cdr:to>
    <cdr:cxnSp macro="">
      <cdr:nvCxnSpPr>
        <cdr:cNvPr id="6" name="Прямая со стрелкой 5">
          <a:extLst xmlns:a="http://schemas.openxmlformats.org/drawingml/2006/main">
            <a:ext uri="{FF2B5EF4-FFF2-40B4-BE49-F238E27FC236}">
              <a16:creationId xmlns:a16="http://schemas.microsoft.com/office/drawing/2014/main" id="{8828FBD1-511F-4DC8-A802-2874EA78049C}"/>
            </a:ext>
          </a:extLst>
        </cdr:cNvPr>
        <cdr:cNvCxnSpPr/>
      </cdr:nvCxnSpPr>
      <cdr:spPr>
        <a:xfrm xmlns:a="http://schemas.openxmlformats.org/drawingml/2006/main" flipV="1">
          <a:off x="2730535" y="1237892"/>
          <a:ext cx="674524" cy="2918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0.81025</cdr:x>
      <cdr:y>0.6225</cdr:y>
    </cdr:from>
    <cdr:to>
      <cdr:x>0.92346</cdr:x>
      <cdr:y>0.70508</cdr:y>
    </cdr:to>
    <cdr:sp macro="" textlink="">
      <cdr:nvSpPr>
        <cdr:cNvPr id="7" name="Овал 6">
          <a:extLst xmlns:a="http://schemas.openxmlformats.org/drawingml/2006/main">
            <a:ext uri="{FF2B5EF4-FFF2-40B4-BE49-F238E27FC236}">
              <a16:creationId xmlns:a16="http://schemas.microsoft.com/office/drawing/2014/main" id="{C00957E1-8519-4D09-9ED1-050144594EDB}"/>
            </a:ext>
          </a:extLst>
        </cdr:cNvPr>
        <cdr:cNvSpPr/>
      </cdr:nvSpPr>
      <cdr:spPr>
        <a:xfrm xmlns:a="http://schemas.openxmlformats.org/drawingml/2006/main" rot="20204121">
          <a:off x="2844434" y="1409769"/>
          <a:ext cx="397430" cy="187018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1">
            <a:lumMod val="20000"/>
            <a:lumOff val="80000"/>
          </a:schemeClr>
        </a:solidFill>
        <a:ln xmlns:a="http://schemas.openxmlformats.org/drawingml/2006/main" w="6350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wrap="none" anchor="ctr"/>
        <a:lstStyle xmlns:a="http://schemas.openxmlformats.org/drawingml/2006/main"/>
        <a:p xmlns:a="http://schemas.openxmlformats.org/drawingml/2006/main">
          <a:pPr algn="ctr"/>
          <a:r>
            <a:rPr lang="ru-RU" sz="1000">
              <a:solidFill>
                <a:schemeClr val="accent5"/>
              </a:solidFill>
            </a:rPr>
            <a:t>+</a:t>
          </a:r>
          <a:r>
            <a:rPr lang="en-US" sz="1000">
              <a:solidFill>
                <a:schemeClr val="accent5"/>
              </a:solidFill>
            </a:rPr>
            <a:t>21</a:t>
          </a:r>
          <a:r>
            <a:rPr lang="ru-RU" sz="1000">
              <a:solidFill>
                <a:schemeClr val="accent5"/>
              </a:solidFill>
            </a:rPr>
            <a:t>%</a:t>
          </a:r>
        </a:p>
      </cdr:txBody>
    </cdr:sp>
  </cdr:relSizeAnchor>
  <cdr:relSizeAnchor xmlns:cdr="http://schemas.openxmlformats.org/drawingml/2006/chartDrawing">
    <cdr:from>
      <cdr:x>0.87973</cdr:x>
      <cdr:y>0.91833</cdr:y>
    </cdr:from>
    <cdr:to>
      <cdr:x>1</cdr:x>
      <cdr:y>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95F8CB80-24F8-478D-9C71-CAA029F91166}"/>
            </a:ext>
          </a:extLst>
        </cdr:cNvPr>
        <cdr:cNvSpPr txBox="1"/>
      </cdr:nvSpPr>
      <cdr:spPr>
        <a:xfrm xmlns:a="http://schemas.openxmlformats.org/drawingml/2006/main">
          <a:off x="3088343" y="2079732"/>
          <a:ext cx="422207" cy="1849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700">
              <a:solidFill>
                <a:schemeClr val="tx1"/>
              </a:solidFill>
            </a:rPr>
            <a:t>202</a:t>
          </a:r>
          <a:r>
            <a:rPr lang="en-US" sz="700">
              <a:solidFill>
                <a:schemeClr val="tx1"/>
              </a:solidFill>
            </a:rPr>
            <a:t>4</a:t>
          </a:r>
          <a:endParaRPr lang="ru-RU" sz="700">
            <a:solidFill>
              <a:schemeClr val="tx1"/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A00-000000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ate" tableColumnId="1"/>
      <queryTableField id="2" name="Clo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B00-000001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ate" tableColumnId="1"/>
      <queryTableField id="2" name="Clos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C00-000002000000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5" name="Clos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D00-000003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ate" tableColumnId="1"/>
      <queryTableField id="2" name="Clos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E00-000004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ate" tableColumnId="1"/>
      <queryTableField id="2" name="Clos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10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EMB_period1_1648455542_period2_1709991542_interval_1d_events_history_includeAdju" displayName="EMB_period1_1648455542_period2_1709991542_interval_1d_events_history_includeAdju" ref="A1:B453" tableType="queryTable" totalsRowShown="0">
  <autoFilter ref="A1:B453" xr:uid="{00000000-000C-0000-FFFF-FFFF00000000}"/>
  <sortState xmlns:xlrd2="http://schemas.microsoft.com/office/spreadsheetml/2017/richdata2" ref="A2:B453">
    <sortCondition descending="1" ref="A1:A453"/>
  </sortState>
  <tableColumns count="2">
    <tableColumn id="1" xr3:uid="{C4C067B2-487A-4234-AD6A-852AB8A4AD27}" uniqueName="1" name="Date" queryTableFieldId="1"/>
    <tableColumn id="2" xr3:uid="{0BF4D9C0-CF30-4E30-BF27-CCFEF91C51D8}" uniqueName="2" name="Clos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BND_period1_1648466513_period2_1700002513_interval_1d_events_history_includeAdju" displayName="BND_period1_1648466513_period2_1700002513_interval_1d_events_history_includeAdju" ref="A1:B453" tableType="queryTable" totalsRowShown="0">
  <autoFilter ref="A1:B453" xr:uid="{00000000-000C-0000-FFFF-FFFF01000000}"/>
  <tableColumns count="2">
    <tableColumn id="1" xr3:uid="{28726947-A554-47B2-A631-5A4E6657970D}" uniqueName="1" name="Date" queryTableFieldId="1"/>
    <tableColumn id="2" xr3:uid="{E1114049-1023-4096-A67F-27887FAAD0AF}" uniqueName="2" name="Clos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_5EGSPC_period1_1644517070_period2_1756139470_interval_1d_events_history_include" displayName="_5EGSPC_period1_1644517070_period2_1756139470_interval_1d_events_history_include" ref="A1:B484" tableType="queryTable" totalsRowShown="0">
  <autoFilter ref="A1:B484" xr:uid="{00000000-0009-0000-0100-000001000000}"/>
  <tableColumns count="2">
    <tableColumn id="1" xr3:uid="{00000000-0010-0000-0200-000001000000}" uniqueName="1" name="Date" queryTableFieldId="1" dataDxfId="2"/>
    <tableColumn id="5" xr3:uid="{00000000-0010-0000-0200-000005000000}" uniqueName="5" name="Close" queryTableFieldId="5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GLD_period1_1648457829_period2_1709993829_interval_1d_events_history_includeAdju" displayName="GLD_period1_1648457829_period2_1709993829_interval_1d_events_history_includeAdju" ref="A1:B453" tableType="queryTable" totalsRowShown="0">
  <autoFilter ref="A1:B453" xr:uid="{00000000-000C-0000-FFFF-FFFF03000000}"/>
  <tableColumns count="2">
    <tableColumn id="1" xr3:uid="{03DBFC96-1A52-4A18-B7EC-0134035937BE}" uniqueName="1" name="Date" queryTableFieldId="1"/>
    <tableColumn id="2" xr3:uid="{754DD476-5199-43E7-9514-6861BE2D7586}" uniqueName="2" name="Clos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BTC_USD_period1_1648472377_period2_1700008377_interval_1d_events_history_include" displayName="BTC_USD_period1_1648472377_period2_1700008377_interval_1d_events_history_include" ref="A1:B661" tableType="queryTable" totalsRowShown="0">
  <autoFilter ref="A1:B661" xr:uid="{00000000-000C-0000-FFFF-FFFF04000000}"/>
  <tableColumns count="2">
    <tableColumn id="1" xr3:uid="{13587763-C953-4124-BB70-B863B53A9AC2}" uniqueName="1" name="Date" queryTableFieldId="1"/>
    <tableColumn id="2" xr3:uid="{8EC158CD-931A-444A-B520-F99270F98EC6}" uniqueName="2" name="Clos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MHPC" displayName="MHPC" ref="A1:B1135" tableType="queryTable" totalsRowShown="0">
  <autoFilter ref="A1:B1135" xr:uid="{00000000-0009-0000-0100-000002000000}"/>
  <tableColumns count="2">
    <tableColumn id="1" xr3:uid="{00000000-0010-0000-0500-000001000000}" uniqueName="1" name="Date" queryTableFieldId="1" dataDxfId="0"/>
    <tableColumn id="2" xr3:uid="{00000000-0010-0000-0500-000002000000}" uniqueName="2" name="Clo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Ukraine Economic Outlook">
      <a:dk1>
        <a:sysClr val="windowText" lastClr="000000"/>
      </a:dk1>
      <a:lt1>
        <a:sysClr val="window" lastClr="FFFFFF"/>
      </a:lt1>
      <a:dk2>
        <a:srgbClr val="113442"/>
      </a:dk2>
      <a:lt2>
        <a:srgbClr val="4D656D"/>
      </a:lt2>
      <a:accent1>
        <a:srgbClr val="4CA2C1"/>
      </a:accent1>
      <a:accent2>
        <a:srgbClr val="F37021"/>
      </a:accent2>
      <a:accent3>
        <a:srgbClr val="991C1F"/>
      </a:accent3>
      <a:accent4>
        <a:srgbClr val="43555B"/>
      </a:accent4>
      <a:accent5>
        <a:srgbClr val="1D5E76"/>
      </a:accent5>
      <a:accent6>
        <a:srgbClr val="70AD47"/>
      </a:accent6>
      <a:hlink>
        <a:srgbClr val="0563C1"/>
      </a:hlink>
      <a:folHlink>
        <a:srgbClr val="954F72"/>
      </a:folHlink>
    </a:clrScheme>
    <a:fontScheme name="Ukraine Economic Outlook">
      <a:majorFont>
        <a:latin typeface="Montserrat ExtraBold"/>
        <a:ea typeface=""/>
        <a:cs typeface=""/>
      </a:majorFont>
      <a:minorFont>
        <a:latin typeface="Montserrat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erse-frankfurt.de/bond/xs2077601610-kondor-finance-plc-7-625-19-26" TargetMode="External"/><Relationship Id="rId3" Type="http://schemas.openxmlformats.org/officeDocument/2006/relationships/hyperlink" Target="https://www.boerse-frankfurt.de/bond/xs1806400708-metinvest-b-v-8-5-18-26" TargetMode="External"/><Relationship Id="rId7" Type="http://schemas.openxmlformats.org/officeDocument/2006/relationships/hyperlink" Target="https://www.boerse-frankfurt.de/bond/xs2010044894-mhp-lux-s-a-6-25-19-29" TargetMode="External"/><Relationship Id="rId2" Type="http://schemas.openxmlformats.org/officeDocument/2006/relationships/hyperlink" Target="https://www.boerse-frankfurt.de/bond/xs2244927823-kernel-holding-s-a-6-75-20-27" TargetMode="External"/><Relationship Id="rId1" Type="http://schemas.openxmlformats.org/officeDocument/2006/relationships/hyperlink" Target="https://www.boerse-frankfurt.de/bond/xs2010040983-kernel-holding-s-a-6-5-19-24" TargetMode="External"/><Relationship Id="rId6" Type="http://schemas.openxmlformats.org/officeDocument/2006/relationships/hyperlink" Target="https://www.boerse-frankfurt.de/bond/xs1713469911-mhp-lux-s-a-6-95-18-2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boerse-frankfurt.de/bond/xs1577965004-mhp-se-7-75-17-24" TargetMode="External"/><Relationship Id="rId10" Type="http://schemas.openxmlformats.org/officeDocument/2006/relationships/hyperlink" Target="https://www.boerse-frankfurt.de/bond/xs2365120885-rail-capital-markets-plc-7-875-21-26" TargetMode="External"/><Relationship Id="rId4" Type="http://schemas.openxmlformats.org/officeDocument/2006/relationships/hyperlink" Target="https://www.boerse-frankfurt.de/bond/xs2233227516-metinvest-b-v-7-65-20-27" TargetMode="External"/><Relationship Id="rId9" Type="http://schemas.openxmlformats.org/officeDocument/2006/relationships/hyperlink" Target="https://www.boerse-frankfurt.de/bond/xs1843433472-rail-capital-markets-plc-8-25-19-26/price-history/historical-prices-and-volum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erse-frankfurt.de/bond/xs1303927179-ukraine-republik-7-75-15-29" TargetMode="External"/><Relationship Id="rId3" Type="http://schemas.openxmlformats.org/officeDocument/2006/relationships/hyperlink" Target="https://www.boerse-frankfurt.de/bond/xs1303921487-ukraine-republik-7-75-15-25" TargetMode="External"/><Relationship Id="rId7" Type="http://schemas.openxmlformats.org/officeDocument/2006/relationships/hyperlink" Target="https://www.boerse-frankfurt.de/bond/xs1303926528-ukraine-republik-7-75-15-2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boerse-frankfurt.de/bond/xs1303921214-ukraine-republik-7-75-15-24" TargetMode="External"/><Relationship Id="rId1" Type="http://schemas.openxmlformats.org/officeDocument/2006/relationships/hyperlink" Target="https://www.boerse-frankfurt.de/bond/xs1577952952-ukraine-republik-7-375-17-34" TargetMode="External"/><Relationship Id="rId6" Type="http://schemas.openxmlformats.org/officeDocument/2006/relationships/hyperlink" Target="https://www.boerse-frankfurt.de/bond/xs1303925470-ukraine-republik-7-75-15-27" TargetMode="External"/><Relationship Id="rId11" Type="http://schemas.openxmlformats.org/officeDocument/2006/relationships/hyperlink" Target="https://www.boerse-frankfurt.de/bond/us903724by74-ukraine-republik-7-253-20-35" TargetMode="External"/><Relationship Id="rId5" Type="http://schemas.openxmlformats.org/officeDocument/2006/relationships/hyperlink" Target="https://www.boerse-frankfurt.de/bond/xs1303925041-ukraine-republik-7-75-15-26" TargetMode="External"/><Relationship Id="rId10" Type="http://schemas.openxmlformats.org/officeDocument/2006/relationships/hyperlink" Target="https://www.boerse-frankfurt.de/bond/xs2010028699-ukraine-republik-6-876-21-31" TargetMode="External"/><Relationship Id="rId4" Type="http://schemas.openxmlformats.org/officeDocument/2006/relationships/hyperlink" Target="https://www.boerse-frankfurt.de/bond/xs1902171591-ukraine-republik-8-994-18-26" TargetMode="External"/><Relationship Id="rId9" Type="http://schemas.openxmlformats.org/officeDocument/2006/relationships/hyperlink" Target="https://www.boerse-frankfurt.de/bond/us903724bv36-ukraine-republik-9-75-18-3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query1.finance.yahoo.com/v7/finance/download/%5EGSPC?period1=1644517070&amp;period2=1756139470&amp;interval=1d&amp;events=history&amp;includeAdjustedClose=true" TargetMode="External"/><Relationship Id="rId2" Type="http://schemas.openxmlformats.org/officeDocument/2006/relationships/hyperlink" Target="https://query1.finance.yahoo.com/v7/finance/download/BND?period1=1648466513&amp;period2=1700002513&amp;interval=1d&amp;events=history&amp;includeAdjustedClose=true" TargetMode="External"/><Relationship Id="rId1" Type="http://schemas.openxmlformats.org/officeDocument/2006/relationships/hyperlink" Target="https://query1.finance.yahoo.com/v7/finance/download/EMB?period1=1648455542&amp;period2=1709991542&amp;interval=1d&amp;events=history&amp;includeAdjustedClose=true" TargetMode="External"/><Relationship Id="rId5" Type="http://schemas.openxmlformats.org/officeDocument/2006/relationships/hyperlink" Target="https://query1.finance.yahoo.com/v7/finance/download/BTC-USD?period1=1648472377&amp;period2=1700008377&amp;interval=1d&amp;events=history&amp;includeAdjustedClose=true" TargetMode="External"/><Relationship Id="rId4" Type="http://schemas.openxmlformats.org/officeDocument/2006/relationships/hyperlink" Target="https://query1.finance.yahoo.com/v7/finance/download/GLD?period1=1648457829&amp;period2=1709993829&amp;interval=1d&amp;events=history&amp;includeAdjustedClose=tru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opLeftCell="A25" zoomScale="130" zoomScaleNormal="130" workbookViewId="0">
      <selection activeCell="H42" sqref="H42:H44"/>
    </sheetView>
  </sheetViews>
  <sheetFormatPr defaultRowHeight="18" x14ac:dyDescent="0.35"/>
  <cols>
    <col min="5" max="5" width="10" customWidth="1"/>
  </cols>
  <sheetData>
    <row r="1" spans="1:11" x14ac:dyDescent="0.35">
      <c r="A1" s="9" t="s">
        <v>24</v>
      </c>
      <c r="B1" s="9" t="s">
        <v>18</v>
      </c>
      <c r="C1" t="s">
        <v>18</v>
      </c>
      <c r="D1" t="s">
        <v>19</v>
      </c>
      <c r="E1" t="s">
        <v>20</v>
      </c>
    </row>
    <row r="2" spans="1:11" x14ac:dyDescent="0.35">
      <c r="A2" s="5" t="s">
        <v>22</v>
      </c>
      <c r="B2" s="5"/>
      <c r="C2" s="5"/>
      <c r="D2" s="5"/>
      <c r="E2" s="5"/>
      <c r="F2" s="5"/>
      <c r="G2" s="70" t="s">
        <v>17</v>
      </c>
      <c r="H2" s="70"/>
    </row>
    <row r="3" spans="1:11" ht="18.75" x14ac:dyDescent="0.35">
      <c r="G3" s="6" t="s">
        <v>18</v>
      </c>
      <c r="H3" s="7" t="s">
        <v>274</v>
      </c>
    </row>
    <row r="4" spans="1:11" ht="18.75" x14ac:dyDescent="0.35">
      <c r="G4" s="6" t="s">
        <v>19</v>
      </c>
      <c r="H4" s="7" t="s">
        <v>275</v>
      </c>
    </row>
    <row r="5" spans="1:11" ht="18.75" x14ac:dyDescent="0.35">
      <c r="G5" s="6" t="s">
        <v>20</v>
      </c>
      <c r="H5" s="7" t="s">
        <v>276</v>
      </c>
    </row>
    <row r="8" spans="1:11" x14ac:dyDescent="0.35">
      <c r="H8" s="10" t="str">
        <f>INDEX($I8:$K8,1,MATCH($B$1,$C$1:$E$1,0))</f>
        <v>Лет до погашения</v>
      </c>
      <c r="I8" s="10" t="s">
        <v>178</v>
      </c>
      <c r="J8" s="10" t="s">
        <v>186</v>
      </c>
      <c r="K8" s="10" t="s">
        <v>185</v>
      </c>
    </row>
    <row r="9" spans="1:11" x14ac:dyDescent="0.35">
      <c r="H9" s="10" t="str">
        <f>INDEX($I9:$K9,1,MATCH($B$1,$C$1:$E$1,0))</f>
        <v>Доходность (YTM)</v>
      </c>
      <c r="I9" s="10" t="s">
        <v>188</v>
      </c>
      <c r="J9" s="10" t="s">
        <v>187</v>
      </c>
      <c r="K9" s="10" t="s">
        <v>189</v>
      </c>
    </row>
    <row r="14" spans="1:11" ht="22.9" customHeight="1" x14ac:dyDescent="0.35"/>
    <row r="15" spans="1:11" ht="18.75" x14ac:dyDescent="0.35">
      <c r="G15" s="51" t="s">
        <v>18</v>
      </c>
      <c r="H15" s="7" t="s">
        <v>255</v>
      </c>
    </row>
    <row r="16" spans="1:11" s="10" customFormat="1" ht="18.75" x14ac:dyDescent="0.35">
      <c r="G16" s="51" t="s">
        <v>19</v>
      </c>
      <c r="H16" s="7" t="s">
        <v>248</v>
      </c>
    </row>
    <row r="17" spans="1:8" s="10" customFormat="1" ht="18.75" x14ac:dyDescent="0.35">
      <c r="G17" s="51" t="s">
        <v>20</v>
      </c>
      <c r="H17" s="7" t="s">
        <v>249</v>
      </c>
    </row>
    <row r="18" spans="1:8" s="10" customFormat="1" x14ac:dyDescent="0.35">
      <c r="G18" s="51"/>
      <c r="H18" s="8"/>
    </row>
    <row r="19" spans="1:8" s="10" customFormat="1" x14ac:dyDescent="0.35">
      <c r="G19" s="51"/>
      <c r="H19" s="8"/>
    </row>
    <row r="20" spans="1:8" s="10" customFormat="1" x14ac:dyDescent="0.35">
      <c r="G20" s="51"/>
      <c r="H20" s="8"/>
    </row>
    <row r="21" spans="1:8" s="10" customFormat="1" x14ac:dyDescent="0.35">
      <c r="G21" s="51"/>
      <c r="H21" s="8"/>
    </row>
    <row r="22" spans="1:8" s="10" customFormat="1" x14ac:dyDescent="0.35">
      <c r="G22" s="70" t="s">
        <v>21</v>
      </c>
      <c r="H22" s="70"/>
    </row>
    <row r="23" spans="1:8" s="10" customFormat="1" x14ac:dyDescent="0.35">
      <c r="G23" s="6" t="s">
        <v>18</v>
      </c>
      <c r="H23" s="8" t="s">
        <v>57</v>
      </c>
    </row>
    <row r="24" spans="1:8" s="10" customFormat="1" x14ac:dyDescent="0.35">
      <c r="G24" s="6" t="s">
        <v>19</v>
      </c>
      <c r="H24" s="8" t="s">
        <v>58</v>
      </c>
    </row>
    <row r="25" spans="1:8" s="10" customFormat="1" x14ac:dyDescent="0.35">
      <c r="G25" s="6" t="s">
        <v>20</v>
      </c>
      <c r="H25" s="8" t="s">
        <v>59</v>
      </c>
    </row>
    <row r="26" spans="1:8" s="10" customFormat="1" x14ac:dyDescent="0.35"/>
    <row r="27" spans="1:8" s="10" customFormat="1" x14ac:dyDescent="0.35"/>
    <row r="28" spans="1:8" s="10" customFormat="1" x14ac:dyDescent="0.35"/>
    <row r="29" spans="1:8" x14ac:dyDescent="0.35">
      <c r="A29" s="5" t="s">
        <v>23</v>
      </c>
      <c r="B29" s="5"/>
      <c r="C29" s="5"/>
      <c r="D29" s="5"/>
      <c r="E29" s="5"/>
      <c r="F29" s="5"/>
      <c r="G29" s="70" t="s">
        <v>17</v>
      </c>
      <c r="H29" s="70"/>
    </row>
    <row r="30" spans="1:8" ht="18.75" x14ac:dyDescent="0.35">
      <c r="G30" s="6" t="s">
        <v>18</v>
      </c>
      <c r="H30" s="7" t="s">
        <v>270</v>
      </c>
    </row>
    <row r="31" spans="1:8" ht="18.75" x14ac:dyDescent="0.35">
      <c r="G31" s="6" t="s">
        <v>19</v>
      </c>
      <c r="H31" s="7" t="s">
        <v>245</v>
      </c>
    </row>
    <row r="32" spans="1:8" ht="18.75" x14ac:dyDescent="0.35">
      <c r="G32" s="6" t="s">
        <v>20</v>
      </c>
      <c r="H32" s="7" t="s">
        <v>246</v>
      </c>
    </row>
    <row r="41" spans="7:8" ht="22.9" customHeight="1" x14ac:dyDescent="0.35"/>
    <row r="42" spans="7:8" s="10" customFormat="1" ht="22.9" customHeight="1" x14ac:dyDescent="0.35">
      <c r="G42" s="51" t="s">
        <v>18</v>
      </c>
      <c r="H42" s="7" t="s">
        <v>271</v>
      </c>
    </row>
    <row r="43" spans="7:8" s="10" customFormat="1" ht="22.9" customHeight="1" x14ac:dyDescent="0.35">
      <c r="G43" s="51" t="s">
        <v>19</v>
      </c>
      <c r="H43" s="7" t="s">
        <v>273</v>
      </c>
    </row>
    <row r="44" spans="7:8" s="10" customFormat="1" ht="22.9" customHeight="1" x14ac:dyDescent="0.35">
      <c r="G44" s="51" t="s">
        <v>20</v>
      </c>
      <c r="H44" s="7" t="s">
        <v>272</v>
      </c>
    </row>
    <row r="45" spans="7:8" s="10" customFormat="1" ht="22.9" customHeight="1" x14ac:dyDescent="0.35">
      <c r="G45" s="51"/>
      <c r="H45" s="8"/>
    </row>
    <row r="46" spans="7:8" s="10" customFormat="1" ht="22.9" customHeight="1" x14ac:dyDescent="0.35">
      <c r="G46" s="51"/>
      <c r="H46" s="8"/>
    </row>
    <row r="47" spans="7:8" s="10" customFormat="1" ht="22.9" customHeight="1" x14ac:dyDescent="0.35">
      <c r="G47" s="70" t="s">
        <v>21</v>
      </c>
      <c r="H47" s="70"/>
    </row>
    <row r="48" spans="7:8" s="10" customFormat="1" ht="22.9" customHeight="1" x14ac:dyDescent="0.35">
      <c r="G48" s="6" t="s">
        <v>18</v>
      </c>
      <c r="H48" s="8" t="s">
        <v>57</v>
      </c>
    </row>
    <row r="49" spans="1:13" s="10" customFormat="1" ht="22.9" customHeight="1" x14ac:dyDescent="0.35">
      <c r="G49" s="6" t="s">
        <v>19</v>
      </c>
      <c r="H49" s="8" t="s">
        <v>58</v>
      </c>
    </row>
    <row r="50" spans="1:13" s="10" customFormat="1" ht="22.9" customHeight="1" x14ac:dyDescent="0.35">
      <c r="G50" s="6" t="s">
        <v>20</v>
      </c>
      <c r="H50" s="8" t="s">
        <v>59</v>
      </c>
    </row>
    <row r="51" spans="1:13" s="10" customFormat="1" ht="22.9" customHeight="1" x14ac:dyDescent="0.35">
      <c r="G51" s="51"/>
      <c r="H51" s="8"/>
    </row>
    <row r="52" spans="1:13" s="10" customFormat="1" ht="22.9" customHeight="1" x14ac:dyDescent="0.35">
      <c r="G52" s="51"/>
      <c r="H52" s="8"/>
    </row>
    <row r="53" spans="1:13" x14ac:dyDescent="0.35">
      <c r="A53" s="5"/>
      <c r="B53" s="5"/>
      <c r="C53" s="5"/>
      <c r="D53" s="5"/>
      <c r="E53" s="5"/>
      <c r="F53" s="5"/>
      <c r="G53" s="70" t="s">
        <v>17</v>
      </c>
      <c r="H53" s="70"/>
      <c r="I53" s="10"/>
      <c r="J53" s="10"/>
      <c r="K53" s="10"/>
      <c r="L53" s="10"/>
      <c r="M53" s="10"/>
    </row>
    <row r="54" spans="1:13" ht="18.75" x14ac:dyDescent="0.35">
      <c r="A54" s="10"/>
      <c r="B54" s="10"/>
      <c r="C54" s="10"/>
      <c r="D54" s="10"/>
      <c r="E54" s="10"/>
      <c r="F54" s="10"/>
      <c r="G54" s="6" t="s">
        <v>18</v>
      </c>
      <c r="H54" s="7" t="s">
        <v>277</v>
      </c>
      <c r="I54" s="10"/>
      <c r="J54" s="10"/>
      <c r="K54" s="10"/>
      <c r="L54" s="10"/>
      <c r="M54" s="10"/>
    </row>
    <row r="55" spans="1:13" ht="18.75" x14ac:dyDescent="0.35">
      <c r="A55" s="10"/>
      <c r="B55" s="10"/>
      <c r="C55" s="10"/>
      <c r="D55" s="10"/>
      <c r="E55" s="10"/>
      <c r="F55" s="10"/>
      <c r="G55" s="6" t="s">
        <v>19</v>
      </c>
      <c r="H55" s="7" t="s">
        <v>280</v>
      </c>
      <c r="I55" s="10"/>
      <c r="J55" s="10"/>
      <c r="K55" s="10"/>
      <c r="L55" s="10"/>
      <c r="M55" s="10"/>
    </row>
    <row r="56" spans="1:13" ht="18.75" x14ac:dyDescent="0.35">
      <c r="A56" s="10"/>
      <c r="B56" s="10"/>
      <c r="C56" s="10"/>
      <c r="D56" s="10"/>
      <c r="E56" s="10"/>
      <c r="F56" s="10"/>
      <c r="G56" s="6" t="s">
        <v>20</v>
      </c>
      <c r="H56" s="7" t="s">
        <v>281</v>
      </c>
      <c r="I56" s="10"/>
      <c r="J56" s="10"/>
      <c r="K56" s="10"/>
      <c r="L56" s="10"/>
      <c r="M56" s="10"/>
    </row>
    <row r="57" spans="1:13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6"/>
      <c r="K58" s="6"/>
      <c r="L58" s="6"/>
      <c r="M58" s="10"/>
    </row>
    <row r="59" spans="1:13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35">
      <c r="A62" s="10"/>
      <c r="B62" s="10"/>
      <c r="C62" s="10"/>
      <c r="D62" s="10"/>
      <c r="E62" s="10"/>
      <c r="F62" s="10"/>
      <c r="G62" s="70" t="s">
        <v>21</v>
      </c>
      <c r="H62" s="70"/>
      <c r="I62" s="10"/>
      <c r="J62" s="10"/>
      <c r="K62" s="10"/>
      <c r="L62" s="10"/>
      <c r="M62" s="10"/>
    </row>
    <row r="63" spans="1:13" x14ac:dyDescent="0.35">
      <c r="A63" s="10"/>
      <c r="B63" s="10"/>
      <c r="C63" s="10"/>
      <c r="D63" s="10"/>
      <c r="E63" s="10"/>
      <c r="F63" s="10"/>
      <c r="G63" s="6" t="s">
        <v>18</v>
      </c>
      <c r="H63" s="8" t="s">
        <v>252</v>
      </c>
      <c r="I63" s="10"/>
      <c r="J63" s="10"/>
      <c r="K63" s="10"/>
      <c r="L63" s="10"/>
      <c r="M63" s="10"/>
    </row>
    <row r="64" spans="1:13" x14ac:dyDescent="0.35">
      <c r="A64" s="10"/>
      <c r="B64" s="10"/>
      <c r="C64" s="10"/>
      <c r="D64" s="10"/>
      <c r="E64" s="10"/>
      <c r="F64" s="10"/>
      <c r="G64" s="6" t="s">
        <v>19</v>
      </c>
      <c r="H64" s="8" t="s">
        <v>253</v>
      </c>
      <c r="I64" s="10"/>
      <c r="J64" s="10"/>
      <c r="K64" s="10"/>
      <c r="L64" s="10"/>
      <c r="M64" s="10"/>
    </row>
    <row r="65" spans="1:13" x14ac:dyDescent="0.35">
      <c r="A65" s="10"/>
      <c r="B65" s="10"/>
      <c r="C65" s="10"/>
      <c r="D65" s="10"/>
      <c r="E65" s="10"/>
      <c r="F65" s="10"/>
      <c r="G65" s="6" t="s">
        <v>20</v>
      </c>
      <c r="H65" s="8" t="s">
        <v>254</v>
      </c>
      <c r="I65" s="10"/>
      <c r="J65" s="10"/>
      <c r="K65" s="10"/>
      <c r="L65" s="10"/>
      <c r="M65" s="10"/>
    </row>
    <row r="69" spans="1:13" x14ac:dyDescent="0.35">
      <c r="A69" s="5"/>
      <c r="B69" s="5"/>
      <c r="C69" s="5"/>
      <c r="D69" s="5"/>
      <c r="E69" s="5"/>
      <c r="F69" s="5"/>
      <c r="G69" s="70" t="s">
        <v>17</v>
      </c>
      <c r="H69" s="70"/>
      <c r="I69" s="10"/>
      <c r="J69" s="10"/>
      <c r="K69" s="10"/>
      <c r="L69" s="10"/>
    </row>
    <row r="70" spans="1:13" ht="18.75" x14ac:dyDescent="0.35">
      <c r="A70" s="10"/>
      <c r="B70" s="10"/>
      <c r="C70" s="10"/>
      <c r="D70" s="10"/>
      <c r="E70" s="10"/>
      <c r="F70" s="10"/>
      <c r="G70" s="6" t="s">
        <v>18</v>
      </c>
      <c r="H70" s="7" t="s">
        <v>278</v>
      </c>
      <c r="I70" s="10"/>
      <c r="J70" s="7"/>
      <c r="K70" s="10"/>
      <c r="L70" s="10"/>
    </row>
    <row r="71" spans="1:13" ht="18.75" x14ac:dyDescent="0.35">
      <c r="A71" s="10"/>
      <c r="B71" s="10"/>
      <c r="C71" s="10"/>
      <c r="D71" s="10"/>
      <c r="E71" s="10"/>
      <c r="F71" s="10"/>
      <c r="G71" s="6" t="s">
        <v>19</v>
      </c>
      <c r="H71" s="7" t="s">
        <v>279</v>
      </c>
      <c r="I71" s="10"/>
      <c r="J71" s="10"/>
      <c r="K71" s="10"/>
      <c r="L71" s="10"/>
    </row>
    <row r="72" spans="1:13" ht="18.75" x14ac:dyDescent="0.35">
      <c r="A72" s="10"/>
      <c r="B72" s="10"/>
      <c r="C72" s="10"/>
      <c r="D72" s="10"/>
      <c r="E72" s="10"/>
      <c r="F72" s="10"/>
      <c r="G72" s="6" t="s">
        <v>20</v>
      </c>
      <c r="H72" s="7" t="s">
        <v>282</v>
      </c>
      <c r="I72" s="10"/>
      <c r="J72" s="10"/>
      <c r="K72" s="10"/>
      <c r="L72" s="10"/>
    </row>
    <row r="73" spans="1:13" ht="18.75" x14ac:dyDescent="0.35">
      <c r="A73" s="10"/>
      <c r="B73" s="10"/>
      <c r="C73" s="10"/>
      <c r="D73" s="10"/>
      <c r="E73" s="10"/>
      <c r="F73" s="10"/>
      <c r="G73" s="10"/>
      <c r="H73" s="7"/>
      <c r="I73" s="10"/>
      <c r="J73" s="10"/>
      <c r="K73" s="10"/>
      <c r="L73" s="10"/>
    </row>
    <row r="74" spans="1:13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6"/>
      <c r="K74" s="6"/>
      <c r="L74" s="6"/>
    </row>
    <row r="75" spans="1:13" ht="17.649999999999999" customHeight="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3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3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3" x14ac:dyDescent="0.35">
      <c r="A78" s="10"/>
      <c r="B78" s="10"/>
      <c r="C78" s="10"/>
      <c r="D78" s="10"/>
      <c r="E78" s="10"/>
      <c r="F78" s="10"/>
      <c r="G78" s="70" t="s">
        <v>21</v>
      </c>
      <c r="H78" s="70"/>
      <c r="I78" s="10"/>
      <c r="J78" s="10"/>
      <c r="K78" s="10"/>
      <c r="L78" s="10"/>
    </row>
    <row r="79" spans="1:13" x14ac:dyDescent="0.35">
      <c r="A79" s="10"/>
      <c r="B79" s="10"/>
      <c r="C79" s="10"/>
      <c r="D79" s="10"/>
      <c r="E79" s="10"/>
      <c r="F79" s="10"/>
      <c r="G79" s="6" t="s">
        <v>18</v>
      </c>
      <c r="H79" s="8" t="s">
        <v>42</v>
      </c>
      <c r="I79" s="10"/>
      <c r="J79" s="10"/>
      <c r="K79" s="10"/>
      <c r="L79" s="10"/>
    </row>
    <row r="80" spans="1:13" x14ac:dyDescent="0.35">
      <c r="A80" s="10"/>
      <c r="B80" s="10"/>
      <c r="C80" s="10"/>
      <c r="D80" s="10"/>
      <c r="E80" s="10"/>
      <c r="F80" s="10"/>
      <c r="G80" s="6" t="s">
        <v>19</v>
      </c>
      <c r="H80" s="8" t="s">
        <v>43</v>
      </c>
      <c r="I80" s="10"/>
      <c r="J80" s="10"/>
      <c r="K80" s="10"/>
      <c r="L80" s="10"/>
    </row>
    <row r="81" spans="1:12" x14ac:dyDescent="0.35">
      <c r="A81" s="10"/>
      <c r="B81" s="10"/>
      <c r="C81" s="10"/>
      <c r="D81" s="10"/>
      <c r="E81" s="10"/>
      <c r="F81" s="10"/>
      <c r="G81" s="6" t="s">
        <v>20</v>
      </c>
      <c r="H81" s="8" t="s">
        <v>44</v>
      </c>
      <c r="I81" s="10"/>
      <c r="J81" s="10"/>
      <c r="K81" s="10"/>
      <c r="L81" s="10"/>
    </row>
    <row r="82" spans="1:12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35">
      <c r="A84" s="5"/>
      <c r="B84" s="5"/>
      <c r="C84" s="5"/>
      <c r="D84" s="5"/>
      <c r="E84" s="5"/>
      <c r="F84" s="5"/>
      <c r="G84" s="70" t="s">
        <v>17</v>
      </c>
      <c r="H84" s="70"/>
    </row>
    <row r="85" spans="1:12" ht="18.75" x14ac:dyDescent="0.35">
      <c r="A85" s="10"/>
      <c r="B85" s="10"/>
      <c r="C85" s="10"/>
      <c r="D85" s="10"/>
      <c r="E85" s="10"/>
      <c r="F85" s="10"/>
      <c r="G85" s="38" t="s">
        <v>18</v>
      </c>
      <c r="H85" s="7" t="s">
        <v>98</v>
      </c>
    </row>
    <row r="86" spans="1:12" ht="18.75" x14ac:dyDescent="0.35">
      <c r="A86" s="10"/>
      <c r="B86" s="10"/>
      <c r="C86" s="10"/>
      <c r="D86" s="10"/>
      <c r="E86" s="10"/>
      <c r="F86" s="10"/>
      <c r="G86" s="38" t="s">
        <v>19</v>
      </c>
      <c r="H86" s="7" t="s">
        <v>100</v>
      </c>
    </row>
    <row r="87" spans="1:12" ht="18.75" x14ac:dyDescent="0.35">
      <c r="A87" s="10"/>
      <c r="B87" s="10"/>
      <c r="C87" s="10"/>
      <c r="D87" s="10"/>
      <c r="E87" s="10"/>
      <c r="F87" s="10"/>
      <c r="G87" s="38" t="s">
        <v>20</v>
      </c>
      <c r="H87" s="7" t="s">
        <v>99</v>
      </c>
    </row>
    <row r="88" spans="1:12" ht="18.75" x14ac:dyDescent="0.35">
      <c r="A88" s="10"/>
      <c r="B88" s="10"/>
      <c r="C88" s="10"/>
      <c r="D88" s="10"/>
      <c r="E88" s="10"/>
      <c r="F88" s="10"/>
      <c r="G88" s="10"/>
      <c r="H88" s="7"/>
    </row>
    <row r="89" spans="1:12" x14ac:dyDescent="0.35">
      <c r="A89" s="10"/>
      <c r="B89" s="10"/>
      <c r="C89" s="10"/>
      <c r="D89" s="10"/>
      <c r="E89" s="10"/>
      <c r="F89" s="10"/>
      <c r="G89" s="10"/>
      <c r="H89" s="10" t="str">
        <f>INDEX($I89:$K89,1,MATCH($B$1,$C$1:$E$1,0))</f>
        <v>Выручка, млн долл.</v>
      </c>
      <c r="I89" t="s">
        <v>80</v>
      </c>
      <c r="J89" t="s">
        <v>82</v>
      </c>
      <c r="K89" t="s">
        <v>84</v>
      </c>
    </row>
    <row r="90" spans="1:12" x14ac:dyDescent="0.35">
      <c r="A90" s="10"/>
      <c r="B90" s="10"/>
      <c r="C90" s="10"/>
      <c r="D90" s="10"/>
      <c r="E90" s="10"/>
      <c r="F90" s="10"/>
      <c r="G90" s="10"/>
      <c r="H90" s="10" t="str">
        <f>INDEX($I90:$K90,1,MATCH($B$1,$C$1:$E$1,0))</f>
        <v>Прибыль, млн долл.</v>
      </c>
      <c r="I90" t="s">
        <v>81</v>
      </c>
      <c r="J90" t="s">
        <v>83</v>
      </c>
      <c r="K90" t="s">
        <v>85</v>
      </c>
    </row>
    <row r="91" spans="1:12" x14ac:dyDescent="0.35">
      <c r="A91" s="10"/>
      <c r="B91" s="10"/>
      <c r="C91" s="10"/>
      <c r="D91" s="10"/>
      <c r="E91" s="10"/>
      <c r="F91" s="10"/>
      <c r="G91" s="10"/>
      <c r="H91" s="10"/>
    </row>
    <row r="92" spans="1:12" x14ac:dyDescent="0.35">
      <c r="A92" s="10"/>
      <c r="B92" s="10"/>
      <c r="C92" s="10"/>
      <c r="D92" s="10"/>
      <c r="E92" s="10"/>
      <c r="F92" s="10"/>
      <c r="G92" s="10"/>
      <c r="H92" s="10"/>
    </row>
    <row r="93" spans="1:12" x14ac:dyDescent="0.35">
      <c r="A93" s="10"/>
      <c r="B93" s="10"/>
      <c r="C93" s="10"/>
      <c r="D93" s="10"/>
      <c r="E93" s="10"/>
      <c r="F93" s="10"/>
      <c r="G93" s="70" t="s">
        <v>21</v>
      </c>
      <c r="H93" s="70"/>
    </row>
    <row r="94" spans="1:12" x14ac:dyDescent="0.35">
      <c r="A94" s="10"/>
      <c r="B94" s="10"/>
      <c r="C94" s="10"/>
      <c r="D94" s="10"/>
      <c r="E94" s="10"/>
      <c r="F94" s="10"/>
      <c r="G94" s="38" t="s">
        <v>18</v>
      </c>
      <c r="H94" s="8" t="s">
        <v>88</v>
      </c>
    </row>
    <row r="95" spans="1:12" x14ac:dyDescent="0.35">
      <c r="A95" s="10"/>
      <c r="B95" s="10"/>
      <c r="C95" s="10"/>
      <c r="D95" s="10"/>
      <c r="E95" s="10"/>
      <c r="F95" s="10"/>
      <c r="G95" s="38" t="s">
        <v>19</v>
      </c>
      <c r="H95" s="8" t="s">
        <v>89</v>
      </c>
    </row>
    <row r="96" spans="1:12" x14ac:dyDescent="0.35">
      <c r="A96" s="10"/>
      <c r="B96" s="10"/>
      <c r="C96" s="10"/>
      <c r="D96" s="10"/>
      <c r="E96" s="10"/>
      <c r="F96" s="10"/>
      <c r="G96" s="38" t="s">
        <v>20</v>
      </c>
      <c r="H96" s="8" t="s">
        <v>90</v>
      </c>
    </row>
    <row r="97" spans="1:11" ht="22.9" customHeight="1" x14ac:dyDescent="0.35"/>
    <row r="99" spans="1:11" s="10" customFormat="1" x14ac:dyDescent="0.35">
      <c r="A99" s="5"/>
      <c r="B99" s="5"/>
      <c r="C99" s="5"/>
      <c r="D99" s="5"/>
      <c r="E99" s="5"/>
      <c r="F99" s="5"/>
      <c r="G99" s="70" t="s">
        <v>17</v>
      </c>
      <c r="H99" s="70"/>
    </row>
    <row r="100" spans="1:11" s="10" customFormat="1" ht="18.75" x14ac:dyDescent="0.35">
      <c r="G100" s="38" t="s">
        <v>18</v>
      </c>
      <c r="H100" s="7" t="s">
        <v>101</v>
      </c>
    </row>
    <row r="101" spans="1:11" s="10" customFormat="1" ht="18.75" x14ac:dyDescent="0.35">
      <c r="G101" s="38" t="s">
        <v>19</v>
      </c>
      <c r="H101" s="7" t="s">
        <v>102</v>
      </c>
    </row>
    <row r="102" spans="1:11" s="10" customFormat="1" ht="18.75" x14ac:dyDescent="0.35">
      <c r="G102" s="38" t="s">
        <v>20</v>
      </c>
      <c r="H102" s="7" t="s">
        <v>103</v>
      </c>
    </row>
    <row r="103" spans="1:11" s="10" customFormat="1" ht="18.75" x14ac:dyDescent="0.35">
      <c r="H103" s="7"/>
    </row>
    <row r="104" spans="1:11" s="10" customFormat="1" x14ac:dyDescent="0.35">
      <c r="H104" s="10" t="str">
        <f>INDEX($I104:$K104,1,MATCH($B$1,$C$1:$E$1,0))</f>
        <v>Внутренний рынок, тыс. тонн</v>
      </c>
      <c r="I104" s="10" t="s">
        <v>86</v>
      </c>
      <c r="J104" s="10" t="s">
        <v>93</v>
      </c>
      <c r="K104" s="10" t="s">
        <v>95</v>
      </c>
    </row>
    <row r="105" spans="1:11" s="10" customFormat="1" x14ac:dyDescent="0.35">
      <c r="H105" s="10" t="str">
        <f>INDEX($I105:$K105,1,MATCH($B$1,$C$1:$E$1,0))</f>
        <v>Экспорт, тыс. тонн</v>
      </c>
      <c r="I105" s="10" t="s">
        <v>87</v>
      </c>
      <c r="J105" s="10" t="s">
        <v>94</v>
      </c>
      <c r="K105" s="10" t="s">
        <v>96</v>
      </c>
    </row>
    <row r="106" spans="1:11" s="10" customFormat="1" x14ac:dyDescent="0.35">
      <c r="H106" s="10" t="str">
        <f>INDEX($I106:$K106,1,MATCH($B$1,$C$1:$E$1,0))</f>
        <v>Доля экспорта в продажах, %</v>
      </c>
      <c r="I106" s="10" t="s">
        <v>91</v>
      </c>
      <c r="J106" s="10" t="s">
        <v>92</v>
      </c>
      <c r="K106" s="10" t="s">
        <v>97</v>
      </c>
    </row>
    <row r="107" spans="1:11" s="10" customFormat="1" x14ac:dyDescent="0.35"/>
    <row r="108" spans="1:11" s="10" customFormat="1" x14ac:dyDescent="0.35">
      <c r="G108" s="70" t="s">
        <v>21</v>
      </c>
      <c r="H108" s="70"/>
    </row>
    <row r="109" spans="1:11" s="10" customFormat="1" x14ac:dyDescent="0.35">
      <c r="G109" s="38" t="s">
        <v>18</v>
      </c>
      <c r="H109" s="8" t="s">
        <v>88</v>
      </c>
    </row>
    <row r="110" spans="1:11" s="10" customFormat="1" x14ac:dyDescent="0.35">
      <c r="G110" s="38" t="s">
        <v>19</v>
      </c>
      <c r="H110" s="8" t="s">
        <v>89</v>
      </c>
    </row>
    <row r="111" spans="1:11" s="10" customFormat="1" x14ac:dyDescent="0.35">
      <c r="G111" s="38" t="s">
        <v>20</v>
      </c>
      <c r="H111" s="8" t="s">
        <v>90</v>
      </c>
    </row>
    <row r="114" spans="1:8" s="10" customFormat="1" x14ac:dyDescent="0.35">
      <c r="A114" s="5"/>
      <c r="B114" s="5"/>
      <c r="C114" s="5"/>
      <c r="D114" s="5"/>
      <c r="E114" s="5"/>
      <c r="F114" s="5"/>
      <c r="G114" s="70" t="s">
        <v>17</v>
      </c>
      <c r="H114" s="70"/>
    </row>
    <row r="115" spans="1:8" s="10" customFormat="1" ht="18.75" x14ac:dyDescent="0.35">
      <c r="G115" s="38" t="s">
        <v>18</v>
      </c>
      <c r="H115" s="7" t="s">
        <v>104</v>
      </c>
    </row>
    <row r="116" spans="1:8" s="10" customFormat="1" ht="18.75" x14ac:dyDescent="0.35">
      <c r="G116" s="38" t="s">
        <v>19</v>
      </c>
      <c r="H116" s="7" t="s">
        <v>106</v>
      </c>
    </row>
    <row r="117" spans="1:8" s="10" customFormat="1" ht="18.75" x14ac:dyDescent="0.35">
      <c r="G117" s="38" t="s">
        <v>20</v>
      </c>
      <c r="H117" s="7" t="s">
        <v>105</v>
      </c>
    </row>
    <row r="118" spans="1:8" s="10" customFormat="1" ht="18.75" x14ac:dyDescent="0.35">
      <c r="H118" s="7"/>
    </row>
    <row r="119" spans="1:8" s="10" customFormat="1" x14ac:dyDescent="0.35"/>
    <row r="120" spans="1:8" s="10" customFormat="1" x14ac:dyDescent="0.35"/>
    <row r="121" spans="1:8" s="10" customFormat="1" x14ac:dyDescent="0.35"/>
    <row r="122" spans="1:8" s="10" customFormat="1" x14ac:dyDescent="0.35"/>
    <row r="123" spans="1:8" s="10" customFormat="1" x14ac:dyDescent="0.35">
      <c r="G123" s="70" t="s">
        <v>21</v>
      </c>
      <c r="H123" s="70"/>
    </row>
    <row r="124" spans="1:8" s="10" customFormat="1" x14ac:dyDescent="0.35">
      <c r="G124" s="38" t="s">
        <v>18</v>
      </c>
      <c r="H124" s="8" t="s">
        <v>42</v>
      </c>
    </row>
    <row r="125" spans="1:8" s="10" customFormat="1" x14ac:dyDescent="0.35">
      <c r="G125" s="38" t="s">
        <v>19</v>
      </c>
      <c r="H125" s="8" t="s">
        <v>43</v>
      </c>
    </row>
    <row r="126" spans="1:8" s="10" customFormat="1" x14ac:dyDescent="0.35">
      <c r="G126" s="38" t="s">
        <v>20</v>
      </c>
      <c r="H126" s="8" t="s">
        <v>44</v>
      </c>
    </row>
    <row r="127" spans="1:8" s="10" customFormat="1" x14ac:dyDescent="0.35"/>
    <row r="129" spans="1:11" s="10" customFormat="1" x14ac:dyDescent="0.35">
      <c r="A129" s="5"/>
      <c r="B129" s="5"/>
      <c r="C129" s="5"/>
      <c r="D129" s="5"/>
      <c r="E129" s="5"/>
      <c r="F129" s="5"/>
      <c r="G129" s="70" t="s">
        <v>17</v>
      </c>
      <c r="H129" s="70"/>
    </row>
    <row r="130" spans="1:11" s="10" customFormat="1" ht="18.75" x14ac:dyDescent="0.35">
      <c r="G130" s="38" t="s">
        <v>18</v>
      </c>
      <c r="H130" s="7" t="s">
        <v>140</v>
      </c>
    </row>
    <row r="131" spans="1:11" s="10" customFormat="1" ht="18.75" x14ac:dyDescent="0.35">
      <c r="G131" s="38" t="s">
        <v>19</v>
      </c>
      <c r="H131" s="7" t="s">
        <v>142</v>
      </c>
    </row>
    <row r="132" spans="1:11" s="10" customFormat="1" ht="18.75" x14ac:dyDescent="0.35">
      <c r="G132" s="38" t="s">
        <v>20</v>
      </c>
      <c r="H132" s="7" t="s">
        <v>141</v>
      </c>
    </row>
    <row r="133" spans="1:11" s="10" customFormat="1" ht="18.75" x14ac:dyDescent="0.35">
      <c r="H133" s="7"/>
    </row>
    <row r="134" spans="1:11" s="10" customFormat="1" x14ac:dyDescent="0.35">
      <c r="H134" s="10" t="str">
        <f>INDEX($I134:$K134,1,MATCH($B$1,$C$1:$E$1,0))</f>
        <v>Сталь</v>
      </c>
      <c r="I134" s="10" t="s">
        <v>134</v>
      </c>
      <c r="J134" s="10" t="s">
        <v>114</v>
      </c>
      <c r="K134" s="10" t="s">
        <v>134</v>
      </c>
    </row>
    <row r="135" spans="1:11" s="10" customFormat="1" x14ac:dyDescent="0.35">
      <c r="H135" s="10" t="str">
        <f>INDEX($I135:$K135,1,MATCH($B$1,$C$1:$E$1,0))</f>
        <v>Железорудный концентрат</v>
      </c>
      <c r="I135" s="10" t="s">
        <v>131</v>
      </c>
      <c r="J135" s="10" t="s">
        <v>115</v>
      </c>
      <c r="K135" s="10" t="s">
        <v>135</v>
      </c>
    </row>
    <row r="136" spans="1:11" s="10" customFormat="1" x14ac:dyDescent="0.35">
      <c r="H136" s="10" t="str">
        <f>INDEX($I136:$K136,1,MATCH($B$1,$C$1:$E$1,0))</f>
        <v>Кокс</v>
      </c>
      <c r="I136" s="10" t="s">
        <v>132</v>
      </c>
      <c r="J136" s="10" t="s">
        <v>116</v>
      </c>
      <c r="K136" s="10" t="s">
        <v>132</v>
      </c>
    </row>
    <row r="137" spans="1:11" s="10" customFormat="1" x14ac:dyDescent="0.35">
      <c r="H137" s="10" t="str">
        <f>INDEX($I137:$K137,1,MATCH($B$1,$C$1:$E$1,0))</f>
        <v>Угольный концентрат</v>
      </c>
      <c r="I137" s="10" t="s">
        <v>133</v>
      </c>
      <c r="J137" s="10" t="s">
        <v>117</v>
      </c>
      <c r="K137" s="10" t="s">
        <v>136</v>
      </c>
    </row>
    <row r="138" spans="1:11" s="10" customFormat="1" x14ac:dyDescent="0.35">
      <c r="H138" s="10" t="str">
        <f>INDEX($I138:$K138,1,MATCH($B$1,$C$1:$E$1,0))</f>
        <v>Чистая прибыль, млрд долл</v>
      </c>
      <c r="I138" s="10" t="s">
        <v>137</v>
      </c>
      <c r="J138" s="10" t="s">
        <v>138</v>
      </c>
      <c r="K138" s="10" t="s">
        <v>139</v>
      </c>
    </row>
    <row r="139" spans="1:11" s="10" customFormat="1" x14ac:dyDescent="0.35">
      <c r="G139" s="70" t="s">
        <v>21</v>
      </c>
      <c r="H139" s="70"/>
    </row>
    <row r="140" spans="1:11" s="10" customFormat="1" x14ac:dyDescent="0.35">
      <c r="G140" s="38" t="s">
        <v>18</v>
      </c>
      <c r="H140" s="8" t="s">
        <v>143</v>
      </c>
    </row>
    <row r="141" spans="1:11" s="10" customFormat="1" x14ac:dyDescent="0.35">
      <c r="G141" s="38" t="s">
        <v>19</v>
      </c>
      <c r="H141" s="8" t="s">
        <v>144</v>
      </c>
    </row>
    <row r="142" spans="1:11" s="10" customFormat="1" x14ac:dyDescent="0.35">
      <c r="G142" s="38" t="s">
        <v>20</v>
      </c>
      <c r="H142" s="8" t="s">
        <v>145</v>
      </c>
    </row>
    <row r="145" spans="1:8" s="10" customFormat="1" x14ac:dyDescent="0.35">
      <c r="A145" s="5"/>
      <c r="B145" s="5"/>
      <c r="C145" s="5"/>
      <c r="D145" s="5"/>
      <c r="E145" s="5"/>
      <c r="F145" s="5"/>
      <c r="G145" s="70" t="s">
        <v>17</v>
      </c>
      <c r="H145" s="70"/>
    </row>
    <row r="146" spans="1:8" s="10" customFormat="1" ht="18.75" x14ac:dyDescent="0.35">
      <c r="G146" s="38" t="s">
        <v>18</v>
      </c>
      <c r="H146" s="7" t="s">
        <v>160</v>
      </c>
    </row>
    <row r="147" spans="1:8" s="10" customFormat="1" ht="18.75" x14ac:dyDescent="0.35">
      <c r="G147" s="38" t="s">
        <v>19</v>
      </c>
      <c r="H147" s="7" t="s">
        <v>161</v>
      </c>
    </row>
    <row r="148" spans="1:8" s="10" customFormat="1" ht="18.75" x14ac:dyDescent="0.35">
      <c r="G148" s="38" t="s">
        <v>20</v>
      </c>
      <c r="H148" s="7" t="s">
        <v>162</v>
      </c>
    </row>
    <row r="149" spans="1:8" s="10" customFormat="1" ht="18.75" x14ac:dyDescent="0.35">
      <c r="H149" s="7"/>
    </row>
    <row r="150" spans="1:8" s="10" customFormat="1" x14ac:dyDescent="0.35"/>
    <row r="151" spans="1:8" s="10" customFormat="1" x14ac:dyDescent="0.35"/>
    <row r="152" spans="1:8" s="10" customFormat="1" x14ac:dyDescent="0.35"/>
    <row r="153" spans="1:8" s="10" customFormat="1" x14ac:dyDescent="0.35"/>
    <row r="154" spans="1:8" s="10" customFormat="1" x14ac:dyDescent="0.35"/>
    <row r="155" spans="1:8" s="10" customFormat="1" x14ac:dyDescent="0.35">
      <c r="G155" s="70" t="s">
        <v>21</v>
      </c>
      <c r="H155" s="70"/>
    </row>
    <row r="156" spans="1:8" s="10" customFormat="1" x14ac:dyDescent="0.35">
      <c r="G156" s="38" t="s">
        <v>18</v>
      </c>
      <c r="H156" s="8" t="s">
        <v>143</v>
      </c>
    </row>
    <row r="157" spans="1:8" s="10" customFormat="1" x14ac:dyDescent="0.35">
      <c r="G157" s="38" t="s">
        <v>19</v>
      </c>
      <c r="H157" s="8" t="s">
        <v>144</v>
      </c>
    </row>
    <row r="158" spans="1:8" s="10" customFormat="1" x14ac:dyDescent="0.35">
      <c r="G158" s="38" t="s">
        <v>20</v>
      </c>
      <c r="H158" s="8" t="s">
        <v>145</v>
      </c>
    </row>
    <row r="159" spans="1:8" s="10" customFormat="1" x14ac:dyDescent="0.35"/>
  </sheetData>
  <mergeCells count="18">
    <mergeCell ref="G78:H78"/>
    <mergeCell ref="G53:H53"/>
    <mergeCell ref="G62:H62"/>
    <mergeCell ref="G2:H2"/>
    <mergeCell ref="G22:H22"/>
    <mergeCell ref="G29:H29"/>
    <mergeCell ref="G47:H47"/>
    <mergeCell ref="G69:H69"/>
    <mergeCell ref="G84:H84"/>
    <mergeCell ref="G93:H93"/>
    <mergeCell ref="G99:H99"/>
    <mergeCell ref="G108:H108"/>
    <mergeCell ref="G114:H114"/>
    <mergeCell ref="G123:H123"/>
    <mergeCell ref="G129:H129"/>
    <mergeCell ref="G139:H139"/>
    <mergeCell ref="G145:H145"/>
    <mergeCell ref="G155:H155"/>
  </mergeCells>
  <dataValidations count="1">
    <dataValidation type="list" allowBlank="1" showInputMessage="1" showErrorMessage="1" sqref="B1" xr:uid="{00000000-0002-0000-0000-000000000000}">
      <formula1>$G$3:$G$5</formula1>
    </dataValidation>
  </dataValidation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C145"/>
  <sheetViews>
    <sheetView tabSelected="1" topLeftCell="A121" zoomScale="85" zoomScaleNormal="85" workbookViewId="0">
      <selection activeCell="K140" sqref="K140"/>
    </sheetView>
  </sheetViews>
  <sheetFormatPr defaultRowHeight="18" x14ac:dyDescent="0.35"/>
  <cols>
    <col min="3" max="3" width="9.19921875" bestFit="1" customWidth="1"/>
    <col min="6" max="6" width="9.19921875" bestFit="1" customWidth="1"/>
    <col min="11" max="11" width="10.19921875" bestFit="1" customWidth="1"/>
    <col min="12" max="12" width="9.19921875" customWidth="1"/>
  </cols>
  <sheetData>
    <row r="2" spans="1:34" s="10" customFormat="1" x14ac:dyDescent="0.35">
      <c r="A2" s="61"/>
      <c r="B2" s="61"/>
      <c r="C2" s="61"/>
      <c r="D2" s="61"/>
      <c r="E2" s="61"/>
      <c r="F2" s="61"/>
      <c r="G2" s="61"/>
    </row>
    <row r="3" spans="1:34" s="10" customFormat="1" x14ac:dyDescent="0.35">
      <c r="A3" s="10" t="str">
        <f>"{"&amp;CHAR(34)&amp;H3&amp;CHAR(34)&amp;": "&amp;B3&amp;"}"</f>
        <v>{"Chart1": {"name": {"RU": "Доходность корпоративных облигаций украинских эмитентов на 12 января", "ENG": "Yield of Ukrainian corporate eurobonds, Jan 12", "UKR": "Дохідність корпоративних облігацій українських емітентів, 12 січня"},"indexes": {"index_0": [0.408219178082192, 0.846575342465753, 2.30684931506849, 2.36164383561644, 2.57260273972603, 2.90684931506849, 3.8027397260274, 3.87397260273973, 4.59178082191781, 5.77260273972603], "index_1": ["MHP 24", "Kernel 24", "MHP 26", "Metinvest 26", "Ukrzaliznytsia 26", "Naftogaz 26", "Metinvest 27", "Kernel 27", "Ukrzaliznytsia 28", "MHP 29"]},"labels": {"label_1": [0.198048, 0.356399, 0.183846, 0.263809, 0.445, 0.352, 0.228822, 0.206622, 0.246, 0.149591]},"label_names": {"UKR": {"label_1": "Років до погашення", "label_2": "Дохідність (YTM)"}, "RU": {"label_1": "Лет до погашения", "label_2": "Доходность (YTM)"}, "ENG": {"label_1": "Years to maturity", "label_2": "Yield to maturity (YTM)"}},"source": {"RU": "Источник: boerse-frankfurt.de", "ENG": "Source: boerse-frankfurt.de", "UKR": "Джерело: boerse-frankfurt.de"}}}</v>
      </c>
      <c r="B3" s="10" t="str">
        <f>"{"&amp;_xlfn.TEXTJOIN(",",TRUE,B4:B22)&amp;"}"</f>
        <v>{"name": {"RU": "Доходность корпоративных облигаций украинских эмитентов на 12 января", "ENG": "Yield of Ukrainian corporate eurobonds, Jan 12", "UKR": "Дохідність корпоративних облігацій українських емітентів, 12 січня"},"indexes": {"index_0": [0.408219178082192, 0.846575342465753, 2.30684931506849, 2.36164383561644, 2.57260273972603, 2.90684931506849, 3.8027397260274, 3.87397260273973, 4.59178082191781, 5.77260273972603], "index_1": ["MHP 24", "Kernel 24", "MHP 26", "Metinvest 26", "Ukrzaliznytsia 26", "Naftogaz 26", "Metinvest 27", "Kernel 27", "Ukrzaliznytsia 28", "MHP 29"]},"labels": {"label_1": [0.198048, 0.356399, 0.183846, 0.263809, 0.445, 0.352, 0.228822, 0.206622, 0.246, 0.149591]},"label_names": {"UKR": {"label_1": "Років до погашення", "label_2": "Дохідність (YTM)"}, "RU": {"label_1": "Лет до погашения", "label_2": "Доходность (YTM)"}, "ENG": {"label_1": "Years to maturity", "label_2": "Yield to maturity (YTM)"}},"source": {"RU": "Источник: boerse-frankfurt.de", "ENG": "Source: boerse-frankfurt.de", "UKR": "Джерело: boerse-frankfurt.de"}}</v>
      </c>
      <c r="H3" s="10" t="s">
        <v>256</v>
      </c>
    </row>
    <row r="4" spans="1:34" s="10" customFormat="1" x14ac:dyDescent="0.35">
      <c r="B4" s="10" t="str">
        <f>CHAR(34)&amp;I4&amp;CHAR(34)&amp;": "&amp;C4</f>
        <v>"name": {"RU": "Доходность корпоративных облигаций украинских эмитентов на 12 января", "ENG": "Yield of Ukrainian corporate eurobonds, Jan 12", "UKR": "Дохідність корпоративних облігацій українських емітентів, 12 січня"}</v>
      </c>
      <c r="C4" s="10" t="str">
        <f>"{"&amp;_xlfn.TEXTJOIN(", ",TRUE,F4:F6)&amp;"}"</f>
        <v>{"RU": "Доходность корпоративных облигаций украинских эмитентов на 12 января", "ENG": "Yield of Ukrainian corporate eurobonds, Jan 12", "UKR": "Дохідність корпоративних облігацій українських емітентів, 12 січня"}</v>
      </c>
      <c r="F4" s="10" t="str">
        <f>CHAR(34)&amp;J4&amp;CHAR(34)&amp;": "&amp;CHAR(34)&amp;K4&amp;CHAR(34)</f>
        <v>"RU": "Доходность корпоративных облигаций украинских эмитентов на 12 января"</v>
      </c>
      <c r="H4" s="10" t="s">
        <v>256</v>
      </c>
      <c r="I4" s="10" t="s">
        <v>257</v>
      </c>
      <c r="J4" s="10" t="s">
        <v>18</v>
      </c>
      <c r="K4" s="10" t="str">
        <f>Чарты!H3</f>
        <v>Доходность корпоративных облигаций украинских эмитентов на 12 января</v>
      </c>
    </row>
    <row r="5" spans="1:34" s="10" customFormat="1" x14ac:dyDescent="0.35">
      <c r="F5" s="10" t="str">
        <f t="shared" ref="F5:F6" si="0">CHAR(34)&amp;J5&amp;CHAR(34)&amp;": "&amp;CHAR(34)&amp;K5&amp;CHAR(34)</f>
        <v>"ENG": "Yield of Ukrainian corporate eurobonds, Jan 12"</v>
      </c>
      <c r="H5" s="10" t="s">
        <v>256</v>
      </c>
      <c r="I5" s="10" t="s">
        <v>257</v>
      </c>
      <c r="J5" s="10" t="s">
        <v>19</v>
      </c>
      <c r="K5" s="10" t="str">
        <f>Чарты!H4</f>
        <v>Yield of Ukrainian corporate eurobonds, Jan 12</v>
      </c>
    </row>
    <row r="6" spans="1:34" s="10" customFormat="1" x14ac:dyDescent="0.35">
      <c r="F6" s="10" t="str">
        <f t="shared" si="0"/>
        <v>"UKR": "Дохідність корпоративних облігацій українських емітентів, 12 січня"</v>
      </c>
      <c r="H6" s="10" t="s">
        <v>256</v>
      </c>
      <c r="I6" s="10" t="s">
        <v>257</v>
      </c>
      <c r="J6" s="10" t="s">
        <v>20</v>
      </c>
      <c r="K6" s="10" t="str">
        <f>Чарты!H5</f>
        <v>Дохідність корпоративних облігацій українських емітентів, 12 січня</v>
      </c>
    </row>
    <row r="7" spans="1:34" s="10" customFormat="1" x14ac:dyDescent="0.35"/>
    <row r="8" spans="1:34" s="10" customFormat="1" x14ac:dyDescent="0.35">
      <c r="B8" s="10" t="str">
        <f>CHAR(34)&amp;I8&amp;CHAR(34)&amp;": "&amp;C8</f>
        <v>"indexes": {"index_0": [0.408219178082192, 0.846575342465753, 2.30684931506849, 2.36164383561644, 2.57260273972603, 2.90684931506849, 3.8027397260274, 3.87397260273973, 4.59178082191781, 5.77260273972603], "index_1": ["MHP 24", "Kernel 24", "MHP 26", "Metinvest 26", "Ukrzaliznytsia 26", "Naftogaz 26", "Metinvest 27", "Kernel 27", "Ukrzaliznytsia 28", "MHP 29"]}</v>
      </c>
      <c r="C8" s="10" t="str">
        <f>"{"&amp;_xlfn.TEXTJOIN(", ",TRUE,E8:E9)&amp;"}"</f>
        <v>{"index_0": [0.408219178082192, 0.846575342465753, 2.30684931506849, 2.36164383561644, 2.57260273972603, 2.90684931506849, 3.8027397260274, 3.87397260273973, 4.59178082191781, 5.77260273972603], "index_1": ["MHP 24", "Kernel 24", "MHP 26", "Metinvest 26", "Ukrzaliznytsia 26", "Naftogaz 26", "Metinvest 27", "Kernel 27", "Ukrzaliznytsia 28", "MHP 29"]}</v>
      </c>
      <c r="E8" s="10" t="str">
        <f>CHAR(34)&amp;J8&amp;CHAR(34)&amp;": "&amp;F8</f>
        <v>"index_0": [0.408219178082192, 0.846575342465753, 2.30684931506849, 2.36164383561644, 2.57260273972603, 2.90684931506849, 3.8027397260274, 3.87397260273973, 4.59178082191781, 5.77260273972603]</v>
      </c>
      <c r="F8" s="39" t="str" cm="1">
        <f t="array" ref="F8">"["&amp;_xlfn.TEXTJOIN(", ",FALSE,SUBSTITUTE(K8:T8,",","."))&amp;"]"</f>
        <v>[0.408219178082192, 0.846575342465753, 2.30684931506849, 2.36164383561644, 2.57260273972603, 2.90684931506849, 3.8027397260274, 3.87397260273973, 4.59178082191781, 5.77260273972603]</v>
      </c>
      <c r="H8" s="10" t="s">
        <v>256</v>
      </c>
      <c r="I8" s="10" t="s">
        <v>258</v>
      </c>
      <c r="J8" s="10" t="s">
        <v>259</v>
      </c>
      <c r="K8" s="16" cm="1">
        <f t="array" ref="K8:T8">TRANSPOSE('D.Corp.B.'!M3:M12)</f>
        <v>0.40821917808219177</v>
      </c>
      <c r="L8" s="16">
        <v>0.84657534246575339</v>
      </c>
      <c r="M8" s="16">
        <v>2.3068493150684932</v>
      </c>
      <c r="N8" s="16">
        <v>2.3616438356164382</v>
      </c>
      <c r="O8" s="16">
        <v>2.5726027397260274</v>
      </c>
      <c r="P8" s="16">
        <v>2.9068493150684933</v>
      </c>
      <c r="Q8" s="16">
        <v>3.8027397260273972</v>
      </c>
      <c r="R8" s="16">
        <v>3.8739726027397259</v>
      </c>
      <c r="S8" s="16">
        <v>4.5917808219178085</v>
      </c>
      <c r="T8" s="16">
        <v>5.7726027397260271</v>
      </c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</row>
    <row r="9" spans="1:34" s="10" customFormat="1" x14ac:dyDescent="0.35">
      <c r="E9" s="10" t="str">
        <f>CHAR(34)&amp;J9&amp;CHAR(34)&amp;": "&amp;F9</f>
        <v>"index_1": ["MHP 24", "Kernel 24", "MHP 26", "Metinvest 26", "Ukrzaliznytsia 26", "Naftogaz 26", "Metinvest 27", "Kernel 27", "Ukrzaliznytsia 28", "MHP 29"]</v>
      </c>
      <c r="F9" s="39" t="str" cm="1">
        <f t="array" ref="F9">"["&amp;_xlfn.TEXTJOIN(", ",FALSE,SUBSTITUTE(K9:T9,",","."))&amp;"]"</f>
        <v>["MHP 24", "Kernel 24", "MHP 26", "Metinvest 26", "Ukrzaliznytsia 26", "Naftogaz 26", "Metinvest 27", "Kernel 27", "Ukrzaliznytsia 28", "MHP 29"]</v>
      </c>
      <c r="H9" s="10" t="s">
        <v>256</v>
      </c>
      <c r="I9" s="10" t="s">
        <v>258</v>
      </c>
      <c r="J9" s="10" t="s">
        <v>260</v>
      </c>
      <c r="K9" s="36" t="str" cm="1">
        <f t="array" ref="K9:T9">CHAR(34)&amp;TRANSPOSE('D.Corp.B.'!N3:N12)&amp;CHAR(34)</f>
        <v>"MHP 24"</v>
      </c>
      <c r="L9" s="36" t="str">
        <v>"Kernel 24"</v>
      </c>
      <c r="M9" s="36" t="str">
        <v>"MHP 26"</v>
      </c>
      <c r="N9" s="36" t="str">
        <v>"Metinvest 26"</v>
      </c>
      <c r="O9" s="36" t="str">
        <v>"Ukrzaliznytsia 26"</v>
      </c>
      <c r="P9" s="36" t="str">
        <v>"Naftogaz 26"</v>
      </c>
      <c r="Q9" s="36" t="str">
        <v>"Metinvest 27"</v>
      </c>
      <c r="R9" s="36" t="str">
        <v>"Kernel 27"</v>
      </c>
      <c r="S9" s="36" t="str">
        <v>"Ukrzaliznytsia 28"</v>
      </c>
      <c r="T9" s="36" t="str">
        <v>"MHP 29"</v>
      </c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</row>
    <row r="10" spans="1:34" s="10" customFormat="1" x14ac:dyDescent="0.35">
      <c r="F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</row>
    <row r="11" spans="1:34" s="10" customFormat="1" x14ac:dyDescent="0.35">
      <c r="B11" s="10" t="str">
        <f>CHAR(34)&amp;I11&amp;CHAR(34)&amp;": "&amp;C11</f>
        <v>"labels": {"label_1": [0.198048, 0.356399, 0.183846, 0.263809, 0.445, 0.352, 0.228822, 0.206622, 0.246, 0.149591]}</v>
      </c>
      <c r="C11" s="10" t="str">
        <f>"{"&amp;_xlfn.TEXTJOIN(", ",TRUE,E11:E11)&amp;"}"</f>
        <v>{"label_1": [0.198048, 0.356399, 0.183846, 0.263809, 0.445, 0.352, 0.228822, 0.206622, 0.246, 0.149591]}</v>
      </c>
      <c r="E11" s="10" t="str">
        <f>CHAR(34)&amp;J11&amp;CHAR(34)&amp;": "&amp;F11</f>
        <v>"label_1": [0.198048, 0.356399, 0.183846, 0.263809, 0.445, 0.352, 0.228822, 0.206622, 0.246, 0.149591]</v>
      </c>
      <c r="F11" s="39" t="str" cm="1">
        <f t="array" ref="F11">"["&amp;_xlfn.TEXTJOIN(", ",FALSE,SUBSTITUTE(K11:T11,",","."))&amp;"]"</f>
        <v>[0.198048, 0.356399, 0.183846, 0.263809, 0.445, 0.352, 0.228822, 0.206622, 0.246, 0.149591]</v>
      </c>
      <c r="H11" s="10" t="s">
        <v>256</v>
      </c>
      <c r="I11" s="10" t="s">
        <v>261</v>
      </c>
      <c r="J11" s="10" t="s">
        <v>262</v>
      </c>
      <c r="K11" s="40" cm="1">
        <f t="array" ref="K11:T11">TRANSPOSE('D.Corp.B.'!P3:P12)</f>
        <v>0.198048</v>
      </c>
      <c r="L11" s="40">
        <v>0.35639900000000002</v>
      </c>
      <c r="M11" s="40">
        <v>0.18384600000000001</v>
      </c>
      <c r="N11" s="40">
        <v>0.26380900000000002</v>
      </c>
      <c r="O11" s="40">
        <v>0.44500000000000001</v>
      </c>
      <c r="P11" s="40">
        <v>0.35199999999999998</v>
      </c>
      <c r="Q11" s="40">
        <v>0.228822</v>
      </c>
      <c r="R11" s="40">
        <v>0.206622</v>
      </c>
      <c r="S11" s="40">
        <v>0.246</v>
      </c>
      <c r="T11" s="40">
        <v>0.149591</v>
      </c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</row>
    <row r="12" spans="1:34" s="10" customFormat="1" x14ac:dyDescent="0.35"/>
    <row r="13" spans="1:34" s="10" customFormat="1" x14ac:dyDescent="0.35">
      <c r="B13" s="10" t="str">
        <f>CHAR(34)&amp;I13&amp;CHAR(34)&amp;": "&amp;C13</f>
        <v>"label_names": {"UKR": {"label_1": "Років до погашення", "label_2": "Дохідність (YTM)"}, "RU": {"label_1": "Лет до погашения", "label_2": "Доходность (YTM)"}, "ENG": {"label_1": "Years to maturity", "label_2": "Yield to maturity (YTM)"}}</v>
      </c>
      <c r="C13" s="10" t="str">
        <f>"{"&amp;_xlfn.TEXTJOIN(", ",TRUE,D13:D19)&amp;"}"</f>
        <v>{"UKR": {"label_1": "Років до погашення", "label_2": "Дохідність (YTM)"}, "RU": {"label_1": "Лет до погашения", "label_2": "Доходность (YTM)"}, "ENG": {"label_1": "Years to maturity", "label_2": "Yield to maturity (YTM)"}}</v>
      </c>
      <c r="D13" s="10" t="str">
        <f>CHAR(34)&amp;J13&amp;CHAR(34)&amp;": "&amp;E13</f>
        <v>"UKR": {"label_1": "Років до погашення", "label_2": "Дохідність (YTM)"}</v>
      </c>
      <c r="E13" s="10" t="str">
        <f>"{"&amp;_xlfn.TEXTJOIN(", ",TRUE,F13:F14)&amp;"}"</f>
        <v>{"label_1": "Років до погашення", "label_2": "Дохідність (YTM)"}</v>
      </c>
      <c r="F13" s="10" t="str">
        <f>CHAR(34)&amp;K13&amp;CHAR(34)&amp;": "&amp;CHAR(34)&amp;L13&amp;CHAR(34)</f>
        <v>"label_1": "Років до погашення"</v>
      </c>
      <c r="H13" s="10" t="s">
        <v>256</v>
      </c>
      <c r="I13" s="10" t="s">
        <v>266</v>
      </c>
      <c r="J13" s="10" t="s">
        <v>20</v>
      </c>
      <c r="K13" s="10" t="s">
        <v>262</v>
      </c>
      <c r="L13" s="10" t="str">
        <f>Чарты!K8</f>
        <v>Років до погашення</v>
      </c>
    </row>
    <row r="14" spans="1:34" s="10" customFormat="1" x14ac:dyDescent="0.35">
      <c r="F14" s="10" t="str">
        <f t="shared" ref="F14:F18" si="1">CHAR(34)&amp;K14&amp;CHAR(34)&amp;": "&amp;CHAR(34)&amp;L14&amp;CHAR(34)</f>
        <v>"label_2": "Дохідність (YTM)"</v>
      </c>
      <c r="H14" s="10" t="s">
        <v>256</v>
      </c>
      <c r="I14" s="10" t="s">
        <v>266</v>
      </c>
      <c r="J14" s="10" t="s">
        <v>20</v>
      </c>
      <c r="K14" s="10" t="s">
        <v>263</v>
      </c>
      <c r="L14" s="10" t="str">
        <f>Чарты!K9</f>
        <v>Дохідність (YTM)</v>
      </c>
      <c r="AC14" s="39"/>
      <c r="AD14" s="39"/>
      <c r="AE14" s="39"/>
      <c r="AF14" s="39"/>
    </row>
    <row r="15" spans="1:34" s="10" customFormat="1" x14ac:dyDescent="0.35">
      <c r="D15" s="10" t="str">
        <f>CHAR(34)&amp;J15&amp;CHAR(34)&amp;": "&amp;E15</f>
        <v>"RU": {"label_1": "Лет до погашения", "label_2": "Доходность (YTM)"}</v>
      </c>
      <c r="E15" s="10" t="str">
        <f>"{"&amp;_xlfn.TEXTJOIN(", ",TRUE,F15:F16)&amp;"}"</f>
        <v>{"label_1": "Лет до погашения", "label_2": "Доходность (YTM)"}</v>
      </c>
      <c r="F15" s="10" t="str">
        <f t="shared" si="1"/>
        <v>"label_1": "Лет до погашения"</v>
      </c>
      <c r="H15" s="10" t="s">
        <v>256</v>
      </c>
      <c r="I15" s="10" t="s">
        <v>266</v>
      </c>
      <c r="J15" s="10" t="s">
        <v>18</v>
      </c>
      <c r="K15" s="10" t="s">
        <v>262</v>
      </c>
      <c r="L15" s="10" t="str">
        <f>Чарты!I8</f>
        <v>Лет до погашения</v>
      </c>
      <c r="AC15" s="39"/>
      <c r="AD15" s="39"/>
      <c r="AE15" s="39"/>
      <c r="AF15" s="39"/>
    </row>
    <row r="16" spans="1:34" s="10" customFormat="1" x14ac:dyDescent="0.35">
      <c r="F16" s="10" t="str">
        <f t="shared" si="1"/>
        <v>"label_2": "Доходность (YTM)"</v>
      </c>
      <c r="H16" s="10" t="s">
        <v>256</v>
      </c>
      <c r="I16" s="10" t="s">
        <v>266</v>
      </c>
      <c r="J16" s="10" t="s">
        <v>18</v>
      </c>
      <c r="K16" s="10" t="s">
        <v>263</v>
      </c>
      <c r="L16" s="10" t="str">
        <f>Чарты!I9</f>
        <v>Доходность (YTM)</v>
      </c>
    </row>
    <row r="17" spans="1:253" s="10" customFormat="1" x14ac:dyDescent="0.35">
      <c r="D17" s="10" t="str">
        <f>CHAR(34)&amp;J17&amp;CHAR(34)&amp;": "&amp;E17</f>
        <v>"ENG": {"label_1": "Years to maturity", "label_2": "Yield to maturity (YTM)"}</v>
      </c>
      <c r="E17" s="10" t="str">
        <f>"{"&amp;_xlfn.TEXTJOIN(", ",TRUE,F17:F18)&amp;"}"</f>
        <v>{"label_1": "Years to maturity", "label_2": "Yield to maturity (YTM)"}</v>
      </c>
      <c r="F17" s="10" t="str">
        <f t="shared" si="1"/>
        <v>"label_1": "Years to maturity"</v>
      </c>
      <c r="H17" s="10" t="s">
        <v>256</v>
      </c>
      <c r="I17" s="10" t="s">
        <v>266</v>
      </c>
      <c r="J17" s="10" t="s">
        <v>19</v>
      </c>
      <c r="K17" s="10" t="s">
        <v>262</v>
      </c>
      <c r="L17" s="10" t="str">
        <f>Чарты!J8</f>
        <v>Years to maturity</v>
      </c>
    </row>
    <row r="18" spans="1:253" s="10" customFormat="1" x14ac:dyDescent="0.35">
      <c r="F18" s="10" t="str">
        <f t="shared" si="1"/>
        <v>"label_2": "Yield to maturity (YTM)"</v>
      </c>
      <c r="H18" s="10" t="s">
        <v>256</v>
      </c>
      <c r="I18" s="10" t="s">
        <v>266</v>
      </c>
      <c r="J18" s="10" t="s">
        <v>19</v>
      </c>
      <c r="K18" s="10" t="s">
        <v>263</v>
      </c>
      <c r="L18" s="10" t="str">
        <f>Чарты!J9</f>
        <v>Yield to maturity (YTM)</v>
      </c>
    </row>
    <row r="19" spans="1:253" s="10" customFormat="1" ht="16.899999999999999" customHeight="1" x14ac:dyDescent="0.35"/>
    <row r="20" spans="1:253" s="10" customFormat="1" x14ac:dyDescent="0.35">
      <c r="B20" s="10" t="str">
        <f>CHAR(34)&amp;I20&amp;CHAR(34)&amp;": "&amp;C20</f>
        <v>"source": {"RU": "Источник: boerse-frankfurt.de", "ENG": "Source: boerse-frankfurt.de", "UKR": "Джерело: boerse-frankfurt.de"}</v>
      </c>
      <c r="C20" s="10" t="str">
        <f>"{"&amp;_xlfn.TEXTJOIN(", ",TRUE,F20:F22)&amp;"}"</f>
        <v>{"RU": "Источник: boerse-frankfurt.de", "ENG": "Source: boerse-frankfurt.de", "UKR": "Джерело: boerse-frankfurt.de"}</v>
      </c>
      <c r="F20" s="10" t="str">
        <f>CHAR(34)&amp;J20&amp;CHAR(34)&amp;": "&amp;CHAR(34)&amp;K20&amp;CHAR(34)</f>
        <v>"RU": "Источник: boerse-frankfurt.de"</v>
      </c>
      <c r="H20" s="10" t="s">
        <v>256</v>
      </c>
      <c r="I20" s="10" t="s">
        <v>267</v>
      </c>
      <c r="J20" s="10" t="s">
        <v>18</v>
      </c>
      <c r="K20" s="8" t="s">
        <v>57</v>
      </c>
    </row>
    <row r="21" spans="1:253" s="10" customFormat="1" x14ac:dyDescent="0.35">
      <c r="F21" s="10" t="str">
        <f t="shared" ref="F21:F22" si="2">CHAR(34)&amp;J21&amp;CHAR(34)&amp;": "&amp;CHAR(34)&amp;K21&amp;CHAR(34)</f>
        <v>"ENG": "Source: boerse-frankfurt.de"</v>
      </c>
      <c r="H21" s="10" t="s">
        <v>256</v>
      </c>
      <c r="I21" s="10" t="s">
        <v>267</v>
      </c>
      <c r="J21" s="10" t="s">
        <v>19</v>
      </c>
      <c r="K21" s="8" t="s">
        <v>58</v>
      </c>
    </row>
    <row r="22" spans="1:253" s="10" customFormat="1" x14ac:dyDescent="0.35">
      <c r="F22" s="10" t="str">
        <f t="shared" si="2"/>
        <v>"UKR": "Джерело: boerse-frankfurt.de"</v>
      </c>
      <c r="H22" s="10" t="s">
        <v>256</v>
      </c>
      <c r="I22" s="10" t="s">
        <v>267</v>
      </c>
      <c r="J22" s="10" t="s">
        <v>20</v>
      </c>
      <c r="K22" s="8" t="s">
        <v>59</v>
      </c>
    </row>
    <row r="24" spans="1:253" s="10" customFormat="1" x14ac:dyDescent="0.35">
      <c r="A24" s="61"/>
      <c r="B24" s="61"/>
      <c r="C24" s="61"/>
      <c r="D24" s="61"/>
      <c r="E24" s="61"/>
      <c r="F24" s="61"/>
      <c r="G24" s="61"/>
    </row>
    <row r="25" spans="1:253" s="10" customFormat="1" x14ac:dyDescent="0.35">
      <c r="A25" s="10" t="str">
        <f>"{"&amp;CHAR(34)&amp;H25&amp;CHAR(34)&amp;": "&amp;B25&amp;"}"</f>
        <v>{"Chart1": {"name": {"RU": "Цена облигаций МХП с погашением в 2026 (6,95%), % от номинала", "ENG": "Price of MHP bonds maturing in 2026 (6.95%), % of par ", "UKR": "Ціна облігацій МХП з погашенням у 2026 році (6,95%), % від номіналу"},"indexes": 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45273]},"labels": {"label_1": [47.55, 46.66, 46.66, 46.82, 46.13, 46.13, 46.42, 46.42, 46.63, 46.63, 46.63, 46.63, 46.63, 46.77, 47.51, 44.95, 46.77, 46.37, 46.37, 47.09, 48.43, 47.98, 47.98, 48.24, 48.24, 48.24, 45.7, 48.24, 48.46, 48.45, 47.96, 47.97, 47.97, 47.97, 48.51, 48.81, 48.51, 48.51, 48.51, 48.51, 48.51, 48.51, 48.51, 48.89, 48.51, 48.51, 48.51, 48.51, 48.42, 48.42, 48.15, 48.11, 48.17, 49.2, 48.23, 48.24, 48.1, 48.23, 48.23, 48.21, 48.15, 48.22, 48.36, 48.43, 48.4, 48.51, 48.47, 48.5, 48.47, 48.46, 48.46, 49.17, 49.17, 50.28, 50.37, 50.41, 50.49, 50.37, 49.17, 49.82, 49.82, 49.82, 50.59, 50.59, 50.59, 50.59, 50.45, 50.36, 50.63, 50.63, 50.39, 50.41, 50.41, 50.75, 50.32, 50.4, 50.7, 50.41, 50.65, 50.65, 50.65, 50.65, 49.51, 50.65, 51.1, 51.1, 51.1, 50.51, 51.44, 51.44, 52.07, 51.44, 51.91, 52.07, 50.8, 51.87, 51.87, 51.7, 51.81, 52.78, 53.45, 54.22, 53.1, 55.64, 54.99, 54.97, 54.97, 55.51, 54.99, 55.51, 55.06, 55.55, 55.55, 55.55, 55.86, 55.86, 55.99, 55.87, 58.81, 56.03, 56.82, 56.05, 56.82, 56.82, 56.83, 56.06, 56.06, 56.06, 56.06, 56.06, 55.92, 56.04, 55.92, 55.92, 55.92, 56.63, 56.06, 56.08, 55.93, 55.93, 55.93, 56.04, 56.09, 56.08, 56.1, 56.69, 56.04, 56.63, 56.63, 55.95, 56.1, 55.95, 56.07, 55.95, 55.95, 55.95, 56.72, 57.49, 56.95, 56.89, 56.89, 56.89, 56.36, 56.89, 56.89, 56.89, 57.86, 56.44, 60.87, 63.16, 64.06, 64.06, 66.82, 67.6, 67.6, 67.6, 67.6, 67.6, 67.6, 67.6, 67.6, 67.6, 67.6, 67.6, 67.6, 67.95, 68.37, 68.37, 72.8, 72.83, 72.88, 72.29, 73.63, 72.29, 72.34, 73.71, 72.37, 73.71, 73.71, 73.71, 72.37, 72.36, 72.36, 72.36, 72.36, 73.37, 72.41, 73.7, 73.7, 73.13, 73.13, 73.13, 73.13, 73.67, 73.67, 74.14, 74.44, 74.17, 74.19, 74.97, 75.17, 74.2, 75.36]},"source": {"RU": "Источник: boerse-frankfurt.de", "ENG": "Source: boerse-frankfurt.de", "UKR": "Джерело: boerse-frankfurt.de"}}}</v>
      </c>
      <c r="B25" s="10" t="str">
        <f>"{"&amp;_xlfn.TEXTJOIN(",",TRUE,B26:B36)&amp;"}"</f>
        <v>{"name": {"RU": "Цена облигаций МХП с погашением в 2026 (6,95%), % от номинала", "ENG": "Price of MHP bonds maturing in 2026 (6.95%), % of par ", "UKR": "Ціна облігацій МХП з погашенням у 2026 році (6,95%), % від номіналу"},"indexes": 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45273]},"labels": {"label_1": [47.55, 46.66, 46.66, 46.82, 46.13, 46.13, 46.42, 46.42, 46.63, 46.63, 46.63, 46.63, 46.63, 46.77, 47.51, 44.95, 46.77, 46.37, 46.37, 47.09, 48.43, 47.98, 47.98, 48.24, 48.24, 48.24, 45.7, 48.24, 48.46, 48.45, 47.96, 47.97, 47.97, 47.97, 48.51, 48.81, 48.51, 48.51, 48.51, 48.51, 48.51, 48.51, 48.51, 48.89, 48.51, 48.51, 48.51, 48.51, 48.42, 48.42, 48.15, 48.11, 48.17, 49.2, 48.23, 48.24, 48.1, 48.23, 48.23, 48.21, 48.15, 48.22, 48.36, 48.43, 48.4, 48.51, 48.47, 48.5, 48.47, 48.46, 48.46, 49.17, 49.17, 50.28, 50.37, 50.41, 50.49, 50.37, 49.17, 49.82, 49.82, 49.82, 50.59, 50.59, 50.59, 50.59, 50.45, 50.36, 50.63, 50.63, 50.39, 50.41, 50.41, 50.75, 50.32, 50.4, 50.7, 50.41, 50.65, 50.65, 50.65, 50.65, 49.51, 50.65, 51.1, 51.1, 51.1, 50.51, 51.44, 51.44, 52.07, 51.44, 51.91, 52.07, 50.8, 51.87, 51.87, 51.7, 51.81, 52.78, 53.45, 54.22, 53.1, 55.64, 54.99, 54.97, 54.97, 55.51, 54.99, 55.51, 55.06, 55.55, 55.55, 55.55, 55.86, 55.86, 55.99, 55.87, 58.81, 56.03, 56.82, 56.05, 56.82, 56.82, 56.83, 56.06, 56.06, 56.06, 56.06, 56.06, 55.92, 56.04, 55.92, 55.92, 55.92, 56.63, 56.06, 56.08, 55.93, 55.93, 55.93, 56.04, 56.09, 56.08, 56.1, 56.69, 56.04, 56.63, 56.63, 55.95, 56.1, 55.95, 56.07, 55.95, 55.95, 55.95, 56.72, 57.49, 56.95, 56.89, 56.89, 56.89, 56.36, 56.89, 56.89, 56.89, 57.86, 56.44, 60.87, 63.16, 64.06, 64.06, 66.82, 67.6, 67.6, 67.6, 67.6, 67.6, 67.6, 67.6, 67.6, 67.6, 67.6, 67.6, 67.6, 67.95, 68.37, 68.37, 72.8, 72.83, 72.88, 72.29, 73.63, 72.29, 72.34, 73.71, 72.37, 73.71, 73.71, 73.71, 72.37, 72.36, 72.36, 72.36, 72.36, 73.37, 72.41, 73.7, 73.7, 73.13, 73.13, 73.13, 73.13, 73.67, 73.67, 74.14, 74.44, 74.17, 74.19, 74.97, 75.17, 74.2, 75.36]},"source": {"RU": "Источник: boerse-frankfurt.de", "ENG": "Source: boerse-frankfurt.de", "UKR": "Джерело: boerse-frankfurt.de"}}</v>
      </c>
      <c r="H25" s="10" t="s">
        <v>256</v>
      </c>
    </row>
    <row r="26" spans="1:253" s="10" customFormat="1" x14ac:dyDescent="0.35">
      <c r="B26" s="10" t="str">
        <f>CHAR(34)&amp;I26&amp;CHAR(34)&amp;": "&amp;C26</f>
        <v>"name": {"RU": "Цена облигаций МХП с погашением в 2026 (6,95%), % от номинала", "ENG": "Price of MHP bonds maturing in 2026 (6.95%), % of par ", "UKR": "Ціна облігацій МХП з погашенням у 2026 році (6,95%), % від номіналу"}</v>
      </c>
      <c r="C26" s="10" t="str">
        <f>"{"&amp;_xlfn.TEXTJOIN(", ",TRUE,F26:F28)&amp;"}"</f>
        <v>{"RU": "Цена облигаций МХП с погашением в 2026 (6,95%), % от номинала", "ENG": "Price of MHP bonds maturing in 2026 (6.95%), % of par ", "UKR": "Ціна облігацій МХП з погашенням у 2026 році (6,95%), % від номіналу"}</v>
      </c>
      <c r="F26" s="10" t="str">
        <f>CHAR(34)&amp;J26&amp;CHAR(34)&amp;": "&amp;CHAR(34)&amp;K26&amp;CHAR(34)</f>
        <v>"RU": "Цена облигаций МХП с погашением в 2026 (6,95%), % от номинала"</v>
      </c>
      <c r="H26" s="10" t="s">
        <v>256</v>
      </c>
      <c r="I26" s="10" t="s">
        <v>257</v>
      </c>
      <c r="J26" s="10" t="s">
        <v>18</v>
      </c>
      <c r="K26" s="10" t="str">
        <f>Чарты!H15</f>
        <v>Цена облигаций МХП с погашением в 2026 (6,95%), % от номинала</v>
      </c>
    </row>
    <row r="27" spans="1:253" s="10" customFormat="1" x14ac:dyDescent="0.35">
      <c r="F27" s="10" t="str">
        <f t="shared" ref="F27:F28" si="3">CHAR(34)&amp;J27&amp;CHAR(34)&amp;": "&amp;CHAR(34)&amp;K27&amp;CHAR(34)</f>
        <v>"ENG": "Price of MHP bonds maturing in 2026 (6.95%), % of par "</v>
      </c>
      <c r="H27" s="10" t="s">
        <v>256</v>
      </c>
      <c r="I27" s="10" t="s">
        <v>257</v>
      </c>
      <c r="J27" s="10" t="s">
        <v>19</v>
      </c>
      <c r="K27" s="10" t="str">
        <f>Чарты!H16</f>
        <v xml:space="preserve">Price of MHP bonds maturing in 2026 (6.95%), % of par </v>
      </c>
    </row>
    <row r="28" spans="1:253" s="10" customFormat="1" x14ac:dyDescent="0.35">
      <c r="F28" s="10" t="str">
        <f t="shared" si="3"/>
        <v>"UKR": "Ціна облігацій МХП з погашенням у 2026 році (6,95%), % від номіналу"</v>
      </c>
      <c r="H28" s="10" t="s">
        <v>256</v>
      </c>
      <c r="I28" s="10" t="s">
        <v>257</v>
      </c>
      <c r="J28" s="10" t="s">
        <v>20</v>
      </c>
      <c r="K28" s="10" t="str">
        <f>Чарты!H17</f>
        <v>Ціна облігацій МХП з погашенням у 2026 році (6,95%), % від номіналу</v>
      </c>
    </row>
    <row r="29" spans="1:253" s="10" customFormat="1" x14ac:dyDescent="0.35"/>
    <row r="30" spans="1:253" s="10" customFormat="1" x14ac:dyDescent="0.35">
      <c r="B30" s="10" t="str">
        <f>CHAR(34)&amp;I30&amp;CHAR(34)&amp;": "&amp;C30</f>
        <v>"indexes": 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</v>
      </c>
      <c r="C30" s="10" t="str">
        <f>"{"&amp;_xlfn.TEXTJOIN(", ",TRUE,E30:E30)&amp;"}"</f>
        <v>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</v>
      </c>
      <c r="E30" s="10" t="str">
        <f>CHAR(34)&amp;J30&amp;CHAR(34)&amp;": "&amp;F30</f>
        <v>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</v>
      </c>
      <c r="F30" s="39" t="str" cm="1">
        <f t="array" ref="F30">"["&amp;_xlfn.TEXTJOIN(", ",1,SUBSTITUTE(_xlfn.ANCHORARRAY(K30),",","."))&amp;"]"</f>
        <v>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</v>
      </c>
      <c r="H30" s="10" t="s">
        <v>256</v>
      </c>
      <c r="I30" s="10" t="s">
        <v>258</v>
      </c>
      <c r="J30" s="10" t="s">
        <v>259</v>
      </c>
      <c r="K30" s="16" cm="1">
        <f t="array" ref="K30:IS30">TRANSPOSE('МХП 2026'!B8:B250)</f>
        <v>44928</v>
      </c>
      <c r="L30" s="16">
        <v>44929</v>
      </c>
      <c r="M30" s="16">
        <v>44930</v>
      </c>
      <c r="N30" s="16">
        <v>44931</v>
      </c>
      <c r="O30" s="16">
        <v>44932</v>
      </c>
      <c r="P30" s="16">
        <v>44935</v>
      </c>
      <c r="Q30" s="16">
        <v>44936</v>
      </c>
      <c r="R30" s="16">
        <v>44937</v>
      </c>
      <c r="S30" s="16">
        <v>44938</v>
      </c>
      <c r="T30" s="16">
        <v>44939</v>
      </c>
      <c r="U30" s="39">
        <v>44942</v>
      </c>
      <c r="V30" s="39">
        <v>44943</v>
      </c>
      <c r="W30" s="39">
        <v>44944</v>
      </c>
      <c r="X30" s="39">
        <v>44945</v>
      </c>
      <c r="Y30" s="39">
        <v>44946</v>
      </c>
      <c r="Z30" s="39">
        <v>44949</v>
      </c>
      <c r="AA30" s="39">
        <v>44950</v>
      </c>
      <c r="AB30" s="39">
        <v>44951</v>
      </c>
      <c r="AC30" s="39">
        <v>44952</v>
      </c>
      <c r="AD30" s="39">
        <v>44953</v>
      </c>
      <c r="AE30" s="39">
        <v>44956</v>
      </c>
      <c r="AF30" s="39">
        <v>44957</v>
      </c>
      <c r="AG30" s="39">
        <v>44958</v>
      </c>
      <c r="AH30" s="39">
        <v>44959</v>
      </c>
      <c r="AI30" s="10">
        <v>44960</v>
      </c>
      <c r="AJ30" s="10">
        <v>44963</v>
      </c>
      <c r="AK30" s="10">
        <v>44964</v>
      </c>
      <c r="AL30" s="10">
        <v>44965</v>
      </c>
      <c r="AM30" s="10">
        <v>44966</v>
      </c>
      <c r="AN30" s="10">
        <v>44967</v>
      </c>
      <c r="AO30" s="10">
        <v>44970</v>
      </c>
      <c r="AP30" s="10">
        <v>44971</v>
      </c>
      <c r="AQ30" s="10">
        <v>44972</v>
      </c>
      <c r="AR30" s="10">
        <v>44973</v>
      </c>
      <c r="AS30" s="10">
        <v>44974</v>
      </c>
      <c r="AT30" s="10">
        <v>44977</v>
      </c>
      <c r="AU30" s="10">
        <v>44978</v>
      </c>
      <c r="AV30" s="10">
        <v>44979</v>
      </c>
      <c r="AW30" s="10">
        <v>44980</v>
      </c>
      <c r="AX30" s="10">
        <v>44981</v>
      </c>
      <c r="AY30" s="10">
        <v>44984</v>
      </c>
      <c r="AZ30" s="10">
        <v>44985</v>
      </c>
      <c r="BA30" s="10">
        <v>44986</v>
      </c>
      <c r="BB30" s="10">
        <v>44987</v>
      </c>
      <c r="BC30" s="10">
        <v>44988</v>
      </c>
      <c r="BD30" s="10">
        <v>44991</v>
      </c>
      <c r="BE30" s="10">
        <v>44992</v>
      </c>
      <c r="BF30" s="10">
        <v>44993</v>
      </c>
      <c r="BG30" s="10">
        <v>44994</v>
      </c>
      <c r="BH30" s="10">
        <v>44995</v>
      </c>
      <c r="BI30" s="10">
        <v>44998</v>
      </c>
      <c r="BJ30" s="10">
        <v>44999</v>
      </c>
      <c r="BK30" s="10">
        <v>45000</v>
      </c>
      <c r="BL30" s="10">
        <v>45001</v>
      </c>
      <c r="BM30" s="10">
        <v>45002</v>
      </c>
      <c r="BN30" s="10">
        <v>45005</v>
      </c>
      <c r="BO30" s="10">
        <v>45006</v>
      </c>
      <c r="BP30" s="10">
        <v>45007</v>
      </c>
      <c r="BQ30" s="10">
        <v>45008</v>
      </c>
      <c r="BR30" s="10">
        <v>45009</v>
      </c>
      <c r="BS30" s="10">
        <v>45012</v>
      </c>
      <c r="BT30" s="10">
        <v>45013</v>
      </c>
      <c r="BU30" s="10">
        <v>45014</v>
      </c>
      <c r="BV30" s="10">
        <v>45015</v>
      </c>
      <c r="BW30" s="10">
        <v>45016</v>
      </c>
      <c r="BX30" s="10">
        <v>45019</v>
      </c>
      <c r="BY30" s="10">
        <v>45020</v>
      </c>
      <c r="BZ30" s="10">
        <v>45021</v>
      </c>
      <c r="CA30" s="10">
        <v>45022</v>
      </c>
      <c r="CB30" s="10">
        <v>45027</v>
      </c>
      <c r="CC30" s="10">
        <v>45028</v>
      </c>
      <c r="CD30" s="10">
        <v>45029</v>
      </c>
      <c r="CE30" s="10">
        <v>45030</v>
      </c>
      <c r="CF30" s="10">
        <v>45033</v>
      </c>
      <c r="CG30" s="10">
        <v>45034</v>
      </c>
      <c r="CH30" s="10">
        <v>45035</v>
      </c>
      <c r="CI30" s="10">
        <v>45036</v>
      </c>
      <c r="CJ30" s="10">
        <v>45037</v>
      </c>
      <c r="CK30" s="10">
        <v>45040</v>
      </c>
      <c r="CL30" s="10">
        <v>45041</v>
      </c>
      <c r="CM30" s="10">
        <v>45042</v>
      </c>
      <c r="CN30" s="10">
        <v>45043</v>
      </c>
      <c r="CO30" s="10">
        <v>45044</v>
      </c>
      <c r="CP30" s="10">
        <v>45048</v>
      </c>
      <c r="CQ30" s="10">
        <v>45049</v>
      </c>
      <c r="CR30" s="10">
        <v>45050</v>
      </c>
      <c r="CS30" s="10">
        <v>45051</v>
      </c>
      <c r="CT30" s="10">
        <v>45054</v>
      </c>
      <c r="CU30" s="10">
        <v>45055</v>
      </c>
      <c r="CV30" s="10">
        <v>45056</v>
      </c>
      <c r="CW30" s="10">
        <v>45057</v>
      </c>
      <c r="CX30" s="10">
        <v>45058</v>
      </c>
      <c r="CY30" s="10">
        <v>45061</v>
      </c>
      <c r="CZ30" s="10">
        <v>45062</v>
      </c>
      <c r="DA30" s="10">
        <v>45063</v>
      </c>
      <c r="DB30" s="10">
        <v>45064</v>
      </c>
      <c r="DC30" s="10">
        <v>45065</v>
      </c>
      <c r="DD30" s="10">
        <v>45068</v>
      </c>
      <c r="DE30" s="10">
        <v>45069</v>
      </c>
      <c r="DF30" s="10">
        <v>45070</v>
      </c>
      <c r="DG30" s="10">
        <v>45071</v>
      </c>
      <c r="DH30" s="10">
        <v>45072</v>
      </c>
      <c r="DI30" s="10">
        <v>45075</v>
      </c>
      <c r="DJ30" s="10">
        <v>45076</v>
      </c>
      <c r="DK30" s="10">
        <v>45077</v>
      </c>
      <c r="DL30" s="10">
        <v>45078</v>
      </c>
      <c r="DM30" s="10">
        <v>45079</v>
      </c>
      <c r="DN30" s="10">
        <v>45082</v>
      </c>
      <c r="DO30" s="10">
        <v>45083</v>
      </c>
      <c r="DP30" s="10">
        <v>45084</v>
      </c>
      <c r="DQ30" s="10">
        <v>45085</v>
      </c>
      <c r="DR30" s="10">
        <v>45086</v>
      </c>
      <c r="DS30" s="10">
        <v>45089</v>
      </c>
      <c r="DT30" s="10">
        <v>45090</v>
      </c>
      <c r="DU30" s="10">
        <v>45091</v>
      </c>
      <c r="DV30" s="10">
        <v>45092</v>
      </c>
      <c r="DW30" s="10">
        <v>45093</v>
      </c>
      <c r="DX30" s="10">
        <v>45096</v>
      </c>
      <c r="DY30" s="10">
        <v>45097</v>
      </c>
      <c r="DZ30" s="10">
        <v>45098</v>
      </c>
      <c r="EA30" s="10">
        <v>45099</v>
      </c>
      <c r="EB30" s="10">
        <v>45100</v>
      </c>
      <c r="EC30" s="10">
        <v>45103</v>
      </c>
      <c r="ED30" s="10">
        <v>45104</v>
      </c>
      <c r="EE30" s="10">
        <v>45105</v>
      </c>
      <c r="EF30" s="10">
        <v>45106</v>
      </c>
      <c r="EG30" s="10">
        <v>45107</v>
      </c>
      <c r="EH30" s="10">
        <v>45110</v>
      </c>
      <c r="EI30" s="10">
        <v>45111</v>
      </c>
      <c r="EJ30" s="10">
        <v>45112</v>
      </c>
      <c r="EK30" s="10">
        <v>45113</v>
      </c>
      <c r="EL30" s="10">
        <v>45114</v>
      </c>
      <c r="EM30" s="10">
        <v>45117</v>
      </c>
      <c r="EN30" s="10">
        <v>45118</v>
      </c>
      <c r="EO30" s="10">
        <v>45119</v>
      </c>
      <c r="EP30" s="10">
        <v>45120</v>
      </c>
      <c r="EQ30" s="10">
        <v>45121</v>
      </c>
      <c r="ER30" s="10">
        <v>45124</v>
      </c>
      <c r="ES30" s="10">
        <v>45125</v>
      </c>
      <c r="ET30" s="10">
        <v>45126</v>
      </c>
      <c r="EU30" s="10">
        <v>45127</v>
      </c>
      <c r="EV30" s="10">
        <v>45128</v>
      </c>
      <c r="EW30" s="10">
        <v>45131</v>
      </c>
      <c r="EX30" s="10">
        <v>45132</v>
      </c>
      <c r="EY30" s="10">
        <v>45133</v>
      </c>
      <c r="EZ30" s="10">
        <v>45134</v>
      </c>
      <c r="FA30" s="10">
        <v>45135</v>
      </c>
      <c r="FB30" s="10">
        <v>45138</v>
      </c>
      <c r="FC30" s="10">
        <v>45139</v>
      </c>
      <c r="FD30" s="10">
        <v>45140</v>
      </c>
      <c r="FE30" s="10">
        <v>45141</v>
      </c>
      <c r="FF30" s="10">
        <v>45142</v>
      </c>
      <c r="FG30" s="10">
        <v>45145</v>
      </c>
      <c r="FH30" s="10">
        <v>45146</v>
      </c>
      <c r="FI30" s="10">
        <v>45147</v>
      </c>
      <c r="FJ30" s="10">
        <v>45148</v>
      </c>
      <c r="FK30" s="10">
        <v>45149</v>
      </c>
      <c r="FL30" s="10">
        <v>45152</v>
      </c>
      <c r="FM30" s="10">
        <v>45153</v>
      </c>
      <c r="FN30" s="10">
        <v>45154</v>
      </c>
      <c r="FO30" s="10">
        <v>45155</v>
      </c>
      <c r="FP30" s="10">
        <v>45156</v>
      </c>
      <c r="FQ30" s="10">
        <v>45159</v>
      </c>
      <c r="FR30" s="10">
        <v>45160</v>
      </c>
      <c r="FS30" s="10">
        <v>45161</v>
      </c>
      <c r="FT30" s="10">
        <v>45162</v>
      </c>
      <c r="FU30" s="10">
        <v>45163</v>
      </c>
      <c r="FV30" s="10">
        <v>45166</v>
      </c>
      <c r="FW30" s="10">
        <v>45167</v>
      </c>
      <c r="FX30" s="10">
        <v>45168</v>
      </c>
      <c r="FY30" s="10">
        <v>45169</v>
      </c>
      <c r="FZ30" s="10">
        <v>45170</v>
      </c>
      <c r="GA30" s="10">
        <v>45173</v>
      </c>
      <c r="GB30" s="10">
        <v>45174</v>
      </c>
      <c r="GC30" s="10">
        <v>45175</v>
      </c>
      <c r="GD30" s="10">
        <v>45176</v>
      </c>
      <c r="GE30" s="10">
        <v>45177</v>
      </c>
      <c r="GF30" s="10">
        <v>45180</v>
      </c>
      <c r="GG30" s="10">
        <v>45181</v>
      </c>
      <c r="GH30" s="10">
        <v>45182</v>
      </c>
      <c r="GI30" s="10">
        <v>45183</v>
      </c>
      <c r="GJ30" s="10">
        <v>45184</v>
      </c>
      <c r="GK30" s="10">
        <v>45187</v>
      </c>
      <c r="GL30" s="10">
        <v>45188</v>
      </c>
      <c r="GM30" s="10">
        <v>45189</v>
      </c>
      <c r="GN30" s="10">
        <v>45190</v>
      </c>
      <c r="GO30" s="10">
        <v>45191</v>
      </c>
      <c r="GP30" s="10">
        <v>45194</v>
      </c>
      <c r="GQ30" s="10">
        <v>45195</v>
      </c>
      <c r="GR30" s="10">
        <v>45196</v>
      </c>
      <c r="GS30" s="10">
        <v>45197</v>
      </c>
      <c r="GT30" s="10">
        <v>45198</v>
      </c>
      <c r="GU30" s="10">
        <v>45201</v>
      </c>
      <c r="GV30" s="10">
        <v>45202</v>
      </c>
      <c r="GW30" s="10">
        <v>45203</v>
      </c>
      <c r="GX30" s="10">
        <v>45204</v>
      </c>
      <c r="GY30" s="10">
        <v>45205</v>
      </c>
      <c r="GZ30" s="10">
        <v>45208</v>
      </c>
      <c r="HA30" s="10">
        <v>45209</v>
      </c>
      <c r="HB30" s="10">
        <v>45210</v>
      </c>
      <c r="HC30" s="10">
        <v>45211</v>
      </c>
      <c r="HD30" s="10">
        <v>45212</v>
      </c>
      <c r="HE30" s="10">
        <v>45217</v>
      </c>
      <c r="HF30" s="10">
        <v>45218</v>
      </c>
      <c r="HG30" s="10">
        <v>45219</v>
      </c>
      <c r="HH30" s="10">
        <v>45222</v>
      </c>
      <c r="HI30" s="10">
        <v>45223</v>
      </c>
      <c r="HJ30" s="10">
        <v>45224</v>
      </c>
      <c r="HK30" s="10">
        <v>45225</v>
      </c>
      <c r="HL30" s="10">
        <v>45226</v>
      </c>
      <c r="HM30" s="10">
        <v>45229</v>
      </c>
      <c r="HN30" s="10">
        <v>45230</v>
      </c>
      <c r="HO30" s="10">
        <v>45231</v>
      </c>
      <c r="HP30" s="10">
        <v>45232</v>
      </c>
      <c r="HQ30" s="10">
        <v>45233</v>
      </c>
      <c r="HR30" s="10">
        <v>45236</v>
      </c>
      <c r="HS30" s="10">
        <v>45237</v>
      </c>
      <c r="HT30" s="10">
        <v>45238</v>
      </c>
      <c r="HU30" s="10">
        <v>45239</v>
      </c>
      <c r="HV30" s="10">
        <v>45240</v>
      </c>
      <c r="HW30" s="10">
        <v>45243</v>
      </c>
      <c r="HX30" s="10">
        <v>45244</v>
      </c>
      <c r="HY30" s="10">
        <v>45245</v>
      </c>
      <c r="HZ30" s="10">
        <v>45246</v>
      </c>
      <c r="IA30" s="10">
        <v>45247</v>
      </c>
      <c r="IB30" s="10">
        <v>45250</v>
      </c>
      <c r="IC30" s="10">
        <v>45251</v>
      </c>
      <c r="ID30" s="10">
        <v>45252</v>
      </c>
      <c r="IE30" s="10">
        <v>45253</v>
      </c>
      <c r="IF30" s="10">
        <v>45254</v>
      </c>
      <c r="IG30" s="10">
        <v>45257</v>
      </c>
      <c r="IH30" s="10">
        <v>45258</v>
      </c>
      <c r="II30" s="10">
        <v>45259</v>
      </c>
      <c r="IJ30" s="10">
        <v>45260</v>
      </c>
      <c r="IK30" s="10">
        <v>45261</v>
      </c>
      <c r="IL30" s="10">
        <v>45264</v>
      </c>
      <c r="IM30" s="10">
        <v>45265</v>
      </c>
      <c r="IN30" s="10">
        <v>45266</v>
      </c>
      <c r="IO30" s="10">
        <v>45267</v>
      </c>
      <c r="IP30" s="10">
        <v>45268</v>
      </c>
      <c r="IQ30" s="10">
        <v>45271</v>
      </c>
      <c r="IR30" s="10">
        <v>45272</v>
      </c>
      <c r="IS30" s="10">
        <v>45273</v>
      </c>
    </row>
    <row r="31" spans="1:253" s="10" customFormat="1" x14ac:dyDescent="0.35">
      <c r="F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</row>
    <row r="32" spans="1:253" s="10" customFormat="1" x14ac:dyDescent="0.35">
      <c r="B32" s="10" t="str">
        <f>CHAR(34)&amp;I32&amp;CHAR(34)&amp;": "&amp;C32</f>
        <v>"labels": {"label_1": [47.55, 46.66, 46.66, 46.82, 46.13, 46.13, 46.42, 46.42, 46.63, 46.63, 46.63, 46.63, 46.63, 46.77, 47.51, 44.95, 46.77, 46.37, 46.37, 47.09, 48.43, 47.98, 47.98, 48.24, 48.24, 48.24, 45.7, 48.24, 48.46, 48.45, 47.96, 47.97, 47.97, 47.97, 48.51, 48.81, 48.51, 48.51, 48.51, 48.51, 48.51, 48.51, 48.51, 48.89, 48.51, 48.51, 48.51, 48.51, 48.42, 48.42, 48.15, 48.11, 48.17, 49.2, 48.23, 48.24, 48.1, 48.23, 48.23, 48.21, 48.15, 48.22, 48.36, 48.43, 48.4, 48.51, 48.47, 48.5, 48.47, 48.46, 48.46, 49.17, 49.17, 50.28, 50.37, 50.41, 50.49, 50.37, 49.17, 49.82, 49.82, 49.82, 50.59, 50.59, 50.59, 50.59, 50.45, 50.36, 50.63, 50.63, 50.39, 50.41, 50.41, 50.75, 50.32, 50.4, 50.7, 50.41, 50.65, 50.65, 50.65, 50.65, 49.51, 50.65, 51.1, 51.1, 51.1, 50.51, 51.44, 51.44, 52.07, 51.44, 51.91, 52.07, 50.8, 51.87, 51.87, 51.7, 51.81, 52.78, 53.45, 54.22, 53.1, 55.64, 54.99, 54.97, 54.97, 55.51, 54.99, 55.51, 55.06, 55.55, 55.55, 55.55, 55.86, 55.86, 55.99, 55.87, 58.81, 56.03, 56.82, 56.05, 56.82, 56.82, 56.83, 56.06, 56.06, 56.06, 56.06, 56.06, 55.92, 56.04, 55.92, 55.92, 55.92, 56.63, 56.06, 56.08, 55.93, 55.93, 55.93, 56.04, 56.09, 56.08, 56.1, 56.69, 56.04, 56.63, 56.63, 55.95, 56.1, 55.95, 56.07, 55.95, 55.95, 55.95, 56.72, 57.49, 56.95, 56.89, 56.89, 56.89, 56.36, 56.89, 56.89, 56.89, 57.86, 56.44, 60.87, 63.16, 64.06, 64.06, 66.82, 67.6, 67.6, 67.6, 67.6, 67.6, 67.6, 67.6, 67.6, 67.6, 67.6, 67.6, 67.6, 67.95, 68.37, 68.37, 72.8, 72.83, 72.88, 72.29, 73.63, 72.29, 72.34, 73.71, 72.37, 73.71, 73.71, 73.71, 72.37, 72.36, 72.36, 72.36, 72.36, 73.37, 72.41, 73.7, 73.7, 73.13, 73.13, 73.13, 73.13, 73.67, 73.67, 74.14, 74.44, 74.17, 74.19, 74.97, 75.17, 74.2, 75.36]}</v>
      </c>
      <c r="C32" s="10" t="str">
        <f>"{"&amp;_xlfn.TEXTJOIN(", ",TRUE,E32:E32)&amp;"}"</f>
        <v>{"label_1": [47.55, 46.66, 46.66, 46.82, 46.13, 46.13, 46.42, 46.42, 46.63, 46.63, 46.63, 46.63, 46.63, 46.77, 47.51, 44.95, 46.77, 46.37, 46.37, 47.09, 48.43, 47.98, 47.98, 48.24, 48.24, 48.24, 45.7, 48.24, 48.46, 48.45, 47.96, 47.97, 47.97, 47.97, 48.51, 48.81, 48.51, 48.51, 48.51, 48.51, 48.51, 48.51, 48.51, 48.89, 48.51, 48.51, 48.51, 48.51, 48.42, 48.42, 48.15, 48.11, 48.17, 49.2, 48.23, 48.24, 48.1, 48.23, 48.23, 48.21, 48.15, 48.22, 48.36, 48.43, 48.4, 48.51, 48.47, 48.5, 48.47, 48.46, 48.46, 49.17, 49.17, 50.28, 50.37, 50.41, 50.49, 50.37, 49.17, 49.82, 49.82, 49.82, 50.59, 50.59, 50.59, 50.59, 50.45, 50.36, 50.63, 50.63, 50.39, 50.41, 50.41, 50.75, 50.32, 50.4, 50.7, 50.41, 50.65, 50.65, 50.65, 50.65, 49.51, 50.65, 51.1, 51.1, 51.1, 50.51, 51.44, 51.44, 52.07, 51.44, 51.91, 52.07, 50.8, 51.87, 51.87, 51.7, 51.81, 52.78, 53.45, 54.22, 53.1, 55.64, 54.99, 54.97, 54.97, 55.51, 54.99, 55.51, 55.06, 55.55, 55.55, 55.55, 55.86, 55.86, 55.99, 55.87, 58.81, 56.03, 56.82, 56.05, 56.82, 56.82, 56.83, 56.06, 56.06, 56.06, 56.06, 56.06, 55.92, 56.04, 55.92, 55.92, 55.92, 56.63, 56.06, 56.08, 55.93, 55.93, 55.93, 56.04, 56.09, 56.08, 56.1, 56.69, 56.04, 56.63, 56.63, 55.95, 56.1, 55.95, 56.07, 55.95, 55.95, 55.95, 56.72, 57.49, 56.95, 56.89, 56.89, 56.89, 56.36, 56.89, 56.89, 56.89, 57.86, 56.44, 60.87, 63.16, 64.06, 64.06, 66.82, 67.6, 67.6, 67.6, 67.6, 67.6, 67.6, 67.6, 67.6, 67.6, 67.6, 67.6, 67.6, 67.95, 68.37, 68.37, 72.8, 72.83, 72.88, 72.29, 73.63, 72.29, 72.34, 73.71, 72.37, 73.71, 73.71, 73.71, 72.37, 72.36, 72.36, 72.36, 72.36, 73.37, 72.41, 73.7, 73.7, 73.13, 73.13, 73.13, 73.13, 73.67, 73.67, 74.14, 74.44, 74.17, 74.19, 74.97, 75.17, 74.2, 75.36]}</v>
      </c>
      <c r="E32" s="10" t="str">
        <f>CHAR(34)&amp;J32&amp;CHAR(34)&amp;": "&amp;F32</f>
        <v>"label_1": [47.55, 46.66, 46.66, 46.82, 46.13, 46.13, 46.42, 46.42, 46.63, 46.63, 46.63, 46.63, 46.63, 46.77, 47.51, 44.95, 46.77, 46.37, 46.37, 47.09, 48.43, 47.98, 47.98, 48.24, 48.24, 48.24, 45.7, 48.24, 48.46, 48.45, 47.96, 47.97, 47.97, 47.97, 48.51, 48.81, 48.51, 48.51, 48.51, 48.51, 48.51, 48.51, 48.51, 48.89, 48.51, 48.51, 48.51, 48.51, 48.42, 48.42, 48.15, 48.11, 48.17, 49.2, 48.23, 48.24, 48.1, 48.23, 48.23, 48.21, 48.15, 48.22, 48.36, 48.43, 48.4, 48.51, 48.47, 48.5, 48.47, 48.46, 48.46, 49.17, 49.17, 50.28, 50.37, 50.41, 50.49, 50.37, 49.17, 49.82, 49.82, 49.82, 50.59, 50.59, 50.59, 50.59, 50.45, 50.36, 50.63, 50.63, 50.39, 50.41, 50.41, 50.75, 50.32, 50.4, 50.7, 50.41, 50.65, 50.65, 50.65, 50.65, 49.51, 50.65, 51.1, 51.1, 51.1, 50.51, 51.44, 51.44, 52.07, 51.44, 51.91, 52.07, 50.8, 51.87, 51.87, 51.7, 51.81, 52.78, 53.45, 54.22, 53.1, 55.64, 54.99, 54.97, 54.97, 55.51, 54.99, 55.51, 55.06, 55.55, 55.55, 55.55, 55.86, 55.86, 55.99, 55.87, 58.81, 56.03, 56.82, 56.05, 56.82, 56.82, 56.83, 56.06, 56.06, 56.06, 56.06, 56.06, 55.92, 56.04, 55.92, 55.92, 55.92, 56.63, 56.06, 56.08, 55.93, 55.93, 55.93, 56.04, 56.09, 56.08, 56.1, 56.69, 56.04, 56.63, 56.63, 55.95, 56.1, 55.95, 56.07, 55.95, 55.95, 55.95, 56.72, 57.49, 56.95, 56.89, 56.89, 56.89, 56.36, 56.89, 56.89, 56.89, 57.86, 56.44, 60.87, 63.16, 64.06, 64.06, 66.82, 67.6, 67.6, 67.6, 67.6, 67.6, 67.6, 67.6, 67.6, 67.6, 67.6, 67.6, 67.6, 67.95, 68.37, 68.37, 72.8, 72.83, 72.88, 72.29, 73.63, 72.29, 72.34, 73.71, 72.37, 73.71, 73.71, 73.71, 72.37, 72.36, 72.36, 72.36, 72.36, 73.37, 72.41, 73.7, 73.7, 73.13, 73.13, 73.13, 73.13, 73.67, 73.67, 74.14, 74.44, 74.17, 74.19, 74.97, 75.17, 74.2, 75.36]</v>
      </c>
      <c r="F32" s="39" t="str" cm="1">
        <f t="array" ref="F32">"["&amp;_xlfn.TEXTJOIN(", ",1,SUBSTITUTE(_xlfn.ANCHORARRAY(K32),",","."))&amp;"]"</f>
        <v>[47.55, 46.66, 46.66, 46.82, 46.13, 46.13, 46.42, 46.42, 46.63, 46.63, 46.63, 46.63, 46.63, 46.77, 47.51, 44.95, 46.77, 46.37, 46.37, 47.09, 48.43, 47.98, 47.98, 48.24, 48.24, 48.24, 45.7, 48.24, 48.46, 48.45, 47.96, 47.97, 47.97, 47.97, 48.51, 48.81, 48.51, 48.51, 48.51, 48.51, 48.51, 48.51, 48.51, 48.89, 48.51, 48.51, 48.51, 48.51, 48.42, 48.42, 48.15, 48.11, 48.17, 49.2, 48.23, 48.24, 48.1, 48.23, 48.23, 48.21, 48.15, 48.22, 48.36, 48.43, 48.4, 48.51, 48.47, 48.5, 48.47, 48.46, 48.46, 49.17, 49.17, 50.28, 50.37, 50.41, 50.49, 50.37, 49.17, 49.82, 49.82, 49.82, 50.59, 50.59, 50.59, 50.59, 50.45, 50.36, 50.63, 50.63, 50.39, 50.41, 50.41, 50.75, 50.32, 50.4, 50.7, 50.41, 50.65, 50.65, 50.65, 50.65, 49.51, 50.65, 51.1, 51.1, 51.1, 50.51, 51.44, 51.44, 52.07, 51.44, 51.91, 52.07, 50.8, 51.87, 51.87, 51.7, 51.81, 52.78, 53.45, 54.22, 53.1, 55.64, 54.99, 54.97, 54.97, 55.51, 54.99, 55.51, 55.06, 55.55, 55.55, 55.55, 55.86, 55.86, 55.99, 55.87, 58.81, 56.03, 56.82, 56.05, 56.82, 56.82, 56.83, 56.06, 56.06, 56.06, 56.06, 56.06, 55.92, 56.04, 55.92, 55.92, 55.92, 56.63, 56.06, 56.08, 55.93, 55.93, 55.93, 56.04, 56.09, 56.08, 56.1, 56.69, 56.04, 56.63, 56.63, 55.95, 56.1, 55.95, 56.07, 55.95, 55.95, 55.95, 56.72, 57.49, 56.95, 56.89, 56.89, 56.89, 56.36, 56.89, 56.89, 56.89, 57.86, 56.44, 60.87, 63.16, 64.06, 64.06, 66.82, 67.6, 67.6, 67.6, 67.6, 67.6, 67.6, 67.6, 67.6, 67.6, 67.6, 67.6, 67.6, 67.95, 68.37, 68.37, 72.8, 72.83, 72.88, 72.29, 73.63, 72.29, 72.34, 73.71, 72.37, 73.71, 73.71, 73.71, 72.37, 72.36, 72.36, 72.36, 72.36, 73.37, 72.41, 73.7, 73.7, 73.13, 73.13, 73.13, 73.13, 73.67, 73.67, 74.14, 74.44, 74.17, 74.19, 74.97, 75.17, 74.2, 75.36]</v>
      </c>
      <c r="H32" s="10" t="s">
        <v>256</v>
      </c>
      <c r="I32" s="10" t="s">
        <v>261</v>
      </c>
      <c r="J32" s="10" t="s">
        <v>262</v>
      </c>
      <c r="K32" s="40" cm="1">
        <f t="array" ref="K32:IS32">TRANSPOSE('МХП 2026'!C8:C250)</f>
        <v>47.55</v>
      </c>
      <c r="L32" s="40">
        <v>46.66</v>
      </c>
      <c r="M32" s="40">
        <v>46.66</v>
      </c>
      <c r="N32" s="40">
        <v>46.82</v>
      </c>
      <c r="O32" s="40">
        <v>46.13</v>
      </c>
      <c r="P32" s="40">
        <v>46.13</v>
      </c>
      <c r="Q32" s="40">
        <v>46.42</v>
      </c>
      <c r="R32" s="40">
        <v>46.42</v>
      </c>
      <c r="S32" s="40">
        <v>46.63</v>
      </c>
      <c r="T32" s="40">
        <v>46.63</v>
      </c>
      <c r="U32" s="39">
        <v>46.63</v>
      </c>
      <c r="V32" s="39">
        <v>46.63</v>
      </c>
      <c r="W32" s="39">
        <v>46.63</v>
      </c>
      <c r="X32" s="39">
        <v>46.77</v>
      </c>
      <c r="Y32" s="39">
        <v>47.51</v>
      </c>
      <c r="Z32" s="39">
        <v>44.95</v>
      </c>
      <c r="AA32" s="39">
        <v>46.77</v>
      </c>
      <c r="AB32" s="39">
        <v>46.37</v>
      </c>
      <c r="AC32" s="39">
        <v>46.37</v>
      </c>
      <c r="AD32" s="39">
        <v>47.09</v>
      </c>
      <c r="AE32" s="39">
        <v>48.43</v>
      </c>
      <c r="AF32" s="39">
        <v>47.98</v>
      </c>
      <c r="AG32" s="39">
        <v>47.98</v>
      </c>
      <c r="AH32" s="39">
        <v>48.24</v>
      </c>
      <c r="AI32" s="10">
        <v>48.24</v>
      </c>
      <c r="AJ32" s="10">
        <v>48.24</v>
      </c>
      <c r="AK32" s="10">
        <v>45.7</v>
      </c>
      <c r="AL32" s="10">
        <v>48.24</v>
      </c>
      <c r="AM32" s="10">
        <v>48.46</v>
      </c>
      <c r="AN32" s="10">
        <v>48.45</v>
      </c>
      <c r="AO32" s="10">
        <v>47.96</v>
      </c>
      <c r="AP32" s="10">
        <v>47.97</v>
      </c>
      <c r="AQ32" s="10">
        <v>47.97</v>
      </c>
      <c r="AR32" s="10">
        <v>47.97</v>
      </c>
      <c r="AS32" s="10">
        <v>48.51</v>
      </c>
      <c r="AT32" s="10">
        <v>48.81</v>
      </c>
      <c r="AU32" s="10">
        <v>48.51</v>
      </c>
      <c r="AV32" s="10">
        <v>48.51</v>
      </c>
      <c r="AW32" s="10">
        <v>48.51</v>
      </c>
      <c r="AX32" s="10">
        <v>48.51</v>
      </c>
      <c r="AY32" s="10">
        <v>48.51</v>
      </c>
      <c r="AZ32" s="10">
        <v>48.51</v>
      </c>
      <c r="BA32" s="10">
        <v>48.51</v>
      </c>
      <c r="BB32" s="10">
        <v>48.89</v>
      </c>
      <c r="BC32" s="10">
        <v>48.51</v>
      </c>
      <c r="BD32" s="10">
        <v>48.51</v>
      </c>
      <c r="BE32" s="10">
        <v>48.51</v>
      </c>
      <c r="BF32" s="10">
        <v>48.51</v>
      </c>
      <c r="BG32" s="10">
        <v>48.42</v>
      </c>
      <c r="BH32" s="10">
        <v>48.42</v>
      </c>
      <c r="BI32" s="10">
        <v>48.15</v>
      </c>
      <c r="BJ32" s="10">
        <v>48.11</v>
      </c>
      <c r="BK32" s="10">
        <v>48.17</v>
      </c>
      <c r="BL32" s="10">
        <v>49.2</v>
      </c>
      <c r="BM32" s="10">
        <v>48.23</v>
      </c>
      <c r="BN32" s="10">
        <v>48.24</v>
      </c>
      <c r="BO32" s="10">
        <v>48.1</v>
      </c>
      <c r="BP32" s="10">
        <v>48.23</v>
      </c>
      <c r="BQ32" s="10">
        <v>48.23</v>
      </c>
      <c r="BR32" s="10">
        <v>48.21</v>
      </c>
      <c r="BS32" s="10">
        <v>48.15</v>
      </c>
      <c r="BT32" s="10">
        <v>48.22</v>
      </c>
      <c r="BU32" s="10">
        <v>48.36</v>
      </c>
      <c r="BV32" s="10">
        <v>48.43</v>
      </c>
      <c r="BW32" s="10">
        <v>48.4</v>
      </c>
      <c r="BX32" s="10">
        <v>48.51</v>
      </c>
      <c r="BY32" s="10">
        <v>48.47</v>
      </c>
      <c r="BZ32" s="10">
        <v>48.5</v>
      </c>
      <c r="CA32" s="10">
        <v>48.47</v>
      </c>
      <c r="CB32" s="10">
        <v>48.46</v>
      </c>
      <c r="CC32" s="10">
        <v>48.46</v>
      </c>
      <c r="CD32" s="10">
        <v>49.17</v>
      </c>
      <c r="CE32" s="10">
        <v>49.17</v>
      </c>
      <c r="CF32" s="10">
        <v>50.28</v>
      </c>
      <c r="CG32" s="10">
        <v>50.37</v>
      </c>
      <c r="CH32" s="10">
        <v>50.41</v>
      </c>
      <c r="CI32" s="10">
        <v>50.49</v>
      </c>
      <c r="CJ32" s="10">
        <v>50.37</v>
      </c>
      <c r="CK32" s="10">
        <v>49.17</v>
      </c>
      <c r="CL32" s="10">
        <v>49.82</v>
      </c>
      <c r="CM32" s="10">
        <v>49.82</v>
      </c>
      <c r="CN32" s="10">
        <v>49.82</v>
      </c>
      <c r="CO32" s="10">
        <v>50.59</v>
      </c>
      <c r="CP32" s="10">
        <v>50.59</v>
      </c>
      <c r="CQ32" s="10">
        <v>50.59</v>
      </c>
      <c r="CR32" s="10">
        <v>50.59</v>
      </c>
      <c r="CS32" s="10">
        <v>50.45</v>
      </c>
      <c r="CT32" s="10">
        <v>50.36</v>
      </c>
      <c r="CU32" s="10">
        <v>50.63</v>
      </c>
      <c r="CV32" s="10">
        <v>50.63</v>
      </c>
      <c r="CW32" s="10">
        <v>50.39</v>
      </c>
      <c r="CX32" s="10">
        <v>50.41</v>
      </c>
      <c r="CY32" s="10">
        <v>50.41</v>
      </c>
      <c r="CZ32" s="10">
        <v>50.75</v>
      </c>
      <c r="DA32" s="10">
        <v>50.32</v>
      </c>
      <c r="DB32" s="10">
        <v>50.4</v>
      </c>
      <c r="DC32" s="10">
        <v>50.7</v>
      </c>
      <c r="DD32" s="10">
        <v>50.41</v>
      </c>
      <c r="DE32" s="10">
        <v>50.65</v>
      </c>
      <c r="DF32" s="10">
        <v>50.65</v>
      </c>
      <c r="DG32" s="10">
        <v>50.65</v>
      </c>
      <c r="DH32" s="10">
        <v>50.65</v>
      </c>
      <c r="DI32" s="10">
        <v>49.51</v>
      </c>
      <c r="DJ32" s="10">
        <v>50.65</v>
      </c>
      <c r="DK32" s="10">
        <v>51.1</v>
      </c>
      <c r="DL32" s="10">
        <v>51.1</v>
      </c>
      <c r="DM32" s="10">
        <v>51.1</v>
      </c>
      <c r="DN32" s="10">
        <v>50.51</v>
      </c>
      <c r="DO32" s="10">
        <v>51.44</v>
      </c>
      <c r="DP32" s="10">
        <v>51.44</v>
      </c>
      <c r="DQ32" s="10">
        <v>52.07</v>
      </c>
      <c r="DR32" s="10">
        <v>51.44</v>
      </c>
      <c r="DS32" s="10">
        <v>51.91</v>
      </c>
      <c r="DT32" s="10">
        <v>52.07</v>
      </c>
      <c r="DU32" s="10">
        <v>50.8</v>
      </c>
      <c r="DV32" s="10">
        <v>51.87</v>
      </c>
      <c r="DW32" s="10">
        <v>51.87</v>
      </c>
      <c r="DX32" s="10">
        <v>51.7</v>
      </c>
      <c r="DY32" s="10">
        <v>51.81</v>
      </c>
      <c r="DZ32" s="10">
        <v>52.78</v>
      </c>
      <c r="EA32" s="10">
        <v>53.45</v>
      </c>
      <c r="EB32" s="10">
        <v>54.22</v>
      </c>
      <c r="EC32" s="10">
        <v>53.1</v>
      </c>
      <c r="ED32" s="10">
        <v>55.64</v>
      </c>
      <c r="EE32" s="10">
        <v>54.99</v>
      </c>
      <c r="EF32" s="10">
        <v>54.97</v>
      </c>
      <c r="EG32" s="10">
        <v>54.97</v>
      </c>
      <c r="EH32" s="10">
        <v>55.51</v>
      </c>
      <c r="EI32" s="10">
        <v>54.99</v>
      </c>
      <c r="EJ32" s="10">
        <v>55.51</v>
      </c>
      <c r="EK32" s="10">
        <v>55.06</v>
      </c>
      <c r="EL32" s="10">
        <v>55.55</v>
      </c>
      <c r="EM32" s="10">
        <v>55.55</v>
      </c>
      <c r="EN32" s="10">
        <v>55.55</v>
      </c>
      <c r="EO32" s="10">
        <v>55.86</v>
      </c>
      <c r="EP32" s="10">
        <v>55.86</v>
      </c>
      <c r="EQ32" s="10">
        <v>55.99</v>
      </c>
      <c r="ER32" s="10">
        <v>55.87</v>
      </c>
      <c r="ES32" s="10">
        <v>58.81</v>
      </c>
      <c r="ET32" s="10">
        <v>56.03</v>
      </c>
      <c r="EU32" s="10">
        <v>56.82</v>
      </c>
      <c r="EV32" s="10">
        <v>56.05</v>
      </c>
      <c r="EW32" s="10">
        <v>56.82</v>
      </c>
      <c r="EX32" s="10">
        <v>56.82</v>
      </c>
      <c r="EY32" s="10">
        <v>56.83</v>
      </c>
      <c r="EZ32" s="10">
        <v>56.06</v>
      </c>
      <c r="FA32" s="10">
        <v>56.06</v>
      </c>
      <c r="FB32" s="10">
        <v>56.06</v>
      </c>
      <c r="FC32" s="10">
        <v>56.06</v>
      </c>
      <c r="FD32" s="10">
        <v>56.06</v>
      </c>
      <c r="FE32" s="10">
        <v>55.92</v>
      </c>
      <c r="FF32" s="10">
        <v>56.04</v>
      </c>
      <c r="FG32" s="10">
        <v>55.92</v>
      </c>
      <c r="FH32" s="10">
        <v>55.92</v>
      </c>
      <c r="FI32" s="10">
        <v>55.92</v>
      </c>
      <c r="FJ32" s="10">
        <v>56.63</v>
      </c>
      <c r="FK32" s="10">
        <v>56.06</v>
      </c>
      <c r="FL32" s="10">
        <v>56.08</v>
      </c>
      <c r="FM32" s="10">
        <v>55.93</v>
      </c>
      <c r="FN32" s="10">
        <v>55.93</v>
      </c>
      <c r="FO32" s="10">
        <v>55.93</v>
      </c>
      <c r="FP32" s="10">
        <v>56.04</v>
      </c>
      <c r="FQ32" s="10">
        <v>56.09</v>
      </c>
      <c r="FR32" s="10">
        <v>56.08</v>
      </c>
      <c r="FS32" s="10">
        <v>56.1</v>
      </c>
      <c r="FT32" s="10">
        <v>56.69</v>
      </c>
      <c r="FU32" s="10">
        <v>56.04</v>
      </c>
      <c r="FV32" s="10">
        <v>56.63</v>
      </c>
      <c r="FW32" s="10">
        <v>56.63</v>
      </c>
      <c r="FX32" s="10">
        <v>55.95</v>
      </c>
      <c r="FY32" s="10">
        <v>56.1</v>
      </c>
      <c r="FZ32" s="10">
        <v>55.95</v>
      </c>
      <c r="GA32" s="10">
        <v>56.07</v>
      </c>
      <c r="GB32" s="10">
        <v>55.95</v>
      </c>
      <c r="GC32" s="10">
        <v>55.95</v>
      </c>
      <c r="GD32" s="10">
        <v>55.95</v>
      </c>
      <c r="GE32" s="10">
        <v>56.72</v>
      </c>
      <c r="GF32" s="10">
        <v>57.49</v>
      </c>
      <c r="GG32" s="10">
        <v>56.95</v>
      </c>
      <c r="GH32" s="10">
        <v>56.89</v>
      </c>
      <c r="GI32" s="10">
        <v>56.89</v>
      </c>
      <c r="GJ32" s="10">
        <v>56.89</v>
      </c>
      <c r="GK32" s="10">
        <v>56.36</v>
      </c>
      <c r="GL32" s="10">
        <v>56.89</v>
      </c>
      <c r="GM32" s="10">
        <v>56.89</v>
      </c>
      <c r="GN32" s="10">
        <v>56.89</v>
      </c>
      <c r="GO32" s="10">
        <v>57.86</v>
      </c>
      <c r="GP32" s="10">
        <v>56.44</v>
      </c>
      <c r="GQ32" s="10">
        <v>60.87</v>
      </c>
      <c r="GR32" s="10">
        <v>63.16</v>
      </c>
      <c r="GS32" s="10">
        <v>64.06</v>
      </c>
      <c r="GT32" s="10">
        <v>64.06</v>
      </c>
      <c r="GU32" s="10">
        <v>66.819999999999993</v>
      </c>
      <c r="GV32" s="10">
        <v>67.599999999999994</v>
      </c>
      <c r="GW32" s="10">
        <v>67.599999999999994</v>
      </c>
      <c r="GX32" s="10">
        <v>67.599999999999994</v>
      </c>
      <c r="GY32" s="10">
        <v>67.599999999999994</v>
      </c>
      <c r="GZ32" s="10">
        <v>67.599999999999994</v>
      </c>
      <c r="HA32" s="10">
        <v>67.599999999999994</v>
      </c>
      <c r="HB32" s="10">
        <v>67.599999999999994</v>
      </c>
      <c r="HC32" s="10">
        <v>67.599999999999994</v>
      </c>
      <c r="HD32" s="10">
        <v>67.599999999999994</v>
      </c>
      <c r="HE32" s="10">
        <v>67.599999999999994</v>
      </c>
      <c r="HF32" s="10">
        <v>67.599999999999994</v>
      </c>
      <c r="HG32" s="10">
        <v>67.599999999999994</v>
      </c>
      <c r="HH32" s="10">
        <v>67.95</v>
      </c>
      <c r="HI32" s="10">
        <v>68.37</v>
      </c>
      <c r="HJ32" s="10">
        <v>68.37</v>
      </c>
      <c r="HK32" s="10">
        <v>72.8</v>
      </c>
      <c r="HL32" s="10">
        <v>72.83</v>
      </c>
      <c r="HM32" s="10">
        <v>72.88</v>
      </c>
      <c r="HN32" s="10">
        <v>72.290000000000006</v>
      </c>
      <c r="HO32" s="10">
        <v>73.63</v>
      </c>
      <c r="HP32" s="10">
        <v>72.290000000000006</v>
      </c>
      <c r="HQ32" s="10">
        <v>72.34</v>
      </c>
      <c r="HR32" s="10">
        <v>73.709999999999994</v>
      </c>
      <c r="HS32" s="10">
        <v>72.37</v>
      </c>
      <c r="HT32" s="10">
        <v>73.709999999999994</v>
      </c>
      <c r="HU32" s="10">
        <v>73.709999999999994</v>
      </c>
      <c r="HV32" s="10">
        <v>73.709999999999994</v>
      </c>
      <c r="HW32" s="10">
        <v>72.37</v>
      </c>
      <c r="HX32" s="10">
        <v>72.36</v>
      </c>
      <c r="HY32" s="10">
        <v>72.36</v>
      </c>
      <c r="HZ32" s="10">
        <v>72.36</v>
      </c>
      <c r="IA32" s="10">
        <v>72.36</v>
      </c>
      <c r="IB32" s="10">
        <v>73.37</v>
      </c>
      <c r="IC32" s="10">
        <v>72.41</v>
      </c>
      <c r="ID32" s="10">
        <v>73.7</v>
      </c>
      <c r="IE32" s="10">
        <v>73.7</v>
      </c>
      <c r="IF32" s="10">
        <v>73.13</v>
      </c>
      <c r="IG32" s="10">
        <v>73.13</v>
      </c>
      <c r="IH32" s="10">
        <v>73.13</v>
      </c>
      <c r="II32" s="10">
        <v>73.13</v>
      </c>
      <c r="IJ32" s="10">
        <v>73.67</v>
      </c>
      <c r="IK32" s="10">
        <v>73.67</v>
      </c>
      <c r="IL32" s="10">
        <v>74.14</v>
      </c>
      <c r="IM32" s="10">
        <v>74.44</v>
      </c>
      <c r="IN32" s="10">
        <v>74.17</v>
      </c>
      <c r="IO32" s="10">
        <v>74.19</v>
      </c>
      <c r="IP32" s="10">
        <v>74.97</v>
      </c>
      <c r="IQ32" s="10">
        <v>75.17</v>
      </c>
      <c r="IR32" s="10">
        <v>74.2</v>
      </c>
      <c r="IS32" s="10">
        <v>75.36</v>
      </c>
    </row>
    <row r="33" spans="1:34" s="10" customFormat="1" x14ac:dyDescent="0.35"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</row>
    <row r="34" spans="1:34" s="10" customFormat="1" x14ac:dyDescent="0.35">
      <c r="B34" s="10" t="str">
        <f>CHAR(34)&amp;I34&amp;CHAR(34)&amp;": "&amp;C34</f>
        <v>"source": {"RU": "Источник: boerse-frankfurt.de", "ENG": "Source: boerse-frankfurt.de", "UKR": "Джерело: boerse-frankfurt.de"}</v>
      </c>
      <c r="C34" s="10" t="str">
        <f>"{"&amp;_xlfn.TEXTJOIN(", ",TRUE,F34:F36)&amp;"}"</f>
        <v>{"RU": "Источник: boerse-frankfurt.de", "ENG": "Source: boerse-frankfurt.de", "UKR": "Джерело: boerse-frankfurt.de"}</v>
      </c>
      <c r="F34" s="10" t="str">
        <f>CHAR(34)&amp;J34&amp;CHAR(34)&amp;": "&amp;CHAR(34)&amp;K34&amp;CHAR(34)</f>
        <v>"RU": "Источник: boerse-frankfurt.de"</v>
      </c>
      <c r="H34" s="10" t="s">
        <v>256</v>
      </c>
      <c r="I34" s="10" t="s">
        <v>267</v>
      </c>
      <c r="J34" s="10" t="s">
        <v>18</v>
      </c>
      <c r="K34" s="8" t="s">
        <v>57</v>
      </c>
    </row>
    <row r="35" spans="1:34" s="10" customFormat="1" x14ac:dyDescent="0.35">
      <c r="F35" s="10" t="str">
        <f t="shared" ref="F35:F36" si="4">CHAR(34)&amp;J35&amp;CHAR(34)&amp;": "&amp;CHAR(34)&amp;K35&amp;CHAR(34)</f>
        <v>"ENG": "Source: boerse-frankfurt.de"</v>
      </c>
      <c r="H35" s="10" t="s">
        <v>256</v>
      </c>
      <c r="I35" s="10" t="s">
        <v>267</v>
      </c>
      <c r="J35" s="10" t="s">
        <v>19</v>
      </c>
      <c r="K35" s="8" t="s">
        <v>58</v>
      </c>
    </row>
    <row r="36" spans="1:34" s="10" customFormat="1" x14ac:dyDescent="0.35">
      <c r="F36" s="10" t="str">
        <f t="shared" si="4"/>
        <v>"UKR": "Джерело: boerse-frankfurt.de"</v>
      </c>
      <c r="H36" s="10" t="s">
        <v>256</v>
      </c>
      <c r="I36" s="10" t="s">
        <v>267</v>
      </c>
      <c r="J36" s="10" t="s">
        <v>20</v>
      </c>
      <c r="K36" s="8" t="s">
        <v>59</v>
      </c>
      <c r="AC36" s="39"/>
      <c r="AD36" s="39"/>
      <c r="AE36" s="39"/>
      <c r="AF36" s="39"/>
    </row>
    <row r="37" spans="1:34" s="10" customForma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Q37" s="1"/>
      <c r="AC37" s="39"/>
      <c r="AD37" s="39"/>
      <c r="AE37" s="39"/>
      <c r="AF37" s="39"/>
    </row>
    <row r="38" spans="1:34" s="10" customFormat="1" x14ac:dyDescent="0.35">
      <c r="A38" s="61"/>
      <c r="B38" s="61"/>
      <c r="C38" s="61"/>
      <c r="D38" s="61"/>
      <c r="E38" s="61"/>
      <c r="F38" s="61"/>
      <c r="G38" s="61"/>
    </row>
    <row r="39" spans="1:34" s="10" customFormat="1" x14ac:dyDescent="0.35">
      <c r="A39" s="10" t="str">
        <f ca="1">"{"&amp;CHAR(34)&amp;H39&amp;CHAR(34)&amp;": "&amp;B39&amp;"}"</f>
        <v>{"Chart1": {"name": {"RU": "Доходность украинских суверенных евробондов на 11 января, %", "ENG": "Yields of Ukrainian sovereign eurobonds, Dec 13, %", "UKR": "Дохідність українських суверенних євробондів на 13 грудня, %"},"indexes": {"index_0": [0.608219178082192, 1.60821917808219, 2.02739726027397, 2.60821917808219, 3.60821917808219, 4.41095890410959, 4.61095890410959, 5.61095890410959, 6.77808219178082, 7.32876712328767, 8.01643835616438, 10.6794520547945, 11.1479452054795, 17.5342465753425]},"labels": {"label_1": [31.72, 30.21, 30.23, 29.35, 29.24, 24.755, 28.23, 27.16, 29.23, 24.25, 20.5, 25.06, 24, 44.86]},"label_names": {"UKR": {"label_1": "Років до погашення", "label_2": "Дохідність (YTM)"}, "RU": {"label_1": "Лет до погашения", "label_2": "Доходность (YTM)"}, "ENG": {"label_1": "Years to maturity", "label_2": "Yield to maturity (YTM)"}},"source": {"RU": "Источник: boerse-frankfurt.de", "ENG": "Source: boerse-frankfurt.de", "UKR": "Джерело: boerse-frankfurt.de"}}}</v>
      </c>
      <c r="B39" s="10" t="str">
        <f ca="1">"{"&amp;_xlfn.TEXTJOIN(",",TRUE,B40:B57)&amp;"}"</f>
        <v>{"name": {"RU": "Доходность украинских суверенных евробондов на 11 января, %", "ENG": "Yields of Ukrainian sovereign eurobonds, Dec 13, %", "UKR": "Дохідність українських суверенних євробондів на 13 грудня, %"},"indexes": {"index_0": [0.608219178082192, 1.60821917808219, 2.02739726027397, 2.60821917808219, 3.60821917808219, 4.41095890410959, 4.61095890410959, 5.61095890410959, 6.77808219178082, 7.32876712328767, 8.01643835616438, 10.6794520547945, 11.1479452054795, 17.5342465753425]},"labels": {"label_1": [31.72, 30.21, 30.23, 29.35, 29.24, 24.755, 28.23, 27.16, 29.23, 24.25, 20.5, 25.06, 24, 44.86]},"label_names": {"UKR": {"label_1": "Років до погашення", "label_2": "Дохідність (YTM)"}, "RU": {"label_1": "Лет до погашения", "label_2": "Доходность (YTM)"}, "ENG": {"label_1": "Years to maturity", "label_2": "Yield to maturity (YTM)"}},"source": {"RU": "Источник: boerse-frankfurt.de", "ENG": "Source: boerse-frankfurt.de", "UKR": "Джерело: boerse-frankfurt.de"}}</v>
      </c>
      <c r="H39" s="10" t="s">
        <v>256</v>
      </c>
    </row>
    <row r="40" spans="1:34" s="10" customFormat="1" x14ac:dyDescent="0.35">
      <c r="B40" s="10" t="str">
        <f>CHAR(34)&amp;I40&amp;CHAR(34)&amp;": "&amp;C40</f>
        <v>"name": {"RU": "Доходность украинских суверенных евробондов на 11 января, %", "ENG": "Yields of Ukrainian sovereign eurobonds, Dec 13, %", "UKR": "Дохідність українських суверенних євробондів на 13 грудня, %"}</v>
      </c>
      <c r="C40" s="10" t="str">
        <f>"{"&amp;_xlfn.TEXTJOIN(", ",TRUE,F40:F42)&amp;"}"</f>
        <v>{"RU": "Доходность украинских суверенных евробондов на 11 января, %", "ENG": "Yields of Ukrainian sovereign eurobonds, Dec 13, %", "UKR": "Дохідність українських суверенних євробондів на 13 грудня, %"}</v>
      </c>
      <c r="F40" s="10" t="str">
        <f>CHAR(34)&amp;J40&amp;CHAR(34)&amp;": "&amp;CHAR(34)&amp;K40&amp;CHAR(34)</f>
        <v>"RU": "Доходность украинских суверенных евробондов на 11 января, %"</v>
      </c>
      <c r="H40" s="10" t="s">
        <v>256</v>
      </c>
      <c r="I40" s="10" t="s">
        <v>257</v>
      </c>
      <c r="J40" s="10" t="s">
        <v>18</v>
      </c>
      <c r="K40" s="10" t="str">
        <f>Чарты!H30</f>
        <v>Доходность украинских суверенных евробондов на 11 января, %</v>
      </c>
    </row>
    <row r="41" spans="1:34" s="10" customFormat="1" x14ac:dyDescent="0.35">
      <c r="F41" s="10" t="str">
        <f t="shared" ref="F41:F42" si="5">CHAR(34)&amp;J41&amp;CHAR(34)&amp;": "&amp;CHAR(34)&amp;K41&amp;CHAR(34)</f>
        <v>"ENG": "Yields of Ukrainian sovereign eurobonds, Dec 13, %"</v>
      </c>
      <c r="H41" s="10" t="s">
        <v>256</v>
      </c>
      <c r="I41" s="10" t="s">
        <v>257</v>
      </c>
      <c r="J41" s="10" t="s">
        <v>19</v>
      </c>
      <c r="K41" s="10" t="str">
        <f>Чарты!H31</f>
        <v>Yields of Ukrainian sovereign eurobonds, Dec 13, %</v>
      </c>
    </row>
    <row r="42" spans="1:34" s="10" customFormat="1" x14ac:dyDescent="0.35">
      <c r="F42" s="10" t="str">
        <f t="shared" si="5"/>
        <v>"UKR": "Дохідність українських суверенних євробондів на 13 грудня, %"</v>
      </c>
      <c r="H42" s="10" t="s">
        <v>256</v>
      </c>
      <c r="I42" s="10" t="s">
        <v>257</v>
      </c>
      <c r="J42" s="10" t="s">
        <v>20</v>
      </c>
      <c r="K42" s="10" t="str">
        <f>Чарты!H32</f>
        <v>Дохідність українських суверенних євробондів на 13 грудня, %</v>
      </c>
    </row>
    <row r="43" spans="1:34" s="10" customFormat="1" x14ac:dyDescent="0.35"/>
    <row r="44" spans="1:34" s="10" customFormat="1" x14ac:dyDescent="0.35">
      <c r="B44" s="10" t="str">
        <f ca="1">CHAR(34)&amp;I44&amp;CHAR(34)&amp;": "&amp;C44</f>
        <v>"indexes": {"index_0": [0.608219178082192, 1.60821917808219, 2.02739726027397, 2.60821917808219, 3.60821917808219, 4.41095890410959, 4.61095890410959, 5.61095890410959, 6.77808219178082, 7.32876712328767, 8.01643835616438, 10.6794520547945, 11.1479452054795, 17.5342465753425]}</v>
      </c>
      <c r="C44" s="10" t="str">
        <f ca="1">"{"&amp;_xlfn.TEXTJOIN(", ",TRUE,E44:E44)&amp;"}"</f>
        <v>{"index_0": [0.608219178082192, 1.60821917808219, 2.02739726027397, 2.60821917808219, 3.60821917808219, 4.41095890410959, 4.61095890410959, 5.61095890410959, 6.77808219178082, 7.32876712328767, 8.01643835616438, 10.6794520547945, 11.1479452054795, 17.5342465753425]}</v>
      </c>
      <c r="E44" s="10" t="str">
        <f ca="1">CHAR(34)&amp;J44&amp;CHAR(34)&amp;": "&amp;F44</f>
        <v>"index_0": [0.608219178082192, 1.60821917808219, 2.02739726027397, 2.60821917808219, 3.60821917808219, 4.41095890410959, 4.61095890410959, 5.61095890410959, 6.77808219178082, 7.32876712328767, 8.01643835616438, 10.6794520547945, 11.1479452054795, 17.5342465753425]</v>
      </c>
      <c r="F44" s="39" t="str" cm="1">
        <f t="array" aca="1" ref="F44" ca="1">"["&amp;_xlfn.TEXTJOIN(", ",FALSE,SUBSTITUTE(K44:X44,",","."))&amp;"]"</f>
        <v>[0.608219178082192, 1.60821917808219, 2.02739726027397, 2.60821917808219, 3.60821917808219, 4.41095890410959, 4.61095890410959, 5.61095890410959, 6.77808219178082, 7.32876712328767, 8.01643835616438, 10.6794520547945, 11.1479452054795, 17.5342465753425]</v>
      </c>
      <c r="H44" s="10" t="s">
        <v>256</v>
      </c>
      <c r="I44" s="10" t="s">
        <v>258</v>
      </c>
      <c r="J44" s="10" t="s">
        <v>259</v>
      </c>
      <c r="K44" s="16">
        <f ca="1">'Калькулятор YTM  (Gov B)'!C12</f>
        <v>0.60821917808219184</v>
      </c>
      <c r="L44" s="16">
        <f ca="1">'Калькулятор YTM  (Gov B)'!D12</f>
        <v>1.6082191780821917</v>
      </c>
      <c r="M44" s="16">
        <f ca="1">'Калькулятор YTM  (Gov B)'!E12</f>
        <v>2.0273972602739727</v>
      </c>
      <c r="N44" s="16">
        <f ca="1">'Калькулятор YTM  (Gov B)'!F12</f>
        <v>2.6082191780821917</v>
      </c>
      <c r="O44" s="16">
        <f ca="1">'Калькулятор YTM  (Gov B)'!G12</f>
        <v>3.6082191780821917</v>
      </c>
      <c r="P44" s="16">
        <f ca="1">'Калькулятор YTM  (Gov B)'!H12</f>
        <v>4.4109589041095889</v>
      </c>
      <c r="Q44" s="16">
        <f ca="1">'Калькулятор YTM  (Gov B)'!I12</f>
        <v>4.6109589041095891</v>
      </c>
      <c r="R44" s="16">
        <f ca="1">'Калькулятор YTM  (Gov B)'!J12</f>
        <v>5.6109589041095891</v>
      </c>
      <c r="S44" s="16">
        <f ca="1">'Калькулятор YTM  (Gov B)'!K12</f>
        <v>6.7780821917808218</v>
      </c>
      <c r="T44" s="16">
        <f ca="1">'Калькулятор YTM  (Gov B)'!L12</f>
        <v>7.3287671232876717</v>
      </c>
      <c r="U44" s="16">
        <f ca="1">'Калькулятор YTM  (Gov B)'!M12</f>
        <v>8.0164383561643842</v>
      </c>
      <c r="V44" s="16">
        <f ca="1">'Калькулятор YTM  (Gov B)'!N12</f>
        <v>10.67945205479452</v>
      </c>
      <c r="W44" s="16">
        <f ca="1">'Калькулятор YTM  (Gov B)'!O12</f>
        <v>11.147945205479452</v>
      </c>
      <c r="X44" s="16">
        <f ca="1">'Калькулятор YTM  (Gov B)'!P12</f>
        <v>17.534246575342465</v>
      </c>
      <c r="Y44" s="16"/>
      <c r="Z44" s="16"/>
      <c r="AA44" s="16"/>
      <c r="AB44" s="16"/>
      <c r="AC44" s="16"/>
      <c r="AD44" s="16"/>
      <c r="AE44" s="39"/>
      <c r="AF44" s="39"/>
      <c r="AG44" s="39"/>
      <c r="AH44" s="39"/>
    </row>
    <row r="45" spans="1:34" s="10" customFormat="1" x14ac:dyDescent="0.35">
      <c r="F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</row>
    <row r="46" spans="1:34" s="10" customFormat="1" x14ac:dyDescent="0.35">
      <c r="B46" s="10" t="str">
        <f>CHAR(34)&amp;I46&amp;CHAR(34)&amp;": "&amp;C46</f>
        <v>"labels": {"label_1": [31.72, 30.21, 30.23, 29.35, 29.24, 24.755, 28.23, 27.16, 29.23, 24.25, 20.5, 25.06, 24, 44.86]}</v>
      </c>
      <c r="C46" s="10" t="str">
        <f>"{"&amp;_xlfn.TEXTJOIN(", ",TRUE,E46:E46)&amp;"}"</f>
        <v>{"label_1": [31.72, 30.21, 30.23, 29.35, 29.24, 24.755, 28.23, 27.16, 29.23, 24.25, 20.5, 25.06, 24, 44.86]}</v>
      </c>
      <c r="E46" s="10" t="str">
        <f>CHAR(34)&amp;J46&amp;CHAR(34)&amp;": "&amp;F46</f>
        <v>"label_1": [31.72, 30.21, 30.23, 29.35, 29.24, 24.755, 28.23, 27.16, 29.23, 24.25, 20.5, 25.06, 24, 44.86]</v>
      </c>
      <c r="F46" s="39" t="str" cm="1">
        <f t="array" ref="F46">"["&amp;_xlfn.TEXTJOIN(", ",FALSE,SUBSTITUTE(K46:X46,",","."))&amp;"]"</f>
        <v>[31.72, 30.21, 30.23, 29.35, 29.24, 24.755, 28.23, 27.16, 29.23, 24.25, 20.5, 25.06, 24, 44.86]</v>
      </c>
      <c r="H46" s="10" t="s">
        <v>256</v>
      </c>
      <c r="I46" s="10" t="s">
        <v>261</v>
      </c>
      <c r="J46" s="10" t="s">
        <v>262</v>
      </c>
      <c r="K46" s="16">
        <f>'Калькулятор YTM  (Gov B)'!C15</f>
        <v>31.72</v>
      </c>
      <c r="L46" s="16">
        <f>'Калькулятор YTM  (Gov B)'!D15</f>
        <v>30.21</v>
      </c>
      <c r="M46" s="16">
        <f>'Калькулятор YTM  (Gov B)'!E15</f>
        <v>30.23</v>
      </c>
      <c r="N46" s="16">
        <f>'Калькулятор YTM  (Gov B)'!F15</f>
        <v>29.35</v>
      </c>
      <c r="O46" s="16">
        <f>'Калькулятор YTM  (Gov B)'!G15</f>
        <v>29.24</v>
      </c>
      <c r="P46" s="16">
        <f>'Калькулятор YTM  (Gov B)'!H15</f>
        <v>24.754999999999999</v>
      </c>
      <c r="Q46" s="16">
        <f>'Калькулятор YTM  (Gov B)'!I15</f>
        <v>28.23</v>
      </c>
      <c r="R46" s="16">
        <f>'Калькулятор YTM  (Gov B)'!J15</f>
        <v>27.16</v>
      </c>
      <c r="S46" s="16">
        <f>'Калькулятор YTM  (Gov B)'!K15</f>
        <v>29.23</v>
      </c>
      <c r="T46" s="16">
        <f>'Калькулятор YTM  (Gov B)'!L15</f>
        <v>24.25</v>
      </c>
      <c r="U46" s="16">
        <f>'Калькулятор YTM  (Gov B)'!M15</f>
        <v>20.5</v>
      </c>
      <c r="V46" s="16">
        <f>'Калькулятор YTM  (Gov B)'!N15</f>
        <v>25.06</v>
      </c>
      <c r="W46" s="16">
        <f>'Калькулятор YTM  (Gov B)'!O15</f>
        <v>24</v>
      </c>
      <c r="X46" s="16">
        <f>'Калькулятор YTM  (Gov B)'!P15</f>
        <v>44.86</v>
      </c>
      <c r="Y46" s="39"/>
      <c r="Z46" s="39"/>
      <c r="AA46" s="39"/>
      <c r="AB46" s="39"/>
      <c r="AC46" s="39"/>
      <c r="AD46" s="39"/>
      <c r="AE46" s="39"/>
      <c r="AF46" s="39"/>
      <c r="AG46" s="39"/>
      <c r="AH46" s="39"/>
    </row>
    <row r="47" spans="1:34" s="10" customFormat="1" x14ac:dyDescent="0.35"/>
    <row r="48" spans="1:34" s="10" customFormat="1" x14ac:dyDescent="0.35">
      <c r="B48" s="10" t="str">
        <f>CHAR(34)&amp;I48&amp;CHAR(34)&amp;": "&amp;C48</f>
        <v>"label_names": {"UKR": {"label_1": "Років до погашення", "label_2": "Дохідність (YTM)"}, "RU": {"label_1": "Лет до погашения", "label_2": "Доходность (YTM)"}, "ENG": {"label_1": "Years to maturity", "label_2": "Yield to maturity (YTM)"}}</v>
      </c>
      <c r="C48" s="10" t="str">
        <f>"{"&amp;_xlfn.TEXTJOIN(", ",TRUE,D48:D54)&amp;"}"</f>
        <v>{"UKR": {"label_1": "Років до погашення", "label_2": "Дохідність (YTM)"}, "RU": {"label_1": "Лет до погашения", "label_2": "Доходность (YTM)"}, "ENG": {"label_1": "Years to maturity", "label_2": "Yield to maturity (YTM)"}}</v>
      </c>
      <c r="D48" s="10" t="str">
        <f>CHAR(34)&amp;J48&amp;CHAR(34)&amp;": "&amp;E48</f>
        <v>"UKR": {"label_1": "Років до погашення", "label_2": "Дохідність (YTM)"}</v>
      </c>
      <c r="E48" s="10" t="str">
        <f>"{"&amp;_xlfn.TEXTJOIN(", ",TRUE,F48:F49)&amp;"}"</f>
        <v>{"label_1": "Років до погашення", "label_2": "Дохідність (YTM)"}</v>
      </c>
      <c r="F48" s="10" t="str">
        <f>CHAR(34)&amp;K48&amp;CHAR(34)&amp;": "&amp;CHAR(34)&amp;L48&amp;CHAR(34)</f>
        <v>"label_1": "Років до погашення"</v>
      </c>
      <c r="H48" s="10" t="s">
        <v>256</v>
      </c>
      <c r="I48" s="10" t="s">
        <v>266</v>
      </c>
      <c r="J48" s="10" t="s">
        <v>20</v>
      </c>
      <c r="K48" s="10" t="s">
        <v>262</v>
      </c>
      <c r="L48" s="10" t="str">
        <f>L13</f>
        <v>Років до погашення</v>
      </c>
    </row>
    <row r="49" spans="1:32" s="10" customFormat="1" x14ac:dyDescent="0.35">
      <c r="F49" s="10" t="str">
        <f t="shared" ref="F49:F53" si="6">CHAR(34)&amp;K49&amp;CHAR(34)&amp;": "&amp;CHAR(34)&amp;L49&amp;CHAR(34)</f>
        <v>"label_2": "Дохідність (YTM)"</v>
      </c>
      <c r="H49" s="10" t="s">
        <v>256</v>
      </c>
      <c r="I49" s="10" t="s">
        <v>266</v>
      </c>
      <c r="J49" s="10" t="s">
        <v>20</v>
      </c>
      <c r="K49" s="10" t="s">
        <v>263</v>
      </c>
      <c r="L49" s="10" t="str">
        <f t="shared" ref="L49:L53" si="7">L14</f>
        <v>Дохідність (YTM)</v>
      </c>
      <c r="AC49" s="39"/>
      <c r="AD49" s="39"/>
      <c r="AE49" s="39"/>
      <c r="AF49" s="39"/>
    </row>
    <row r="50" spans="1:32" s="10" customFormat="1" x14ac:dyDescent="0.35">
      <c r="D50" s="10" t="str">
        <f>CHAR(34)&amp;J50&amp;CHAR(34)&amp;": "&amp;E50</f>
        <v>"RU": {"label_1": "Лет до погашения", "label_2": "Доходность (YTM)"}</v>
      </c>
      <c r="E50" s="10" t="str">
        <f>"{"&amp;_xlfn.TEXTJOIN(", ",TRUE,F50:F51)&amp;"}"</f>
        <v>{"label_1": "Лет до погашения", "label_2": "Доходность (YTM)"}</v>
      </c>
      <c r="F50" s="10" t="str">
        <f t="shared" si="6"/>
        <v>"label_1": "Лет до погашения"</v>
      </c>
      <c r="H50" s="10" t="s">
        <v>256</v>
      </c>
      <c r="I50" s="10" t="s">
        <v>266</v>
      </c>
      <c r="J50" s="10" t="s">
        <v>18</v>
      </c>
      <c r="K50" s="10" t="s">
        <v>262</v>
      </c>
      <c r="L50" s="10" t="str">
        <f t="shared" si="7"/>
        <v>Лет до погашения</v>
      </c>
      <c r="AC50" s="39"/>
      <c r="AD50" s="39"/>
      <c r="AE50" s="39"/>
      <c r="AF50" s="39"/>
    </row>
    <row r="51" spans="1:32" s="10" customFormat="1" x14ac:dyDescent="0.35">
      <c r="F51" s="10" t="str">
        <f t="shared" si="6"/>
        <v>"label_2": "Доходность (YTM)"</v>
      </c>
      <c r="H51" s="10" t="s">
        <v>256</v>
      </c>
      <c r="I51" s="10" t="s">
        <v>266</v>
      </c>
      <c r="J51" s="10" t="s">
        <v>18</v>
      </c>
      <c r="K51" s="10" t="s">
        <v>263</v>
      </c>
      <c r="L51" s="10" t="str">
        <f t="shared" si="7"/>
        <v>Доходность (YTM)</v>
      </c>
    </row>
    <row r="52" spans="1:32" s="10" customFormat="1" x14ac:dyDescent="0.35">
      <c r="D52" s="10" t="str">
        <f>CHAR(34)&amp;J52&amp;CHAR(34)&amp;": "&amp;E52</f>
        <v>"ENG": {"label_1": "Years to maturity", "label_2": "Yield to maturity (YTM)"}</v>
      </c>
      <c r="E52" s="10" t="str">
        <f>"{"&amp;_xlfn.TEXTJOIN(", ",TRUE,F52:F53)&amp;"}"</f>
        <v>{"label_1": "Years to maturity", "label_2": "Yield to maturity (YTM)"}</v>
      </c>
      <c r="F52" s="10" t="str">
        <f t="shared" si="6"/>
        <v>"label_1": "Years to maturity"</v>
      </c>
      <c r="H52" s="10" t="s">
        <v>256</v>
      </c>
      <c r="I52" s="10" t="s">
        <v>266</v>
      </c>
      <c r="J52" s="10" t="s">
        <v>19</v>
      </c>
      <c r="K52" s="10" t="s">
        <v>262</v>
      </c>
      <c r="L52" s="10" t="str">
        <f t="shared" si="7"/>
        <v>Years to maturity</v>
      </c>
    </row>
    <row r="53" spans="1:32" s="10" customFormat="1" x14ac:dyDescent="0.35">
      <c r="F53" s="10" t="str">
        <f t="shared" si="6"/>
        <v>"label_2": "Yield to maturity (YTM)"</v>
      </c>
      <c r="H53" s="10" t="s">
        <v>256</v>
      </c>
      <c r="I53" s="10" t="s">
        <v>266</v>
      </c>
      <c r="J53" s="10" t="s">
        <v>19</v>
      </c>
      <c r="K53" s="10" t="s">
        <v>263</v>
      </c>
      <c r="L53" s="10" t="str">
        <f t="shared" si="7"/>
        <v>Yield to maturity (YTM)</v>
      </c>
    </row>
    <row r="54" spans="1:32" s="10" customFormat="1" ht="16.899999999999999" customHeight="1" x14ac:dyDescent="0.35"/>
    <row r="55" spans="1:32" s="10" customFormat="1" x14ac:dyDescent="0.35">
      <c r="B55" s="10" t="str">
        <f>CHAR(34)&amp;I55&amp;CHAR(34)&amp;": "&amp;C55</f>
        <v>"source": {"RU": "Источник: boerse-frankfurt.de", "ENG": "Source: boerse-frankfurt.de", "UKR": "Джерело: boerse-frankfurt.de"}</v>
      </c>
      <c r="C55" s="10" t="str">
        <f>"{"&amp;_xlfn.TEXTJOIN(", ",TRUE,F55:F57)&amp;"}"</f>
        <v>{"RU": "Источник: boerse-frankfurt.de", "ENG": "Source: boerse-frankfurt.de", "UKR": "Джерело: boerse-frankfurt.de"}</v>
      </c>
      <c r="F55" s="10" t="str">
        <f>CHAR(34)&amp;J55&amp;CHAR(34)&amp;": "&amp;CHAR(34)&amp;K55&amp;CHAR(34)</f>
        <v>"RU": "Источник: boerse-frankfurt.de"</v>
      </c>
      <c r="H55" s="10" t="s">
        <v>256</v>
      </c>
      <c r="I55" s="10" t="s">
        <v>267</v>
      </c>
      <c r="J55" s="10" t="s">
        <v>18</v>
      </c>
      <c r="K55" s="8" t="s">
        <v>57</v>
      </c>
    </row>
    <row r="56" spans="1:32" s="10" customFormat="1" x14ac:dyDescent="0.35">
      <c r="F56" s="10" t="str">
        <f t="shared" ref="F56:F57" si="8">CHAR(34)&amp;J56&amp;CHAR(34)&amp;": "&amp;CHAR(34)&amp;K56&amp;CHAR(34)</f>
        <v>"ENG": "Source: boerse-frankfurt.de"</v>
      </c>
      <c r="H56" s="10" t="s">
        <v>256</v>
      </c>
      <c r="I56" s="10" t="s">
        <v>267</v>
      </c>
      <c r="J56" s="10" t="s">
        <v>19</v>
      </c>
      <c r="K56" s="8" t="s">
        <v>58</v>
      </c>
    </row>
    <row r="57" spans="1:32" s="10" customFormat="1" x14ac:dyDescent="0.35">
      <c r="F57" s="10" t="str">
        <f t="shared" si="8"/>
        <v>"UKR": "Джерело: boerse-frankfurt.de"</v>
      </c>
      <c r="H57" s="10" t="s">
        <v>256</v>
      </c>
      <c r="I57" s="10" t="s">
        <v>267</v>
      </c>
      <c r="J57" s="10" t="s">
        <v>20</v>
      </c>
      <c r="K57" s="8" t="s">
        <v>59</v>
      </c>
    </row>
    <row r="58" spans="1:32" s="10" customFormat="1" x14ac:dyDescent="0.35"/>
    <row r="59" spans="1:32" x14ac:dyDescent="0.35">
      <c r="A59" s="61"/>
      <c r="B59" s="61"/>
      <c r="C59" s="61"/>
      <c r="D59" s="61"/>
      <c r="E59" s="61"/>
      <c r="F59" s="61"/>
      <c r="G59" s="61"/>
      <c r="H59" s="10"/>
      <c r="I59" s="10"/>
      <c r="J59" s="10"/>
      <c r="K59" s="10"/>
      <c r="L59" s="10"/>
      <c r="M59" s="10"/>
    </row>
    <row r="60" spans="1:32" x14ac:dyDescent="0.35">
      <c r="A60" s="10" t="str">
        <f>"{"&amp;CHAR(34)&amp;H60&amp;CHAR(34)&amp;": "&amp;B60&amp;"}"</f>
        <v>{"Chart1": {"name": {"RU": "Стоимость ВВП-варрантов (VRI-2041), % от номинала", "ENG": "GDP warrants (VRI-2041), % of face value", "UKR": "Вартість ВВП-варантів (VRI-2041), % від номіналу"},"indexes": 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45273]},"labels": {"label_1": [22.97, 24.51, 28.33, 28.23, 28.46, 28.53, 28.79, 29.05, 29.27, 29.84, 29.63, 29.7, 30.36, 30.29, 30.84, 32.75, 33, 33, 32.12, 32.08, 31.98, 31.72, 32, 32, 31.62, 31.28, 31.14, 31, 29.5, 26, 24.61, 24.55, 24.65, 24.89, 24.52, 24.15, 23.94, 24.23, 24.22, 24.18, 24.16, 24.27, 24.09, 23.91, 23.75, 23.98, 23.98, 23.97, 23.92, 23.95, 23.83, 23.73, 23.64, 23.21, 23.22, 23.13, 23.13, 23.29, 23.31, 23.32, 23, 23, 24.72, 23, 23, 23, 23, 23, 23, 23, 23, 23, 23, 23, 23, 23, 23, 23, 23, 23, 23, 23, 23, 23, 23, 23, 23, 23, 23, 23, 23, 23, 22, 22, 22.92, 23.12, 25, 25, 25.75, 25.44, 25.18, 25, 25, 25, 25, 25, 25, 25, 25, 25, 25, 25, 25, 25, 25.03, 28, 30.13, 31.36, 33.62, 34.84, 36.41, 36.4, 39.06, 37.99, 36.38, 37.21, 38.04, 38.36, 38.96, 38, 38.25, 37.69, 37.75, 38.18, 40, 40.44, 42.68, 44.98, 44.68, 44.59, 44, 43.86, 43.68, 43.2, 44, 46.26, 48.73, 49, 47.01, 45.95, 45.56, 45.51, 45.61, 45.67, 45.61, 46.6, 45.94, 47.41, 46.8, 46.43, 46.92, 46.64, 46.27, 46.22, 46.41, 46.12, 46.01, 46.21, 46.1, 45.32, 44.81, 44.52, 44.43, 44.14, 44.76, 47.14, 49, 49, 49, 48.73, 48.78, 49.38, 49.46, 48.84, 48.5, 48.1, 47.75, 47.34, 47.04, 46.42, 45.28, 45.25, 44.75, 43.11, 42, 41.07, 40.84, 40.48, 42.2, 42.34, 41.74, 41.18, 41.74, 36, 35.75, 36.78, 37.23, 36.94, 37.99, 37.65, 38.35, 38.15, 37.64, 40.22, 40.89, 41.55, 39.9, 40.95, 41.6, 41.95, 42.06, 40.55, 40.35, 40.2, 40.35, 40.4, 40.5, 40.4, 40.6, 40.7, 40.45, 40.55, 40.5, 40.6, 41.8, 42.83, 42.6, 43.56, 43.72, 44.7, 44.76, 45.45, 45.71, 45.65, 44.86]},"source": {"RU": "Источник: boerse-frankfurt.de", "ENG": "Source: boerse-frankfurt.de", "UKR": "Джерело: boerse-frankfurt.de"}}}</v>
      </c>
      <c r="B60" s="10" t="str">
        <f>"{"&amp;_xlfn.TEXTJOIN(",",TRUE,B61:B71)&amp;"}"</f>
        <v>{"name": {"RU": "Стоимость ВВП-варрантов (VRI-2041), % от номинала", "ENG": "GDP warrants (VRI-2041), % of face value", "UKR": "Вартість ВВП-варантів (VRI-2041), % від номіналу"},"indexes": 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45273]},"labels": {"label_1": [22.97, 24.51, 28.33, 28.23, 28.46, 28.53, 28.79, 29.05, 29.27, 29.84, 29.63, 29.7, 30.36, 30.29, 30.84, 32.75, 33, 33, 32.12, 32.08, 31.98, 31.72, 32, 32, 31.62, 31.28, 31.14, 31, 29.5, 26, 24.61, 24.55, 24.65, 24.89, 24.52, 24.15, 23.94, 24.23, 24.22, 24.18, 24.16, 24.27, 24.09, 23.91, 23.75, 23.98, 23.98, 23.97, 23.92, 23.95, 23.83, 23.73, 23.64, 23.21, 23.22, 23.13, 23.13, 23.29, 23.31, 23.32, 23, 23, 24.72, 23, 23, 23, 23, 23, 23, 23, 23, 23, 23, 23, 23, 23, 23, 23, 23, 23, 23, 23, 23, 23, 23, 23, 23, 23, 23, 23, 23, 23, 22, 22, 22.92, 23.12, 25, 25, 25.75, 25.44, 25.18, 25, 25, 25, 25, 25, 25, 25, 25, 25, 25, 25, 25, 25, 25.03, 28, 30.13, 31.36, 33.62, 34.84, 36.41, 36.4, 39.06, 37.99, 36.38, 37.21, 38.04, 38.36, 38.96, 38, 38.25, 37.69, 37.75, 38.18, 40, 40.44, 42.68, 44.98, 44.68, 44.59, 44, 43.86, 43.68, 43.2, 44, 46.26, 48.73, 49, 47.01, 45.95, 45.56, 45.51, 45.61, 45.67, 45.61, 46.6, 45.94, 47.41, 46.8, 46.43, 46.92, 46.64, 46.27, 46.22, 46.41, 46.12, 46.01, 46.21, 46.1, 45.32, 44.81, 44.52, 44.43, 44.14, 44.76, 47.14, 49, 49, 49, 48.73, 48.78, 49.38, 49.46, 48.84, 48.5, 48.1, 47.75, 47.34, 47.04, 46.42, 45.28, 45.25, 44.75, 43.11, 42, 41.07, 40.84, 40.48, 42.2, 42.34, 41.74, 41.18, 41.74, 36, 35.75, 36.78, 37.23, 36.94, 37.99, 37.65, 38.35, 38.15, 37.64, 40.22, 40.89, 41.55, 39.9, 40.95, 41.6, 41.95, 42.06, 40.55, 40.35, 40.2, 40.35, 40.4, 40.5, 40.4, 40.6, 40.7, 40.45, 40.55, 40.5, 40.6, 41.8, 42.83, 42.6, 43.56, 43.72, 44.7, 44.76, 45.45, 45.71, 45.65, 44.86]},"source": {"RU": "Источник: boerse-frankfurt.de", "ENG": "Source: boerse-frankfurt.de", "UKR": "Джерело: boerse-frankfurt.de"}}</v>
      </c>
      <c r="C60" s="10"/>
      <c r="D60" s="10"/>
      <c r="E60" s="10"/>
      <c r="F60" s="10"/>
      <c r="G60" s="10"/>
      <c r="H60" s="10" t="s">
        <v>256</v>
      </c>
      <c r="I60" s="10"/>
      <c r="J60" s="10"/>
      <c r="K60" s="10"/>
      <c r="L60" s="10"/>
      <c r="M60" s="10"/>
    </row>
    <row r="61" spans="1:32" x14ac:dyDescent="0.35">
      <c r="A61" s="10"/>
      <c r="B61" s="10" t="str">
        <f>CHAR(34)&amp;I61&amp;CHAR(34)&amp;": "&amp;C61</f>
        <v>"name": {"RU": "Стоимость ВВП-варрантов (VRI-2041), % от номинала", "ENG": "GDP warrants (VRI-2041), % of face value", "UKR": "Вартість ВВП-варантів (VRI-2041), % від номіналу"}</v>
      </c>
      <c r="C61" s="10" t="str">
        <f>"{"&amp;_xlfn.TEXTJOIN(", ",TRUE,F61:F63)&amp;"}"</f>
        <v>{"RU": "Стоимость ВВП-варрантов (VRI-2041), % от номинала", "ENG": "GDP warrants (VRI-2041), % of face value", "UKR": "Вартість ВВП-варантів (VRI-2041), % від номіналу"}</v>
      </c>
      <c r="D61" s="10"/>
      <c r="E61" s="10"/>
      <c r="F61" s="10" t="str">
        <f>CHAR(34)&amp;J61&amp;CHAR(34)&amp;": "&amp;CHAR(34)&amp;K61&amp;CHAR(34)</f>
        <v>"RU": "Стоимость ВВП-варрантов (VRI-2041), % от номинала"</v>
      </c>
      <c r="G61" s="10"/>
      <c r="H61" s="10" t="s">
        <v>256</v>
      </c>
      <c r="I61" s="10" t="s">
        <v>257</v>
      </c>
      <c r="J61" s="10" t="s">
        <v>18</v>
      </c>
      <c r="K61" s="10" t="s">
        <v>285</v>
      </c>
      <c r="L61" s="10"/>
      <c r="M61" s="10"/>
    </row>
    <row r="62" spans="1:32" x14ac:dyDescent="0.35">
      <c r="A62" s="10"/>
      <c r="B62" s="10"/>
      <c r="C62" s="10"/>
      <c r="D62" s="10"/>
      <c r="E62" s="10"/>
      <c r="F62" s="10" t="str">
        <f t="shared" ref="F62:F63" si="9">CHAR(34)&amp;J62&amp;CHAR(34)&amp;": "&amp;CHAR(34)&amp;K62&amp;CHAR(34)</f>
        <v>"ENG": "GDP warrants (VRI-2041), % of face value"</v>
      </c>
      <c r="G62" s="10"/>
      <c r="H62" s="10" t="s">
        <v>256</v>
      </c>
      <c r="I62" s="10" t="s">
        <v>257</v>
      </c>
      <c r="J62" s="10" t="s">
        <v>19</v>
      </c>
      <c r="K62" s="10" t="s">
        <v>283</v>
      </c>
      <c r="L62" s="10"/>
      <c r="M62" s="10"/>
    </row>
    <row r="63" spans="1:32" x14ac:dyDescent="0.35">
      <c r="A63" s="10"/>
      <c r="B63" s="10"/>
      <c r="C63" s="10"/>
      <c r="D63" s="10"/>
      <c r="E63" s="10"/>
      <c r="F63" s="10" t="str">
        <f t="shared" si="9"/>
        <v>"UKR": "Вартість ВВП-варантів (VRI-2041), % від номіналу"</v>
      </c>
      <c r="G63" s="10"/>
      <c r="H63" s="10" t="s">
        <v>256</v>
      </c>
      <c r="I63" s="10" t="s">
        <v>257</v>
      </c>
      <c r="J63" s="10" t="s">
        <v>20</v>
      </c>
      <c r="K63" s="10" t="s">
        <v>284</v>
      </c>
      <c r="L63" s="10"/>
      <c r="M63" s="10"/>
    </row>
    <row r="64" spans="1:32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255" x14ac:dyDescent="0.35">
      <c r="A65" s="10"/>
      <c r="B65" s="10" t="str">
        <f>CHAR(34)&amp;I65&amp;CHAR(34)&amp;": "&amp;C65</f>
        <v>"indexes": 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</v>
      </c>
      <c r="C65" s="10" t="str">
        <f>"{"&amp;_xlfn.TEXTJOIN(", ",TRUE,E65:E65)&amp;"}"</f>
        <v>{"index_0":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45273]}</v>
      </c>
      <c r="D65" s="10"/>
      <c r="E65" s="10" t="str">
        <f>CHAR(34)&amp;J65&amp;CHAR(34)&amp;": "&amp;F65</f>
        <v>"index_0": 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</v>
      </c>
      <c r="F65" s="39" t="str" cm="1">
        <f t="array" ref="F65">"["&amp;_xlfn.TEXTJOIN(", ",FALSE,SUBSTITUTE(_xlfn.ANCHORARRAY(K65),",","."))&amp;"]"</f>
        <v>[44928,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45273]</v>
      </c>
      <c r="G65" s="10"/>
      <c r="H65" s="10" t="s">
        <v>256</v>
      </c>
      <c r="I65" s="10" t="s">
        <v>258</v>
      </c>
      <c r="J65" s="10" t="s">
        <v>259</v>
      </c>
      <c r="K65" s="16" cm="1">
        <f t="array" ref="K65:IU65">TRANSPOSE('Warrants + 2026'!B4:B248)</f>
        <v>44928</v>
      </c>
      <c r="L65" s="16">
        <v>44929</v>
      </c>
      <c r="M65" s="16">
        <v>44930</v>
      </c>
      <c r="N65">
        <v>44931</v>
      </c>
      <c r="O65">
        <v>44932</v>
      </c>
      <c r="P65">
        <v>44935</v>
      </c>
      <c r="Q65">
        <v>44936</v>
      </c>
      <c r="R65">
        <v>44937</v>
      </c>
      <c r="S65">
        <v>44938</v>
      </c>
      <c r="T65">
        <v>44939</v>
      </c>
      <c r="U65">
        <v>44942</v>
      </c>
      <c r="V65">
        <v>44943</v>
      </c>
      <c r="W65">
        <v>44944</v>
      </c>
      <c r="X65">
        <v>44945</v>
      </c>
      <c r="Y65">
        <v>44946</v>
      </c>
      <c r="Z65">
        <v>44949</v>
      </c>
      <c r="AA65">
        <v>44950</v>
      </c>
      <c r="AB65">
        <v>44951</v>
      </c>
      <c r="AC65">
        <v>44952</v>
      </c>
      <c r="AD65">
        <v>44953</v>
      </c>
      <c r="AE65">
        <v>44956</v>
      </c>
      <c r="AF65">
        <v>44957</v>
      </c>
      <c r="AG65">
        <v>44958</v>
      </c>
      <c r="AH65">
        <v>44959</v>
      </c>
      <c r="AI65">
        <v>44960</v>
      </c>
      <c r="AJ65">
        <v>44963</v>
      </c>
      <c r="AK65">
        <v>44964</v>
      </c>
      <c r="AL65">
        <v>44965</v>
      </c>
      <c r="AM65">
        <v>44966</v>
      </c>
      <c r="AN65">
        <v>44967</v>
      </c>
      <c r="AO65">
        <v>44970</v>
      </c>
      <c r="AP65">
        <v>44971</v>
      </c>
      <c r="AQ65">
        <v>44972</v>
      </c>
      <c r="AR65">
        <v>44973</v>
      </c>
      <c r="AS65">
        <v>44974</v>
      </c>
      <c r="AT65">
        <v>44977</v>
      </c>
      <c r="AU65">
        <v>44978</v>
      </c>
      <c r="AV65">
        <v>44979</v>
      </c>
      <c r="AW65">
        <v>44980</v>
      </c>
      <c r="AX65">
        <v>44981</v>
      </c>
      <c r="AY65">
        <v>44984</v>
      </c>
      <c r="AZ65">
        <v>44985</v>
      </c>
      <c r="BA65">
        <v>44986</v>
      </c>
      <c r="BB65">
        <v>44987</v>
      </c>
      <c r="BC65">
        <v>44988</v>
      </c>
      <c r="BD65">
        <v>44991</v>
      </c>
      <c r="BE65">
        <v>44992</v>
      </c>
      <c r="BF65">
        <v>44993</v>
      </c>
      <c r="BG65">
        <v>44994</v>
      </c>
      <c r="BH65">
        <v>44995</v>
      </c>
      <c r="BI65">
        <v>44998</v>
      </c>
      <c r="BJ65">
        <v>44999</v>
      </c>
      <c r="BK65">
        <v>45000</v>
      </c>
      <c r="BL65">
        <v>45001</v>
      </c>
      <c r="BM65">
        <v>45002</v>
      </c>
      <c r="BN65">
        <v>45005</v>
      </c>
      <c r="BO65">
        <v>45006</v>
      </c>
      <c r="BP65">
        <v>45007</v>
      </c>
      <c r="BQ65">
        <v>45008</v>
      </c>
      <c r="BR65">
        <v>45009</v>
      </c>
      <c r="BS65">
        <v>45012</v>
      </c>
      <c r="BT65">
        <v>45013</v>
      </c>
      <c r="BU65">
        <v>45014</v>
      </c>
      <c r="BV65">
        <v>45015</v>
      </c>
      <c r="BW65">
        <v>45016</v>
      </c>
      <c r="BX65">
        <v>45019</v>
      </c>
      <c r="BY65">
        <v>45020</v>
      </c>
      <c r="BZ65">
        <v>45021</v>
      </c>
      <c r="CA65">
        <v>45022</v>
      </c>
      <c r="CB65">
        <v>45027</v>
      </c>
      <c r="CC65">
        <v>45028</v>
      </c>
      <c r="CD65">
        <v>45029</v>
      </c>
      <c r="CE65">
        <v>45030</v>
      </c>
      <c r="CF65">
        <v>45033</v>
      </c>
      <c r="CG65">
        <v>45034</v>
      </c>
      <c r="CH65">
        <v>45035</v>
      </c>
      <c r="CI65">
        <v>45036</v>
      </c>
      <c r="CJ65">
        <v>45037</v>
      </c>
      <c r="CK65">
        <v>45040</v>
      </c>
      <c r="CL65">
        <v>45041</v>
      </c>
      <c r="CM65">
        <v>45042</v>
      </c>
      <c r="CN65">
        <v>45043</v>
      </c>
      <c r="CO65">
        <v>45044</v>
      </c>
      <c r="CP65">
        <v>45048</v>
      </c>
      <c r="CQ65">
        <v>45049</v>
      </c>
      <c r="CR65">
        <v>45050</v>
      </c>
      <c r="CS65">
        <v>45051</v>
      </c>
      <c r="CT65">
        <v>45054</v>
      </c>
      <c r="CU65">
        <v>45055</v>
      </c>
      <c r="CV65">
        <v>45056</v>
      </c>
      <c r="CW65">
        <v>45057</v>
      </c>
      <c r="CX65">
        <v>45058</v>
      </c>
      <c r="CY65">
        <v>45061</v>
      </c>
      <c r="CZ65">
        <v>45062</v>
      </c>
      <c r="DA65">
        <v>45063</v>
      </c>
      <c r="DB65">
        <v>45064</v>
      </c>
      <c r="DC65">
        <v>45065</v>
      </c>
      <c r="DD65">
        <v>45068</v>
      </c>
      <c r="DE65">
        <v>45069</v>
      </c>
      <c r="DF65">
        <v>45070</v>
      </c>
      <c r="DG65">
        <v>45071</v>
      </c>
      <c r="DH65">
        <v>45072</v>
      </c>
      <c r="DI65">
        <v>45075</v>
      </c>
      <c r="DJ65">
        <v>45076</v>
      </c>
      <c r="DK65">
        <v>45077</v>
      </c>
      <c r="DL65">
        <v>45078</v>
      </c>
      <c r="DM65">
        <v>45079</v>
      </c>
      <c r="DN65">
        <v>45082</v>
      </c>
      <c r="DO65">
        <v>45083</v>
      </c>
      <c r="DP65">
        <v>45084</v>
      </c>
      <c r="DQ65">
        <v>45085</v>
      </c>
      <c r="DR65">
        <v>45086</v>
      </c>
      <c r="DS65">
        <v>45089</v>
      </c>
      <c r="DT65">
        <v>45090</v>
      </c>
      <c r="DU65">
        <v>45091</v>
      </c>
      <c r="DV65">
        <v>45092</v>
      </c>
      <c r="DW65">
        <v>45093</v>
      </c>
      <c r="DX65">
        <v>45096</v>
      </c>
      <c r="DY65">
        <v>45097</v>
      </c>
      <c r="DZ65">
        <v>45098</v>
      </c>
      <c r="EA65">
        <v>45099</v>
      </c>
      <c r="EB65">
        <v>45100</v>
      </c>
      <c r="EC65">
        <v>45103</v>
      </c>
      <c r="ED65">
        <v>45104</v>
      </c>
      <c r="EE65">
        <v>45105</v>
      </c>
      <c r="EF65">
        <v>45106</v>
      </c>
      <c r="EG65">
        <v>45107</v>
      </c>
      <c r="EH65">
        <v>45110</v>
      </c>
      <c r="EI65">
        <v>45111</v>
      </c>
      <c r="EJ65">
        <v>45112</v>
      </c>
      <c r="EK65">
        <v>45113</v>
      </c>
      <c r="EL65">
        <v>45114</v>
      </c>
      <c r="EM65">
        <v>45117</v>
      </c>
      <c r="EN65">
        <v>45118</v>
      </c>
      <c r="EO65">
        <v>45119</v>
      </c>
      <c r="EP65">
        <v>45120</v>
      </c>
      <c r="EQ65">
        <v>45121</v>
      </c>
      <c r="ER65">
        <v>45124</v>
      </c>
      <c r="ES65">
        <v>45125</v>
      </c>
      <c r="ET65">
        <v>45126</v>
      </c>
      <c r="EU65">
        <v>45127</v>
      </c>
      <c r="EV65">
        <v>45128</v>
      </c>
      <c r="EW65">
        <v>45131</v>
      </c>
      <c r="EX65">
        <v>45132</v>
      </c>
      <c r="EY65">
        <v>45133</v>
      </c>
      <c r="EZ65">
        <v>45134</v>
      </c>
      <c r="FA65">
        <v>45135</v>
      </c>
      <c r="FB65">
        <v>45138</v>
      </c>
      <c r="FC65">
        <v>45139</v>
      </c>
      <c r="FD65">
        <v>45140</v>
      </c>
      <c r="FE65">
        <v>45141</v>
      </c>
      <c r="FF65">
        <v>45142</v>
      </c>
      <c r="FG65">
        <v>45145</v>
      </c>
      <c r="FH65">
        <v>45146</v>
      </c>
      <c r="FI65">
        <v>45147</v>
      </c>
      <c r="FJ65">
        <v>45148</v>
      </c>
      <c r="FK65">
        <v>45149</v>
      </c>
      <c r="FL65">
        <v>45152</v>
      </c>
      <c r="FM65">
        <v>45153</v>
      </c>
      <c r="FN65">
        <v>45154</v>
      </c>
      <c r="FO65">
        <v>45155</v>
      </c>
      <c r="FP65">
        <v>45156</v>
      </c>
      <c r="FQ65">
        <v>45159</v>
      </c>
      <c r="FR65">
        <v>45160</v>
      </c>
      <c r="FS65">
        <v>45161</v>
      </c>
      <c r="FT65">
        <v>45162</v>
      </c>
      <c r="FU65">
        <v>45163</v>
      </c>
      <c r="FV65">
        <v>45166</v>
      </c>
      <c r="FW65">
        <v>45167</v>
      </c>
      <c r="FX65">
        <v>45168</v>
      </c>
      <c r="FY65">
        <v>45169</v>
      </c>
      <c r="FZ65">
        <v>45170</v>
      </c>
      <c r="GA65">
        <v>45173</v>
      </c>
      <c r="GB65">
        <v>45174</v>
      </c>
      <c r="GC65">
        <v>45175</v>
      </c>
      <c r="GD65">
        <v>45176</v>
      </c>
      <c r="GE65">
        <v>45177</v>
      </c>
      <c r="GF65">
        <v>45180</v>
      </c>
      <c r="GG65">
        <v>45181</v>
      </c>
      <c r="GH65">
        <v>45182</v>
      </c>
      <c r="GI65">
        <v>45183</v>
      </c>
      <c r="GJ65">
        <v>45184</v>
      </c>
      <c r="GK65">
        <v>45187</v>
      </c>
      <c r="GL65">
        <v>45188</v>
      </c>
      <c r="GM65">
        <v>45189</v>
      </c>
      <c r="GN65">
        <v>45190</v>
      </c>
      <c r="GO65">
        <v>45191</v>
      </c>
      <c r="GP65">
        <v>45194</v>
      </c>
      <c r="GQ65">
        <v>45195</v>
      </c>
      <c r="GR65">
        <v>45196</v>
      </c>
      <c r="GS65">
        <v>45197</v>
      </c>
      <c r="GT65">
        <v>45198</v>
      </c>
      <c r="GU65">
        <v>45201</v>
      </c>
      <c r="GV65">
        <v>45202</v>
      </c>
      <c r="GW65">
        <v>45203</v>
      </c>
      <c r="GX65">
        <v>45204</v>
      </c>
      <c r="GY65">
        <v>45205</v>
      </c>
      <c r="GZ65">
        <v>45208</v>
      </c>
      <c r="HA65">
        <v>45209</v>
      </c>
      <c r="HB65">
        <v>45210</v>
      </c>
      <c r="HC65">
        <v>45211</v>
      </c>
      <c r="HD65">
        <v>45212</v>
      </c>
      <c r="HE65">
        <v>45215</v>
      </c>
      <c r="HF65">
        <v>45216</v>
      </c>
      <c r="HG65">
        <v>45217</v>
      </c>
      <c r="HH65">
        <v>45218</v>
      </c>
      <c r="HI65">
        <v>45219</v>
      </c>
      <c r="HJ65">
        <v>45222</v>
      </c>
      <c r="HK65">
        <v>45223</v>
      </c>
      <c r="HL65">
        <v>45224</v>
      </c>
      <c r="HM65">
        <v>45225</v>
      </c>
      <c r="HN65">
        <v>45226</v>
      </c>
      <c r="HO65">
        <v>45229</v>
      </c>
      <c r="HP65">
        <v>45230</v>
      </c>
      <c r="HQ65">
        <v>45231</v>
      </c>
      <c r="HR65">
        <v>45232</v>
      </c>
      <c r="HS65">
        <v>45233</v>
      </c>
      <c r="HT65">
        <v>45236</v>
      </c>
      <c r="HU65">
        <v>45237</v>
      </c>
      <c r="HV65">
        <v>45238</v>
      </c>
      <c r="HW65">
        <v>45239</v>
      </c>
      <c r="HX65">
        <v>45240</v>
      </c>
      <c r="HY65">
        <v>45243</v>
      </c>
      <c r="HZ65">
        <v>45244</v>
      </c>
      <c r="IA65">
        <v>45245</v>
      </c>
      <c r="IB65">
        <v>45246</v>
      </c>
      <c r="IC65">
        <v>45247</v>
      </c>
      <c r="ID65">
        <v>45250</v>
      </c>
      <c r="IE65">
        <v>45251</v>
      </c>
      <c r="IF65">
        <v>45252</v>
      </c>
      <c r="IG65">
        <v>45253</v>
      </c>
      <c r="IH65">
        <v>45254</v>
      </c>
      <c r="II65">
        <v>45257</v>
      </c>
      <c r="IJ65">
        <v>45258</v>
      </c>
      <c r="IK65">
        <v>45259</v>
      </c>
      <c r="IL65">
        <v>45260</v>
      </c>
      <c r="IM65">
        <v>45261</v>
      </c>
      <c r="IN65">
        <v>45264</v>
      </c>
      <c r="IO65">
        <v>45265</v>
      </c>
      <c r="IP65">
        <v>45266</v>
      </c>
      <c r="IQ65">
        <v>45267</v>
      </c>
      <c r="IR65">
        <v>45268</v>
      </c>
      <c r="IS65">
        <v>45271</v>
      </c>
      <c r="IT65">
        <v>45272</v>
      </c>
      <c r="IU65">
        <v>45273</v>
      </c>
    </row>
    <row r="66" spans="1:255" x14ac:dyDescent="0.35">
      <c r="A66" s="10"/>
      <c r="B66" s="10"/>
      <c r="C66" s="10"/>
      <c r="D66" s="10"/>
      <c r="E66" s="10"/>
      <c r="F66" s="39"/>
      <c r="G66" s="10"/>
      <c r="H66" s="10"/>
      <c r="I66" s="10"/>
      <c r="J66" s="10"/>
      <c r="K66" s="39"/>
      <c r="L66" s="39"/>
      <c r="M66" s="39"/>
    </row>
    <row r="67" spans="1:255" x14ac:dyDescent="0.35">
      <c r="A67" s="10"/>
      <c r="B67" s="10" t="str">
        <f>CHAR(34)&amp;I67&amp;CHAR(34)&amp;": "&amp;C67</f>
        <v>"labels": {"label_1": [22.97, 24.51, 28.33, 28.23, 28.46, 28.53, 28.79, 29.05, 29.27, 29.84, 29.63, 29.7, 30.36, 30.29, 30.84, 32.75, 33, 33, 32.12, 32.08, 31.98, 31.72, 32, 32, 31.62, 31.28, 31.14, 31, 29.5, 26, 24.61, 24.55, 24.65, 24.89, 24.52, 24.15, 23.94, 24.23, 24.22, 24.18, 24.16, 24.27, 24.09, 23.91, 23.75, 23.98, 23.98, 23.97, 23.92, 23.95, 23.83, 23.73, 23.64, 23.21, 23.22, 23.13, 23.13, 23.29, 23.31, 23.32, 23, 23, 24.72, 23, 23, 23, 23, 23, 23, 23, 23, 23, 23, 23, 23, 23, 23, 23, 23, 23, 23, 23, 23, 23, 23, 23, 23, 23, 23, 23, 23, 23, 22, 22, 22.92, 23.12, 25, 25, 25.75, 25.44, 25.18, 25, 25, 25, 25, 25, 25, 25, 25, 25, 25, 25, 25, 25, 25.03, 28, 30.13, 31.36, 33.62, 34.84, 36.41, 36.4, 39.06, 37.99, 36.38, 37.21, 38.04, 38.36, 38.96, 38, 38.25, 37.69, 37.75, 38.18, 40, 40.44, 42.68, 44.98, 44.68, 44.59, 44, 43.86, 43.68, 43.2, 44, 46.26, 48.73, 49, 47.01, 45.95, 45.56, 45.51, 45.61, 45.67, 45.61, 46.6, 45.94, 47.41, 46.8, 46.43, 46.92, 46.64, 46.27, 46.22, 46.41, 46.12, 46.01, 46.21, 46.1, 45.32, 44.81, 44.52, 44.43, 44.14, 44.76, 47.14, 49, 49, 49, 48.73, 48.78, 49.38, 49.46, 48.84, 48.5, 48.1, 47.75, 47.34, 47.04, 46.42, 45.28, 45.25, 44.75, 43.11, 42, 41.07, 40.84, 40.48, 42.2, 42.34, 41.74, 41.18, 41.74, 36, 35.75, 36.78, 37.23, 36.94, 37.99, 37.65, 38.35, 38.15, 37.64, 40.22, 40.89, 41.55, 39.9, 40.95, 41.6, 41.95, 42.06, 40.55, 40.35, 40.2, 40.35, 40.4, 40.5, 40.4, 40.6, 40.7, 40.45, 40.55, 40.5, 40.6, 41.8, 42.83, 42.6, 43.56, 43.72, 44.7, 44.76, 45.45, 45.71, 45.65, 44.86]}</v>
      </c>
      <c r="C67" s="10" t="str">
        <f>"{"&amp;_xlfn.TEXTJOIN(", ",TRUE,E67:E67)&amp;"}"</f>
        <v>{"label_1": [22.97, 24.51, 28.33, 28.23, 28.46, 28.53, 28.79, 29.05, 29.27, 29.84, 29.63, 29.7, 30.36, 30.29, 30.84, 32.75, 33, 33, 32.12, 32.08, 31.98, 31.72, 32, 32, 31.62, 31.28, 31.14, 31, 29.5, 26, 24.61, 24.55, 24.65, 24.89, 24.52, 24.15, 23.94, 24.23, 24.22, 24.18, 24.16, 24.27, 24.09, 23.91, 23.75, 23.98, 23.98, 23.97, 23.92, 23.95, 23.83, 23.73, 23.64, 23.21, 23.22, 23.13, 23.13, 23.29, 23.31, 23.32, 23, 23, 24.72, 23, 23, 23, 23, 23, 23, 23, 23, 23, 23, 23, 23, 23, 23, 23, 23, 23, 23, 23, 23, 23, 23, 23, 23, 23, 23, 23, 23, 23, 22, 22, 22.92, 23.12, 25, 25, 25.75, 25.44, 25.18, 25, 25, 25, 25, 25, 25, 25, 25, 25, 25, 25, 25, 25, 25.03, 28, 30.13, 31.36, 33.62, 34.84, 36.41, 36.4, 39.06, 37.99, 36.38, 37.21, 38.04, 38.36, 38.96, 38, 38.25, 37.69, 37.75, 38.18, 40, 40.44, 42.68, 44.98, 44.68, 44.59, 44, 43.86, 43.68, 43.2, 44, 46.26, 48.73, 49, 47.01, 45.95, 45.56, 45.51, 45.61, 45.67, 45.61, 46.6, 45.94, 47.41, 46.8, 46.43, 46.92, 46.64, 46.27, 46.22, 46.41, 46.12, 46.01, 46.21, 46.1, 45.32, 44.81, 44.52, 44.43, 44.14, 44.76, 47.14, 49, 49, 49, 48.73, 48.78, 49.38, 49.46, 48.84, 48.5, 48.1, 47.75, 47.34, 47.04, 46.42, 45.28, 45.25, 44.75, 43.11, 42, 41.07, 40.84, 40.48, 42.2, 42.34, 41.74, 41.18, 41.74, 36, 35.75, 36.78, 37.23, 36.94, 37.99, 37.65, 38.35, 38.15, 37.64, 40.22, 40.89, 41.55, 39.9, 40.95, 41.6, 41.95, 42.06, 40.55, 40.35, 40.2, 40.35, 40.4, 40.5, 40.4, 40.6, 40.7, 40.45, 40.55, 40.5, 40.6, 41.8, 42.83, 42.6, 43.56, 43.72, 44.7, 44.76, 45.45, 45.71, 45.65, 44.86]}</v>
      </c>
      <c r="D67" s="10"/>
      <c r="E67" s="10" t="str">
        <f>CHAR(34)&amp;J67&amp;CHAR(34)&amp;": "&amp;F67</f>
        <v>"label_1": [22.97, 24.51, 28.33, 28.23, 28.46, 28.53, 28.79, 29.05, 29.27, 29.84, 29.63, 29.7, 30.36, 30.29, 30.84, 32.75, 33, 33, 32.12, 32.08, 31.98, 31.72, 32, 32, 31.62, 31.28, 31.14, 31, 29.5, 26, 24.61, 24.55, 24.65, 24.89, 24.52, 24.15, 23.94, 24.23, 24.22, 24.18, 24.16, 24.27, 24.09, 23.91, 23.75, 23.98, 23.98, 23.97, 23.92, 23.95, 23.83, 23.73, 23.64, 23.21, 23.22, 23.13, 23.13, 23.29, 23.31, 23.32, 23, 23, 24.72, 23, 23, 23, 23, 23, 23, 23, 23, 23, 23, 23, 23, 23, 23, 23, 23, 23, 23, 23, 23, 23, 23, 23, 23, 23, 23, 23, 23, 23, 22, 22, 22.92, 23.12, 25, 25, 25.75, 25.44, 25.18, 25, 25, 25, 25, 25, 25, 25, 25, 25, 25, 25, 25, 25, 25.03, 28, 30.13, 31.36, 33.62, 34.84, 36.41, 36.4, 39.06, 37.99, 36.38, 37.21, 38.04, 38.36, 38.96, 38, 38.25, 37.69, 37.75, 38.18, 40, 40.44, 42.68, 44.98, 44.68, 44.59, 44, 43.86, 43.68, 43.2, 44, 46.26, 48.73, 49, 47.01, 45.95, 45.56, 45.51, 45.61, 45.67, 45.61, 46.6, 45.94, 47.41, 46.8, 46.43, 46.92, 46.64, 46.27, 46.22, 46.41, 46.12, 46.01, 46.21, 46.1, 45.32, 44.81, 44.52, 44.43, 44.14, 44.76, 47.14, 49, 49, 49, 48.73, 48.78, 49.38, 49.46, 48.84, 48.5, 48.1, 47.75, 47.34, 47.04, 46.42, 45.28, 45.25, 44.75, 43.11, 42, 41.07, 40.84, 40.48, 42.2, 42.34, 41.74, 41.18, 41.74, 36, 35.75, 36.78, 37.23, 36.94, 37.99, 37.65, 38.35, 38.15, 37.64, 40.22, 40.89, 41.55, 39.9, 40.95, 41.6, 41.95, 42.06, 40.55, 40.35, 40.2, 40.35, 40.4, 40.5, 40.4, 40.6, 40.7, 40.45, 40.55, 40.5, 40.6, 41.8, 42.83, 42.6, 43.56, 43.72, 44.7, 44.76, 45.45, 45.71, 45.65, 44.86]</v>
      </c>
      <c r="F67" s="39" t="str" cm="1">
        <f t="array" ref="F67">"["&amp;_xlfn.TEXTJOIN(", ",FALSE,SUBSTITUTE(_xlfn.ANCHORARRAY(K67),",","."))&amp;"]"</f>
        <v>[22.97, 24.51, 28.33, 28.23, 28.46, 28.53, 28.79, 29.05, 29.27, 29.84, 29.63, 29.7, 30.36, 30.29, 30.84, 32.75, 33, 33, 32.12, 32.08, 31.98, 31.72, 32, 32, 31.62, 31.28, 31.14, 31, 29.5, 26, 24.61, 24.55, 24.65, 24.89, 24.52, 24.15, 23.94, 24.23, 24.22, 24.18, 24.16, 24.27, 24.09, 23.91, 23.75, 23.98, 23.98, 23.97, 23.92, 23.95, 23.83, 23.73, 23.64, 23.21, 23.22, 23.13, 23.13, 23.29, 23.31, 23.32, 23, 23, 24.72, 23, 23, 23, 23, 23, 23, 23, 23, 23, 23, 23, 23, 23, 23, 23, 23, 23, 23, 23, 23, 23, 23, 23, 23, 23, 23, 23, 23, 23, 22, 22, 22.92, 23.12, 25, 25, 25.75, 25.44, 25.18, 25, 25, 25, 25, 25, 25, 25, 25, 25, 25, 25, 25, 25, 25.03, 28, 30.13, 31.36, 33.62, 34.84, 36.41, 36.4, 39.06, 37.99, 36.38, 37.21, 38.04, 38.36, 38.96, 38, 38.25, 37.69, 37.75, 38.18, 40, 40.44, 42.68, 44.98, 44.68, 44.59, 44, 43.86, 43.68, 43.2, 44, 46.26, 48.73, 49, 47.01, 45.95, 45.56, 45.51, 45.61, 45.67, 45.61, 46.6, 45.94, 47.41, 46.8, 46.43, 46.92, 46.64, 46.27, 46.22, 46.41, 46.12, 46.01, 46.21, 46.1, 45.32, 44.81, 44.52, 44.43, 44.14, 44.76, 47.14, 49, 49, 49, 48.73, 48.78, 49.38, 49.46, 48.84, 48.5, 48.1, 47.75, 47.34, 47.04, 46.42, 45.28, 45.25, 44.75, 43.11, 42, 41.07, 40.84, 40.48, 42.2, 42.34, 41.74, 41.18, 41.74, 36, 35.75, 36.78, 37.23, 36.94, 37.99, 37.65, 38.35, 38.15, 37.64, 40.22, 40.89, 41.55, 39.9, 40.95, 41.6, 41.95, 42.06, 40.55, 40.35, 40.2, 40.35, 40.4, 40.5, 40.4, 40.6, 40.7, 40.45, 40.55, 40.5, 40.6, 41.8, 42.83, 42.6, 43.56, 43.72, 44.7, 44.76, 45.45, 45.71, 45.65, 44.86]</v>
      </c>
      <c r="G67" s="10"/>
      <c r="H67" s="10" t="s">
        <v>256</v>
      </c>
      <c r="I67" s="10" t="s">
        <v>261</v>
      </c>
      <c r="J67" s="10" t="s">
        <v>262</v>
      </c>
      <c r="K67" s="40" cm="1">
        <f t="array" ref="K67:IU67">TRANSPOSE('Warrants + 2026'!C4:C248)</f>
        <v>22.97</v>
      </c>
      <c r="L67" s="40">
        <v>24.51</v>
      </c>
      <c r="M67" s="40">
        <v>28.33</v>
      </c>
      <c r="N67">
        <v>28.23</v>
      </c>
      <c r="O67">
        <v>28.46</v>
      </c>
      <c r="P67">
        <v>28.53</v>
      </c>
      <c r="Q67">
        <v>28.79</v>
      </c>
      <c r="R67">
        <v>29.05</v>
      </c>
      <c r="S67">
        <v>29.27</v>
      </c>
      <c r="T67">
        <v>29.84</v>
      </c>
      <c r="U67">
        <v>29.63</v>
      </c>
      <c r="V67">
        <v>29.7</v>
      </c>
      <c r="W67">
        <v>30.36</v>
      </c>
      <c r="X67">
        <v>30.29</v>
      </c>
      <c r="Y67">
        <v>30.84</v>
      </c>
      <c r="Z67">
        <v>32.75</v>
      </c>
      <c r="AA67">
        <v>33</v>
      </c>
      <c r="AB67">
        <v>33</v>
      </c>
      <c r="AC67">
        <v>32.119999999999997</v>
      </c>
      <c r="AD67">
        <v>32.08</v>
      </c>
      <c r="AE67">
        <v>31.98</v>
      </c>
      <c r="AF67">
        <v>31.72</v>
      </c>
      <c r="AG67">
        <v>32</v>
      </c>
      <c r="AH67">
        <v>32</v>
      </c>
      <c r="AI67">
        <v>31.62</v>
      </c>
      <c r="AJ67">
        <v>31.28</v>
      </c>
      <c r="AK67">
        <v>31.14</v>
      </c>
      <c r="AL67">
        <v>31</v>
      </c>
      <c r="AM67">
        <v>29.5</v>
      </c>
      <c r="AN67">
        <v>26</v>
      </c>
      <c r="AO67">
        <v>24.61</v>
      </c>
      <c r="AP67">
        <v>24.55</v>
      </c>
      <c r="AQ67">
        <v>24.65</v>
      </c>
      <c r="AR67">
        <v>24.89</v>
      </c>
      <c r="AS67">
        <v>24.52</v>
      </c>
      <c r="AT67">
        <v>24.15</v>
      </c>
      <c r="AU67">
        <v>23.94</v>
      </c>
      <c r="AV67">
        <v>24.23</v>
      </c>
      <c r="AW67">
        <v>24.22</v>
      </c>
      <c r="AX67">
        <v>24.18</v>
      </c>
      <c r="AY67">
        <v>24.16</v>
      </c>
      <c r="AZ67">
        <v>24.27</v>
      </c>
      <c r="BA67">
        <v>24.09</v>
      </c>
      <c r="BB67">
        <v>23.91</v>
      </c>
      <c r="BC67">
        <v>23.75</v>
      </c>
      <c r="BD67">
        <v>23.98</v>
      </c>
      <c r="BE67">
        <v>23.98</v>
      </c>
      <c r="BF67">
        <v>23.97</v>
      </c>
      <c r="BG67">
        <v>23.92</v>
      </c>
      <c r="BH67">
        <v>23.95</v>
      </c>
      <c r="BI67">
        <v>23.83</v>
      </c>
      <c r="BJ67">
        <v>23.73</v>
      </c>
      <c r="BK67">
        <v>23.64</v>
      </c>
      <c r="BL67">
        <v>23.21</v>
      </c>
      <c r="BM67">
        <v>23.22</v>
      </c>
      <c r="BN67">
        <v>23.13</v>
      </c>
      <c r="BO67">
        <v>23.13</v>
      </c>
      <c r="BP67">
        <v>23.29</v>
      </c>
      <c r="BQ67">
        <v>23.31</v>
      </c>
      <c r="BR67">
        <v>23.32</v>
      </c>
      <c r="BS67">
        <v>23</v>
      </c>
      <c r="BT67">
        <v>23</v>
      </c>
      <c r="BU67">
        <v>24.72</v>
      </c>
      <c r="BV67">
        <v>23</v>
      </c>
      <c r="BW67">
        <v>23</v>
      </c>
      <c r="BX67">
        <v>23</v>
      </c>
      <c r="BY67">
        <v>23</v>
      </c>
      <c r="BZ67">
        <v>23</v>
      </c>
      <c r="CA67">
        <v>23</v>
      </c>
      <c r="CB67">
        <v>23</v>
      </c>
      <c r="CC67">
        <v>23</v>
      </c>
      <c r="CD67">
        <v>23</v>
      </c>
      <c r="CE67">
        <v>23</v>
      </c>
      <c r="CF67">
        <v>23</v>
      </c>
      <c r="CG67">
        <v>23</v>
      </c>
      <c r="CH67">
        <v>23</v>
      </c>
      <c r="CI67">
        <v>23</v>
      </c>
      <c r="CJ67">
        <v>23</v>
      </c>
      <c r="CK67">
        <v>23</v>
      </c>
      <c r="CL67">
        <v>23</v>
      </c>
      <c r="CM67">
        <v>23</v>
      </c>
      <c r="CN67">
        <v>23</v>
      </c>
      <c r="CO67">
        <v>23</v>
      </c>
      <c r="CP67">
        <v>23</v>
      </c>
      <c r="CQ67">
        <v>23</v>
      </c>
      <c r="CR67">
        <v>23</v>
      </c>
      <c r="CS67">
        <v>23</v>
      </c>
      <c r="CT67">
        <v>23</v>
      </c>
      <c r="CU67">
        <v>23</v>
      </c>
      <c r="CV67">
        <v>23</v>
      </c>
      <c r="CW67">
        <v>23</v>
      </c>
      <c r="CX67">
        <v>23</v>
      </c>
      <c r="CY67">
        <v>22</v>
      </c>
      <c r="CZ67">
        <v>22</v>
      </c>
      <c r="DA67">
        <v>22.92</v>
      </c>
      <c r="DB67">
        <v>23.12</v>
      </c>
      <c r="DC67">
        <v>25</v>
      </c>
      <c r="DD67">
        <v>25</v>
      </c>
      <c r="DE67">
        <v>25.75</v>
      </c>
      <c r="DF67">
        <v>25.44</v>
      </c>
      <c r="DG67">
        <v>25.18</v>
      </c>
      <c r="DH67">
        <v>25</v>
      </c>
      <c r="DI67">
        <v>25</v>
      </c>
      <c r="DJ67">
        <v>25</v>
      </c>
      <c r="DK67">
        <v>25</v>
      </c>
      <c r="DL67">
        <v>25</v>
      </c>
      <c r="DM67">
        <v>25</v>
      </c>
      <c r="DN67">
        <v>25</v>
      </c>
      <c r="DO67">
        <v>25</v>
      </c>
      <c r="DP67">
        <v>25</v>
      </c>
      <c r="DQ67">
        <v>25</v>
      </c>
      <c r="DR67">
        <v>25</v>
      </c>
      <c r="DS67">
        <v>25</v>
      </c>
      <c r="DT67">
        <v>25</v>
      </c>
      <c r="DU67">
        <v>25.03</v>
      </c>
      <c r="DV67">
        <v>28</v>
      </c>
      <c r="DW67">
        <v>30.13</v>
      </c>
      <c r="DX67">
        <v>31.36</v>
      </c>
      <c r="DY67">
        <v>33.619999999999997</v>
      </c>
      <c r="DZ67">
        <v>34.840000000000003</v>
      </c>
      <c r="EA67">
        <v>36.409999999999997</v>
      </c>
      <c r="EB67">
        <v>36.4</v>
      </c>
      <c r="EC67">
        <v>39.06</v>
      </c>
      <c r="ED67">
        <v>37.99</v>
      </c>
      <c r="EE67">
        <v>36.380000000000003</v>
      </c>
      <c r="EF67">
        <v>37.21</v>
      </c>
      <c r="EG67">
        <v>38.04</v>
      </c>
      <c r="EH67">
        <v>38.36</v>
      </c>
      <c r="EI67">
        <v>38.96</v>
      </c>
      <c r="EJ67">
        <v>38</v>
      </c>
      <c r="EK67">
        <v>38.25</v>
      </c>
      <c r="EL67">
        <v>37.69</v>
      </c>
      <c r="EM67">
        <v>37.75</v>
      </c>
      <c r="EN67">
        <v>38.18</v>
      </c>
      <c r="EO67">
        <v>40</v>
      </c>
      <c r="EP67">
        <v>40.44</v>
      </c>
      <c r="EQ67">
        <v>42.68</v>
      </c>
      <c r="ER67">
        <v>44.98</v>
      </c>
      <c r="ES67">
        <v>44.68</v>
      </c>
      <c r="ET67">
        <v>44.59</v>
      </c>
      <c r="EU67">
        <v>44</v>
      </c>
      <c r="EV67">
        <v>43.86</v>
      </c>
      <c r="EW67">
        <v>43.68</v>
      </c>
      <c r="EX67">
        <v>43.2</v>
      </c>
      <c r="EY67">
        <v>44</v>
      </c>
      <c r="EZ67">
        <v>46.26</v>
      </c>
      <c r="FA67">
        <v>48.73</v>
      </c>
      <c r="FB67">
        <v>49</v>
      </c>
      <c r="FC67">
        <v>47.01</v>
      </c>
      <c r="FD67">
        <v>45.95</v>
      </c>
      <c r="FE67">
        <v>45.56</v>
      </c>
      <c r="FF67">
        <v>45.51</v>
      </c>
      <c r="FG67">
        <v>45.61</v>
      </c>
      <c r="FH67">
        <v>45.67</v>
      </c>
      <c r="FI67">
        <v>45.61</v>
      </c>
      <c r="FJ67">
        <v>46.6</v>
      </c>
      <c r="FK67">
        <v>45.94</v>
      </c>
      <c r="FL67">
        <v>47.41</v>
      </c>
      <c r="FM67">
        <v>46.8</v>
      </c>
      <c r="FN67">
        <v>46.43</v>
      </c>
      <c r="FO67">
        <v>46.92</v>
      </c>
      <c r="FP67">
        <v>46.64</v>
      </c>
      <c r="FQ67">
        <v>46.27</v>
      </c>
      <c r="FR67">
        <v>46.22</v>
      </c>
      <c r="FS67">
        <v>46.41</v>
      </c>
      <c r="FT67">
        <v>46.12</v>
      </c>
      <c r="FU67">
        <v>46.01</v>
      </c>
      <c r="FV67">
        <v>46.21</v>
      </c>
      <c r="FW67">
        <v>46.1</v>
      </c>
      <c r="FX67">
        <v>45.32</v>
      </c>
      <c r="FY67">
        <v>44.81</v>
      </c>
      <c r="FZ67">
        <v>44.52</v>
      </c>
      <c r="GA67">
        <v>44.43</v>
      </c>
      <c r="GB67">
        <v>44.14</v>
      </c>
      <c r="GC67">
        <v>44.76</v>
      </c>
      <c r="GD67">
        <v>47.14</v>
      </c>
      <c r="GE67">
        <v>49</v>
      </c>
      <c r="GF67">
        <v>49</v>
      </c>
      <c r="GG67">
        <v>49</v>
      </c>
      <c r="GH67">
        <v>48.73</v>
      </c>
      <c r="GI67">
        <v>48.78</v>
      </c>
      <c r="GJ67">
        <v>49.38</v>
      </c>
      <c r="GK67">
        <v>49.46</v>
      </c>
      <c r="GL67">
        <v>48.84</v>
      </c>
      <c r="GM67">
        <v>48.5</v>
      </c>
      <c r="GN67">
        <v>48.1</v>
      </c>
      <c r="GO67">
        <v>47.75</v>
      </c>
      <c r="GP67">
        <v>47.34</v>
      </c>
      <c r="GQ67">
        <v>47.04</v>
      </c>
      <c r="GR67">
        <v>46.42</v>
      </c>
      <c r="GS67">
        <v>45.28</v>
      </c>
      <c r="GT67">
        <v>45.25</v>
      </c>
      <c r="GU67">
        <v>44.75</v>
      </c>
      <c r="GV67">
        <v>43.11</v>
      </c>
      <c r="GW67">
        <v>42</v>
      </c>
      <c r="GX67">
        <v>41.07</v>
      </c>
      <c r="GY67">
        <v>40.840000000000003</v>
      </c>
      <c r="GZ67">
        <v>40.479999999999997</v>
      </c>
      <c r="HA67">
        <v>42.2</v>
      </c>
      <c r="HB67">
        <v>42.34</v>
      </c>
      <c r="HC67">
        <v>41.74</v>
      </c>
      <c r="HD67">
        <v>41.18</v>
      </c>
      <c r="HE67">
        <v>41.74</v>
      </c>
      <c r="HF67">
        <v>36</v>
      </c>
      <c r="HG67">
        <v>35.75</v>
      </c>
      <c r="HH67">
        <v>36.78</v>
      </c>
      <c r="HI67">
        <v>37.229999999999997</v>
      </c>
      <c r="HJ67">
        <v>36.94</v>
      </c>
      <c r="HK67">
        <v>37.99</v>
      </c>
      <c r="HL67">
        <v>37.65</v>
      </c>
      <c r="HM67">
        <v>38.35</v>
      </c>
      <c r="HN67">
        <v>38.15</v>
      </c>
      <c r="HO67">
        <v>37.64</v>
      </c>
      <c r="HP67">
        <v>40.22</v>
      </c>
      <c r="HQ67">
        <v>40.89</v>
      </c>
      <c r="HR67">
        <v>41.55</v>
      </c>
      <c r="HS67">
        <v>39.9</v>
      </c>
      <c r="HT67">
        <v>40.950000000000003</v>
      </c>
      <c r="HU67">
        <v>41.6</v>
      </c>
      <c r="HV67">
        <v>41.95</v>
      </c>
      <c r="HW67">
        <v>42.06</v>
      </c>
      <c r="HX67">
        <v>40.549999999999997</v>
      </c>
      <c r="HY67">
        <v>40.35</v>
      </c>
      <c r="HZ67">
        <v>40.200000000000003</v>
      </c>
      <c r="IA67">
        <v>40.35</v>
      </c>
      <c r="IB67">
        <v>40.4</v>
      </c>
      <c r="IC67">
        <v>40.5</v>
      </c>
      <c r="ID67">
        <v>40.4</v>
      </c>
      <c r="IE67">
        <v>40.6</v>
      </c>
      <c r="IF67">
        <v>40.700000000000003</v>
      </c>
      <c r="IG67">
        <v>40.450000000000003</v>
      </c>
      <c r="IH67">
        <v>40.549999999999997</v>
      </c>
      <c r="II67">
        <v>40.5</v>
      </c>
      <c r="IJ67">
        <v>40.6</v>
      </c>
      <c r="IK67">
        <v>41.8</v>
      </c>
      <c r="IL67">
        <v>42.83</v>
      </c>
      <c r="IM67">
        <v>42.6</v>
      </c>
      <c r="IN67">
        <v>43.56</v>
      </c>
      <c r="IO67">
        <v>43.72</v>
      </c>
      <c r="IP67">
        <v>44.7</v>
      </c>
      <c r="IQ67">
        <v>44.76</v>
      </c>
      <c r="IR67">
        <v>45.45</v>
      </c>
      <c r="IS67">
        <v>45.71</v>
      </c>
      <c r="IT67">
        <v>45.65</v>
      </c>
      <c r="IU67">
        <v>44.86</v>
      </c>
    </row>
    <row r="68" spans="1:255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255" x14ac:dyDescent="0.35">
      <c r="A69" s="10"/>
      <c r="B69" s="10" t="str">
        <f>CHAR(34)&amp;I69&amp;CHAR(34)&amp;": "&amp;C69</f>
        <v>"source": {"RU": "Источник: boerse-frankfurt.de", "ENG": "Source: boerse-frankfurt.de", "UKR": "Джерело: boerse-frankfurt.de"}</v>
      </c>
      <c r="C69" s="10" t="str">
        <f>"{"&amp;_xlfn.TEXTJOIN(", ",TRUE,F69:F71)&amp;"}"</f>
        <v>{"RU": "Источник: boerse-frankfurt.de", "ENG": "Source: boerse-frankfurt.de", "UKR": "Джерело: boerse-frankfurt.de"}</v>
      </c>
      <c r="D69" s="10"/>
      <c r="E69" s="10"/>
      <c r="F69" s="10" t="str">
        <f>CHAR(34)&amp;J69&amp;CHAR(34)&amp;": "&amp;CHAR(34)&amp;K69&amp;CHAR(34)</f>
        <v>"RU": "Источник: boerse-frankfurt.de"</v>
      </c>
      <c r="G69" s="10"/>
      <c r="H69" s="10" t="s">
        <v>256</v>
      </c>
      <c r="I69" s="10" t="s">
        <v>267</v>
      </c>
      <c r="J69" s="10" t="s">
        <v>18</v>
      </c>
      <c r="K69" s="8" t="str">
        <f>Чарты!H48</f>
        <v>Источник: boerse-frankfurt.de</v>
      </c>
      <c r="L69" s="10"/>
      <c r="M69" s="10"/>
    </row>
    <row r="70" spans="1:255" x14ac:dyDescent="0.35">
      <c r="A70" s="10"/>
      <c r="B70" s="10"/>
      <c r="C70" s="10"/>
      <c r="D70" s="10"/>
      <c r="E70" s="10"/>
      <c r="F70" s="10" t="str">
        <f t="shared" ref="F70:F71" si="10">CHAR(34)&amp;J70&amp;CHAR(34)&amp;": "&amp;CHAR(34)&amp;K70&amp;CHAR(34)</f>
        <v>"ENG": "Source: boerse-frankfurt.de"</v>
      </c>
      <c r="G70" s="10"/>
      <c r="H70" s="10" t="s">
        <v>256</v>
      </c>
      <c r="I70" s="10" t="s">
        <v>267</v>
      </c>
      <c r="J70" s="10" t="s">
        <v>19</v>
      </c>
      <c r="K70" s="8" t="str">
        <f>Чарты!H49</f>
        <v>Source: boerse-frankfurt.de</v>
      </c>
      <c r="L70" s="10"/>
      <c r="M70" s="10"/>
    </row>
    <row r="71" spans="1:255" x14ac:dyDescent="0.35">
      <c r="A71" s="10"/>
      <c r="B71" s="10"/>
      <c r="C71" s="10"/>
      <c r="D71" s="10"/>
      <c r="E71" s="10"/>
      <c r="F71" s="10" t="str">
        <f t="shared" si="10"/>
        <v>"UKR": "Джерело: boerse-frankfurt.de"</v>
      </c>
      <c r="G71" s="10"/>
      <c r="H71" s="10" t="s">
        <v>256</v>
      </c>
      <c r="I71" s="10" t="s">
        <v>267</v>
      </c>
      <c r="J71" s="10" t="s">
        <v>20</v>
      </c>
      <c r="K71" s="8" t="str">
        <f>Чарты!H50</f>
        <v>Джерело: boerse-frankfurt.de</v>
      </c>
      <c r="L71" s="10"/>
      <c r="M71" s="10"/>
    </row>
    <row r="73" spans="1:255" x14ac:dyDescent="0.35">
      <c r="A73" s="61"/>
      <c r="B73" s="61"/>
      <c r="C73" s="61"/>
      <c r="D73" s="61"/>
      <c r="E73" s="61"/>
      <c r="F73" s="61"/>
      <c r="G73" s="61"/>
      <c r="H73" s="10"/>
      <c r="I73" s="10"/>
      <c r="J73" s="10"/>
      <c r="K73" s="10"/>
      <c r="L73" s="10"/>
      <c r="M73" s="10"/>
    </row>
    <row r="74" spans="1:255" x14ac:dyDescent="0.35">
      <c r="A74" s="10" t="str">
        <f>"{"&amp;CHAR(34)&amp;H74&amp;CHAR(34)&amp;": "&amp;B74&amp;"}"</f>
        <v>{"Chart1": {"name": {"RU": "Динамика украинских облигаций, против общего их рынка, ноябрь 2023 - январь 2024", "ENG": "Ukrainian bonds, against the general market, Nov 2023 - Jan 2024", "UKR": "Динаміка українських облігацій, проти  їхнього загального ринку, листопад 2023 - січень 2024"},"indexes": {"index_0": [45303, 45302, 45301, 45300, 45299, 45296, 45295, 45294, 45293, 45289, 45288, 45287, 45286, 45282, 45281, 45280, 45279, 45278, 45275, 45274, 45273, 45272, 45271, 45268, 45267, 45266, 45265, 45264, 45261, 45260, 45259, 45258, 45257, 45254, 45252, 45251, 45250, 45247]},"labels": {"label_1": [0.924006908462867, 0.924006908462867, 0.924006908462867, 0.92020725388601, 0.918825561312608, 0.913298791018998, 0.915025906735751, 0.928497409326425, 0.938169257340242, 0.938514680483592, 0.93160621761658, 0.928497409326425, 0.932987910189983, 0.932987910189983, 0.932642487046632, 0.943350604490501, 0.959585492227979, 0.980656303972366, 0.989637305699482, 0.960967184801382, 1.01381692573402, 1.02037996545769, 0.977892918825561, 0.957858376511226, 0.967530224525043, 0.963385146804836, 0.940241796200345, 0.955440414507772, 0.95993091537133, 0.960621761658031, 0.978238341968912, 0.98272884283247, 0.975129533678757, 0.991364421416235, 0.999654576856649, 0.998963730569948, 1.00172711571675, 1], "label_2": [1.05106285537422, 1.04916279597628, 1.0397814872317, 1.03241898862865, 1.03645647828591, 1.03515020823121, 1.03835652580877, 1.04310648430242, 1.04714405708519, 1.05759409877205, 1.06198790003548, 1.06495666862554, 1.06115665670534, 1.05735663291007, 1.05878167745852, 1.05688161806058, 1.05676284356683, 1.05415031533251, 1.05391284947052, 1.05533789401898, 1.04880656749562, 1.03170642479167, 1.02956891140683, 1.03123140994219, 1.03479396787548, 1.0358627720682, 1.03016270075006, 1.02422516356995, 1.03135018443594, 1.01971267093828, 1.02695646629802, 1.01888141573307, 1.01365635926441, 1.00926254612591, 1.01128138001759, 1.00629377753585, 1.00629377753585, 1], "label_3": [1.03992072536694, 1.03779726837199, 1.03241790815994, 1.03425819697421, 1.03439978814269, 1.02986977675354, 1.03298417373987, 1.03765577629751, 1.03680632838061, 1.04119484769528, 1.0436013879332, 1.04614953349589, 1.03949605095549, 1.0385051251204, 1.04218578768666, 1.04232726560486, 1.03892978537556, 1.03694791954909, 1.03907139070033, 1.04062858211535, 1.03284258257138, 1.01981882814013, 1.01684602232228, 1.0167044311538, 1.02165910279812, 1.02194228513508, 1.01896947931723, 1.01245750300761, 1.01656283998532, 1.01118347977327, 1.01443948208436, 1.0092016139468, 1.0049546858006, 0.998867482996425, 1.00368067672255, 1.00283121464937, 1.00141561440283, 1]},"label_names": {"UKR": {"label_1": "Ukraine 26", "label_2": "Emerging markets' bonds", "label_3": "Total bond market (US 67%)", "label_4": "17.11.2023 = 100%"}, "RU": {"label_1": "Ukraine 26", "label_2": "Emerging markets' bonds", "label_3": "Total bond market (US 67%)", "label_4": "17.11.2023 = 100%"}, "ENG": {"label_1": "Ukraine 26", "label_2": "Emerging markets' bonds", "label_3": "Total bond market (US 67%)", "label_4": "17.11.2023 = 100%"}},"source": {"RU": "Источник: YahooFinance, boerse-frankfurt.de", "ENG": "Source: YahooFinance, boerse-frankfurt.de", "UKR": "Джерело: YahooFinance, boerse-frankfurt.de"}}}</v>
      </c>
      <c r="B74" s="10" t="str">
        <f>"{"&amp;_xlfn.TEXTJOIN(",",TRUE,B75:B100)&amp;"}"</f>
        <v>{"name": {"RU": "Динамика украинских облигаций, против общего их рынка, ноябрь 2023 - январь 2024", "ENG": "Ukrainian bonds, against the general market, Nov 2023 - Jan 2024", "UKR": "Динаміка українських облігацій, проти  їхнього загального ринку, листопад 2023 - січень 2024"},"indexes": {"index_0": [45303, 45302, 45301, 45300, 45299, 45296, 45295, 45294, 45293, 45289, 45288, 45287, 45286, 45282, 45281, 45280, 45279, 45278, 45275, 45274, 45273, 45272, 45271, 45268, 45267, 45266, 45265, 45264, 45261, 45260, 45259, 45258, 45257, 45254, 45252, 45251, 45250, 45247]},"labels": {"label_1": [0.924006908462867, 0.924006908462867, 0.924006908462867, 0.92020725388601, 0.918825561312608, 0.913298791018998, 0.915025906735751, 0.928497409326425, 0.938169257340242, 0.938514680483592, 0.93160621761658, 0.928497409326425, 0.932987910189983, 0.932987910189983, 0.932642487046632, 0.943350604490501, 0.959585492227979, 0.980656303972366, 0.989637305699482, 0.960967184801382, 1.01381692573402, 1.02037996545769, 0.977892918825561, 0.957858376511226, 0.967530224525043, 0.963385146804836, 0.940241796200345, 0.955440414507772, 0.95993091537133, 0.960621761658031, 0.978238341968912, 0.98272884283247, 0.975129533678757, 0.991364421416235, 0.999654576856649, 0.998963730569948, 1.00172711571675, 1], "label_2": [1.05106285537422, 1.04916279597628, 1.0397814872317, 1.03241898862865, 1.03645647828591, 1.03515020823121, 1.03835652580877, 1.04310648430242, 1.04714405708519, 1.05759409877205, 1.06198790003548, 1.06495666862554, 1.06115665670534, 1.05735663291007, 1.05878167745852, 1.05688161806058, 1.05676284356683, 1.05415031533251, 1.05391284947052, 1.05533789401898, 1.04880656749562, 1.03170642479167, 1.02956891140683, 1.03123140994219, 1.03479396787548, 1.0358627720682, 1.03016270075006, 1.02422516356995, 1.03135018443594, 1.01971267093828, 1.02695646629802, 1.01888141573307, 1.01365635926441, 1.00926254612591, 1.01128138001759, 1.00629377753585, 1.00629377753585, 1], "label_3": [1.03992072536694, 1.03779726837199, 1.03241790815994, 1.03425819697421, 1.03439978814269, 1.02986977675354, 1.03298417373987, 1.03765577629751, 1.03680632838061, 1.04119484769528, 1.0436013879332, 1.04614953349589, 1.03949605095549, 1.0385051251204, 1.04218578768666, 1.04232726560486, 1.03892978537556, 1.03694791954909, 1.03907139070033, 1.04062858211535, 1.03284258257138, 1.01981882814013, 1.01684602232228, 1.0167044311538, 1.02165910279812, 1.02194228513508, 1.01896947931723, 1.01245750300761, 1.01656283998532, 1.01118347977327, 1.01443948208436, 1.0092016139468, 1.0049546858006, 0.998867482996425, 1.00368067672255, 1.00283121464937, 1.00141561440283, 1]},"label_names": {"UKR": {"label_1": "Ukraine 26", "label_2": "Emerging markets' bonds", "label_3": "Total bond market (US 67%)", "label_4": "17.11.2023 = 100%"}, "RU": {"label_1": "Ukraine 26", "label_2": "Emerging markets' bonds", "label_3": "Total bond market (US 67%)", "label_4": "17.11.2023 = 100%"}, "ENG": {"label_1": "Ukraine 26", "label_2": "Emerging markets' bonds", "label_3": "Total bond market (US 67%)", "label_4": "17.11.2023 = 100%"}},"source": {"RU": "Источник: YahooFinance, boerse-frankfurt.de", "ENG": "Source: YahooFinance, boerse-frankfurt.de", "UKR": "Джерело: YahooFinance, boerse-frankfurt.de"}}</v>
      </c>
      <c r="C74" s="10"/>
      <c r="D74" s="10"/>
      <c r="E74" s="10"/>
      <c r="F74" s="10"/>
      <c r="G74" s="10"/>
      <c r="H74" s="10" t="s">
        <v>256</v>
      </c>
      <c r="I74" s="10"/>
      <c r="J74" s="10"/>
      <c r="K74" s="10"/>
      <c r="L74" s="10"/>
      <c r="M74" s="10"/>
    </row>
    <row r="75" spans="1:255" x14ac:dyDescent="0.35">
      <c r="A75" s="10"/>
      <c r="B75" s="10" t="str">
        <f>CHAR(34)&amp;I75&amp;CHAR(34)&amp;": "&amp;C75</f>
        <v>"name": {"RU": "Динамика украинских облигаций, против общего их рынка, ноябрь 2023 - январь 2024", "ENG": "Ukrainian bonds, against the general market, Nov 2023 - Jan 2024", "UKR": "Динаміка українських облігацій, проти  їхнього загального ринку, листопад 2023 - січень 2024"}</v>
      </c>
      <c r="C75" s="10" t="str">
        <f>"{"&amp;_xlfn.TEXTJOIN(", ",TRUE,F75:F77)&amp;"}"</f>
        <v>{"RU": "Динамика украинских облигаций, против общего их рынка, ноябрь 2023 - январь 2024", "ENG": "Ukrainian bonds, against the general market, Nov 2023 - Jan 2024", "UKR": "Динаміка українських облігацій, проти  їхнього загального ринку, листопад 2023 - січень 2024"}</v>
      </c>
      <c r="D75" s="10"/>
      <c r="E75" s="10"/>
      <c r="F75" s="10" t="str">
        <f>CHAR(34)&amp;J75&amp;CHAR(34)&amp;": "&amp;CHAR(34)&amp;K75&amp;CHAR(34)</f>
        <v>"RU": "Динамика украинских облигаций, против общего их рынка, ноябрь 2023 - январь 2024"</v>
      </c>
      <c r="G75" s="10"/>
      <c r="H75" s="10" t="s">
        <v>256</v>
      </c>
      <c r="I75" s="10" t="s">
        <v>257</v>
      </c>
      <c r="J75" s="10" t="s">
        <v>18</v>
      </c>
      <c r="K75" s="10" t="str">
        <f>Чарты!H54</f>
        <v>Динамика украинских облигаций, против общего их рынка, ноябрь 2023 - январь 2024</v>
      </c>
      <c r="L75" s="10"/>
      <c r="M75" s="10"/>
    </row>
    <row r="76" spans="1:255" x14ac:dyDescent="0.35">
      <c r="A76" s="10"/>
      <c r="B76" s="10"/>
      <c r="C76" s="10"/>
      <c r="D76" s="10"/>
      <c r="E76" s="10"/>
      <c r="F76" s="10" t="str">
        <f t="shared" ref="F76:F77" si="11">CHAR(34)&amp;J76&amp;CHAR(34)&amp;": "&amp;CHAR(34)&amp;K76&amp;CHAR(34)</f>
        <v>"ENG": "Ukrainian bonds, against the general market, Nov 2023 - Jan 2024"</v>
      </c>
      <c r="G76" s="10"/>
      <c r="H76" s="10" t="s">
        <v>256</v>
      </c>
      <c r="I76" s="10" t="s">
        <v>257</v>
      </c>
      <c r="J76" s="10" t="s">
        <v>19</v>
      </c>
      <c r="K76" s="10" t="str">
        <f>Чарты!H55</f>
        <v>Ukrainian bonds, against the general market, Nov 2023 - Jan 2024</v>
      </c>
      <c r="L76" s="10"/>
      <c r="M76" s="10"/>
    </row>
    <row r="77" spans="1:255" x14ac:dyDescent="0.35">
      <c r="A77" s="10"/>
      <c r="B77" s="10"/>
      <c r="C77" s="10"/>
      <c r="D77" s="10"/>
      <c r="E77" s="10"/>
      <c r="F77" s="10" t="str">
        <f t="shared" si="11"/>
        <v>"UKR": "Динаміка українських облігацій, проти  їхнього загального ринку, листопад 2023 - січень 2024"</v>
      </c>
      <c r="G77" s="10"/>
      <c r="H77" s="10" t="s">
        <v>256</v>
      </c>
      <c r="I77" s="10" t="s">
        <v>257</v>
      </c>
      <c r="J77" s="10" t="s">
        <v>20</v>
      </c>
      <c r="K77" s="10" t="str">
        <f>Чарты!H56</f>
        <v>Динаміка українських облігацій, проти  їхнього загального ринку, листопад 2023 - січень 2024</v>
      </c>
      <c r="L77" s="10"/>
      <c r="M77" s="10"/>
    </row>
    <row r="78" spans="1:255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255" x14ac:dyDescent="0.35">
      <c r="A79" s="10"/>
      <c r="B79" s="10" t="str">
        <f>CHAR(34)&amp;I79&amp;CHAR(34)&amp;": "&amp;C79</f>
        <v>"indexes": {"index_0": [45303, 45302, 45301, 45300, 45299, 45296, 45295, 45294, 45293, 45289, 45288, 45287, 45286, 45282, 45281, 45280, 45279, 45278, 45275, 45274, 45273, 45272, 45271, 45268, 45267, 45266, 45265, 45264, 45261, 45260, 45259, 45258, 45257, 45254, 45252, 45251, 45250, 45247]}</v>
      </c>
      <c r="C79" s="10" t="str">
        <f>"{"&amp;_xlfn.TEXTJOIN(", ",TRUE,E79:E79)&amp;"}"</f>
        <v>{"index_0": [45303, 45302, 45301, 45300, 45299, 45296, 45295, 45294, 45293, 45289, 45288, 45287, 45286, 45282, 45281, 45280, 45279, 45278, 45275, 45274, 45273, 45272, 45271, 45268, 45267, 45266, 45265, 45264, 45261, 45260, 45259, 45258, 45257, 45254, 45252, 45251, 45250, 45247]}</v>
      </c>
      <c r="D79" s="10"/>
      <c r="E79" s="10" t="str">
        <f>CHAR(34)&amp;J79&amp;CHAR(34)&amp;": "&amp;F79</f>
        <v>"index_0": [45303, 45302, 45301, 45300, 45299, 45296, 45295, 45294, 45293, 45289, 45288, 45287, 45286, 45282, 45281, 45280, 45279, 45278, 45275, 45274, 45273, 45272, 45271, 45268, 45267, 45266, 45265, 45264, 45261, 45260, 45259, 45258, 45257, 45254, 45252, 45251, 45250, 45247]</v>
      </c>
      <c r="F79" s="39" t="str" cm="1">
        <f t="array" ref="F79">"["&amp;_xlfn.TEXTJOIN(", ",FALSE,SUBSTITUTE(_xlfn.ANCHORARRAY(K79),",","."))&amp;"]"</f>
        <v>[45303, 45302, 45301, 45300, 45299, 45296, 45295, 45294, 45293, 45289, 45288, 45287, 45286, 45282, 45281, 45280, 45279, 45278, 45275, 45274, 45273, 45272, 45271, 45268, 45267, 45266, 45265, 45264, 45261, 45260, 45259, 45258, 45257, 45254, 45252, 45251, 45250, 45247]</v>
      </c>
      <c r="G79" s="10"/>
      <c r="H79" s="10" t="s">
        <v>256</v>
      </c>
      <c r="I79" s="10" t="s">
        <v>258</v>
      </c>
      <c r="J79" s="10" t="s">
        <v>259</v>
      </c>
      <c r="K79" s="16" cm="1">
        <f t="array" ref="K79:AV79">TRANSPOSE('Динаміка активів'!A2:A39)</f>
        <v>45303</v>
      </c>
      <c r="L79" s="16">
        <v>45302</v>
      </c>
      <c r="M79" s="16">
        <v>45301</v>
      </c>
      <c r="N79">
        <v>45300</v>
      </c>
      <c r="O79">
        <v>45299</v>
      </c>
      <c r="P79">
        <v>45296</v>
      </c>
      <c r="Q79">
        <v>45295</v>
      </c>
      <c r="R79">
        <v>45294</v>
      </c>
      <c r="S79">
        <v>45293</v>
      </c>
      <c r="T79">
        <v>45289</v>
      </c>
      <c r="U79">
        <v>45288</v>
      </c>
      <c r="V79">
        <v>45287</v>
      </c>
      <c r="W79">
        <v>45286</v>
      </c>
      <c r="X79">
        <v>45282</v>
      </c>
      <c r="Y79">
        <v>45281</v>
      </c>
      <c r="Z79">
        <v>45280</v>
      </c>
      <c r="AA79">
        <v>45279</v>
      </c>
      <c r="AB79">
        <v>45278</v>
      </c>
      <c r="AC79">
        <v>45275</v>
      </c>
      <c r="AD79">
        <v>45274</v>
      </c>
      <c r="AE79">
        <v>45273</v>
      </c>
      <c r="AF79">
        <v>45272</v>
      </c>
      <c r="AG79">
        <v>45271</v>
      </c>
      <c r="AH79">
        <v>45268</v>
      </c>
      <c r="AI79">
        <v>45267</v>
      </c>
      <c r="AJ79">
        <v>45266</v>
      </c>
      <c r="AK79">
        <v>45265</v>
      </c>
      <c r="AL79">
        <v>45264</v>
      </c>
      <c r="AM79">
        <v>45261</v>
      </c>
      <c r="AN79">
        <v>45260</v>
      </c>
      <c r="AO79">
        <v>45259</v>
      </c>
      <c r="AP79">
        <v>45258</v>
      </c>
      <c r="AQ79">
        <v>45257</v>
      </c>
      <c r="AR79">
        <v>45254</v>
      </c>
      <c r="AS79">
        <v>45252</v>
      </c>
      <c r="AT79">
        <v>45251</v>
      </c>
      <c r="AU79">
        <v>45250</v>
      </c>
      <c r="AV79">
        <v>45247</v>
      </c>
    </row>
    <row r="80" spans="1:255" x14ac:dyDescent="0.35">
      <c r="A80" s="10"/>
      <c r="B80" s="10"/>
      <c r="C80" s="10"/>
      <c r="D80" s="10"/>
      <c r="E80" s="10"/>
      <c r="F80" s="39"/>
      <c r="G80" s="10"/>
      <c r="H80" s="10"/>
      <c r="I80" s="10"/>
      <c r="J80" s="10"/>
      <c r="K80" s="39"/>
      <c r="L80" s="39"/>
      <c r="M80" s="39"/>
    </row>
    <row r="81" spans="1:48" x14ac:dyDescent="0.35">
      <c r="A81" s="10"/>
      <c r="B81" s="10" t="str">
        <f>CHAR(34)&amp;I81&amp;CHAR(34)&amp;": "&amp;C81</f>
        <v>"labels": {"label_1": [0.924006908462867, 0.924006908462867, 0.924006908462867, 0.92020725388601, 0.918825561312608, 0.913298791018998, 0.915025906735751, 0.928497409326425, 0.938169257340242, 0.938514680483592, 0.93160621761658, 0.928497409326425, 0.932987910189983, 0.932987910189983, 0.932642487046632, 0.943350604490501, 0.959585492227979, 0.980656303972366, 0.989637305699482, 0.960967184801382, 1.01381692573402, 1.02037996545769, 0.977892918825561, 0.957858376511226, 0.967530224525043, 0.963385146804836, 0.940241796200345, 0.955440414507772, 0.95993091537133, 0.960621761658031, 0.978238341968912, 0.98272884283247, 0.975129533678757, 0.991364421416235, 0.999654576856649, 0.998963730569948, 1.00172711571675, 1], "label_2": [1.05106285537422, 1.04916279597628, 1.0397814872317, 1.03241898862865, 1.03645647828591, 1.03515020823121, 1.03835652580877, 1.04310648430242, 1.04714405708519, 1.05759409877205, 1.06198790003548, 1.06495666862554, 1.06115665670534, 1.05735663291007, 1.05878167745852, 1.05688161806058, 1.05676284356683, 1.05415031533251, 1.05391284947052, 1.05533789401898, 1.04880656749562, 1.03170642479167, 1.02956891140683, 1.03123140994219, 1.03479396787548, 1.0358627720682, 1.03016270075006, 1.02422516356995, 1.03135018443594, 1.01971267093828, 1.02695646629802, 1.01888141573307, 1.01365635926441, 1.00926254612591, 1.01128138001759, 1.00629377753585, 1.00629377753585, 1], "label_3": [1.03992072536694, 1.03779726837199, 1.03241790815994, 1.03425819697421, 1.03439978814269, 1.02986977675354, 1.03298417373987, 1.03765577629751, 1.03680632838061, 1.04119484769528, 1.0436013879332, 1.04614953349589, 1.03949605095549, 1.0385051251204, 1.04218578768666, 1.04232726560486, 1.03892978537556, 1.03694791954909, 1.03907139070033, 1.04062858211535, 1.03284258257138, 1.01981882814013, 1.01684602232228, 1.0167044311538, 1.02165910279812, 1.02194228513508, 1.01896947931723, 1.01245750300761, 1.01656283998532, 1.01118347977327, 1.01443948208436, 1.0092016139468, 1.0049546858006, 0.998867482996425, 1.00368067672255, 1.00283121464937, 1.00141561440283, 1]}</v>
      </c>
      <c r="C81" s="10" t="str">
        <f>"{"&amp;_xlfn.TEXTJOIN(", ",TRUE,E81:E83)&amp;"}"</f>
        <v>{"label_1": [0.924006908462867, 0.924006908462867, 0.924006908462867, 0.92020725388601, 0.918825561312608, 0.913298791018998, 0.915025906735751, 0.928497409326425, 0.938169257340242, 0.938514680483592, 0.93160621761658, 0.928497409326425, 0.932987910189983, 0.932987910189983, 0.932642487046632, 0.943350604490501, 0.959585492227979, 0.980656303972366, 0.989637305699482, 0.960967184801382, 1.01381692573402, 1.02037996545769, 0.977892918825561, 0.957858376511226, 0.967530224525043, 0.963385146804836, 0.940241796200345, 0.955440414507772, 0.95993091537133, 0.960621761658031, 0.978238341968912, 0.98272884283247, 0.975129533678757, 0.991364421416235, 0.999654576856649, 0.998963730569948, 1.00172711571675, 1], "label_2": [1.05106285537422, 1.04916279597628, 1.0397814872317, 1.03241898862865, 1.03645647828591, 1.03515020823121, 1.03835652580877, 1.04310648430242, 1.04714405708519, 1.05759409877205, 1.06198790003548, 1.06495666862554, 1.06115665670534, 1.05735663291007, 1.05878167745852, 1.05688161806058, 1.05676284356683, 1.05415031533251, 1.05391284947052, 1.05533789401898, 1.04880656749562, 1.03170642479167, 1.02956891140683, 1.03123140994219, 1.03479396787548, 1.0358627720682, 1.03016270075006, 1.02422516356995, 1.03135018443594, 1.01971267093828, 1.02695646629802, 1.01888141573307, 1.01365635926441, 1.00926254612591, 1.01128138001759, 1.00629377753585, 1.00629377753585, 1], "label_3": [1.03992072536694, 1.03779726837199, 1.03241790815994, 1.03425819697421, 1.03439978814269, 1.02986977675354, 1.03298417373987, 1.03765577629751, 1.03680632838061, 1.04119484769528, 1.0436013879332, 1.04614953349589, 1.03949605095549, 1.0385051251204, 1.04218578768666, 1.04232726560486, 1.03892978537556, 1.03694791954909, 1.03907139070033, 1.04062858211535, 1.03284258257138, 1.01981882814013, 1.01684602232228, 1.0167044311538, 1.02165910279812, 1.02194228513508, 1.01896947931723, 1.01245750300761, 1.01656283998532, 1.01118347977327, 1.01443948208436, 1.0092016139468, 1.0049546858006, 0.998867482996425, 1.00368067672255, 1.00283121464937, 1.00141561440283, 1]}</v>
      </c>
      <c r="D81" s="10"/>
      <c r="E81" s="10" t="str">
        <f>CHAR(34)&amp;J81&amp;CHAR(34)&amp;": "&amp;F81</f>
        <v>"label_1": [0.924006908462867, 0.924006908462867, 0.924006908462867, 0.92020725388601, 0.918825561312608, 0.913298791018998, 0.915025906735751, 0.928497409326425, 0.938169257340242, 0.938514680483592, 0.93160621761658, 0.928497409326425, 0.932987910189983, 0.932987910189983, 0.932642487046632, 0.943350604490501, 0.959585492227979, 0.980656303972366, 0.989637305699482, 0.960967184801382, 1.01381692573402, 1.02037996545769, 0.977892918825561, 0.957858376511226, 0.967530224525043, 0.963385146804836, 0.940241796200345, 0.955440414507772, 0.95993091537133, 0.960621761658031, 0.978238341968912, 0.98272884283247, 0.975129533678757, 0.991364421416235, 0.999654576856649, 0.998963730569948, 1.00172711571675, 1]</v>
      </c>
      <c r="F81" s="39" t="str" cm="1">
        <f t="array" ref="F81">"["&amp;_xlfn.TEXTJOIN(", ",FALSE,SUBSTITUTE(_xlfn.ANCHORARRAY(K81),",","."))&amp;"]"</f>
        <v>[0.924006908462867, 0.924006908462867, 0.924006908462867, 0.92020725388601, 0.918825561312608, 0.913298791018998, 0.915025906735751, 0.928497409326425, 0.938169257340242, 0.938514680483592, 0.93160621761658, 0.928497409326425, 0.932987910189983, 0.932987910189983, 0.932642487046632, 0.943350604490501, 0.959585492227979, 0.980656303972366, 0.989637305699482, 0.960967184801382, 1.01381692573402, 1.02037996545769, 0.977892918825561, 0.957858376511226, 0.967530224525043, 0.963385146804836, 0.940241796200345, 0.955440414507772, 0.95993091537133, 0.960621761658031, 0.978238341968912, 0.98272884283247, 0.975129533678757, 0.991364421416235, 0.999654576856649, 0.998963730569948, 1.00172711571675, 1]</v>
      </c>
      <c r="G81" s="10"/>
      <c r="H81" s="10" t="s">
        <v>256</v>
      </c>
      <c r="I81" s="10" t="s">
        <v>261</v>
      </c>
      <c r="J81" s="10" t="s">
        <v>262</v>
      </c>
      <c r="K81" s="40" cm="1">
        <f t="array" ref="K81:AV81">TRANSPOSE('Динаміка активів'!O2:O39)</f>
        <v>0.92400690846286704</v>
      </c>
      <c r="L81" s="40">
        <v>0.92400690846286704</v>
      </c>
      <c r="M81" s="40">
        <v>0.92400690846286704</v>
      </c>
      <c r="N81">
        <v>0.92020725388601043</v>
      </c>
      <c r="O81">
        <v>0.91882556131260806</v>
      </c>
      <c r="P81">
        <v>0.91329879101899836</v>
      </c>
      <c r="Q81">
        <v>0.91502590673575124</v>
      </c>
      <c r="R81">
        <v>0.92849740932642488</v>
      </c>
      <c r="S81">
        <v>0.93816925734024181</v>
      </c>
      <c r="T81">
        <v>0.93851468048359243</v>
      </c>
      <c r="U81">
        <v>0.93160621761658025</v>
      </c>
      <c r="V81">
        <v>0.92849740932642488</v>
      </c>
      <c r="W81">
        <v>0.93298791018998284</v>
      </c>
      <c r="X81">
        <v>0.93298791018998284</v>
      </c>
      <c r="Y81">
        <v>0.93264248704663211</v>
      </c>
      <c r="Z81">
        <v>0.94335060449050079</v>
      </c>
      <c r="AA81">
        <v>0.95958549222797929</v>
      </c>
      <c r="AB81">
        <v>0.98065630397236614</v>
      </c>
      <c r="AC81">
        <v>0.98963730569948183</v>
      </c>
      <c r="AD81">
        <v>0.96096718480138177</v>
      </c>
      <c r="AE81">
        <v>1.0138169257340242</v>
      </c>
      <c r="AF81">
        <v>1.0203799654576857</v>
      </c>
      <c r="AG81">
        <v>0.97789291882556129</v>
      </c>
      <c r="AH81">
        <v>0.95785837651122629</v>
      </c>
      <c r="AI81">
        <v>0.96753022452504323</v>
      </c>
      <c r="AJ81">
        <v>0.963385146804836</v>
      </c>
      <c r="AK81">
        <v>0.94024179620034543</v>
      </c>
      <c r="AL81">
        <v>0.95544041450777206</v>
      </c>
      <c r="AM81">
        <v>0.95993091537132991</v>
      </c>
      <c r="AN81">
        <v>0.96062176165803104</v>
      </c>
      <c r="AO81">
        <v>0.97823834196891191</v>
      </c>
      <c r="AP81">
        <v>0.98272884283246975</v>
      </c>
      <c r="AQ81">
        <v>0.97512953367875654</v>
      </c>
      <c r="AR81">
        <v>0.99136442141623493</v>
      </c>
      <c r="AS81">
        <v>0.99965457685664949</v>
      </c>
      <c r="AT81">
        <v>0.99896373056994825</v>
      </c>
      <c r="AU81">
        <v>1.0017271157167531</v>
      </c>
      <c r="AV81">
        <v>1</v>
      </c>
    </row>
    <row r="82" spans="1:48" s="10" customFormat="1" x14ac:dyDescent="0.35">
      <c r="E82" s="10" t="str">
        <f>CHAR(34)&amp;J82&amp;CHAR(34)&amp;": "&amp;F82</f>
        <v>"label_2": [1.05106285537422, 1.04916279597628, 1.0397814872317, 1.03241898862865, 1.03645647828591, 1.03515020823121, 1.03835652580877, 1.04310648430242, 1.04714405708519, 1.05759409877205, 1.06198790003548, 1.06495666862554, 1.06115665670534, 1.05735663291007, 1.05878167745852, 1.05688161806058, 1.05676284356683, 1.05415031533251, 1.05391284947052, 1.05533789401898, 1.04880656749562, 1.03170642479167, 1.02956891140683, 1.03123140994219, 1.03479396787548, 1.0358627720682, 1.03016270075006, 1.02422516356995, 1.03135018443594, 1.01971267093828, 1.02695646629802, 1.01888141573307, 1.01365635926441, 1.00926254612591, 1.01128138001759, 1.00629377753585, 1.00629377753585, 1]</v>
      </c>
      <c r="F82" s="39" t="str" cm="1">
        <f t="array" ref="F82">"["&amp;_xlfn.TEXTJOIN(", ",FALSE,SUBSTITUTE(_xlfn.ANCHORARRAY(K82),",","."))&amp;"]"</f>
        <v>[1.05106285537422, 1.04916279597628, 1.0397814872317, 1.03241898862865, 1.03645647828591, 1.03515020823121, 1.03835652580877, 1.04310648430242, 1.04714405708519, 1.05759409877205, 1.06198790003548, 1.06495666862554, 1.06115665670534, 1.05735663291007, 1.05878167745852, 1.05688161806058, 1.05676284356683, 1.05415031533251, 1.05391284947052, 1.05533789401898, 1.04880656749562, 1.03170642479167, 1.02956891140683, 1.03123140994219, 1.03479396787548, 1.0358627720682, 1.03016270075006, 1.02422516356995, 1.03135018443594, 1.01971267093828, 1.02695646629802, 1.01888141573307, 1.01365635926441, 1.00926254612591, 1.01128138001759, 1.00629377753585, 1.00629377753585, 1]</v>
      </c>
      <c r="H82" s="10" t="s">
        <v>256</v>
      </c>
      <c r="I82" s="10" t="s">
        <v>261</v>
      </c>
      <c r="J82" s="10" t="s">
        <v>263</v>
      </c>
      <c r="K82" s="40" cm="1">
        <f t="array" ref="K82:AV82">TRANSPOSE('Динаміка активів'!J2:J39)</f>
        <v>1.0510628553742176</v>
      </c>
      <c r="L82" s="40">
        <v>1.049162795976283</v>
      </c>
      <c r="M82" s="40">
        <v>1.0397814872317004</v>
      </c>
      <c r="N82" s="10">
        <v>1.0324189886286546</v>
      </c>
      <c r="O82" s="10">
        <v>1.03645647828591</v>
      </c>
      <c r="P82" s="10">
        <v>1.0351502082312103</v>
      </c>
      <c r="Q82" s="10">
        <v>1.0383565258087701</v>
      </c>
      <c r="R82" s="10">
        <v>1.0431064843024165</v>
      </c>
      <c r="S82" s="10">
        <v>1.0471440570851926</v>
      </c>
      <c r="T82" s="10">
        <v>1.0575940987720471</v>
      </c>
      <c r="U82" s="10">
        <v>1.0619879000354817</v>
      </c>
      <c r="V82" s="10">
        <v>1.0649566686255394</v>
      </c>
      <c r="W82" s="10">
        <v>1.0611566567053397</v>
      </c>
      <c r="X82" s="10">
        <v>1.0573566329100659</v>
      </c>
      <c r="Y82" s="10">
        <v>1.0587816774585166</v>
      </c>
      <c r="Z82" s="10">
        <v>1.0568816180605822</v>
      </c>
      <c r="AA82" s="10">
        <v>1.056762843566831</v>
      </c>
      <c r="AB82" s="10">
        <v>1.0541503153325058</v>
      </c>
      <c r="AC82" s="10">
        <v>1.0539128494705243</v>
      </c>
      <c r="AD82" s="10">
        <v>1.055337894018975</v>
      </c>
      <c r="AE82" s="10">
        <v>1.0488065674956248</v>
      </c>
      <c r="AF82" s="10">
        <v>1.0317064247916687</v>
      </c>
      <c r="AG82" s="10">
        <v>1.0295689114068272</v>
      </c>
      <c r="AH82" s="10">
        <v>1.0312314099421851</v>
      </c>
      <c r="AI82" s="10">
        <v>1.0347939678754776</v>
      </c>
      <c r="AJ82" s="10">
        <v>1.0358627720681959</v>
      </c>
      <c r="AK82" s="10">
        <v>1.0301627007500618</v>
      </c>
      <c r="AL82" s="10">
        <v>1.0242251635699462</v>
      </c>
      <c r="AM82" s="10">
        <v>1.0313501844359363</v>
      </c>
      <c r="AN82" s="10">
        <v>1.0197126709382813</v>
      </c>
      <c r="AO82" s="10">
        <v>1.0269564662980224</v>
      </c>
      <c r="AP82" s="10">
        <v>1.0188814157330652</v>
      </c>
      <c r="AQ82" s="10">
        <v>1.0136563592644148</v>
      </c>
      <c r="AR82" s="10">
        <v>1.0092625461259062</v>
      </c>
      <c r="AS82" s="10">
        <v>1.0112813800175915</v>
      </c>
      <c r="AT82" s="10">
        <v>1.0062937775358483</v>
      </c>
      <c r="AU82" s="10">
        <v>1.0062937775358483</v>
      </c>
      <c r="AV82" s="10">
        <v>1</v>
      </c>
    </row>
    <row r="83" spans="1:48" s="10" customFormat="1" x14ac:dyDescent="0.35">
      <c r="E83" s="10" t="str">
        <f>CHAR(34)&amp;J83&amp;CHAR(34)&amp;": "&amp;F83</f>
        <v>"label_3": [1.03992072536694, 1.03779726837199, 1.03241790815994, 1.03425819697421, 1.03439978814269, 1.02986977675354, 1.03298417373987, 1.03765577629751, 1.03680632838061, 1.04119484769528, 1.0436013879332, 1.04614953349589, 1.03949605095549, 1.0385051251204, 1.04218578768666, 1.04232726560486, 1.03892978537556, 1.03694791954909, 1.03907139070033, 1.04062858211535, 1.03284258257138, 1.01981882814013, 1.01684602232228, 1.0167044311538, 1.02165910279812, 1.02194228513508, 1.01896947931723, 1.01245750300761, 1.01656283998532, 1.01118347977327, 1.01443948208436, 1.0092016139468, 1.0049546858006, 0.998867482996425, 1.00368067672255, 1.00283121464937, 1.00141561440283, 1]</v>
      </c>
      <c r="F83" s="39" t="str" cm="1">
        <f t="array" ref="F83">"["&amp;_xlfn.TEXTJOIN(", ",FALSE,SUBSTITUTE(_xlfn.ANCHORARRAY(K83),",","."))&amp;"]"</f>
        <v>[1.03992072536694, 1.03779726837199, 1.03241790815994, 1.03425819697421, 1.03439978814269, 1.02986977675354, 1.03298417373987, 1.03765577629751, 1.03680632838061, 1.04119484769528, 1.0436013879332, 1.04614953349589, 1.03949605095549, 1.0385051251204, 1.04218578768666, 1.04232726560486, 1.03892978537556, 1.03694791954909, 1.03907139070033, 1.04062858211535, 1.03284258257138, 1.01981882814013, 1.01684602232228, 1.0167044311538, 1.02165910279812, 1.02194228513508, 1.01896947931723, 1.01245750300761, 1.01656283998532, 1.01118347977327, 1.01443948208436, 1.0092016139468, 1.0049546858006, 0.998867482996425, 1.00368067672255, 1.00283121464937, 1.00141561440283, 1]</v>
      </c>
      <c r="H83" s="10" t="s">
        <v>256</v>
      </c>
      <c r="I83" s="10" t="s">
        <v>261</v>
      </c>
      <c r="J83" s="10" t="s">
        <v>264</v>
      </c>
      <c r="K83" s="40" cm="1">
        <f t="array" ref="K83:AV83">TRANSPOSE('Динаміка активів'!K2:K39)</f>
        <v>1.0399207253669411</v>
      </c>
      <c r="L83" s="40">
        <v>1.0377972683719883</v>
      </c>
      <c r="M83" s="40">
        <v>1.0324179081599365</v>
      </c>
      <c r="N83" s="10">
        <v>1.03425819697421</v>
      </c>
      <c r="O83" s="10">
        <v>1.0343997881426923</v>
      </c>
      <c r="P83" s="10">
        <v>1.0298697767535359</v>
      </c>
      <c r="Q83" s="10">
        <v>1.0329841737398664</v>
      </c>
      <c r="R83" s="10">
        <v>1.0376557762975054</v>
      </c>
      <c r="S83" s="10">
        <v>1.0368063283806106</v>
      </c>
      <c r="T83" s="10">
        <v>1.0411948476952837</v>
      </c>
      <c r="U83" s="10">
        <v>1.0436013879332018</v>
      </c>
      <c r="V83" s="10">
        <v>1.0461495334958881</v>
      </c>
      <c r="W83" s="10">
        <v>1.0394960509554934</v>
      </c>
      <c r="X83" s="10">
        <v>1.0385051251204009</v>
      </c>
      <c r="Y83" s="10">
        <v>1.0421857876866616</v>
      </c>
      <c r="Z83" s="10">
        <v>1.0423272656048594</v>
      </c>
      <c r="AA83" s="10">
        <v>1.0389297853755632</v>
      </c>
      <c r="AB83" s="10">
        <v>1.0369479195490927</v>
      </c>
      <c r="AC83" s="10">
        <v>1.0390713907003311</v>
      </c>
      <c r="AD83" s="10">
        <v>1.0406285821153536</v>
      </c>
      <c r="AE83" s="10">
        <v>1.0328425825713841</v>
      </c>
      <c r="AF83" s="10">
        <v>1.0198188281401306</v>
      </c>
      <c r="AG83" s="10">
        <v>1.0168460223222822</v>
      </c>
      <c r="AH83" s="10">
        <v>1.0167044311537998</v>
      </c>
      <c r="AI83" s="10">
        <v>1.0216591027981188</v>
      </c>
      <c r="AJ83" s="10">
        <v>1.0219422851350835</v>
      </c>
      <c r="AK83" s="10">
        <v>1.0189694793172348</v>
      </c>
      <c r="AL83" s="10">
        <v>1.0124575030076091</v>
      </c>
      <c r="AM83" s="10">
        <v>1.0165628399853175</v>
      </c>
      <c r="AN83" s="10">
        <v>1.0111834797732657</v>
      </c>
      <c r="AO83" s="10">
        <v>1.0144394820843641</v>
      </c>
      <c r="AP83" s="10">
        <v>1.0092016139467952</v>
      </c>
      <c r="AQ83" s="10">
        <v>1.0049546858006042</v>
      </c>
      <c r="AR83" s="10">
        <v>0.99886748299642514</v>
      </c>
      <c r="AS83" s="10">
        <v>1.0036806767225463</v>
      </c>
      <c r="AT83" s="10">
        <v>1.0028312146493659</v>
      </c>
      <c r="AU83" s="10">
        <v>1.0014156144028257</v>
      </c>
      <c r="AV83" s="10">
        <v>1</v>
      </c>
    </row>
    <row r="84" spans="1:48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48" x14ac:dyDescent="0.35">
      <c r="A85" s="10"/>
      <c r="B85" s="10" t="str">
        <f>CHAR(34)&amp;I85&amp;CHAR(34)&amp;": "&amp;C85</f>
        <v>"label_names": {"UKR": {"label_1": "Ukraine 26", "label_2": "Emerging markets' bonds", "label_3": "Total bond market (US 67%)", "label_4": "17.11.2023 = 100%"}, "RU": {"label_1": "Ukraine 26", "label_2": "Emerging markets' bonds", "label_3": "Total bond market (US 67%)", "label_4": "17.11.2023 = 100%"}, "ENG": {"label_1": "Ukraine 26", "label_2": "Emerging markets' bonds", "label_3": "Total bond market (US 67%)", "label_4": "17.11.2023 = 100%"}}</v>
      </c>
      <c r="C85" s="10" t="str">
        <f>"{"&amp;_xlfn.TEXTJOIN(", ",TRUE,D85:D95)&amp;"}"</f>
        <v>{"UKR": {"label_1": "Ukraine 26", "label_2": "Emerging markets' bonds", "label_3": "Total bond market (US 67%)", "label_4": "17.11.2023 = 100%"}, "RU": {"label_1": "Ukraine 26", "label_2": "Emerging markets' bonds", "label_3": "Total bond market (US 67%)", "label_4": "17.11.2023 = 100%"}, "ENG": {"label_1": "Ukraine 26", "label_2": "Emerging markets' bonds", "label_3": "Total bond market (US 67%)", "label_4": "17.11.2023 = 100%"}}</v>
      </c>
      <c r="D85" s="10" t="str">
        <f>CHAR(34)&amp;J85&amp;CHAR(34)&amp;": "&amp;E85</f>
        <v>"UKR": {"label_1": "Ukraine 26", "label_2": "Emerging markets' bonds", "label_3": "Total bond market (US 67%)", "label_4": "17.11.2023 = 100%"}</v>
      </c>
      <c r="E85" s="10" t="str">
        <f>"{"&amp;_xlfn.TEXTJOIN(", ",TRUE,F85:F88)&amp;"}"</f>
        <v>{"label_1": "Ukraine 26", "label_2": "Emerging markets' bonds", "label_3": "Total bond market (US 67%)", "label_4": "17.11.2023 = 100%"}</v>
      </c>
      <c r="F85" s="10" t="str">
        <f>CHAR(34)&amp;K85&amp;CHAR(34)&amp;": "&amp;CHAR(34)&amp;L85&amp;CHAR(34)</f>
        <v>"label_1": "Ukraine 26"</v>
      </c>
      <c r="G85" s="10"/>
      <c r="H85" s="10" t="s">
        <v>256</v>
      </c>
      <c r="I85" s="10" t="s">
        <v>266</v>
      </c>
      <c r="J85" s="10" t="s">
        <v>20</v>
      </c>
      <c r="K85" s="10" t="s">
        <v>262</v>
      </c>
      <c r="L85" s="10" t="str">
        <f>'Динаміка активів'!G1</f>
        <v>Ukraine 26</v>
      </c>
      <c r="M85" s="10"/>
    </row>
    <row r="86" spans="1:48" x14ac:dyDescent="0.35">
      <c r="A86" s="10"/>
      <c r="B86" s="10"/>
      <c r="C86" s="10"/>
      <c r="D86" s="10"/>
      <c r="E86" s="10"/>
      <c r="F86" s="10" t="str">
        <f t="shared" ref="F86:F87" si="12">CHAR(34)&amp;K86&amp;CHAR(34)&amp;": "&amp;CHAR(34)&amp;L86&amp;CHAR(34)</f>
        <v>"label_2": "Emerging markets' bonds"</v>
      </c>
      <c r="G86" s="10"/>
      <c r="H86" s="10" t="s">
        <v>256</v>
      </c>
      <c r="I86" s="10" t="s">
        <v>266</v>
      </c>
      <c r="J86" s="10" t="s">
        <v>20</v>
      </c>
      <c r="K86" s="10" t="s">
        <v>263</v>
      </c>
      <c r="L86" s="10" t="str">
        <f>'Динаміка активів'!B1</f>
        <v>Emerging markets' bonds</v>
      </c>
      <c r="M86" s="10"/>
    </row>
    <row r="87" spans="1:48" s="10" customFormat="1" x14ac:dyDescent="0.35">
      <c r="F87" s="10" t="str">
        <f t="shared" si="12"/>
        <v>"label_3": "Total bond market (US 67%)"</v>
      </c>
      <c r="H87" s="10" t="s">
        <v>256</v>
      </c>
      <c r="I87" s="10" t="s">
        <v>266</v>
      </c>
      <c r="J87" s="10" t="s">
        <v>20</v>
      </c>
      <c r="K87" s="10" t="s">
        <v>264</v>
      </c>
      <c r="L87" s="10" t="str">
        <f>'Динаміка активів'!C1</f>
        <v>Total bond market (US 67%)</v>
      </c>
    </row>
    <row r="88" spans="1:48" s="10" customFormat="1" x14ac:dyDescent="0.35">
      <c r="F88" s="10" t="str">
        <f>CHAR(34)&amp;K88&amp;CHAR(34)&amp;": "&amp;CHAR(34)&amp;L88&amp;CHAR(34)</f>
        <v>"label_4": "17.11.2023 = 100%"</v>
      </c>
      <c r="H88" s="10" t="s">
        <v>256</v>
      </c>
      <c r="I88" s="10" t="s">
        <v>266</v>
      </c>
      <c r="J88" s="10" t="s">
        <v>20</v>
      </c>
      <c r="K88" s="10" t="s">
        <v>265</v>
      </c>
      <c r="L88" s="10" t="str">
        <f>TEXT('Динаміка активів'!I39,"ДД.ММ.ГГГГ")&amp;" = 100%"</f>
        <v>17.11.2023 = 100%</v>
      </c>
    </row>
    <row r="89" spans="1:48" x14ac:dyDescent="0.35">
      <c r="A89" s="10"/>
      <c r="B89" s="10"/>
      <c r="C89" s="10"/>
      <c r="D89" s="10" t="str">
        <f>CHAR(34)&amp;J89&amp;CHAR(34)&amp;": "&amp;E89</f>
        <v>"RU": {"label_1": "Ukraine 26", "label_2": "Emerging markets' bonds", "label_3": "Total bond market (US 67%)", "label_4": "17.11.2023 = 100%"}</v>
      </c>
      <c r="E89" s="10" t="str">
        <f>"{"&amp;_xlfn.TEXTJOIN(", ",TRUE,F89:F92)&amp;"}"</f>
        <v>{"label_1": "Ukraine 26", "label_2": "Emerging markets' bonds", "label_3": "Total bond market (US 67%)", "label_4": "17.11.2023 = 100%"}</v>
      </c>
      <c r="F89" s="10" t="str">
        <f t="shared" ref="F89:F95" si="13">CHAR(34)&amp;K89&amp;CHAR(34)&amp;": "&amp;CHAR(34)&amp;L89&amp;CHAR(34)</f>
        <v>"label_1": "Ukraine 26"</v>
      </c>
      <c r="G89" s="10"/>
      <c r="H89" s="10" t="s">
        <v>256</v>
      </c>
      <c r="I89" s="10" t="s">
        <v>266</v>
      </c>
      <c r="J89" s="10" t="s">
        <v>18</v>
      </c>
      <c r="K89" s="10" t="s">
        <v>262</v>
      </c>
      <c r="L89" s="10" t="str">
        <f>'Динаміка активів'!O1</f>
        <v>Ukraine 26</v>
      </c>
      <c r="M89" s="10"/>
    </row>
    <row r="90" spans="1:48" x14ac:dyDescent="0.35">
      <c r="A90" s="10"/>
      <c r="B90" s="10"/>
      <c r="C90" s="10"/>
      <c r="D90" s="10"/>
      <c r="E90" s="10"/>
      <c r="F90" s="10" t="str">
        <f>CHAR(34)&amp;K90&amp;CHAR(34)&amp;": "&amp;CHAR(34)&amp;L90&amp;CHAR(34)</f>
        <v>"label_2": "Emerging markets' bonds"</v>
      </c>
      <c r="G90" s="10"/>
      <c r="H90" s="10" t="s">
        <v>256</v>
      </c>
      <c r="I90" s="10" t="s">
        <v>266</v>
      </c>
      <c r="J90" s="10" t="s">
        <v>18</v>
      </c>
      <c r="K90" s="10" t="s">
        <v>263</v>
      </c>
      <c r="L90" s="10" t="str">
        <f>'Динаміка активів'!B1</f>
        <v>Emerging markets' bonds</v>
      </c>
      <c r="M90" s="10"/>
    </row>
    <row r="91" spans="1:48" s="10" customFormat="1" x14ac:dyDescent="0.35">
      <c r="F91" s="10" t="str">
        <f t="shared" ref="F91" si="14">CHAR(34)&amp;K91&amp;CHAR(34)&amp;": "&amp;CHAR(34)&amp;L91&amp;CHAR(34)</f>
        <v>"label_3": "Total bond market (US 67%)"</v>
      </c>
      <c r="H91" s="10" t="s">
        <v>256</v>
      </c>
      <c r="I91" s="10" t="s">
        <v>266</v>
      </c>
      <c r="J91" s="10" t="s">
        <v>18</v>
      </c>
      <c r="K91" s="10" t="s">
        <v>264</v>
      </c>
      <c r="L91" s="10" t="str">
        <f>'Динаміка активів'!C1</f>
        <v>Total bond market (US 67%)</v>
      </c>
    </row>
    <row r="92" spans="1:48" s="10" customFormat="1" x14ac:dyDescent="0.35">
      <c r="F92" s="10" t="str">
        <f t="shared" ref="F92" si="15">CHAR(34)&amp;K92&amp;CHAR(34)&amp;": "&amp;CHAR(34)&amp;L92&amp;CHAR(34)</f>
        <v>"label_4": "17.11.2023 = 100%"</v>
      </c>
      <c r="H92" s="10" t="s">
        <v>256</v>
      </c>
      <c r="I92" s="10" t="s">
        <v>266</v>
      </c>
      <c r="J92" s="10" t="s">
        <v>18</v>
      </c>
      <c r="K92" s="10" t="s">
        <v>265</v>
      </c>
      <c r="L92" s="10" t="str">
        <f>TEXT('Динаміка активів'!I39,"ДД.ММ.ГГГГ")&amp;" = 100%"</f>
        <v>17.11.2023 = 100%</v>
      </c>
    </row>
    <row r="93" spans="1:48" x14ac:dyDescent="0.35">
      <c r="A93" s="10"/>
      <c r="B93" s="10"/>
      <c r="C93" s="10"/>
      <c r="D93" s="10" t="str">
        <f>CHAR(34)&amp;J93&amp;CHAR(34)&amp;": "&amp;E93</f>
        <v>"ENG": {"label_1": "Ukraine 26", "label_2": "Emerging markets' bonds", "label_3": "Total bond market (US 67%)", "label_4": "17.11.2023 = 100%"}</v>
      </c>
      <c r="E93" s="10" t="str">
        <f>"{"&amp;_xlfn.TEXTJOIN(", ",TRUE,F93:F96)&amp;"}"</f>
        <v>{"label_1": "Ukraine 26", "label_2": "Emerging markets' bonds", "label_3": "Total bond market (US 67%)", "label_4": "17.11.2023 = 100%"}</v>
      </c>
      <c r="F93" s="10" t="str">
        <f t="shared" si="13"/>
        <v>"label_1": "Ukraine 26"</v>
      </c>
      <c r="G93" s="10"/>
      <c r="H93" s="10" t="s">
        <v>256</v>
      </c>
      <c r="I93" s="10" t="s">
        <v>266</v>
      </c>
      <c r="J93" s="10" t="s">
        <v>19</v>
      </c>
      <c r="K93" s="10" t="s">
        <v>262</v>
      </c>
      <c r="L93" s="10" t="str">
        <f>'Динаміка активів'!O1</f>
        <v>Ukraine 26</v>
      </c>
      <c r="M93" s="10"/>
    </row>
    <row r="94" spans="1:48" x14ac:dyDescent="0.35">
      <c r="A94" s="10"/>
      <c r="B94" s="10"/>
      <c r="C94" s="10"/>
      <c r="D94" s="10"/>
      <c r="E94" s="10"/>
      <c r="F94" s="10" t="str">
        <f t="shared" si="13"/>
        <v>"label_2": "Emerging markets' bonds"</v>
      </c>
      <c r="G94" s="10"/>
      <c r="H94" s="10" t="s">
        <v>256</v>
      </c>
      <c r="I94" s="10" t="s">
        <v>266</v>
      </c>
      <c r="J94" s="10" t="s">
        <v>19</v>
      </c>
      <c r="K94" s="10" t="s">
        <v>263</v>
      </c>
      <c r="L94" s="10" t="str">
        <f>'Динаміка активів'!B1</f>
        <v>Emerging markets' bonds</v>
      </c>
      <c r="M94" s="10"/>
    </row>
    <row r="95" spans="1:48" x14ac:dyDescent="0.35">
      <c r="A95" s="10"/>
      <c r="B95" s="10"/>
      <c r="C95" s="10"/>
      <c r="D95" s="10"/>
      <c r="E95" s="10"/>
      <c r="F95" s="10" t="str">
        <f t="shared" si="13"/>
        <v>"label_3": "Total bond market (US 67%)"</v>
      </c>
      <c r="G95" s="10"/>
      <c r="H95" s="10" t="s">
        <v>256</v>
      </c>
      <c r="I95" s="10" t="s">
        <v>266</v>
      </c>
      <c r="J95" s="10" t="s">
        <v>19</v>
      </c>
      <c r="K95" s="10" t="s">
        <v>264</v>
      </c>
      <c r="L95" s="10" t="str">
        <f>'Динаміка активів'!C1</f>
        <v>Total bond market (US 67%)</v>
      </c>
      <c r="M95" s="10"/>
    </row>
    <row r="96" spans="1:48" s="10" customFormat="1" x14ac:dyDescent="0.35">
      <c r="F96" s="10" t="str">
        <f t="shared" ref="F96" si="16">CHAR(34)&amp;K96&amp;CHAR(34)&amp;": "&amp;CHAR(34)&amp;L96&amp;CHAR(34)</f>
        <v>"label_4": "17.11.2023 = 100%"</v>
      </c>
      <c r="H96" s="10" t="s">
        <v>256</v>
      </c>
      <c r="I96" s="10" t="s">
        <v>266</v>
      </c>
      <c r="J96" s="10" t="s">
        <v>19</v>
      </c>
      <c r="K96" s="10" t="s">
        <v>265</v>
      </c>
      <c r="L96" s="10" t="str">
        <f>TEXT('Динаміка активів'!I39,"ДД.ММ.ГГГГ")&amp;" = 100%"</f>
        <v>17.11.2023 = 100%</v>
      </c>
    </row>
    <row r="97" spans="1:48" s="10" customFormat="1" x14ac:dyDescent="0.35"/>
    <row r="98" spans="1:48" x14ac:dyDescent="0.35">
      <c r="A98" s="10"/>
      <c r="B98" s="10" t="str">
        <f>CHAR(34)&amp;I98&amp;CHAR(34)&amp;": "&amp;C98</f>
        <v>"source": {"RU": "Источник: YahooFinance, boerse-frankfurt.de", "ENG": "Source: YahooFinance, boerse-frankfurt.de", "UKR": "Джерело: YahooFinance, boerse-frankfurt.de"}</v>
      </c>
      <c r="C98" s="10" t="str">
        <f>"{"&amp;_xlfn.TEXTJOIN(", ",TRUE,F98:F100)&amp;"}"</f>
        <v>{"RU": "Источник: YahooFinance, boerse-frankfurt.de", "ENG": "Source: YahooFinance, boerse-frankfurt.de", "UKR": "Джерело: YahooFinance, boerse-frankfurt.de"}</v>
      </c>
      <c r="D98" s="10"/>
      <c r="E98" s="10"/>
      <c r="F98" s="10" t="str">
        <f>CHAR(34)&amp;J98&amp;CHAR(34)&amp;": "&amp;CHAR(34)&amp;K98&amp;CHAR(34)</f>
        <v>"RU": "Источник: YahooFinance, boerse-frankfurt.de"</v>
      </c>
      <c r="G98" s="10"/>
      <c r="H98" s="10" t="s">
        <v>256</v>
      </c>
      <c r="I98" s="10" t="s">
        <v>267</v>
      </c>
      <c r="J98" s="10" t="s">
        <v>18</v>
      </c>
      <c r="K98" s="8" t="str">
        <f>Чарты!H63</f>
        <v>Источник: YahooFinance, boerse-frankfurt.de</v>
      </c>
      <c r="L98" s="10"/>
      <c r="M98" s="10"/>
    </row>
    <row r="99" spans="1:48" x14ac:dyDescent="0.35">
      <c r="A99" s="10"/>
      <c r="B99" s="10"/>
      <c r="C99" s="10"/>
      <c r="D99" s="10"/>
      <c r="E99" s="10"/>
      <c r="F99" s="10" t="str">
        <f t="shared" ref="F99:F100" si="17">CHAR(34)&amp;J99&amp;CHAR(34)&amp;": "&amp;CHAR(34)&amp;K99&amp;CHAR(34)</f>
        <v>"ENG": "Source: YahooFinance, boerse-frankfurt.de"</v>
      </c>
      <c r="G99" s="10"/>
      <c r="H99" s="10" t="s">
        <v>256</v>
      </c>
      <c r="I99" s="10" t="s">
        <v>267</v>
      </c>
      <c r="J99" s="10" t="s">
        <v>19</v>
      </c>
      <c r="K99" s="8" t="str">
        <f>Чарты!H64</f>
        <v>Source: YahooFinance, boerse-frankfurt.de</v>
      </c>
      <c r="L99" s="10"/>
      <c r="M99" s="10"/>
    </row>
    <row r="100" spans="1:48" x14ac:dyDescent="0.35">
      <c r="A100" s="10"/>
      <c r="B100" s="10"/>
      <c r="C100" s="10"/>
      <c r="D100" s="10"/>
      <c r="E100" s="10"/>
      <c r="F100" s="10" t="str">
        <f t="shared" si="17"/>
        <v>"UKR": "Джерело: YahooFinance, boerse-frankfurt.de"</v>
      </c>
      <c r="G100" s="10"/>
      <c r="H100" s="10" t="s">
        <v>256</v>
      </c>
      <c r="I100" s="10" t="s">
        <v>267</v>
      </c>
      <c r="J100" s="10" t="s">
        <v>20</v>
      </c>
      <c r="K100" s="8" t="str">
        <f>Чарты!H65</f>
        <v>Джерело: YahooFinance, boerse-frankfurt.de</v>
      </c>
      <c r="L100" s="10"/>
      <c r="M100" s="10"/>
    </row>
    <row r="102" spans="1:48" s="10" customFormat="1" x14ac:dyDescent="0.35">
      <c r="A102" s="61"/>
      <c r="B102" s="61"/>
      <c r="C102" s="61"/>
      <c r="D102" s="61"/>
      <c r="E102" s="61"/>
      <c r="F102" s="61"/>
      <c r="G102" s="61"/>
    </row>
    <row r="103" spans="1:48" s="10" customFormat="1" x14ac:dyDescent="0.35">
      <c r="A103" s="10" t="str">
        <f>"{"&amp;CHAR(34)&amp;H103&amp;CHAR(34)&amp;": "&amp;B103&amp;"}"</f>
        <v>{"Chart1": {"name": {"RU": "Динамика S&amp;P500, цены на золото и BTC, ноябрь 2023 - январь 2024", "ENG": "S&amp;P500, gold and BTC prices, Nov 2023 - Jan 2024", "UKR": "Динаміка S&amp;P500, ціни на золото та BTC, листопад 2023 - січень 2024"},"indexes": {"index_0": [45303, 45302, 45301, 45300, 45299, 45296, 45295, 45294, 45293, 45289, 45288, 45287, 45286, 45282, 45281, 45280, 45279, 45278, 45275, 45274, 45273, 45272, 45271, 45268, 45267, 45266, 45265, 45264, 45261, 45260, 45259, 45258, 45257, 45254, 45252, 45251, 45250, 45247]},"labels": {"label_1": [1.05977156875791, 1.05897630334391, 1.05968741250731, 1.05371708121046, 1.05527667531257, 1.04058914519391, 1.03869281820332, 1.0422661038619, 1.05068875569586, 1.05667012039526, 1.05966523781611, 1.05927312169962, 1.0577600406832, 1.05330279040278, 1.0515571439579, 1.04083501561431, 1.05634669227719, 1.05018587378795, 1.04545170825361, 1.04553142965458, 1.04277114925157, 1.02872831188728, 1.02401848474744, 1.020015440029, 1.01585500810428, 1.00782447216528, 1.01177667705603, 1.01235257370436, 1.0178576662582, 1.01191394472371, 1.00809922371589, 1.00905403981793, 1.00806601562215, 1.01003979242431, 1.0094372857921, 1.00535441156506, 1.00739027803426, 1], "label_2": [1.03288511496581, 1.02286708251611, 1.02085262722113, 1.02319374446773, 1.02286708251611, 1.030925072477, 1.03076174150119, 1.02972726661651, 1.03838407511716, 1.04083410508885, 1.04246748562604, 1.04856535142991, 1.04382862246234, 1.03593404514547, 1.0313605654855, 1.02411938829552, 1.02972726661651, 1.02275825145923, 1.01813035354854, 1.02754939867751, 1.02156044559874, 0.999020019589699, 0.999564425323291, 1.01072576371455, 1.02439155032821, 1.0227037515403, 1.01894700298303, 1.02281266970994, 1.04540750852515, 1.02765831140261, 1.03195946569347, 1.03043500332591, 1.01687812943734, 1.01007244525587, 1.00484564713721, 1.00914688309628, 0.998366619462804, 1], "label_3": [1.17095768688794, 1.26701606223144, 1.27409843638522, 1.26076261392616, 1.28346339868077, 1.20674025810471, 1.20721107860832, 1.17082127594821, 1.2284711163656, 1.15036113138137, 1.16480104978662, 1.18707082726268, 1.16186490600397, 1.20223741670443, 1.19871933836082, 1.19279250776583, 1.15503710152934, 1.16468310450918, 1.14572561487168, 1.17562490452151, 1.17198439792593, 1.13262237408845, 1.12698277495729, 1.20684710267684, 1.18296686506582, 1.19536638342203, 1.20449844382148, 1.14710114505793, 1.0571654642046, 1.03049627426303, 1.03447876884142, 1.03372989633963, 1.01796568187145, 1.03070217149906, 1.02283420703555, 0.978608141035808, 1.02405336633138, 1]},"label_names": {"UKR": {"label_1": "S&amp;P500", "label_2": "Gold", "label_3": "BTC", "label_4": "17.11.2023 = 100%"}, "RU": {"label_1": "S&amp;P500", "label_2": "Gold", "label_3": "BTC", "label_4": "17.11.2023 = 100%"}, "ENG": {"label_1": "S&amp;P500", "label_2": "Gold", "label_3": "BTC", "label_4": "17.11.2023 = 100%"}},"source": {"RU": "Источник: YahooFinance", "ENG": "Source: YahooFinance", "UKR": "Джерело: YahooFinance"}}}</v>
      </c>
      <c r="B103" s="10" t="str">
        <f>"{"&amp;_xlfn.TEXTJOIN(",",TRUE,B104:B130)&amp;"}"</f>
        <v>{"name": {"RU": "Динамика S&amp;P500, цены на золото и BTC, ноябрь 2023 - январь 2024", "ENG": "S&amp;P500, gold and BTC prices, Nov 2023 - Jan 2024", "UKR": "Динаміка S&amp;P500, ціни на золото та BTC, листопад 2023 - січень 2024"},"indexes": {"index_0": [45303, 45302, 45301, 45300, 45299, 45296, 45295, 45294, 45293, 45289, 45288, 45287, 45286, 45282, 45281, 45280, 45279, 45278, 45275, 45274, 45273, 45272, 45271, 45268, 45267, 45266, 45265, 45264, 45261, 45260, 45259, 45258, 45257, 45254, 45252, 45251, 45250, 45247]},"labels": {"label_1": [1.05977156875791, 1.05897630334391, 1.05968741250731, 1.05371708121046, 1.05527667531257, 1.04058914519391, 1.03869281820332, 1.0422661038619, 1.05068875569586, 1.05667012039526, 1.05966523781611, 1.05927312169962, 1.0577600406832, 1.05330279040278, 1.0515571439579, 1.04083501561431, 1.05634669227719, 1.05018587378795, 1.04545170825361, 1.04553142965458, 1.04277114925157, 1.02872831188728, 1.02401848474744, 1.020015440029, 1.01585500810428, 1.00782447216528, 1.01177667705603, 1.01235257370436, 1.0178576662582, 1.01191394472371, 1.00809922371589, 1.00905403981793, 1.00806601562215, 1.01003979242431, 1.0094372857921, 1.00535441156506, 1.00739027803426, 1], "label_2": [1.03288511496581, 1.02286708251611, 1.02085262722113, 1.02319374446773, 1.02286708251611, 1.030925072477, 1.03076174150119, 1.02972726661651, 1.03838407511716, 1.04083410508885, 1.04246748562604, 1.04856535142991, 1.04382862246234, 1.03593404514547, 1.0313605654855, 1.02411938829552, 1.02972726661651, 1.02275825145923, 1.01813035354854, 1.02754939867751, 1.02156044559874, 0.999020019589699, 0.999564425323291, 1.01072576371455, 1.02439155032821, 1.0227037515403, 1.01894700298303, 1.02281266970994, 1.04540750852515, 1.02765831140261, 1.03195946569347, 1.03043500332591, 1.01687812943734, 1.01007244525587, 1.00484564713721, 1.00914688309628, 0.998366619462804, 1], "label_3": [1.17095768688794, 1.26701606223144, 1.27409843638522, 1.26076261392616, 1.28346339868077, 1.20674025810471, 1.20721107860832, 1.17082127594821, 1.2284711163656, 1.15036113138137, 1.16480104978662, 1.18707082726268, 1.16186490600397, 1.20223741670443, 1.19871933836082, 1.19279250776583, 1.15503710152934, 1.16468310450918, 1.14572561487168, 1.17562490452151, 1.17198439792593, 1.13262237408845, 1.12698277495729, 1.20684710267684, 1.18296686506582, 1.19536638342203, 1.20449844382148, 1.14710114505793, 1.0571654642046, 1.03049627426303, 1.03447876884142, 1.03372989633963, 1.01796568187145, 1.03070217149906, 1.02283420703555, 0.978608141035808, 1.02405336633138, 1]},"label_names": {"UKR": {"label_1": "S&amp;P500", "label_2": "Gold", "label_3": "BTC", "label_4": "17.11.2023 = 100%"}, "RU": {"label_1": "S&amp;P500", "label_2": "Gold", "label_3": "BTC", "label_4": "17.11.2023 = 100%"}, "ENG": {"label_1": "S&amp;P500", "label_2": "Gold", "label_3": "BTC", "label_4": "17.11.2023 = 100%"}},"source": {"RU": "Источник: YahooFinance", "ENG": "Source: YahooFinance", "UKR": "Джерело: YahooFinance"}}</v>
      </c>
      <c r="H103" s="10" t="s">
        <v>256</v>
      </c>
    </row>
    <row r="104" spans="1:48" s="10" customFormat="1" x14ac:dyDescent="0.35">
      <c r="B104" s="10" t="str">
        <f>CHAR(34)&amp;I104&amp;CHAR(34)&amp;": "&amp;C104</f>
        <v>"name": {"RU": "Динамика S&amp;P500, цены на золото и BTC, ноябрь 2023 - январь 2024", "ENG": "S&amp;P500, gold and BTC prices, Nov 2023 - Jan 2024", "UKR": "Динаміка S&amp;P500, ціни на золото та BTC, листопад 2023 - січень 2024"}</v>
      </c>
      <c r="C104" s="10" t="str">
        <f>"{"&amp;_xlfn.TEXTJOIN(", ",TRUE,F104:F106)&amp;"}"</f>
        <v>{"RU": "Динамика S&amp;P500, цены на золото и BTC, ноябрь 2023 - январь 2024", "ENG": "S&amp;P500, gold and BTC prices, Nov 2023 - Jan 2024", "UKR": "Динаміка S&amp;P500, ціни на золото та BTC, листопад 2023 - січень 2024"}</v>
      </c>
      <c r="F104" s="10" t="str">
        <f>CHAR(34)&amp;J104&amp;CHAR(34)&amp;": "&amp;CHAR(34)&amp;K104&amp;CHAR(34)</f>
        <v>"RU": "Динамика S&amp;P500, цены на золото и BTC, ноябрь 2023 - январь 2024"</v>
      </c>
      <c r="H104" s="10" t="s">
        <v>256</v>
      </c>
      <c r="I104" s="10" t="s">
        <v>257</v>
      </c>
      <c r="J104" s="10" t="s">
        <v>18</v>
      </c>
      <c r="K104" s="10" t="str">
        <f>Чарты!H70</f>
        <v>Динамика S&amp;P500, цены на золото и BTC, ноябрь 2023 - январь 2024</v>
      </c>
    </row>
    <row r="105" spans="1:48" s="10" customFormat="1" x14ac:dyDescent="0.35">
      <c r="F105" s="10" t="str">
        <f t="shared" ref="F105:F106" si="18">CHAR(34)&amp;J105&amp;CHAR(34)&amp;": "&amp;CHAR(34)&amp;K105&amp;CHAR(34)</f>
        <v>"ENG": "S&amp;P500, gold and BTC prices, Nov 2023 - Jan 2024"</v>
      </c>
      <c r="H105" s="10" t="s">
        <v>256</v>
      </c>
      <c r="I105" s="10" t="s">
        <v>257</v>
      </c>
      <c r="J105" s="10" t="s">
        <v>19</v>
      </c>
      <c r="K105" s="10" t="str">
        <f>Чарты!H71</f>
        <v>S&amp;P500, gold and BTC prices, Nov 2023 - Jan 2024</v>
      </c>
    </row>
    <row r="106" spans="1:48" s="10" customFormat="1" x14ac:dyDescent="0.35">
      <c r="F106" s="10" t="str">
        <f t="shared" si="18"/>
        <v>"UKR": "Динаміка S&amp;P500, ціни на золото та BTC, листопад 2023 - січень 2024"</v>
      </c>
      <c r="H106" s="10" t="s">
        <v>256</v>
      </c>
      <c r="I106" s="10" t="s">
        <v>257</v>
      </c>
      <c r="J106" s="10" t="s">
        <v>20</v>
      </c>
      <c r="K106" s="10" t="str">
        <f>Чарты!H72</f>
        <v>Динаміка S&amp;P500, ціни на золото та BTC, листопад 2023 - січень 2024</v>
      </c>
    </row>
    <row r="107" spans="1:48" s="10" customFormat="1" x14ac:dyDescent="0.35"/>
    <row r="108" spans="1:48" s="10" customFormat="1" x14ac:dyDescent="0.35">
      <c r="B108" s="10" t="str">
        <f>CHAR(34)&amp;I108&amp;CHAR(34)&amp;": "&amp;C108</f>
        <v>"indexes": {"index_0": [45303, 45302, 45301, 45300, 45299, 45296, 45295, 45294, 45293, 45289, 45288, 45287, 45286, 45282, 45281, 45280, 45279, 45278, 45275, 45274, 45273, 45272, 45271, 45268, 45267, 45266, 45265, 45264, 45261, 45260, 45259, 45258, 45257, 45254, 45252, 45251, 45250, 45247]}</v>
      </c>
      <c r="C108" s="10" t="str">
        <f>"{"&amp;_xlfn.TEXTJOIN(", ",TRUE,E108:E108)&amp;"}"</f>
        <v>{"index_0": [45303, 45302, 45301, 45300, 45299, 45296, 45295, 45294, 45293, 45289, 45288, 45287, 45286, 45282, 45281, 45280, 45279, 45278, 45275, 45274, 45273, 45272, 45271, 45268, 45267, 45266, 45265, 45264, 45261, 45260, 45259, 45258, 45257, 45254, 45252, 45251, 45250, 45247]}</v>
      </c>
      <c r="E108" s="10" t="str">
        <f>CHAR(34)&amp;J108&amp;CHAR(34)&amp;": "&amp;F108</f>
        <v>"index_0": [45303, 45302, 45301, 45300, 45299, 45296, 45295, 45294, 45293, 45289, 45288, 45287, 45286, 45282, 45281, 45280, 45279, 45278, 45275, 45274, 45273, 45272, 45271, 45268, 45267, 45266, 45265, 45264, 45261, 45260, 45259, 45258, 45257, 45254, 45252, 45251, 45250, 45247]</v>
      </c>
      <c r="F108" s="39" t="str" cm="1">
        <f t="array" ref="F108">"["&amp;_xlfn.TEXTJOIN(", ",FALSE,SUBSTITUTE(_xlfn.ANCHORARRAY(K108),",","."))&amp;"]"</f>
        <v>[45303, 45302, 45301, 45300, 45299, 45296, 45295, 45294, 45293, 45289, 45288, 45287, 45286, 45282, 45281, 45280, 45279, 45278, 45275, 45274, 45273, 45272, 45271, 45268, 45267, 45266, 45265, 45264, 45261, 45260, 45259, 45258, 45257, 45254, 45252, 45251, 45250, 45247]</v>
      </c>
      <c r="H108" s="10" t="s">
        <v>256</v>
      </c>
      <c r="I108" s="10" t="s">
        <v>258</v>
      </c>
      <c r="J108" s="10" t="s">
        <v>259</v>
      </c>
      <c r="K108" s="16" cm="1">
        <f t="array" ref="K108:AV108">TRANSPOSE('Динаміка активів'!A2:A39)</f>
        <v>45303</v>
      </c>
      <c r="L108" s="16">
        <v>45302</v>
      </c>
      <c r="M108" s="16">
        <v>45301</v>
      </c>
      <c r="N108" s="10">
        <v>45300</v>
      </c>
      <c r="O108" s="10">
        <v>45299</v>
      </c>
      <c r="P108" s="10">
        <v>45296</v>
      </c>
      <c r="Q108" s="10">
        <v>45295</v>
      </c>
      <c r="R108" s="10">
        <v>45294</v>
      </c>
      <c r="S108" s="10">
        <v>45293</v>
      </c>
      <c r="T108" s="10">
        <v>45289</v>
      </c>
      <c r="U108" s="10">
        <v>45288</v>
      </c>
      <c r="V108" s="10">
        <v>45287</v>
      </c>
      <c r="W108" s="10">
        <v>45286</v>
      </c>
      <c r="X108" s="10">
        <v>45282</v>
      </c>
      <c r="Y108" s="10">
        <v>45281</v>
      </c>
      <c r="Z108" s="10">
        <v>45280</v>
      </c>
      <c r="AA108" s="10">
        <v>45279</v>
      </c>
      <c r="AB108" s="10">
        <v>45278</v>
      </c>
      <c r="AC108" s="10">
        <v>45275</v>
      </c>
      <c r="AD108" s="10">
        <v>45274</v>
      </c>
      <c r="AE108" s="10">
        <v>45273</v>
      </c>
      <c r="AF108" s="10">
        <v>45272</v>
      </c>
      <c r="AG108" s="10">
        <v>45271</v>
      </c>
      <c r="AH108" s="10">
        <v>45268</v>
      </c>
      <c r="AI108" s="10">
        <v>45267</v>
      </c>
      <c r="AJ108" s="10">
        <v>45266</v>
      </c>
      <c r="AK108" s="10">
        <v>45265</v>
      </c>
      <c r="AL108" s="10">
        <v>45264</v>
      </c>
      <c r="AM108" s="10">
        <v>45261</v>
      </c>
      <c r="AN108" s="10">
        <v>45260</v>
      </c>
      <c r="AO108" s="10">
        <v>45259</v>
      </c>
      <c r="AP108" s="10">
        <v>45258</v>
      </c>
      <c r="AQ108" s="10">
        <v>45257</v>
      </c>
      <c r="AR108" s="10">
        <v>45254</v>
      </c>
      <c r="AS108" s="10">
        <v>45252</v>
      </c>
      <c r="AT108" s="10">
        <v>45251</v>
      </c>
      <c r="AU108" s="10">
        <v>45250</v>
      </c>
      <c r="AV108" s="10">
        <v>45247</v>
      </c>
    </row>
    <row r="109" spans="1:48" s="10" customFormat="1" x14ac:dyDescent="0.35">
      <c r="F109" s="39"/>
      <c r="K109" s="39"/>
      <c r="L109" s="39"/>
      <c r="M109" s="39"/>
    </row>
    <row r="110" spans="1:48" s="10" customFormat="1" x14ac:dyDescent="0.35">
      <c r="B110" s="10" t="str">
        <f>CHAR(34)&amp;I110&amp;CHAR(34)&amp;": "&amp;C110</f>
        <v>"labels": {"label_1": [1.05977156875791, 1.05897630334391, 1.05968741250731, 1.05371708121046, 1.05527667531257, 1.04058914519391, 1.03869281820332, 1.0422661038619, 1.05068875569586, 1.05667012039526, 1.05966523781611, 1.05927312169962, 1.0577600406832, 1.05330279040278, 1.0515571439579, 1.04083501561431, 1.05634669227719, 1.05018587378795, 1.04545170825361, 1.04553142965458, 1.04277114925157, 1.02872831188728, 1.02401848474744, 1.020015440029, 1.01585500810428, 1.00782447216528, 1.01177667705603, 1.01235257370436, 1.0178576662582, 1.01191394472371, 1.00809922371589, 1.00905403981793, 1.00806601562215, 1.01003979242431, 1.0094372857921, 1.00535441156506, 1.00739027803426, 1], "label_2": [1.03288511496581, 1.02286708251611, 1.02085262722113, 1.02319374446773, 1.02286708251611, 1.030925072477, 1.03076174150119, 1.02972726661651, 1.03838407511716, 1.04083410508885, 1.04246748562604, 1.04856535142991, 1.04382862246234, 1.03593404514547, 1.0313605654855, 1.02411938829552, 1.02972726661651, 1.02275825145923, 1.01813035354854, 1.02754939867751, 1.02156044559874, 0.999020019589699, 0.999564425323291, 1.01072576371455, 1.02439155032821, 1.0227037515403, 1.01894700298303, 1.02281266970994, 1.04540750852515, 1.02765831140261, 1.03195946569347, 1.03043500332591, 1.01687812943734, 1.01007244525587, 1.00484564713721, 1.00914688309628, 0.998366619462804, 1], "label_3": [1.17095768688794, 1.26701606223144, 1.27409843638522, 1.26076261392616, 1.28346339868077, 1.20674025810471, 1.20721107860832, 1.17082127594821, 1.2284711163656, 1.15036113138137, 1.16480104978662, 1.18707082726268, 1.16186490600397, 1.20223741670443, 1.19871933836082, 1.19279250776583, 1.15503710152934, 1.16468310450918, 1.14572561487168, 1.17562490452151, 1.17198439792593, 1.13262237408845, 1.12698277495729, 1.20684710267684, 1.18296686506582, 1.19536638342203, 1.20449844382148, 1.14710114505793, 1.0571654642046, 1.03049627426303, 1.03447876884142, 1.03372989633963, 1.01796568187145, 1.03070217149906, 1.02283420703555, 0.978608141035808, 1.02405336633138, 1]}</v>
      </c>
      <c r="C110" s="10" t="str">
        <f>"{"&amp;_xlfn.TEXTJOIN(", ",TRUE,E110:E112)&amp;"}"</f>
        <v>{"label_1": [1.05977156875791, 1.05897630334391, 1.05968741250731, 1.05371708121046, 1.05527667531257, 1.04058914519391, 1.03869281820332, 1.0422661038619, 1.05068875569586, 1.05667012039526, 1.05966523781611, 1.05927312169962, 1.0577600406832, 1.05330279040278, 1.0515571439579, 1.04083501561431, 1.05634669227719, 1.05018587378795, 1.04545170825361, 1.04553142965458, 1.04277114925157, 1.02872831188728, 1.02401848474744, 1.020015440029, 1.01585500810428, 1.00782447216528, 1.01177667705603, 1.01235257370436, 1.0178576662582, 1.01191394472371, 1.00809922371589, 1.00905403981793, 1.00806601562215, 1.01003979242431, 1.0094372857921, 1.00535441156506, 1.00739027803426, 1], "label_2": [1.03288511496581, 1.02286708251611, 1.02085262722113, 1.02319374446773, 1.02286708251611, 1.030925072477, 1.03076174150119, 1.02972726661651, 1.03838407511716, 1.04083410508885, 1.04246748562604, 1.04856535142991, 1.04382862246234, 1.03593404514547, 1.0313605654855, 1.02411938829552, 1.02972726661651, 1.02275825145923, 1.01813035354854, 1.02754939867751, 1.02156044559874, 0.999020019589699, 0.999564425323291, 1.01072576371455, 1.02439155032821, 1.0227037515403, 1.01894700298303, 1.02281266970994, 1.04540750852515, 1.02765831140261, 1.03195946569347, 1.03043500332591, 1.01687812943734, 1.01007244525587, 1.00484564713721, 1.00914688309628, 0.998366619462804, 1], "label_3": [1.17095768688794, 1.26701606223144, 1.27409843638522, 1.26076261392616, 1.28346339868077, 1.20674025810471, 1.20721107860832, 1.17082127594821, 1.2284711163656, 1.15036113138137, 1.16480104978662, 1.18707082726268, 1.16186490600397, 1.20223741670443, 1.19871933836082, 1.19279250776583, 1.15503710152934, 1.16468310450918, 1.14572561487168, 1.17562490452151, 1.17198439792593, 1.13262237408845, 1.12698277495729, 1.20684710267684, 1.18296686506582, 1.19536638342203, 1.20449844382148, 1.14710114505793, 1.0571654642046, 1.03049627426303, 1.03447876884142, 1.03372989633963, 1.01796568187145, 1.03070217149906, 1.02283420703555, 0.978608141035808, 1.02405336633138, 1]}</v>
      </c>
      <c r="E110" s="10" t="str">
        <f>CHAR(34)&amp;J110&amp;CHAR(34)&amp;": "&amp;F110</f>
        <v>"label_1": [1.05977156875791, 1.05897630334391, 1.05968741250731, 1.05371708121046, 1.05527667531257, 1.04058914519391, 1.03869281820332, 1.0422661038619, 1.05068875569586, 1.05667012039526, 1.05966523781611, 1.05927312169962, 1.0577600406832, 1.05330279040278, 1.0515571439579, 1.04083501561431, 1.05634669227719, 1.05018587378795, 1.04545170825361, 1.04553142965458, 1.04277114925157, 1.02872831188728, 1.02401848474744, 1.020015440029, 1.01585500810428, 1.00782447216528, 1.01177667705603, 1.01235257370436, 1.0178576662582, 1.01191394472371, 1.00809922371589, 1.00905403981793, 1.00806601562215, 1.01003979242431, 1.0094372857921, 1.00535441156506, 1.00739027803426, 1]</v>
      </c>
      <c r="F110" s="39" t="str" cm="1">
        <f t="array" ref="F110">"["&amp;_xlfn.TEXTJOIN(", ",FALSE,SUBSTITUTE(_xlfn.ANCHORARRAY(K110),",","."))&amp;"]"</f>
        <v>[1.05977156875791, 1.05897630334391, 1.05968741250731, 1.05371708121046, 1.05527667531257, 1.04058914519391, 1.03869281820332, 1.0422661038619, 1.05068875569586, 1.05667012039526, 1.05966523781611, 1.05927312169962, 1.0577600406832, 1.05330279040278, 1.0515571439579, 1.04083501561431, 1.05634669227719, 1.05018587378795, 1.04545170825361, 1.04553142965458, 1.04277114925157, 1.02872831188728, 1.02401848474744, 1.020015440029, 1.01585500810428, 1.00782447216528, 1.01177667705603, 1.01235257370436, 1.0178576662582, 1.01191394472371, 1.00809922371589, 1.00905403981793, 1.00806601562215, 1.01003979242431, 1.0094372857921, 1.00535441156506, 1.00739027803426, 1]</v>
      </c>
      <c r="H110" s="10" t="s">
        <v>256</v>
      </c>
      <c r="I110" s="10" t="s">
        <v>261</v>
      </c>
      <c r="J110" s="10" t="s">
        <v>262</v>
      </c>
      <c r="K110" s="40" cm="1">
        <f t="array" ref="K110:AV110">TRANSPOSE('Динаміка активів'!L2:L39)</f>
        <v>1.0597715687579072</v>
      </c>
      <c r="L110" s="40">
        <v>1.0589763033439095</v>
      </c>
      <c r="M110" s="40">
        <v>1.059687412507311</v>
      </c>
      <c r="N110" s="10">
        <v>1.0537170812104639</v>
      </c>
      <c r="O110" s="10">
        <v>1.0552766753125744</v>
      </c>
      <c r="P110" s="10">
        <v>1.0405891451939107</v>
      </c>
      <c r="Q110" s="10">
        <v>1.0386928182033184</v>
      </c>
      <c r="R110" s="10">
        <v>1.0422661038618966</v>
      </c>
      <c r="S110" s="10">
        <v>1.0506887556958597</v>
      </c>
      <c r="T110" s="10">
        <v>1.0566701203952569</v>
      </c>
      <c r="U110" s="10">
        <v>1.059665237816114</v>
      </c>
      <c r="V110" s="10">
        <v>1.0592731216996243</v>
      </c>
      <c r="W110" s="10">
        <v>1.0577600406832046</v>
      </c>
      <c r="X110" s="10">
        <v>1.0533027904027772</v>
      </c>
      <c r="Y110" s="10">
        <v>1.0515571439579039</v>
      </c>
      <c r="Z110" s="10">
        <v>1.0408350156143082</v>
      </c>
      <c r="AA110" s="10">
        <v>1.0563466922771867</v>
      </c>
      <c r="AB110" s="10">
        <v>1.0501858737879501</v>
      </c>
      <c r="AC110" s="10">
        <v>1.045451708253611</v>
      </c>
      <c r="AD110" s="10">
        <v>1.0455314296545808</v>
      </c>
      <c r="AE110" s="10">
        <v>1.0427711492515712</v>
      </c>
      <c r="AF110" s="10">
        <v>1.0287283118872832</v>
      </c>
      <c r="AG110" s="10">
        <v>1.0240184847474381</v>
      </c>
      <c r="AH110" s="10">
        <v>1.0200154400289967</v>
      </c>
      <c r="AI110" s="10">
        <v>1.0158550081042841</v>
      </c>
      <c r="AJ110" s="10">
        <v>1.0078244721652785</v>
      </c>
      <c r="AK110" s="10">
        <v>1.0117766770560312</v>
      </c>
      <c r="AL110" s="10">
        <v>1.0123525737043584</v>
      </c>
      <c r="AM110" s="10">
        <v>1.0178576662582015</v>
      </c>
      <c r="AN110" s="10">
        <v>1.0119139447237098</v>
      </c>
      <c r="AO110" s="10">
        <v>1.008099223715893</v>
      </c>
      <c r="AP110" s="10">
        <v>1.0090540398179271</v>
      </c>
      <c r="AQ110" s="10">
        <v>1.0080660156221459</v>
      </c>
      <c r="AR110" s="10">
        <v>1.0100397924243145</v>
      </c>
      <c r="AS110" s="10">
        <v>1.0094372857920999</v>
      </c>
      <c r="AT110" s="10">
        <v>1.0053544115650599</v>
      </c>
      <c r="AU110" s="10">
        <v>1.0073902780342565</v>
      </c>
      <c r="AV110" s="10">
        <v>1</v>
      </c>
    </row>
    <row r="111" spans="1:48" s="10" customFormat="1" x14ac:dyDescent="0.35">
      <c r="E111" s="10" t="str">
        <f>CHAR(34)&amp;J111&amp;CHAR(34)&amp;": "&amp;F111</f>
        <v>"label_2": [1.03288511496581, 1.02286708251611, 1.02085262722113, 1.02319374446773, 1.02286708251611, 1.030925072477, 1.03076174150119, 1.02972726661651, 1.03838407511716, 1.04083410508885, 1.04246748562604, 1.04856535142991, 1.04382862246234, 1.03593404514547, 1.0313605654855, 1.02411938829552, 1.02972726661651, 1.02275825145923, 1.01813035354854, 1.02754939867751, 1.02156044559874, 0.999020019589699, 0.999564425323291, 1.01072576371455, 1.02439155032821, 1.0227037515403, 1.01894700298303, 1.02281266970994, 1.04540750852515, 1.02765831140261, 1.03195946569347, 1.03043500332591, 1.01687812943734, 1.01007244525587, 1.00484564713721, 1.00914688309628, 0.998366619462804, 1]</v>
      </c>
      <c r="F111" s="39" t="str" cm="1">
        <f t="array" ref="F111">"["&amp;_xlfn.TEXTJOIN(", ",FALSE,SUBSTITUTE(_xlfn.ANCHORARRAY(K111),",","."))&amp;"]"</f>
        <v>[1.03288511496581, 1.02286708251611, 1.02085262722113, 1.02319374446773, 1.02286708251611, 1.030925072477, 1.03076174150119, 1.02972726661651, 1.03838407511716, 1.04083410508885, 1.04246748562604, 1.04856535142991, 1.04382862246234, 1.03593404514547, 1.0313605654855, 1.02411938829552, 1.02972726661651, 1.02275825145923, 1.01813035354854, 1.02754939867751, 1.02156044559874, 0.999020019589699, 0.999564425323291, 1.01072576371455, 1.02439155032821, 1.0227037515403, 1.01894700298303, 1.02281266970994, 1.04540750852515, 1.02765831140261, 1.03195946569347, 1.03043500332591, 1.01687812943734, 1.01007244525587, 1.00484564713721, 1.00914688309628, 0.998366619462804, 1]</v>
      </c>
      <c r="H111" s="10" t="s">
        <v>256</v>
      </c>
      <c r="I111" s="10" t="s">
        <v>261</v>
      </c>
      <c r="J111" s="10" t="s">
        <v>263</v>
      </c>
      <c r="K111" s="40" cm="1">
        <f t="array" ref="K111:AV111">TRANSPOSE('Динаміка активів'!M2:M39)</f>
        <v>1.0328851149658096</v>
      </c>
      <c r="L111" s="40">
        <v>1.0228670825161112</v>
      </c>
      <c r="M111" s="40">
        <v>1.0208526272211318</v>
      </c>
      <c r="N111" s="10">
        <v>1.0231937444677275</v>
      </c>
      <c r="O111" s="10">
        <v>1.0228670825161112</v>
      </c>
      <c r="P111" s="10">
        <v>1.0309250724769976</v>
      </c>
      <c r="Q111" s="10">
        <v>1.0307617415011896</v>
      </c>
      <c r="R111" s="10">
        <v>1.0297272666165109</v>
      </c>
      <c r="S111" s="10">
        <v>1.0383840751171567</v>
      </c>
      <c r="T111" s="10">
        <v>1.0408341050888452</v>
      </c>
      <c r="U111" s="10">
        <v>1.0424674856260412</v>
      </c>
      <c r="V111" s="10">
        <v>1.0485653514299054</v>
      </c>
      <c r="W111" s="10">
        <v>1.0438286224623359</v>
      </c>
      <c r="X111" s="10">
        <v>1.0359340451454679</v>
      </c>
      <c r="Y111" s="10">
        <v>1.0313605654854965</v>
      </c>
      <c r="Z111" s="10">
        <v>1.0241193882955235</v>
      </c>
      <c r="AA111" s="10">
        <v>1.0297272666165109</v>
      </c>
      <c r="AB111" s="10">
        <v>1.0227582514592286</v>
      </c>
      <c r="AC111" s="10">
        <v>1.018130353548542</v>
      </c>
      <c r="AD111" s="10">
        <v>1.027549398677513</v>
      </c>
      <c r="AE111" s="10">
        <v>1.0215604455987419</v>
      </c>
      <c r="AF111" s="10">
        <v>0.9990200195896991</v>
      </c>
      <c r="AG111" s="10">
        <v>0.99956442532329104</v>
      </c>
      <c r="AH111" s="10">
        <v>1.0107257637145506</v>
      </c>
      <c r="AI111" s="10">
        <v>1.0243915503282142</v>
      </c>
      <c r="AJ111" s="10">
        <v>1.0227037515403035</v>
      </c>
      <c r="AK111" s="10">
        <v>1.0189470029830348</v>
      </c>
      <c r="AL111" s="10">
        <v>1.0228126697099438</v>
      </c>
      <c r="AM111" s="10">
        <v>1.045407508525154</v>
      </c>
      <c r="AN111" s="10">
        <v>1.0276583114026059</v>
      </c>
      <c r="AO111" s="10">
        <v>1.0319594656934663</v>
      </c>
      <c r="AP111" s="10">
        <v>1.0304350033259106</v>
      </c>
      <c r="AQ111" s="10">
        <v>1.0168781294373401</v>
      </c>
      <c r="AR111" s="10">
        <v>1.010072445255866</v>
      </c>
      <c r="AS111" s="10">
        <v>1.0048456471372098</v>
      </c>
      <c r="AT111" s="10">
        <v>1.0091468830962802</v>
      </c>
      <c r="AU111" s="10">
        <v>0.99836661946280414</v>
      </c>
      <c r="AV111" s="10">
        <v>1</v>
      </c>
    </row>
    <row r="112" spans="1:48" s="10" customFormat="1" x14ac:dyDescent="0.35">
      <c r="E112" s="10" t="str">
        <f t="shared" ref="E112" si="19">CHAR(34)&amp;J112&amp;CHAR(34)&amp;": "&amp;F112</f>
        <v>"label_3": [1.17095768688794, 1.26701606223144, 1.27409843638522, 1.26076261392616, 1.28346339868077, 1.20674025810471, 1.20721107860832, 1.17082127594821, 1.2284711163656, 1.15036113138137, 1.16480104978662, 1.18707082726268, 1.16186490600397, 1.20223741670443, 1.19871933836082, 1.19279250776583, 1.15503710152934, 1.16468310450918, 1.14572561487168, 1.17562490452151, 1.17198439792593, 1.13262237408845, 1.12698277495729, 1.20684710267684, 1.18296686506582, 1.19536638342203, 1.20449844382148, 1.14710114505793, 1.0571654642046, 1.03049627426303, 1.03447876884142, 1.03372989633963, 1.01796568187145, 1.03070217149906, 1.02283420703555, 0.978608141035808, 1.02405336633138, 1]</v>
      </c>
      <c r="F112" s="39" t="str" cm="1">
        <f t="array" ref="F112">"["&amp;_xlfn.TEXTJOIN(", ",FALSE,SUBSTITUTE(_xlfn.ANCHORARRAY(K112),",","."))&amp;"]"</f>
        <v>[1.17095768688794, 1.26701606223144, 1.27409843638522, 1.26076261392616, 1.28346339868077, 1.20674025810471, 1.20721107860832, 1.17082127594821, 1.2284711163656, 1.15036113138137, 1.16480104978662, 1.18707082726268, 1.16186490600397, 1.20223741670443, 1.19871933836082, 1.19279250776583, 1.15503710152934, 1.16468310450918, 1.14572561487168, 1.17562490452151, 1.17198439792593, 1.13262237408845, 1.12698277495729, 1.20684710267684, 1.18296686506582, 1.19536638342203, 1.20449844382148, 1.14710114505793, 1.0571654642046, 1.03049627426303, 1.03447876884142, 1.03372989633963, 1.01796568187145, 1.03070217149906, 1.02283420703555, 0.978608141035808, 1.02405336633138, 1]</v>
      </c>
      <c r="H112" s="10" t="s">
        <v>256</v>
      </c>
      <c r="I112" s="10" t="s">
        <v>261</v>
      </c>
      <c r="J112" s="10" t="s">
        <v>264</v>
      </c>
      <c r="K112" s="40" cm="1">
        <f t="array" ref="K112:AV112">TRANSPOSE('Динаміка активів'!N2:N39)</f>
        <v>1.1709576868879383</v>
      </c>
      <c r="L112" s="40">
        <v>1.2670160622314446</v>
      </c>
      <c r="M112" s="40">
        <v>1.274098436385219</v>
      </c>
      <c r="N112" s="10">
        <v>1.2607626139261585</v>
      </c>
      <c r="O112" s="10">
        <v>1.2834633986807695</v>
      </c>
      <c r="P112" s="10">
        <v>1.2067402581047109</v>
      </c>
      <c r="Q112" s="10">
        <v>1.2072110786083159</v>
      </c>
      <c r="R112" s="10">
        <v>1.1708212759482097</v>
      </c>
      <c r="S112" s="10">
        <v>1.2284711163656048</v>
      </c>
      <c r="T112" s="10">
        <v>1.1503611313813737</v>
      </c>
      <c r="U112" s="10">
        <v>1.1648010497866208</v>
      </c>
      <c r="V112" s="10">
        <v>1.1870708272626764</v>
      </c>
      <c r="W112" s="10">
        <v>1.1618649060039743</v>
      </c>
      <c r="X112" s="10">
        <v>1.2022374167044312</v>
      </c>
      <c r="Y112" s="10">
        <v>1.1987193383608212</v>
      </c>
      <c r="Z112" s="10">
        <v>1.1927925077658335</v>
      </c>
      <c r="AA112" s="10">
        <v>1.155037101529337</v>
      </c>
      <c r="AB112" s="10">
        <v>1.1646831045091772</v>
      </c>
      <c r="AC112" s="10">
        <v>1.1457256148716806</v>
      </c>
      <c r="AD112" s="10">
        <v>1.1756249045215055</v>
      </c>
      <c r="AE112" s="10">
        <v>1.1719843979259339</v>
      </c>
      <c r="AF112" s="10">
        <v>1.1326223740884469</v>
      </c>
      <c r="AG112" s="10">
        <v>1.1269827749572885</v>
      </c>
      <c r="AH112" s="10">
        <v>1.2068471026768415</v>
      </c>
      <c r="AI112" s="10">
        <v>1.1829668650658225</v>
      </c>
      <c r="AJ112" s="10">
        <v>1.1953663834220265</v>
      </c>
      <c r="AK112" s="10">
        <v>1.2044984438214774</v>
      </c>
      <c r="AL112" s="10">
        <v>1.1471011450579256</v>
      </c>
      <c r="AM112" s="10">
        <v>1.0571654642046033</v>
      </c>
      <c r="AN112" s="10">
        <v>1.0304962742630313</v>
      </c>
      <c r="AO112" s="10">
        <v>1.0344787688414168</v>
      </c>
      <c r="AP112" s="10">
        <v>1.0337298963396337</v>
      </c>
      <c r="AQ112" s="10">
        <v>1.0179656818714522</v>
      </c>
      <c r="AR112" s="10">
        <v>1.0307021714990647</v>
      </c>
      <c r="AS112" s="10">
        <v>1.0228342070355525</v>
      </c>
      <c r="AT112" s="10">
        <v>0.97860814103580818</v>
      </c>
      <c r="AU112" s="10">
        <v>1.0240533663313776</v>
      </c>
      <c r="AV112" s="10">
        <v>1</v>
      </c>
    </row>
    <row r="113" spans="2:13" s="10" customFormat="1" x14ac:dyDescent="0.35">
      <c r="F113" s="39"/>
      <c r="K113" s="40"/>
      <c r="L113" s="40"/>
      <c r="M113" s="40"/>
    </row>
    <row r="114" spans="2:13" s="10" customFormat="1" x14ac:dyDescent="0.35"/>
    <row r="115" spans="2:13" s="10" customFormat="1" x14ac:dyDescent="0.35">
      <c r="B115" s="10" t="str">
        <f>CHAR(34)&amp;I115&amp;CHAR(34)&amp;": "&amp;C115</f>
        <v>"label_names": {"UKR": {"label_1": "S&amp;P500", "label_2": "Gold", "label_3": "BTC", "label_4": "17.11.2023 = 100%"}, "RU": {"label_1": "S&amp;P500", "label_2": "Gold", "label_3": "BTC", "label_4": "17.11.2023 = 100%"}, "ENG": {"label_1": "S&amp;P500", "label_2": "Gold", "label_3": "BTC", "label_4": "17.11.2023 = 100%"}}</v>
      </c>
      <c r="C115" s="10" t="str">
        <f>"{"&amp;_xlfn.TEXTJOIN(", ",TRUE,D115:D125)&amp;"}"</f>
        <v>{"UKR": {"label_1": "S&amp;P500", "label_2": "Gold", "label_3": "BTC", "label_4": "17.11.2023 = 100%"}, "RU": {"label_1": "S&amp;P500", "label_2": "Gold", "label_3": "BTC", "label_4": "17.11.2023 = 100%"}, "ENG": {"label_1": "S&amp;P500", "label_2": "Gold", "label_3": "BTC", "label_4": "17.11.2023 = 100%"}}</v>
      </c>
      <c r="D115" s="10" t="str">
        <f>CHAR(34)&amp;J115&amp;CHAR(34)&amp;": "&amp;E115</f>
        <v>"UKR": {"label_1": "S&amp;P500", "label_2": "Gold", "label_3": "BTC", "label_4": "17.11.2023 = 100%"}</v>
      </c>
      <c r="E115" s="10" t="str">
        <f>"{"&amp;_xlfn.TEXTJOIN(", ",TRUE,F115:F118)&amp;"}"</f>
        <v>{"label_1": "S&amp;P500", "label_2": "Gold", "label_3": "BTC", "label_4": "17.11.2023 = 100%"}</v>
      </c>
      <c r="F115" s="10" t="str">
        <f>CHAR(34)&amp;K115&amp;CHAR(34)&amp;": "&amp;CHAR(34)&amp;L115&amp;CHAR(34)</f>
        <v>"label_1": "S&amp;P500"</v>
      </c>
      <c r="H115" s="10" t="s">
        <v>256</v>
      </c>
      <c r="I115" s="10" t="s">
        <v>266</v>
      </c>
      <c r="J115" s="10" t="s">
        <v>20</v>
      </c>
      <c r="K115" s="10" t="s">
        <v>262</v>
      </c>
      <c r="L115" s="10" t="str">
        <f>'Динаміка активів'!L1</f>
        <v>S&amp;P500</v>
      </c>
    </row>
    <row r="116" spans="2:13" s="10" customFormat="1" x14ac:dyDescent="0.35">
      <c r="F116" s="10" t="str">
        <f t="shared" ref="F116:F117" si="20">CHAR(34)&amp;K116&amp;CHAR(34)&amp;": "&amp;CHAR(34)&amp;L116&amp;CHAR(34)</f>
        <v>"label_2": "Gold"</v>
      </c>
      <c r="H116" s="10" t="s">
        <v>256</v>
      </c>
      <c r="I116" s="10" t="s">
        <v>266</v>
      </c>
      <c r="J116" s="10" t="s">
        <v>20</v>
      </c>
      <c r="K116" s="10" t="s">
        <v>263</v>
      </c>
      <c r="L116" s="10" t="str">
        <f>'Динаміка активів'!M1</f>
        <v>Gold</v>
      </c>
    </row>
    <row r="117" spans="2:13" s="10" customFormat="1" x14ac:dyDescent="0.35">
      <c r="F117" s="10" t="str">
        <f t="shared" si="20"/>
        <v>"label_3": "BTC"</v>
      </c>
      <c r="H117" s="10" t="s">
        <v>256</v>
      </c>
      <c r="I117" s="10" t="s">
        <v>266</v>
      </c>
      <c r="J117" s="10" t="s">
        <v>20</v>
      </c>
      <c r="K117" s="10" t="s">
        <v>264</v>
      </c>
      <c r="L117" s="10" t="str">
        <f>'Динаміка активів'!N1</f>
        <v>BTC</v>
      </c>
    </row>
    <row r="118" spans="2:13" s="10" customFormat="1" x14ac:dyDescent="0.35">
      <c r="F118" s="10" t="str">
        <f>CHAR(34)&amp;K118&amp;CHAR(34)&amp;": "&amp;CHAR(34)&amp;L118&amp;CHAR(34)</f>
        <v>"label_4": "17.11.2023 = 100%"</v>
      </c>
      <c r="H118" s="10" t="s">
        <v>256</v>
      </c>
      <c r="I118" s="10" t="s">
        <v>266</v>
      </c>
      <c r="J118" s="10" t="s">
        <v>20</v>
      </c>
      <c r="K118" s="10" t="s">
        <v>265</v>
      </c>
      <c r="L118" s="10" t="str">
        <f>TEXT('Динаміка активів'!I39,"ДД.ММ.ГГГГ")&amp;" = 100%"</f>
        <v>17.11.2023 = 100%</v>
      </c>
    </row>
    <row r="119" spans="2:13" s="10" customFormat="1" x14ac:dyDescent="0.35">
      <c r="D119" s="10" t="str">
        <f>CHAR(34)&amp;J119&amp;CHAR(34)&amp;": "&amp;E119</f>
        <v>"RU": {"label_1": "S&amp;P500", "label_2": "Gold", "label_3": "BTC", "label_4": "17.11.2023 = 100%"}</v>
      </c>
      <c r="E119" s="10" t="str">
        <f>"{"&amp;_xlfn.TEXTJOIN(", ",TRUE,F119:F122)&amp;"}"</f>
        <v>{"label_1": "S&amp;P500", "label_2": "Gold", "label_3": "BTC", "label_4": "17.11.2023 = 100%"}</v>
      </c>
      <c r="F119" s="10" t="str">
        <f t="shared" ref="F119" si="21">CHAR(34)&amp;K119&amp;CHAR(34)&amp;": "&amp;CHAR(34)&amp;L119&amp;CHAR(34)</f>
        <v>"label_1": "S&amp;P500"</v>
      </c>
      <c r="H119" s="10" t="s">
        <v>256</v>
      </c>
      <c r="I119" s="10" t="s">
        <v>266</v>
      </c>
      <c r="J119" s="10" t="s">
        <v>18</v>
      </c>
      <c r="K119" s="10" t="s">
        <v>262</v>
      </c>
      <c r="L119" s="10" t="str">
        <f>'Динаміка активів'!L1</f>
        <v>S&amp;P500</v>
      </c>
    </row>
    <row r="120" spans="2:13" s="10" customFormat="1" x14ac:dyDescent="0.35">
      <c r="F120" s="10" t="str">
        <f>CHAR(34)&amp;K120&amp;CHAR(34)&amp;": "&amp;CHAR(34)&amp;L120&amp;CHAR(34)</f>
        <v>"label_2": "Gold"</v>
      </c>
      <c r="H120" s="10" t="s">
        <v>256</v>
      </c>
      <c r="I120" s="10" t="s">
        <v>266</v>
      </c>
      <c r="J120" s="10" t="s">
        <v>18</v>
      </c>
      <c r="K120" s="10" t="s">
        <v>263</v>
      </c>
      <c r="L120" s="10" t="str">
        <f>'Динаміка активів'!M1</f>
        <v>Gold</v>
      </c>
    </row>
    <row r="121" spans="2:13" s="10" customFormat="1" x14ac:dyDescent="0.35">
      <c r="F121" s="10" t="str">
        <f t="shared" ref="F121:F126" si="22">CHAR(34)&amp;K121&amp;CHAR(34)&amp;": "&amp;CHAR(34)&amp;L121&amp;CHAR(34)</f>
        <v>"label_3": "BTC"</v>
      </c>
      <c r="H121" s="10" t="s">
        <v>256</v>
      </c>
      <c r="I121" s="10" t="s">
        <v>266</v>
      </c>
      <c r="J121" s="10" t="s">
        <v>18</v>
      </c>
      <c r="K121" s="10" t="s">
        <v>264</v>
      </c>
      <c r="L121" s="10" t="str">
        <f>'Динаміка активів'!N1</f>
        <v>BTC</v>
      </c>
    </row>
    <row r="122" spans="2:13" s="10" customFormat="1" x14ac:dyDescent="0.35">
      <c r="F122" s="10" t="str">
        <f t="shared" si="22"/>
        <v>"label_4": "17.11.2023 = 100%"</v>
      </c>
      <c r="H122" s="10" t="s">
        <v>256</v>
      </c>
      <c r="I122" s="10" t="s">
        <v>266</v>
      </c>
      <c r="J122" s="10" t="s">
        <v>18</v>
      </c>
      <c r="K122" s="10" t="s">
        <v>265</v>
      </c>
      <c r="L122" s="10" t="str">
        <f>TEXT('Динаміка активів'!I39,"ДД.ММ.ГГГГ")&amp;" = 100%"</f>
        <v>17.11.2023 = 100%</v>
      </c>
    </row>
    <row r="123" spans="2:13" s="10" customFormat="1" x14ac:dyDescent="0.35">
      <c r="D123" s="10" t="str">
        <f>CHAR(34)&amp;J123&amp;CHAR(34)&amp;": "&amp;E123</f>
        <v>"ENG": {"label_1": "S&amp;P500", "label_2": "Gold", "label_3": "BTC", "label_4": "17.11.2023 = 100%"}</v>
      </c>
      <c r="E123" s="10" t="str">
        <f>"{"&amp;_xlfn.TEXTJOIN(", ",TRUE,F123:F126)&amp;"}"</f>
        <v>{"label_1": "S&amp;P500", "label_2": "Gold", "label_3": "BTC", "label_4": "17.11.2023 = 100%"}</v>
      </c>
      <c r="F123" s="10" t="str">
        <f t="shared" si="22"/>
        <v>"label_1": "S&amp;P500"</v>
      </c>
      <c r="H123" s="10" t="s">
        <v>256</v>
      </c>
      <c r="I123" s="10" t="s">
        <v>266</v>
      </c>
      <c r="J123" s="10" t="s">
        <v>19</v>
      </c>
      <c r="K123" s="10" t="s">
        <v>262</v>
      </c>
      <c r="L123" s="10" t="str">
        <f>'Динаміка активів'!L1</f>
        <v>S&amp;P500</v>
      </c>
    </row>
    <row r="124" spans="2:13" s="10" customFormat="1" x14ac:dyDescent="0.35">
      <c r="F124" s="10" t="str">
        <f t="shared" si="22"/>
        <v>"label_2": "Gold"</v>
      </c>
      <c r="H124" s="10" t="s">
        <v>256</v>
      </c>
      <c r="I124" s="10" t="s">
        <v>266</v>
      </c>
      <c r="J124" s="10" t="s">
        <v>19</v>
      </c>
      <c r="K124" s="10" t="s">
        <v>263</v>
      </c>
      <c r="L124" s="10" t="str">
        <f>'Динаміка активів'!M1</f>
        <v>Gold</v>
      </c>
    </row>
    <row r="125" spans="2:13" s="10" customFormat="1" x14ac:dyDescent="0.35">
      <c r="F125" s="10" t="str">
        <f t="shared" si="22"/>
        <v>"label_3": "BTC"</v>
      </c>
      <c r="H125" s="10" t="s">
        <v>256</v>
      </c>
      <c r="I125" s="10" t="s">
        <v>266</v>
      </c>
      <c r="J125" s="10" t="s">
        <v>19</v>
      </c>
      <c r="K125" s="10" t="s">
        <v>264</v>
      </c>
      <c r="L125" s="10" t="str">
        <f>'Динаміка активів'!N1</f>
        <v>BTC</v>
      </c>
    </row>
    <row r="126" spans="2:13" s="10" customFormat="1" x14ac:dyDescent="0.35">
      <c r="F126" s="10" t="str">
        <f t="shared" si="22"/>
        <v>"label_4": "17.11.2023 = 100%"</v>
      </c>
      <c r="H126" s="10" t="s">
        <v>256</v>
      </c>
      <c r="I126" s="10" t="s">
        <v>266</v>
      </c>
      <c r="J126" s="10" t="s">
        <v>19</v>
      </c>
      <c r="K126" s="10" t="s">
        <v>265</v>
      </c>
      <c r="L126" s="10" t="str">
        <f>TEXT('Динаміка активів'!I39,"ДД.ММ.ГГГГ")&amp;" = 100%"</f>
        <v>17.11.2023 = 100%</v>
      </c>
    </row>
    <row r="127" spans="2:13" s="10" customFormat="1" x14ac:dyDescent="0.35"/>
    <row r="128" spans="2:13" s="10" customFormat="1" x14ac:dyDescent="0.35">
      <c r="B128" s="10" t="str">
        <f>CHAR(34)&amp;I128&amp;CHAR(34)&amp;": "&amp;C128</f>
        <v>"source": {"RU": "Источник: YahooFinance", "ENG": "Source: YahooFinance", "UKR": "Джерело: YahooFinance"}</v>
      </c>
      <c r="C128" s="10" t="str">
        <f>"{"&amp;_xlfn.TEXTJOIN(", ",TRUE,F128:F130)&amp;"}"</f>
        <v>{"RU": "Источник: YahooFinance", "ENG": "Source: YahooFinance", "UKR": "Джерело: YahooFinance"}</v>
      </c>
      <c r="F128" s="10" t="str">
        <f>CHAR(34)&amp;J128&amp;CHAR(34)&amp;": "&amp;CHAR(34)&amp;K128&amp;CHAR(34)</f>
        <v>"RU": "Источник: YahooFinance"</v>
      </c>
      <c r="H128" s="10" t="s">
        <v>256</v>
      </c>
      <c r="I128" s="10" t="s">
        <v>267</v>
      </c>
      <c r="J128" s="10" t="s">
        <v>18</v>
      </c>
      <c r="K128" s="8" t="str">
        <f>Чарты!H79</f>
        <v>Источник: YahooFinance</v>
      </c>
    </row>
    <row r="129" spans="1:679" s="10" customFormat="1" x14ac:dyDescent="0.35">
      <c r="F129" s="10" t="str">
        <f t="shared" ref="F129:F130" si="23">CHAR(34)&amp;J129&amp;CHAR(34)&amp;": "&amp;CHAR(34)&amp;K129&amp;CHAR(34)</f>
        <v>"ENG": "Source: YahooFinance"</v>
      </c>
      <c r="H129" s="10" t="s">
        <v>256</v>
      </c>
      <c r="I129" s="10" t="s">
        <v>267</v>
      </c>
      <c r="J129" s="10" t="s">
        <v>19</v>
      </c>
      <c r="K129" s="8" t="str">
        <f>Чарты!H80</f>
        <v>Source: YahooFinance</v>
      </c>
    </row>
    <row r="130" spans="1:679" s="10" customFormat="1" x14ac:dyDescent="0.35">
      <c r="F130" s="10" t="str">
        <f t="shared" si="23"/>
        <v>"UKR": "Джерело: YahooFinance"</v>
      </c>
      <c r="H130" s="10" t="s">
        <v>256</v>
      </c>
      <c r="I130" s="10" t="s">
        <v>267</v>
      </c>
      <c r="J130" s="10" t="s">
        <v>20</v>
      </c>
      <c r="K130" s="8" t="str">
        <f>Чарты!H81</f>
        <v>Джерело: YahooFinance</v>
      </c>
    </row>
    <row r="132" spans="1:679" x14ac:dyDescent="0.35">
      <c r="A132" s="61"/>
      <c r="B132" s="61"/>
      <c r="C132" s="61"/>
      <c r="D132" s="61"/>
      <c r="E132" s="61"/>
      <c r="F132" s="61"/>
      <c r="G132" s="61"/>
      <c r="H132" s="10"/>
      <c r="I132" s="10"/>
      <c r="J132" s="10"/>
      <c r="K132" s="10"/>
    </row>
    <row r="133" spans="1:679" x14ac:dyDescent="0.35">
      <c r="A133" s="10" t="str">
        <f>"{"&amp;CHAR(34)&amp;H133&amp;CHAR(34)&amp;": "&amp;B133&amp;"}"</f>
        <v>{"Chart1": {"name": {"RU": "Стоимость еврооблигаций с погашением в 2026, % от номинала", "ENG": "Price of eurobond maturing in 2026, % of face value", "UKR": "Вартість єврооблігацій з погашенням у 2026, % від номіналу"},"indexes": {"index_0": [44348, 44349, 44350, 44351, 44354, 44355, 44356, 44357, 44358, 44361, 44362, 44363, 44364, 44365, 44368, 44369, 44370, 44371, 44372, 44375, 44376, 44377, 44378, 44379, 44382, 44383, 44384, 44385, 44386, 44389, 44390, 44391, 44392, 44393, 44396, 44397, 44398, 44399, 44400, 44403, 44404, 44405, 44406, 44407, 44410, 44411, 44412, 44413, 44414, 44417, 44418, 44419, 44420, 44421, 44424, 44425, 44426, 44427, 44428, 44431, 44432, 44433, 44434, 44435, 44438, 44439, 44440, 44441, 44442, 44445, 44446, 44447, 44448, 44449, 44452, 44453, 44454, 44455, 44456, 44459, 44460, 44461, 44462, 44463, 44466, 44467, 44468, 44469, 44470, 44473, 44474, 44475, 44476, 44477, 44480, 44481, 44482, 44483, 44484, 44487, 44488, 44489, 44490, 44491, 44494, 44495, 44496, 44497, 44498, 44501, 44502, 44503, 44504, 44505, 44508, 44509, 44510, 44511, 44512, 44515, 44516, 44517, 44518, 44519, 44522, 44523, 44524, 44525, 44526, 44529, 44530, 44531, 44532, 44533, 44536, 44537, 44538, 44539, 44540, 44543, 44544, 44545, 44546, 44547, 44550, 44551, 44552, 44553, 44557, 44558, 44559, 44560, 44564, 44565, 44566, 44567, 44568, 44571, 44572, 44573, 44574, 44575, 44578, 44579, 44580, 44581, 44582, 44585, 44586, 44587, 44588, 44589, 44592, 44593, 44594, 44595, 44596, 44599, 44600, 44601, 44602, 44603, 44606, 44607, 44608, 44609, 44610, 44613, 44614, 44615, 44616, 44617, 44620, 44621, 44622, 44623, 44624, 44627, 44628, 44629, 44630, 44631, 44634, 44635, 44636, 44637, 44638, 44641, 44642, 44643, 44644, 44645, 44648, 44649, 44650, 44651, 44652, 44655, 44656, 44657, 44658, 44659, 44662, 44663, 44664, 44665, 44670, 44671, 44672, 44673, 44676, 44677, 44678, 44679, 44680, 44683, 44684, 44685, 44686, 44687, 44690, 44691, 44692, 44693, 44694, 44697, 44698, 44699, 44700, 44701, 44704, 44705, 44706, 44707, 44708, 44711, 44712, 44713, 44714, 44715, 44718, 44719, 44720, 44721, 44722, 44725, 44726, 44727, 44728, 44729, 44732, 44733, 44734, 44735, 44736, 44739, 44740, 44741, 44742, 44743, 44746, 44747, 44748, 44749, 44750, 44753, 44754, 44755, 44756, 44757, 44760, 44761, 44762, 44763, 44764, 44767, 44768, 44769, 44770, 44771, 44774, 44775, 44776, 44777, 44778, 44781, 44782, 44783, 44784, 44789, 44790, 44791, 44792, 44795, 44796, 44797, 44798, 44799, 44802, 44803, 44804, 44805, 44806, 44809, 44810, 44811, 44812, 44813, 44816, 44817, 44818, 44819, 44820, 44823, 44824, 44825, 44826, 44827, 44830, 44831, 44832, 44833, 44834, 44837, 44838, 44839, 44840, 44841, 44844, 44845, 44846, 44847, 44848, 44851, 44852, 44853, 44854, 44855, 44858, 44859, 44860, 44861, 44862, 44865, 44866, 44867, 44868, 44869, 44872, 44873, 44874, 44875, 44876, 44879, 44880, 44881, 44882, 44883, 44886, 44887, 44888, 44889, 44890, 44893, 44894, 44895, 44896, 44897, 44900, 44901, 44902, 44903, 44904, 44907, 44908, 44909, 44910, 44911, 44914, 44915, 44916, 44917, 44918, 44922, 44923, 44924, 44925, 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45273, 45274, 45275, 45278, 45279, 45280, 45281, 45282, 45287, 45288, 45289, 45293, 45294, 45295, 45296, 45299, 45300, 45301]},"labels": {"label_1": [110.21, 110.39, 110.135, 109.935, 109.98, 110.125, 110.205, 110.28, 110.285, 110.28, 110, 109.755, 109.385, 109.33, 109.15, 109.025, 108.965, 108.97, 108.905, 108.88, 108.85, 109.03, 109, 109.02, 109.04, 108.775, 108.955, 109.005, 108.895, 108.92, 108.97, 108.925, 109.265, 108.995, 109.075, 106.805, 109.31, 108.605, 109.025, 108.535, 108.595, 108.43, 108.595, 108.545, 108.605, 108.785, 108.795, 108.675, 108.465, 108.475, 108.385, 108.265, 108.265, 108.515, 108.655, 108.595, 108.565, 108.465, 108.395, 108.435, 109.07, 108.785, 109.115, 109.19, 109.085, 109.86, 110.035, 110.145, 110.28, 110.085, 110.125, 109.985, 109.665, 109.72, 109.82, 110.09, 110.295, 110.64, 110.435, 109.835, 110.005, 109.825, 109.705, 109.295, 108.88, 108.2, 108.4, 108.33, 107.96, 107.735, 107.655, 107.32, 107.635, 107.745, 107.675, 107.4, 107.635, 108.45, 108.63, 108.385, 108.405, 108.25, 108.155, 107.855, 107.75, 107.765, 107.955, 108, 107.925, 107.63, 105.33, 106.775, 106.465, 106.715, 106.965, 106.915, 106.715, 106.125, 105.275, 104.32, 103.475, 103.085, 103.765, 103.675, 102.695, 100.985, 101.325, 101.18, 100.255, 99.75, 99.27, 100.52, 101.06, 100.96, 100.885, 99.96, 100.415, 100.255, 100.19, 100.255, 100.415, 99.63, 99.275, 98.855, 97.78, 97.04, 96.875, 96.785, 96.865, 96.875, 96.88, 96.895, 96.78, 96.76, 96.56, 95.99, 95.75, 95.28, 94.15, 94.6, 94.31, 89.47, 84.69, 82.55, 85.75, 86.18, 86.75, 86.93, 85.99, 83.67, 85.07, 87.01, 87.93, 89.01, 89.05, 89.73, 89.78, 90.66, 90.55, 91.7, 91.89, 91.04, 84.07, 87.46, 89.64, 87.38, 85.91, 82.91, 75.51, 73.92, 37.2, 39.56, 32.5, 34.6, 27.03, 24.36, 31, 19.93, 21.5, 25.95, 29.85, 29.01, 30.15, 31.27, 32.45, 40.01, 39.01, 37.76, 37.1, 36.44, 36.36, 37.26, 38.26, 39.11, 43.19, 43.36, 42.73, 46.03, 43.2, 42.07, 41.35, 41.18, 41.07, 40.85, 39.62, 38.82, 37.7, 35.63, 34.82, 35.01, 34.96, 34.49, 33.93, 33.51, 33.59, 33.9, 33.87, 33.94, 34.88, 35.21, 38.48, 39.01, 36.49, 38.77, 37.84, 37.83, 37.9, 39.51, 41.42, 41.08, 41.1, 40.54, 39.67, 39.79, 39.76, 39.73, 39.74, 38.92, 38.43, 38.41, 38.51, 38.52, 38.37, 37.9, 37.52, 36.66, 35.91, 35.1, 35.01, 33.91, 33.45, 33.49, 33.25, 31.98, 29.89, 28.43, 27.94, 26.33, 25.53, 25.07, 25.51, 25.33, 24.62, 24.08, 22.83, 21.18, 19.81, 15.88, 18.01, 17.72, 19.58, 19.7, 17.76, 18.22, 18.82, 20.22, 21.14, 20.75, 20.66, 20.58, 20.36, 19.86, 19.12, 18.42, 18.19, 17.92, 18.23, 18.54, 20.24, 23.99, 23.9, 23.82, 24.41, 24.03, 23.66, 23.48, 23.55, 23.14, 23.15, 22.39, 21.25, 19.55, 19.55, 19.49, 19.54, 19.39, 18.68, 19.06, 19.34, 21.77, 22.08, 22.26, 22.58, 22.45, 22.66, 24, 21.44, 21.11, 20.56, 20.43, 19.65, 19.43, 19.56, 19.22, 19.12, 19.38, 19.27, 19.3, 19.39, 19.12, 18.48, 17.5, 17.6, 17.46, 17.5, 17.96, 18.02, 17.91, 17.8, 17.29, 17.3, 17.41, 17.28, 17.08, 16.73, 16.61, 16.35, 16.21, 16.27, 17.09, 17.99, 18.11, 18.9, 20.57, 21.19, 21.6, 23.13, 22.08, 22.04, 22.18, 22.41, 23.06, 22.22, 22.51, 22.28, 22.32, 22.47, 22.5, 22.42, 22.39, 21.8, 21.51, 21.45, 21.51, 21.51, 21.55, 21.57, 21.51, 21.51, 21.11, 21.11, 20.9, 20.88, 21.24, 20.52, 20.92, 20.36, 21.18, 20.8, 21.25, 21.24, 21.09, 21.2, 21.36, 21.03, 21.28, 22.21, 21.98, 22.14, 22.45, 21.97, 22.04, 21.97, 22.18, 21.98, 22.49, 22.23, 22.35, 22.08, 21.84, 21.86, 21.97, 21.85, 21.2, 21.85, 21.36, 21.03, 19.59, 19.26, 19.34, 19.25, 19.12, 18.78, 18.76, 18.32, 18.19, 18.21, 17.9, 18.11, 17.97, 17.82, 18.01, 17.72, 17.81, 17.64, 17.58, 17.45, 17.56, 17.51, 17.51, 17.51, 17.51, 17.51, 17.51, 17.51, 17.66, 17.78, 17.73, 17.8, 17.77, 17.83, 17.72, 17.66, 17.58, 17.59, 17.62, 17.48, 17.57, 17.54, 18.01, 18.01, 18.01, 18.01, 18.01, 18.01, 18.01, 16.95, 16.89, 16.89, 16.73, 16.41, 16.45, 16.45, 16.47, 16.32, 16.48, 16.24, 17.5, 16.32, 16.37, 16.65, 17.17, 17.44, 18.03, 18.48, 19.04, 19.07, 18.7, 18.48, 18.26, 18.38, 18.46, 18.2, 19.71, 18.19, 18.15, 19.5, 17.86, 17.92, 17.96, 17.93, 17.99, 18.03, 19.93, 20.32, 19.95, 19.83, 20.86, 21.86, 23.85, 25.06, 23.02, 23.17, 23.33, 23.43, 25.01, 25.01, 22.52, 22.6, 22.66, 22.66, 23.14, 24.55, 26.61, 28.82, 28.95, 28.71, 28.66, 27.91, 27.91, 27.76, 27.73, 28.15, 28.94, 30.95, 30.32, 28.8, 28.35, 27.72, 27.8, 27.89, 27.96, 28.01, 28.19, 32.21, 30.55, 29.68, 30.07, 30.05, 29.99, 29.88, 30.26, 29.94, 30.54, 29.55, 29.32, 28.74, 28.66, 28.28, 28.1, 28.13, 27.79, 27.77, 29.29, 29.88, 30.21, 29.89, 30.44, 30.5, 31.03, 31.07, 31.19, 31.1, 30.67, 30.64, 30.35, 30.15, 29.55, 29.18, 29.01, 28.43, 26.98, 26.55, 26.02, 25.66, 25.78, 27.13, 27.72, 26.83, 26.78, 26.22, 26.02, 25.08, 24.87, 24.88, 24.84, 25.85, 25.94, 25.91, 27.01, 27.53, 27.96, 28.47, 29.34, 29.78, 29.77, 29.77, 29.61, 29.53, 29.47, 29.2, 29.3, 28.84, 28.95, 29, 28.92, 28.94, 28.69, 28.7, 28.23, 28.45, 28.32, 27.81, 27.79, 27.66, 27.22, 27.89, 28.01, 27.73, 28.31, 29.54, 29.35, 27.82, 28.65, 28.39, 27.78, 27.31, 27, 27.01, 26.88, 26.97, 27.17, 27.16, 26.88, 26.49, 26.44, 26.6, 26.64, 26.75]},"source": {"RU": "Источник: boerse-frankfurt.de", "ENG": "Source: boerse-frankfurt.de", "UKR": "Джерело: boerse-frankfurt.de"}}}</v>
      </c>
      <c r="B133" s="10" t="str">
        <f>"{"&amp;_xlfn.TEXTJOIN(",",TRUE,B134:B144)&amp;"}"</f>
        <v>{"name": {"RU": "Стоимость еврооблигаций с погашением в 2026, % от номинала", "ENG": "Price of eurobond maturing in 2026, % of face value", "UKR": "Вартість єврооблігацій з погашенням у 2026, % від номіналу"},"indexes": {"index_0": [44348, 44349, 44350, 44351, 44354, 44355, 44356, 44357, 44358, 44361, 44362, 44363, 44364, 44365, 44368, 44369, 44370, 44371, 44372, 44375, 44376, 44377, 44378, 44379, 44382, 44383, 44384, 44385, 44386, 44389, 44390, 44391, 44392, 44393, 44396, 44397, 44398, 44399, 44400, 44403, 44404, 44405, 44406, 44407, 44410, 44411, 44412, 44413, 44414, 44417, 44418, 44419, 44420, 44421, 44424, 44425, 44426, 44427, 44428, 44431, 44432, 44433, 44434, 44435, 44438, 44439, 44440, 44441, 44442, 44445, 44446, 44447, 44448, 44449, 44452, 44453, 44454, 44455, 44456, 44459, 44460, 44461, 44462, 44463, 44466, 44467, 44468, 44469, 44470, 44473, 44474, 44475, 44476, 44477, 44480, 44481, 44482, 44483, 44484, 44487, 44488, 44489, 44490, 44491, 44494, 44495, 44496, 44497, 44498, 44501, 44502, 44503, 44504, 44505, 44508, 44509, 44510, 44511, 44512, 44515, 44516, 44517, 44518, 44519, 44522, 44523, 44524, 44525, 44526, 44529, 44530, 44531, 44532, 44533, 44536, 44537, 44538, 44539, 44540, 44543, 44544, 44545, 44546, 44547, 44550, 44551, 44552, 44553, 44557, 44558, 44559, 44560, 44564, 44565, 44566, 44567, 44568, 44571, 44572, 44573, 44574, 44575, 44578, 44579, 44580, 44581, 44582, 44585, 44586, 44587, 44588, 44589, 44592, 44593, 44594, 44595, 44596, 44599, 44600, 44601, 44602, 44603, 44606, 44607, 44608, 44609, 44610, 44613, 44614, 44615, 44616, 44617, 44620, 44621, 44622, 44623, 44624, 44627, 44628, 44629, 44630, 44631, 44634, 44635, 44636, 44637, 44638, 44641, 44642, 44643, 44644, 44645, 44648, 44649, 44650, 44651, 44652, 44655, 44656, 44657, 44658, 44659, 44662, 44663, 44664, 44665, 44670, 44671, 44672, 44673, 44676, 44677, 44678, 44679, 44680, 44683, 44684, 44685, 44686, 44687, 44690, 44691, 44692, 44693, 44694, 44697, 44698, 44699, 44700, 44701, 44704, 44705, 44706, 44707, 44708, 44711, 44712, 44713, 44714, 44715, 44718, 44719, 44720, 44721, 44722, 44725, 44726, 44727, 44728, 44729, 44732, 44733, 44734, 44735, 44736, 44739, 44740, 44741, 44742, 44743, 44746, 44747, 44748, 44749, 44750, 44753, 44754, 44755, 44756, 44757, 44760, 44761, 44762, 44763, 44764, 44767, 44768, 44769, 44770, 44771, 44774, 44775, 44776, 44777, 44778, 44781, 44782, 44783, 44784, 44789, 44790, 44791, 44792, 44795, 44796, 44797, 44798, 44799, 44802, 44803, 44804, 44805, 44806, 44809, 44810, 44811, 44812, 44813, 44816, 44817, 44818, 44819, 44820, 44823, 44824, 44825, 44826, 44827, 44830, 44831, 44832, 44833, 44834, 44837, 44838, 44839, 44840, 44841, 44844, 44845, 44846, 44847, 44848, 44851, 44852, 44853, 44854, 44855, 44858, 44859, 44860, 44861, 44862, 44865, 44866, 44867, 44868, 44869, 44872, 44873, 44874, 44875, 44876, 44879, 44880, 44881, 44882, 44883, 44886, 44887, 44888, 44889, 44890, 44893, 44894, 44895, 44896, 44897, 44900, 44901, 44902, 44903, 44904, 44907, 44908, 44909, 44910, 44911, 44914, 44915, 44916, 44917, 44918, 44922, 44923, 44924, 44925, 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45273, 45274, 45275, 45278, 45279, 45280, 45281, 45282, 45287, 45288, 45289, 45293, 45294, 45295, 45296, 45299, 45300, 45301]},"labels": {"label_1": [110.21, 110.39, 110.135, 109.935, 109.98, 110.125, 110.205, 110.28, 110.285, 110.28, 110, 109.755, 109.385, 109.33, 109.15, 109.025, 108.965, 108.97, 108.905, 108.88, 108.85, 109.03, 109, 109.02, 109.04, 108.775, 108.955, 109.005, 108.895, 108.92, 108.97, 108.925, 109.265, 108.995, 109.075, 106.805, 109.31, 108.605, 109.025, 108.535, 108.595, 108.43, 108.595, 108.545, 108.605, 108.785, 108.795, 108.675, 108.465, 108.475, 108.385, 108.265, 108.265, 108.515, 108.655, 108.595, 108.565, 108.465, 108.395, 108.435, 109.07, 108.785, 109.115, 109.19, 109.085, 109.86, 110.035, 110.145, 110.28, 110.085, 110.125, 109.985, 109.665, 109.72, 109.82, 110.09, 110.295, 110.64, 110.435, 109.835, 110.005, 109.825, 109.705, 109.295, 108.88, 108.2, 108.4, 108.33, 107.96, 107.735, 107.655, 107.32, 107.635, 107.745, 107.675, 107.4, 107.635, 108.45, 108.63, 108.385, 108.405, 108.25, 108.155, 107.855, 107.75, 107.765, 107.955, 108, 107.925, 107.63, 105.33, 106.775, 106.465, 106.715, 106.965, 106.915, 106.715, 106.125, 105.275, 104.32, 103.475, 103.085, 103.765, 103.675, 102.695, 100.985, 101.325, 101.18, 100.255, 99.75, 99.27, 100.52, 101.06, 100.96, 100.885, 99.96, 100.415, 100.255, 100.19, 100.255, 100.415, 99.63, 99.275, 98.855, 97.78, 97.04, 96.875, 96.785, 96.865, 96.875, 96.88, 96.895, 96.78, 96.76, 96.56, 95.99, 95.75, 95.28, 94.15, 94.6, 94.31, 89.47, 84.69, 82.55, 85.75, 86.18, 86.75, 86.93, 85.99, 83.67, 85.07, 87.01, 87.93, 89.01, 89.05, 89.73, 89.78, 90.66, 90.55, 91.7, 91.89, 91.04, 84.07, 87.46, 89.64, 87.38, 85.91, 82.91, 75.51, 73.92, 37.2, 39.56, 32.5, 34.6, 27.03, 24.36, 31, 19.93, 21.5, 25.95, 29.85, 29.01, 30.15, 31.27, 32.45, 40.01, 39.01, 37.76, 37.1, 36.44, 36.36, 37.26, 38.26, 39.11, 43.19, 43.36, 42.73, 46.03, 43.2, 42.07, 41.35, 41.18, 41.07, 40.85, 39.62, 38.82, 37.7, 35.63, 34.82, 35.01, 34.96, 34.49, 33.93, 33.51, 33.59, 33.9, 33.87, 33.94, 34.88, 35.21, 38.48, 39.01, 36.49, 38.77, 37.84, 37.83, 37.9, 39.51, 41.42, 41.08, 41.1, 40.54, 39.67, 39.79, 39.76, 39.73, 39.74, 38.92, 38.43, 38.41, 38.51, 38.52, 38.37, 37.9, 37.52, 36.66, 35.91, 35.1, 35.01, 33.91, 33.45, 33.49, 33.25, 31.98, 29.89, 28.43, 27.94, 26.33, 25.53, 25.07, 25.51, 25.33, 24.62, 24.08, 22.83, 21.18, 19.81, 15.88, 18.01, 17.72, 19.58, 19.7, 17.76, 18.22, 18.82, 20.22, 21.14, 20.75, 20.66, 20.58, 20.36, 19.86, 19.12, 18.42, 18.19, 17.92, 18.23, 18.54, 20.24, 23.99, 23.9, 23.82, 24.41, 24.03, 23.66, 23.48, 23.55, 23.14, 23.15, 22.39, 21.25, 19.55, 19.55, 19.49, 19.54, 19.39, 18.68, 19.06, 19.34, 21.77, 22.08, 22.26, 22.58, 22.45, 22.66, 24, 21.44, 21.11, 20.56, 20.43, 19.65, 19.43, 19.56, 19.22, 19.12, 19.38, 19.27, 19.3, 19.39, 19.12, 18.48, 17.5, 17.6, 17.46, 17.5, 17.96, 18.02, 17.91, 17.8, 17.29, 17.3, 17.41, 17.28, 17.08, 16.73, 16.61, 16.35, 16.21, 16.27, 17.09, 17.99, 18.11, 18.9, 20.57, 21.19, 21.6, 23.13, 22.08, 22.04, 22.18, 22.41, 23.06, 22.22, 22.51, 22.28, 22.32, 22.47, 22.5, 22.42, 22.39, 21.8, 21.51, 21.45, 21.51, 21.51, 21.55, 21.57, 21.51, 21.51, 21.11, 21.11, 20.9, 20.88, 21.24, 20.52, 20.92, 20.36, 21.18, 20.8, 21.25, 21.24, 21.09, 21.2, 21.36, 21.03, 21.28, 22.21, 21.98, 22.14, 22.45, 21.97, 22.04, 21.97, 22.18, 21.98, 22.49, 22.23, 22.35, 22.08, 21.84, 21.86, 21.97, 21.85, 21.2, 21.85, 21.36, 21.03, 19.59, 19.26, 19.34, 19.25, 19.12, 18.78, 18.76, 18.32, 18.19, 18.21, 17.9, 18.11, 17.97, 17.82, 18.01, 17.72, 17.81, 17.64, 17.58, 17.45, 17.56, 17.51, 17.51, 17.51, 17.51, 17.51, 17.51, 17.51, 17.66, 17.78, 17.73, 17.8, 17.77, 17.83, 17.72, 17.66, 17.58, 17.59, 17.62, 17.48, 17.57, 17.54, 18.01, 18.01, 18.01, 18.01, 18.01, 18.01, 18.01, 16.95, 16.89, 16.89, 16.73, 16.41, 16.45, 16.45, 16.47, 16.32, 16.48, 16.24, 17.5, 16.32, 16.37, 16.65, 17.17, 17.44, 18.03, 18.48, 19.04, 19.07, 18.7, 18.48, 18.26, 18.38, 18.46, 18.2, 19.71, 18.19, 18.15, 19.5, 17.86, 17.92, 17.96, 17.93, 17.99, 18.03, 19.93, 20.32, 19.95, 19.83, 20.86, 21.86, 23.85, 25.06, 23.02, 23.17, 23.33, 23.43, 25.01, 25.01, 22.52, 22.6, 22.66, 22.66, 23.14, 24.55, 26.61, 28.82, 28.95, 28.71, 28.66, 27.91, 27.91, 27.76, 27.73, 28.15, 28.94, 30.95, 30.32, 28.8, 28.35, 27.72, 27.8, 27.89, 27.96, 28.01, 28.19, 32.21, 30.55, 29.68, 30.07, 30.05, 29.99, 29.88, 30.26, 29.94, 30.54, 29.55, 29.32, 28.74, 28.66, 28.28, 28.1, 28.13, 27.79, 27.77, 29.29, 29.88, 30.21, 29.89, 30.44, 30.5, 31.03, 31.07, 31.19, 31.1, 30.67, 30.64, 30.35, 30.15, 29.55, 29.18, 29.01, 28.43, 26.98, 26.55, 26.02, 25.66, 25.78, 27.13, 27.72, 26.83, 26.78, 26.22, 26.02, 25.08, 24.87, 24.88, 24.84, 25.85, 25.94, 25.91, 27.01, 27.53, 27.96, 28.47, 29.34, 29.78, 29.77, 29.77, 29.61, 29.53, 29.47, 29.2, 29.3, 28.84, 28.95, 29, 28.92, 28.94, 28.69, 28.7, 28.23, 28.45, 28.32, 27.81, 27.79, 27.66, 27.22, 27.89, 28.01, 27.73, 28.31, 29.54, 29.35, 27.82, 28.65, 28.39, 27.78, 27.31, 27, 27.01, 26.88, 26.97, 27.17, 27.16, 26.88, 26.49, 26.44, 26.6, 26.64, 26.75]},"source": {"RU": "Источник: boerse-frankfurt.de", "ENG": "Source: boerse-frankfurt.de", "UKR": "Джерело: boerse-frankfurt.de"}}</v>
      </c>
      <c r="C133" s="10"/>
      <c r="D133" s="10"/>
      <c r="E133" s="10"/>
      <c r="F133" s="10"/>
      <c r="G133" s="10"/>
      <c r="H133" s="10" t="s">
        <v>256</v>
      </c>
      <c r="I133" s="10"/>
      <c r="J133" s="10"/>
      <c r="K133" s="10"/>
    </row>
    <row r="134" spans="1:679" x14ac:dyDescent="0.35">
      <c r="A134" s="10"/>
      <c r="B134" s="10" t="str">
        <f>CHAR(34)&amp;I134&amp;CHAR(34)&amp;": "&amp;C134</f>
        <v>"name": {"RU": "Стоимость еврооблигаций с погашением в 2026, % от номинала", "ENG": "Price of eurobond maturing in 2026, % of face value", "UKR": "Вартість єврооблігацій з погашенням у 2026, % від номіналу"}</v>
      </c>
      <c r="C134" s="10" t="str">
        <f>"{"&amp;_xlfn.TEXTJOIN(", ",TRUE,F134:F136)&amp;"}"</f>
        <v>{"RU": "Стоимость еврооблигаций с погашением в 2026, % от номинала", "ENG": "Price of eurobond maturing in 2026, % of face value", "UKR": "Вартість єврооблігацій з погашенням у 2026, % від номіналу"}</v>
      </c>
      <c r="D134" s="10"/>
      <c r="E134" s="10"/>
      <c r="F134" s="10" t="str">
        <f>CHAR(34)&amp;J134&amp;CHAR(34)&amp;": "&amp;CHAR(34)&amp;K134&amp;CHAR(34)</f>
        <v>"RU": "Стоимость еврооблигаций с погашением в 2026, % от номинала"</v>
      </c>
      <c r="G134" s="10"/>
      <c r="H134" s="10" t="s">
        <v>256</v>
      </c>
      <c r="I134" s="10" t="s">
        <v>257</v>
      </c>
      <c r="J134" s="10" t="s">
        <v>18</v>
      </c>
      <c r="K134" s="10" t="str">
        <f>Чарты!H42</f>
        <v>Стоимость еврооблигаций с погашением в 2026, % от номинала</v>
      </c>
    </row>
    <row r="135" spans="1:679" x14ac:dyDescent="0.35">
      <c r="A135" s="10"/>
      <c r="B135" s="10"/>
      <c r="C135" s="10"/>
      <c r="D135" s="10"/>
      <c r="E135" s="10"/>
      <c r="F135" s="10" t="str">
        <f t="shared" ref="F135:F136" si="24">CHAR(34)&amp;J135&amp;CHAR(34)&amp;": "&amp;CHAR(34)&amp;K135&amp;CHAR(34)</f>
        <v>"ENG": "Price of eurobond maturing in 2026, % of face value"</v>
      </c>
      <c r="G135" s="10"/>
      <c r="H135" s="10" t="s">
        <v>256</v>
      </c>
      <c r="I135" s="10" t="s">
        <v>257</v>
      </c>
      <c r="J135" s="10" t="s">
        <v>19</v>
      </c>
      <c r="K135" s="10" t="str">
        <f>Чарты!H43</f>
        <v>Price of eurobond maturing in 2026, % of face value</v>
      </c>
    </row>
    <row r="136" spans="1:679" x14ac:dyDescent="0.35">
      <c r="A136" s="10"/>
      <c r="B136" s="10"/>
      <c r="C136" s="10"/>
      <c r="D136" s="10"/>
      <c r="E136" s="10"/>
      <c r="F136" s="10" t="str">
        <f t="shared" si="24"/>
        <v>"UKR": "Вартість єврооблігацій з погашенням у 2026, % від номіналу"</v>
      </c>
      <c r="G136" s="10"/>
      <c r="H136" s="10" t="s">
        <v>256</v>
      </c>
      <c r="I136" s="10" t="s">
        <v>257</v>
      </c>
      <c r="J136" s="10" t="s">
        <v>20</v>
      </c>
      <c r="K136" s="10" t="str">
        <f>Чарты!H44</f>
        <v>Вартість єврооблігацій з погашенням у 2026, % від номіналу</v>
      </c>
    </row>
    <row r="137" spans="1:679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679" x14ac:dyDescent="0.35">
      <c r="A138" s="10"/>
      <c r="B138" s="10" t="str">
        <f>CHAR(34)&amp;I138&amp;CHAR(34)&amp;": "&amp;C138</f>
        <v>"indexes": {"index_0": [44348, 44349, 44350, 44351, 44354, 44355, 44356, 44357, 44358, 44361, 44362, 44363, 44364, 44365, 44368, 44369, 44370, 44371, 44372, 44375, 44376, 44377, 44378, 44379, 44382, 44383, 44384, 44385, 44386, 44389, 44390, 44391, 44392, 44393, 44396, 44397, 44398, 44399, 44400, 44403, 44404, 44405, 44406, 44407, 44410, 44411, 44412, 44413, 44414, 44417, 44418, 44419, 44420, 44421, 44424, 44425, 44426, 44427, 44428, 44431, 44432, 44433, 44434, 44435, 44438, 44439, 44440, 44441, 44442, 44445, 44446, 44447, 44448, 44449, 44452, 44453, 44454, 44455, 44456, 44459, 44460, 44461, 44462, 44463, 44466, 44467, 44468, 44469, 44470, 44473, 44474, 44475, 44476, 44477, 44480, 44481, 44482, 44483, 44484, 44487, 44488, 44489, 44490, 44491, 44494, 44495, 44496, 44497, 44498, 44501, 44502, 44503, 44504, 44505, 44508, 44509, 44510, 44511, 44512, 44515, 44516, 44517, 44518, 44519, 44522, 44523, 44524, 44525, 44526, 44529, 44530, 44531, 44532, 44533, 44536, 44537, 44538, 44539, 44540, 44543, 44544, 44545, 44546, 44547, 44550, 44551, 44552, 44553, 44557, 44558, 44559, 44560, 44564, 44565, 44566, 44567, 44568, 44571, 44572, 44573, 44574, 44575, 44578, 44579, 44580, 44581, 44582, 44585, 44586, 44587, 44588, 44589, 44592, 44593, 44594, 44595, 44596, 44599, 44600, 44601, 44602, 44603, 44606, 44607, 44608, 44609, 44610, 44613, 44614, 44615, 44616, 44617, 44620, 44621, 44622, 44623, 44624, 44627, 44628, 44629, 44630, 44631, 44634, 44635, 44636, 44637, 44638, 44641, 44642, 44643, 44644, 44645, 44648, 44649, 44650, 44651, 44652, 44655, 44656, 44657, 44658, 44659, 44662, 44663, 44664, 44665, 44670, 44671, 44672, 44673, 44676, 44677, 44678, 44679, 44680, 44683, 44684, 44685, 44686, 44687, 44690, 44691, 44692, 44693, 44694, 44697, 44698, 44699, 44700, 44701, 44704, 44705, 44706, 44707, 44708, 44711, 44712, 44713, 44714, 44715, 44718, 44719, 44720, 44721, 44722, 44725, 44726, 44727, 44728, 44729, 44732, 44733, 44734, 44735, 44736, 44739, 44740, 44741, 44742, 44743, 44746, 44747, 44748, 44749, 44750, 44753, 44754, 44755, 44756, 44757, 44760, 44761, 44762, 44763, 44764, 44767, 44768, 44769, 44770, 44771, 44774, 44775, 44776, 44777, 44778, 44781, 44782, 44783, 44784, 44789, 44790, 44791, 44792, 44795, 44796, 44797, 44798, 44799, 44802, 44803, 44804, 44805, 44806, 44809, 44810, 44811, 44812, 44813, 44816, 44817, 44818, 44819, 44820, 44823, 44824, 44825, 44826, 44827, 44830, 44831, 44832, 44833, 44834, 44837, 44838, 44839, 44840, 44841, 44844, 44845, 44846, 44847, 44848, 44851, 44852, 44853, 44854, 44855, 44858, 44859, 44860, 44861, 44862, 44865, 44866, 44867, 44868, 44869, 44872, 44873, 44874, 44875, 44876, 44879, 44880, 44881, 44882, 44883, 44886, 44887, 44888, 44889, 44890, 44893, 44894, 44895, 44896, 44897, 44900, 44901, 44902, 44903, 44904, 44907, 44908, 44909, 44910, 44911, 44914, 44915, 44916, 44917, 44918, 44922, 44923, 44924, 44925, 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45273, 45274, 45275, 45278, 45279, 45280, 45281, 45282, 45287, 45288, 45289, 45293, 45294, 45295, 45296, 45299, 45300, 45301]}</v>
      </c>
      <c r="C138" s="10" t="str">
        <f>"{"&amp;_xlfn.TEXTJOIN(", ",TRUE,E138:E138)&amp;"}"</f>
        <v>{"index_0": [44348, 44349, 44350, 44351, 44354, 44355, 44356, 44357, 44358, 44361, 44362, 44363, 44364, 44365, 44368, 44369, 44370, 44371, 44372, 44375, 44376, 44377, 44378, 44379, 44382, 44383, 44384, 44385, 44386, 44389, 44390, 44391, 44392, 44393, 44396, 44397, 44398, 44399, 44400, 44403, 44404, 44405, 44406, 44407, 44410, 44411, 44412, 44413, 44414, 44417, 44418, 44419, 44420, 44421, 44424, 44425, 44426, 44427, 44428, 44431, 44432, 44433, 44434, 44435, 44438, 44439, 44440, 44441, 44442, 44445, 44446, 44447, 44448, 44449, 44452, 44453, 44454, 44455, 44456, 44459, 44460, 44461, 44462, 44463, 44466, 44467, 44468, 44469, 44470, 44473, 44474, 44475, 44476, 44477, 44480, 44481, 44482, 44483, 44484, 44487, 44488, 44489, 44490, 44491, 44494, 44495, 44496, 44497, 44498, 44501, 44502, 44503, 44504, 44505, 44508, 44509, 44510, 44511, 44512, 44515, 44516, 44517, 44518, 44519, 44522, 44523, 44524, 44525, 44526, 44529, 44530, 44531, 44532, 44533, 44536, 44537, 44538, 44539, 44540, 44543, 44544, 44545, 44546, 44547, 44550, 44551, 44552, 44553, 44557, 44558, 44559, 44560, 44564, 44565, 44566, 44567, 44568, 44571, 44572, 44573, 44574, 44575, 44578, 44579, 44580, 44581, 44582, 44585, 44586, 44587, 44588, 44589, 44592, 44593, 44594, 44595, 44596, 44599, 44600, 44601, 44602, 44603, 44606, 44607, 44608, 44609, 44610, 44613, 44614, 44615, 44616, 44617, 44620, 44621, 44622, 44623, 44624, 44627, 44628, 44629, 44630, 44631, 44634, 44635, 44636, 44637, 44638, 44641, 44642, 44643, 44644, 44645, 44648, 44649, 44650, 44651, 44652, 44655, 44656, 44657, 44658, 44659, 44662, 44663, 44664, 44665, 44670, 44671, 44672, 44673, 44676, 44677, 44678, 44679, 44680, 44683, 44684, 44685, 44686, 44687, 44690, 44691, 44692, 44693, 44694, 44697, 44698, 44699, 44700, 44701, 44704, 44705, 44706, 44707, 44708, 44711, 44712, 44713, 44714, 44715, 44718, 44719, 44720, 44721, 44722, 44725, 44726, 44727, 44728, 44729, 44732, 44733, 44734, 44735, 44736, 44739, 44740, 44741, 44742, 44743, 44746, 44747, 44748, 44749, 44750, 44753, 44754, 44755, 44756, 44757, 44760, 44761, 44762, 44763, 44764, 44767, 44768, 44769, 44770, 44771, 44774, 44775, 44776, 44777, 44778, 44781, 44782, 44783, 44784, 44789, 44790, 44791, 44792, 44795, 44796, 44797, 44798, 44799, 44802, 44803, 44804, 44805, 44806, 44809, 44810, 44811, 44812, 44813, 44816, 44817, 44818, 44819, 44820, 44823, 44824, 44825, 44826, 44827, 44830, 44831, 44832, 44833, 44834, 44837, 44838, 44839, 44840, 44841, 44844, 44845, 44846, 44847, 44848, 44851, 44852, 44853, 44854, 44855, 44858, 44859, 44860, 44861, 44862, 44865, 44866, 44867, 44868, 44869, 44872, 44873, 44874, 44875, 44876, 44879, 44880, 44881, 44882, 44883, 44886, 44887, 44888, 44889, 44890, 44893, 44894, 44895, 44896, 44897, 44900, 44901, 44902, 44903, 44904, 44907, 44908, 44909, 44910, 44911, 44914, 44915, 44916, 44917, 44918, 44922, 44923, 44924, 44925, 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45273, 45274, 45275, 45278, 45279, 45280, 45281, 45282, 45287, 45288, 45289, 45293, 45294, 45295, 45296, 45299, 45300, 45301]}</v>
      </c>
      <c r="D138" s="10"/>
      <c r="E138" s="10" t="str">
        <f>CHAR(34)&amp;J138&amp;CHAR(34)&amp;": "&amp;F138</f>
        <v>"index_0": [44348, 44349, 44350, 44351, 44354, 44355, 44356, 44357, 44358, 44361, 44362, 44363, 44364, 44365, 44368, 44369, 44370, 44371, 44372, 44375, 44376, 44377, 44378, 44379, 44382, 44383, 44384, 44385, 44386, 44389, 44390, 44391, 44392, 44393, 44396, 44397, 44398, 44399, 44400, 44403, 44404, 44405, 44406, 44407, 44410, 44411, 44412, 44413, 44414, 44417, 44418, 44419, 44420, 44421, 44424, 44425, 44426, 44427, 44428, 44431, 44432, 44433, 44434, 44435, 44438, 44439, 44440, 44441, 44442, 44445, 44446, 44447, 44448, 44449, 44452, 44453, 44454, 44455, 44456, 44459, 44460, 44461, 44462, 44463, 44466, 44467, 44468, 44469, 44470, 44473, 44474, 44475, 44476, 44477, 44480, 44481, 44482, 44483, 44484, 44487, 44488, 44489, 44490, 44491, 44494, 44495, 44496, 44497, 44498, 44501, 44502, 44503, 44504, 44505, 44508, 44509, 44510, 44511, 44512, 44515, 44516, 44517, 44518, 44519, 44522, 44523, 44524, 44525, 44526, 44529, 44530, 44531, 44532, 44533, 44536, 44537, 44538, 44539, 44540, 44543, 44544, 44545, 44546, 44547, 44550, 44551, 44552, 44553, 44557, 44558, 44559, 44560, 44564, 44565, 44566, 44567, 44568, 44571, 44572, 44573, 44574, 44575, 44578, 44579, 44580, 44581, 44582, 44585, 44586, 44587, 44588, 44589, 44592, 44593, 44594, 44595, 44596, 44599, 44600, 44601, 44602, 44603, 44606, 44607, 44608, 44609, 44610, 44613, 44614, 44615, 44616, 44617, 44620, 44621, 44622, 44623, 44624, 44627, 44628, 44629, 44630, 44631, 44634, 44635, 44636, 44637, 44638, 44641, 44642, 44643, 44644, 44645, 44648, 44649, 44650, 44651, 44652, 44655, 44656, 44657, 44658, 44659, 44662, 44663, 44664, 44665, 44670, 44671, 44672, 44673, 44676, 44677, 44678, 44679, 44680, 44683, 44684, 44685, 44686, 44687, 44690, 44691, 44692, 44693, 44694, 44697, 44698, 44699, 44700, 44701, 44704, 44705, 44706, 44707, 44708, 44711, 44712, 44713, 44714, 44715, 44718, 44719, 44720, 44721, 44722, 44725, 44726, 44727, 44728, 44729, 44732, 44733, 44734, 44735, 44736, 44739, 44740, 44741, 44742, 44743, 44746, 44747, 44748, 44749, 44750, 44753, 44754, 44755, 44756, 44757, 44760, 44761, 44762, 44763, 44764, 44767, 44768, 44769, 44770, 44771, 44774, 44775, 44776, 44777, 44778, 44781, 44782, 44783, 44784, 44789, 44790, 44791, 44792, 44795, 44796, 44797, 44798, 44799, 44802, 44803, 44804, 44805, 44806, 44809, 44810, 44811, 44812, 44813, 44816, 44817, 44818, 44819, 44820, 44823, 44824, 44825, 44826, 44827, 44830, 44831, 44832, 44833, 44834, 44837, 44838, 44839, 44840, 44841, 44844, 44845, 44846, 44847, 44848, 44851, 44852, 44853, 44854, 44855, 44858, 44859, 44860, 44861, 44862, 44865, 44866, 44867, 44868, 44869, 44872, 44873, 44874, 44875, 44876, 44879, 44880, 44881, 44882, 44883, 44886, 44887, 44888, 44889, 44890, 44893, 44894, 44895, 44896, 44897, 44900, 44901, 44902, 44903, 44904, 44907, 44908, 44909, 44910, 44911, 44914, 44915, 44916, 44917, 44918, 44922, 44923, 44924, 44925, 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45273, 45274, 45275, 45278, 45279, 45280, 45281, 45282, 45287, 45288, 45289, 45293, 45294, 45295, 45296, 45299, 45300, 45301]</v>
      </c>
      <c r="F138" s="39" t="str" cm="1">
        <f t="array" ref="F138">"["&amp;_xlfn.TEXTJOIN(", ",FALSE,SUBSTITUTE(_xlfn.ANCHORARRAY(K138),",","."))&amp;"]"</f>
        <v>[44348, 44349, 44350, 44351, 44354, 44355, 44356, 44357, 44358, 44361, 44362, 44363, 44364, 44365, 44368, 44369, 44370, 44371, 44372, 44375, 44376, 44377, 44378, 44379, 44382, 44383, 44384, 44385, 44386, 44389, 44390, 44391, 44392, 44393, 44396, 44397, 44398, 44399, 44400, 44403, 44404, 44405, 44406, 44407, 44410, 44411, 44412, 44413, 44414, 44417, 44418, 44419, 44420, 44421, 44424, 44425, 44426, 44427, 44428, 44431, 44432, 44433, 44434, 44435, 44438, 44439, 44440, 44441, 44442, 44445, 44446, 44447, 44448, 44449, 44452, 44453, 44454, 44455, 44456, 44459, 44460, 44461, 44462, 44463, 44466, 44467, 44468, 44469, 44470, 44473, 44474, 44475, 44476, 44477, 44480, 44481, 44482, 44483, 44484, 44487, 44488, 44489, 44490, 44491, 44494, 44495, 44496, 44497, 44498, 44501, 44502, 44503, 44504, 44505, 44508, 44509, 44510, 44511, 44512, 44515, 44516, 44517, 44518, 44519, 44522, 44523, 44524, 44525, 44526, 44529, 44530, 44531, 44532, 44533, 44536, 44537, 44538, 44539, 44540, 44543, 44544, 44545, 44546, 44547, 44550, 44551, 44552, 44553, 44557, 44558, 44559, 44560, 44564, 44565, 44566, 44567, 44568, 44571, 44572, 44573, 44574, 44575, 44578, 44579, 44580, 44581, 44582, 44585, 44586, 44587, 44588, 44589, 44592, 44593, 44594, 44595, 44596, 44599, 44600, 44601, 44602, 44603, 44606, 44607, 44608, 44609, 44610, 44613, 44614, 44615, 44616, 44617, 44620, 44621, 44622, 44623, 44624, 44627, 44628, 44629, 44630, 44631, 44634, 44635, 44636, 44637, 44638, 44641, 44642, 44643, 44644, 44645, 44648, 44649, 44650, 44651, 44652, 44655, 44656, 44657, 44658, 44659, 44662, 44663, 44664, 44665, 44670, 44671, 44672, 44673, 44676, 44677, 44678, 44679, 44680, 44683, 44684, 44685, 44686, 44687, 44690, 44691, 44692, 44693, 44694, 44697, 44698, 44699, 44700, 44701, 44704, 44705, 44706, 44707, 44708, 44711, 44712, 44713, 44714, 44715, 44718, 44719, 44720, 44721, 44722, 44725, 44726, 44727, 44728, 44729, 44732, 44733, 44734, 44735, 44736, 44739, 44740, 44741, 44742, 44743, 44746, 44747, 44748, 44749, 44750, 44753, 44754, 44755, 44756, 44757, 44760, 44761, 44762, 44763, 44764, 44767, 44768, 44769, 44770, 44771, 44774, 44775, 44776, 44777, 44778, 44781, 44782, 44783, 44784, 44789, 44790, 44791, 44792, 44795, 44796, 44797, 44798, 44799, 44802, 44803, 44804, 44805, 44806, 44809, 44810, 44811, 44812, 44813, 44816, 44817, 44818, 44819, 44820, 44823, 44824, 44825, 44826, 44827, 44830, 44831, 44832, 44833, 44834, 44837, 44838, 44839, 44840, 44841, 44844, 44845, 44846, 44847, 44848, 44851, 44852, 44853, 44854, 44855, 44858, 44859, 44860, 44861, 44862, 44865, 44866, 44867, 44868, 44869, 44872, 44873, 44874, 44875, 44876, 44879, 44880, 44881, 44882, 44883, 44886, 44887, 44888, 44889, 44890, 44893, 44894, 44895, 44896, 44897, 44900, 44901, 44902, 44903, 44904, 44907, 44908, 44909, 44910, 44911, 44914, 44915, 44916, 44917, 44918, 44922, 44923, 44924, 44925, 44928, 44929, 44930, 44931, 44932, 44935, 44936, 44937, 44938, 44939, 44942, 44943, 44944, 44945, 44946, 44949, 44950, 44951, 44952, 44953, 44956, 44957, 44958, 44959, 44960, 44963, 44964, 44965, 44966, 44967, 44970, 44971, 44972, 44973, 44974, 44977, 44978, 44979, 44980, 44981, 44984, 44985, 44986, 44987, 44988, 44991, 44992, 44993, 44994, 44995, 44998, 44999, 45000, 45001, 45002, 45005, 45006, 45007, 45008, 45009, 45012, 45013, 45014, 45015, 45016, 45019, 45020, 45021, 45022, 45027, 45028, 45029, 45030, 45033, 45034, 45035, 45036, 45037, 45040, 45041, 45042, 45043, 45044, 45048, 45049, 45050, 45051, 45054, 45055, 45056, 45057, 45058, 45061, 45062, 45063, 45064, 45065, 45068, 45069, 45070, 45071, 45072, 45075, 45076, 45077, 45078, 45079, 45082, 45083, 45084, 45085, 45086, 45089, 45090, 45091, 45092, 45093, 45096, 45097, 45098, 45099, 45100, 45103, 45104, 45105, 45106, 45107, 45110, 45111, 45112, 45113, 45114, 45117, 45118, 45119, 45120, 45121, 45124, 45125, 45126, 45127, 45128, 45131, 45132, 45133, 45134, 45135, 45138, 45139, 45140, 45141, 45142, 45145, 45146, 45147, 45148, 45149, 45152, 45153, 45154, 45155, 45156, 45159, 45160, 45161, 45162, 45163, 45166, 45167, 45168, 45169, 45170, 45173, 45174, 45175, 45176, 45177, 45180, 45181, 45182, 45183, 45184, 45187, 45188, 45189, 45190, 45191, 45194, 45195, 45196, 45197, 45198, 45201, 45202, 45203, 45204, 45205, 45208, 45209, 45210, 45211, 45212, 45215, 45216, 45217, 45218, 45219, 45222, 45223, 45224, 45225, 45226, 45229, 45230, 45231, 45232, 45233, 45236, 45237, 45238, 45239, 45240, 45243, 45244, 45245, 45246, 45247, 45250, 45251, 45252, 45253, 45254, 45257, 45258, 45259, 45260, 45261, 45264, 45265, 45266, 45267, 45268, 45271, 45272, 45273, 45274, 45275, 45278, 45279, 45280, 45281, 45282, 45287, 45288, 45289, 45293, 45294, 45295, 45296, 45299, 45300, 45301]</v>
      </c>
      <c r="G138" s="10"/>
      <c r="H138" s="10" t="s">
        <v>256</v>
      </c>
      <c r="I138" s="10" t="s">
        <v>258</v>
      </c>
      <c r="J138" s="10" t="s">
        <v>259</v>
      </c>
      <c r="K138" s="16" cm="1">
        <f t="array" ref="K138:ZC138">TRANSPOSE('Warrants + 2026'!G4:G672)</f>
        <v>44348</v>
      </c>
      <c r="L138">
        <v>44349</v>
      </c>
      <c r="M138">
        <v>44350</v>
      </c>
      <c r="N138">
        <v>44351</v>
      </c>
      <c r="O138">
        <v>44354</v>
      </c>
      <c r="P138">
        <v>44355</v>
      </c>
      <c r="Q138">
        <v>44356</v>
      </c>
      <c r="R138">
        <v>44357</v>
      </c>
      <c r="S138">
        <v>44358</v>
      </c>
      <c r="T138">
        <v>44361</v>
      </c>
      <c r="U138">
        <v>44362</v>
      </c>
      <c r="V138">
        <v>44363</v>
      </c>
      <c r="W138">
        <v>44364</v>
      </c>
      <c r="X138">
        <v>44365</v>
      </c>
      <c r="Y138">
        <v>44368</v>
      </c>
      <c r="Z138">
        <v>44369</v>
      </c>
      <c r="AA138">
        <v>44370</v>
      </c>
      <c r="AB138">
        <v>44371</v>
      </c>
      <c r="AC138">
        <v>44372</v>
      </c>
      <c r="AD138">
        <v>44375</v>
      </c>
      <c r="AE138">
        <v>44376</v>
      </c>
      <c r="AF138">
        <v>44377</v>
      </c>
      <c r="AG138">
        <v>44378</v>
      </c>
      <c r="AH138">
        <v>44379</v>
      </c>
      <c r="AI138">
        <v>44382</v>
      </c>
      <c r="AJ138">
        <v>44383</v>
      </c>
      <c r="AK138">
        <v>44384</v>
      </c>
      <c r="AL138">
        <v>44385</v>
      </c>
      <c r="AM138">
        <v>44386</v>
      </c>
      <c r="AN138">
        <v>44389</v>
      </c>
      <c r="AO138">
        <v>44390</v>
      </c>
      <c r="AP138">
        <v>44391</v>
      </c>
      <c r="AQ138">
        <v>44392</v>
      </c>
      <c r="AR138">
        <v>44393</v>
      </c>
      <c r="AS138">
        <v>44396</v>
      </c>
      <c r="AT138">
        <v>44397</v>
      </c>
      <c r="AU138">
        <v>44398</v>
      </c>
      <c r="AV138">
        <v>44399</v>
      </c>
      <c r="AW138">
        <v>44400</v>
      </c>
      <c r="AX138">
        <v>44403</v>
      </c>
      <c r="AY138">
        <v>44404</v>
      </c>
      <c r="AZ138">
        <v>44405</v>
      </c>
      <c r="BA138">
        <v>44406</v>
      </c>
      <c r="BB138">
        <v>44407</v>
      </c>
      <c r="BC138">
        <v>44410</v>
      </c>
      <c r="BD138">
        <v>44411</v>
      </c>
      <c r="BE138">
        <v>44412</v>
      </c>
      <c r="BF138">
        <v>44413</v>
      </c>
      <c r="BG138">
        <v>44414</v>
      </c>
      <c r="BH138">
        <v>44417</v>
      </c>
      <c r="BI138">
        <v>44418</v>
      </c>
      <c r="BJ138">
        <v>44419</v>
      </c>
      <c r="BK138">
        <v>44420</v>
      </c>
      <c r="BL138">
        <v>44421</v>
      </c>
      <c r="BM138">
        <v>44424</v>
      </c>
      <c r="BN138">
        <v>44425</v>
      </c>
      <c r="BO138">
        <v>44426</v>
      </c>
      <c r="BP138">
        <v>44427</v>
      </c>
      <c r="BQ138">
        <v>44428</v>
      </c>
      <c r="BR138">
        <v>44431</v>
      </c>
      <c r="BS138">
        <v>44432</v>
      </c>
      <c r="BT138">
        <v>44433</v>
      </c>
      <c r="BU138">
        <v>44434</v>
      </c>
      <c r="BV138">
        <v>44435</v>
      </c>
      <c r="BW138">
        <v>44438</v>
      </c>
      <c r="BX138">
        <v>44439</v>
      </c>
      <c r="BY138">
        <v>44440</v>
      </c>
      <c r="BZ138">
        <v>44441</v>
      </c>
      <c r="CA138">
        <v>44442</v>
      </c>
      <c r="CB138">
        <v>44445</v>
      </c>
      <c r="CC138">
        <v>44446</v>
      </c>
      <c r="CD138">
        <v>44447</v>
      </c>
      <c r="CE138">
        <v>44448</v>
      </c>
      <c r="CF138">
        <v>44449</v>
      </c>
      <c r="CG138">
        <v>44452</v>
      </c>
      <c r="CH138">
        <v>44453</v>
      </c>
      <c r="CI138">
        <v>44454</v>
      </c>
      <c r="CJ138">
        <v>44455</v>
      </c>
      <c r="CK138">
        <v>44456</v>
      </c>
      <c r="CL138">
        <v>44459</v>
      </c>
      <c r="CM138">
        <v>44460</v>
      </c>
      <c r="CN138">
        <v>44461</v>
      </c>
      <c r="CO138">
        <v>44462</v>
      </c>
      <c r="CP138">
        <v>44463</v>
      </c>
      <c r="CQ138">
        <v>44466</v>
      </c>
      <c r="CR138">
        <v>44467</v>
      </c>
      <c r="CS138">
        <v>44468</v>
      </c>
      <c r="CT138">
        <v>44469</v>
      </c>
      <c r="CU138">
        <v>44470</v>
      </c>
      <c r="CV138">
        <v>44473</v>
      </c>
      <c r="CW138">
        <v>44474</v>
      </c>
      <c r="CX138">
        <v>44475</v>
      </c>
      <c r="CY138">
        <v>44476</v>
      </c>
      <c r="CZ138">
        <v>44477</v>
      </c>
      <c r="DA138">
        <v>44480</v>
      </c>
      <c r="DB138">
        <v>44481</v>
      </c>
      <c r="DC138">
        <v>44482</v>
      </c>
      <c r="DD138">
        <v>44483</v>
      </c>
      <c r="DE138">
        <v>44484</v>
      </c>
      <c r="DF138">
        <v>44487</v>
      </c>
      <c r="DG138">
        <v>44488</v>
      </c>
      <c r="DH138">
        <v>44489</v>
      </c>
      <c r="DI138">
        <v>44490</v>
      </c>
      <c r="DJ138">
        <v>44491</v>
      </c>
      <c r="DK138">
        <v>44494</v>
      </c>
      <c r="DL138">
        <v>44495</v>
      </c>
      <c r="DM138">
        <v>44496</v>
      </c>
      <c r="DN138">
        <v>44497</v>
      </c>
      <c r="DO138">
        <v>44498</v>
      </c>
      <c r="DP138">
        <v>44501</v>
      </c>
      <c r="DQ138">
        <v>44502</v>
      </c>
      <c r="DR138">
        <v>44503</v>
      </c>
      <c r="DS138">
        <v>44504</v>
      </c>
      <c r="DT138">
        <v>44505</v>
      </c>
      <c r="DU138">
        <v>44508</v>
      </c>
      <c r="DV138">
        <v>44509</v>
      </c>
      <c r="DW138">
        <v>44510</v>
      </c>
      <c r="DX138">
        <v>44511</v>
      </c>
      <c r="DY138">
        <v>44512</v>
      </c>
      <c r="DZ138">
        <v>44515</v>
      </c>
      <c r="EA138">
        <v>44516</v>
      </c>
      <c r="EB138">
        <v>44517</v>
      </c>
      <c r="EC138">
        <v>44518</v>
      </c>
      <c r="ED138">
        <v>44519</v>
      </c>
      <c r="EE138">
        <v>44522</v>
      </c>
      <c r="EF138">
        <v>44523</v>
      </c>
      <c r="EG138">
        <v>44524</v>
      </c>
      <c r="EH138">
        <v>44525</v>
      </c>
      <c r="EI138">
        <v>44526</v>
      </c>
      <c r="EJ138">
        <v>44529</v>
      </c>
      <c r="EK138">
        <v>44530</v>
      </c>
      <c r="EL138">
        <v>44531</v>
      </c>
      <c r="EM138">
        <v>44532</v>
      </c>
      <c r="EN138">
        <v>44533</v>
      </c>
      <c r="EO138">
        <v>44536</v>
      </c>
      <c r="EP138">
        <v>44537</v>
      </c>
      <c r="EQ138">
        <v>44538</v>
      </c>
      <c r="ER138">
        <v>44539</v>
      </c>
      <c r="ES138">
        <v>44540</v>
      </c>
      <c r="ET138">
        <v>44543</v>
      </c>
      <c r="EU138">
        <v>44544</v>
      </c>
      <c r="EV138">
        <v>44545</v>
      </c>
      <c r="EW138">
        <v>44546</v>
      </c>
      <c r="EX138">
        <v>44547</v>
      </c>
      <c r="EY138">
        <v>44550</v>
      </c>
      <c r="EZ138">
        <v>44551</v>
      </c>
      <c r="FA138">
        <v>44552</v>
      </c>
      <c r="FB138">
        <v>44553</v>
      </c>
      <c r="FC138">
        <v>44557</v>
      </c>
      <c r="FD138">
        <v>44558</v>
      </c>
      <c r="FE138">
        <v>44559</v>
      </c>
      <c r="FF138">
        <v>44560</v>
      </c>
      <c r="FG138">
        <v>44564</v>
      </c>
      <c r="FH138">
        <v>44565</v>
      </c>
      <c r="FI138">
        <v>44566</v>
      </c>
      <c r="FJ138">
        <v>44567</v>
      </c>
      <c r="FK138">
        <v>44568</v>
      </c>
      <c r="FL138">
        <v>44571</v>
      </c>
      <c r="FM138">
        <v>44572</v>
      </c>
      <c r="FN138">
        <v>44573</v>
      </c>
      <c r="FO138">
        <v>44574</v>
      </c>
      <c r="FP138">
        <v>44575</v>
      </c>
      <c r="FQ138">
        <v>44578</v>
      </c>
      <c r="FR138">
        <v>44579</v>
      </c>
      <c r="FS138">
        <v>44580</v>
      </c>
      <c r="FT138">
        <v>44581</v>
      </c>
      <c r="FU138">
        <v>44582</v>
      </c>
      <c r="FV138">
        <v>44585</v>
      </c>
      <c r="FW138">
        <v>44586</v>
      </c>
      <c r="FX138">
        <v>44587</v>
      </c>
      <c r="FY138">
        <v>44588</v>
      </c>
      <c r="FZ138">
        <v>44589</v>
      </c>
      <c r="GA138">
        <v>44592</v>
      </c>
      <c r="GB138">
        <v>44593</v>
      </c>
      <c r="GC138">
        <v>44594</v>
      </c>
      <c r="GD138">
        <v>44595</v>
      </c>
      <c r="GE138">
        <v>44596</v>
      </c>
      <c r="GF138">
        <v>44599</v>
      </c>
      <c r="GG138">
        <v>44600</v>
      </c>
      <c r="GH138">
        <v>44601</v>
      </c>
      <c r="GI138">
        <v>44602</v>
      </c>
      <c r="GJ138">
        <v>44603</v>
      </c>
      <c r="GK138">
        <v>44606</v>
      </c>
      <c r="GL138">
        <v>44607</v>
      </c>
      <c r="GM138">
        <v>44608</v>
      </c>
      <c r="GN138">
        <v>44609</v>
      </c>
      <c r="GO138">
        <v>44610</v>
      </c>
      <c r="GP138">
        <v>44613</v>
      </c>
      <c r="GQ138">
        <v>44614</v>
      </c>
      <c r="GR138">
        <v>44615</v>
      </c>
      <c r="GS138">
        <v>44616</v>
      </c>
      <c r="GT138">
        <v>44617</v>
      </c>
      <c r="GU138">
        <v>44620</v>
      </c>
      <c r="GV138">
        <v>44621</v>
      </c>
      <c r="GW138">
        <v>44622</v>
      </c>
      <c r="GX138">
        <v>44623</v>
      </c>
      <c r="GY138">
        <v>44624</v>
      </c>
      <c r="GZ138">
        <v>44627</v>
      </c>
      <c r="HA138">
        <v>44628</v>
      </c>
      <c r="HB138">
        <v>44629</v>
      </c>
      <c r="HC138">
        <v>44630</v>
      </c>
      <c r="HD138">
        <v>44631</v>
      </c>
      <c r="HE138">
        <v>44634</v>
      </c>
      <c r="HF138">
        <v>44635</v>
      </c>
      <c r="HG138">
        <v>44636</v>
      </c>
      <c r="HH138">
        <v>44637</v>
      </c>
      <c r="HI138">
        <v>44638</v>
      </c>
      <c r="HJ138">
        <v>44641</v>
      </c>
      <c r="HK138">
        <v>44642</v>
      </c>
      <c r="HL138">
        <v>44643</v>
      </c>
      <c r="HM138">
        <v>44644</v>
      </c>
      <c r="HN138">
        <v>44645</v>
      </c>
      <c r="HO138">
        <v>44648</v>
      </c>
      <c r="HP138">
        <v>44649</v>
      </c>
      <c r="HQ138">
        <v>44650</v>
      </c>
      <c r="HR138">
        <v>44651</v>
      </c>
      <c r="HS138">
        <v>44652</v>
      </c>
      <c r="HT138">
        <v>44655</v>
      </c>
      <c r="HU138">
        <v>44656</v>
      </c>
      <c r="HV138">
        <v>44657</v>
      </c>
      <c r="HW138">
        <v>44658</v>
      </c>
      <c r="HX138">
        <v>44659</v>
      </c>
      <c r="HY138">
        <v>44662</v>
      </c>
      <c r="HZ138">
        <v>44663</v>
      </c>
      <c r="IA138">
        <v>44664</v>
      </c>
      <c r="IB138">
        <v>44665</v>
      </c>
      <c r="IC138">
        <v>44670</v>
      </c>
      <c r="ID138">
        <v>44671</v>
      </c>
      <c r="IE138">
        <v>44672</v>
      </c>
      <c r="IF138">
        <v>44673</v>
      </c>
      <c r="IG138">
        <v>44676</v>
      </c>
      <c r="IH138">
        <v>44677</v>
      </c>
      <c r="II138">
        <v>44678</v>
      </c>
      <c r="IJ138">
        <v>44679</v>
      </c>
      <c r="IK138">
        <v>44680</v>
      </c>
      <c r="IL138">
        <v>44683</v>
      </c>
      <c r="IM138">
        <v>44684</v>
      </c>
      <c r="IN138">
        <v>44685</v>
      </c>
      <c r="IO138">
        <v>44686</v>
      </c>
      <c r="IP138">
        <v>44687</v>
      </c>
      <c r="IQ138">
        <v>44690</v>
      </c>
      <c r="IR138">
        <v>44691</v>
      </c>
      <c r="IS138">
        <v>44692</v>
      </c>
      <c r="IT138">
        <v>44693</v>
      </c>
      <c r="IU138">
        <v>44694</v>
      </c>
      <c r="IV138">
        <v>44697</v>
      </c>
      <c r="IW138">
        <v>44698</v>
      </c>
      <c r="IX138">
        <v>44699</v>
      </c>
      <c r="IY138">
        <v>44700</v>
      </c>
      <c r="IZ138">
        <v>44701</v>
      </c>
      <c r="JA138">
        <v>44704</v>
      </c>
      <c r="JB138">
        <v>44705</v>
      </c>
      <c r="JC138">
        <v>44706</v>
      </c>
      <c r="JD138">
        <v>44707</v>
      </c>
      <c r="JE138">
        <v>44708</v>
      </c>
      <c r="JF138">
        <v>44711</v>
      </c>
      <c r="JG138">
        <v>44712</v>
      </c>
      <c r="JH138">
        <v>44713</v>
      </c>
      <c r="JI138">
        <v>44714</v>
      </c>
      <c r="JJ138">
        <v>44715</v>
      </c>
      <c r="JK138">
        <v>44718</v>
      </c>
      <c r="JL138">
        <v>44719</v>
      </c>
      <c r="JM138">
        <v>44720</v>
      </c>
      <c r="JN138">
        <v>44721</v>
      </c>
      <c r="JO138">
        <v>44722</v>
      </c>
      <c r="JP138">
        <v>44725</v>
      </c>
      <c r="JQ138">
        <v>44726</v>
      </c>
      <c r="JR138">
        <v>44727</v>
      </c>
      <c r="JS138">
        <v>44728</v>
      </c>
      <c r="JT138">
        <v>44729</v>
      </c>
      <c r="JU138">
        <v>44732</v>
      </c>
      <c r="JV138">
        <v>44733</v>
      </c>
      <c r="JW138">
        <v>44734</v>
      </c>
      <c r="JX138">
        <v>44735</v>
      </c>
      <c r="JY138">
        <v>44736</v>
      </c>
      <c r="JZ138">
        <v>44739</v>
      </c>
      <c r="KA138">
        <v>44740</v>
      </c>
      <c r="KB138">
        <v>44741</v>
      </c>
      <c r="KC138">
        <v>44742</v>
      </c>
      <c r="KD138">
        <v>44743</v>
      </c>
      <c r="KE138">
        <v>44746</v>
      </c>
      <c r="KF138">
        <v>44747</v>
      </c>
      <c r="KG138">
        <v>44748</v>
      </c>
      <c r="KH138">
        <v>44749</v>
      </c>
      <c r="KI138">
        <v>44750</v>
      </c>
      <c r="KJ138">
        <v>44753</v>
      </c>
      <c r="KK138">
        <v>44754</v>
      </c>
      <c r="KL138">
        <v>44755</v>
      </c>
      <c r="KM138">
        <v>44756</v>
      </c>
      <c r="KN138">
        <v>44757</v>
      </c>
      <c r="KO138">
        <v>44760</v>
      </c>
      <c r="KP138">
        <v>44761</v>
      </c>
      <c r="KQ138">
        <v>44762</v>
      </c>
      <c r="KR138">
        <v>44763</v>
      </c>
      <c r="KS138">
        <v>44764</v>
      </c>
      <c r="KT138">
        <v>44767</v>
      </c>
      <c r="KU138">
        <v>44768</v>
      </c>
      <c r="KV138">
        <v>44769</v>
      </c>
      <c r="KW138">
        <v>44770</v>
      </c>
      <c r="KX138">
        <v>44771</v>
      </c>
      <c r="KY138">
        <v>44774</v>
      </c>
      <c r="KZ138">
        <v>44775</v>
      </c>
      <c r="LA138">
        <v>44776</v>
      </c>
      <c r="LB138">
        <v>44777</v>
      </c>
      <c r="LC138">
        <v>44778</v>
      </c>
      <c r="LD138">
        <v>44781</v>
      </c>
      <c r="LE138">
        <v>44782</v>
      </c>
      <c r="LF138">
        <v>44783</v>
      </c>
      <c r="LG138">
        <v>44784</v>
      </c>
      <c r="LH138">
        <v>44789</v>
      </c>
      <c r="LI138">
        <v>44790</v>
      </c>
      <c r="LJ138">
        <v>44791</v>
      </c>
      <c r="LK138">
        <v>44792</v>
      </c>
      <c r="LL138">
        <v>44795</v>
      </c>
      <c r="LM138">
        <v>44796</v>
      </c>
      <c r="LN138">
        <v>44797</v>
      </c>
      <c r="LO138">
        <v>44798</v>
      </c>
      <c r="LP138">
        <v>44799</v>
      </c>
      <c r="LQ138">
        <v>44802</v>
      </c>
      <c r="LR138">
        <v>44803</v>
      </c>
      <c r="LS138">
        <v>44804</v>
      </c>
      <c r="LT138">
        <v>44805</v>
      </c>
      <c r="LU138">
        <v>44806</v>
      </c>
      <c r="LV138">
        <v>44809</v>
      </c>
      <c r="LW138">
        <v>44810</v>
      </c>
      <c r="LX138">
        <v>44811</v>
      </c>
      <c r="LY138">
        <v>44812</v>
      </c>
      <c r="LZ138">
        <v>44813</v>
      </c>
      <c r="MA138">
        <v>44816</v>
      </c>
      <c r="MB138">
        <v>44817</v>
      </c>
      <c r="MC138">
        <v>44818</v>
      </c>
      <c r="MD138">
        <v>44819</v>
      </c>
      <c r="ME138">
        <v>44820</v>
      </c>
      <c r="MF138">
        <v>44823</v>
      </c>
      <c r="MG138">
        <v>44824</v>
      </c>
      <c r="MH138">
        <v>44825</v>
      </c>
      <c r="MI138">
        <v>44826</v>
      </c>
      <c r="MJ138">
        <v>44827</v>
      </c>
      <c r="MK138">
        <v>44830</v>
      </c>
      <c r="ML138">
        <v>44831</v>
      </c>
      <c r="MM138">
        <v>44832</v>
      </c>
      <c r="MN138">
        <v>44833</v>
      </c>
      <c r="MO138">
        <v>44834</v>
      </c>
      <c r="MP138">
        <v>44837</v>
      </c>
      <c r="MQ138">
        <v>44838</v>
      </c>
      <c r="MR138">
        <v>44839</v>
      </c>
      <c r="MS138">
        <v>44840</v>
      </c>
      <c r="MT138">
        <v>44841</v>
      </c>
      <c r="MU138">
        <v>44844</v>
      </c>
      <c r="MV138">
        <v>44845</v>
      </c>
      <c r="MW138">
        <v>44846</v>
      </c>
      <c r="MX138">
        <v>44847</v>
      </c>
      <c r="MY138">
        <v>44848</v>
      </c>
      <c r="MZ138">
        <v>44851</v>
      </c>
      <c r="NA138">
        <v>44852</v>
      </c>
      <c r="NB138">
        <v>44853</v>
      </c>
      <c r="NC138">
        <v>44854</v>
      </c>
      <c r="ND138">
        <v>44855</v>
      </c>
      <c r="NE138">
        <v>44858</v>
      </c>
      <c r="NF138">
        <v>44859</v>
      </c>
      <c r="NG138">
        <v>44860</v>
      </c>
      <c r="NH138">
        <v>44861</v>
      </c>
      <c r="NI138">
        <v>44862</v>
      </c>
      <c r="NJ138">
        <v>44865</v>
      </c>
      <c r="NK138">
        <v>44866</v>
      </c>
      <c r="NL138">
        <v>44867</v>
      </c>
      <c r="NM138">
        <v>44868</v>
      </c>
      <c r="NN138">
        <v>44869</v>
      </c>
      <c r="NO138">
        <v>44872</v>
      </c>
      <c r="NP138">
        <v>44873</v>
      </c>
      <c r="NQ138">
        <v>44874</v>
      </c>
      <c r="NR138">
        <v>44875</v>
      </c>
      <c r="NS138">
        <v>44876</v>
      </c>
      <c r="NT138">
        <v>44879</v>
      </c>
      <c r="NU138">
        <v>44880</v>
      </c>
      <c r="NV138">
        <v>44881</v>
      </c>
      <c r="NW138">
        <v>44882</v>
      </c>
      <c r="NX138">
        <v>44883</v>
      </c>
      <c r="NY138">
        <v>44886</v>
      </c>
      <c r="NZ138">
        <v>44887</v>
      </c>
      <c r="OA138">
        <v>44888</v>
      </c>
      <c r="OB138">
        <v>44889</v>
      </c>
      <c r="OC138">
        <v>44890</v>
      </c>
      <c r="OD138">
        <v>44893</v>
      </c>
      <c r="OE138">
        <v>44894</v>
      </c>
      <c r="OF138">
        <v>44895</v>
      </c>
      <c r="OG138">
        <v>44896</v>
      </c>
      <c r="OH138">
        <v>44897</v>
      </c>
      <c r="OI138">
        <v>44900</v>
      </c>
      <c r="OJ138">
        <v>44901</v>
      </c>
      <c r="OK138">
        <v>44902</v>
      </c>
      <c r="OL138">
        <v>44903</v>
      </c>
      <c r="OM138">
        <v>44904</v>
      </c>
      <c r="ON138">
        <v>44907</v>
      </c>
      <c r="OO138">
        <v>44908</v>
      </c>
      <c r="OP138">
        <v>44909</v>
      </c>
      <c r="OQ138">
        <v>44910</v>
      </c>
      <c r="OR138">
        <v>44911</v>
      </c>
      <c r="OS138">
        <v>44914</v>
      </c>
      <c r="OT138">
        <v>44915</v>
      </c>
      <c r="OU138">
        <v>44916</v>
      </c>
      <c r="OV138">
        <v>44917</v>
      </c>
      <c r="OW138">
        <v>44918</v>
      </c>
      <c r="OX138">
        <v>44922</v>
      </c>
      <c r="OY138">
        <v>44923</v>
      </c>
      <c r="OZ138">
        <v>44924</v>
      </c>
      <c r="PA138">
        <v>44925</v>
      </c>
      <c r="PB138">
        <v>44928</v>
      </c>
      <c r="PC138">
        <v>44929</v>
      </c>
      <c r="PD138">
        <v>44930</v>
      </c>
      <c r="PE138">
        <v>44931</v>
      </c>
      <c r="PF138">
        <v>44932</v>
      </c>
      <c r="PG138">
        <v>44935</v>
      </c>
      <c r="PH138">
        <v>44936</v>
      </c>
      <c r="PI138">
        <v>44937</v>
      </c>
      <c r="PJ138">
        <v>44938</v>
      </c>
      <c r="PK138">
        <v>44939</v>
      </c>
      <c r="PL138">
        <v>44942</v>
      </c>
      <c r="PM138">
        <v>44943</v>
      </c>
      <c r="PN138">
        <v>44944</v>
      </c>
      <c r="PO138">
        <v>44945</v>
      </c>
      <c r="PP138">
        <v>44946</v>
      </c>
      <c r="PQ138">
        <v>44949</v>
      </c>
      <c r="PR138">
        <v>44950</v>
      </c>
      <c r="PS138">
        <v>44951</v>
      </c>
      <c r="PT138">
        <v>44952</v>
      </c>
      <c r="PU138">
        <v>44953</v>
      </c>
      <c r="PV138">
        <v>44956</v>
      </c>
      <c r="PW138">
        <v>44957</v>
      </c>
      <c r="PX138">
        <v>44958</v>
      </c>
      <c r="PY138">
        <v>44959</v>
      </c>
      <c r="PZ138">
        <v>44960</v>
      </c>
      <c r="QA138">
        <v>44963</v>
      </c>
      <c r="QB138">
        <v>44964</v>
      </c>
      <c r="QC138">
        <v>44965</v>
      </c>
      <c r="QD138">
        <v>44966</v>
      </c>
      <c r="QE138">
        <v>44967</v>
      </c>
      <c r="QF138">
        <v>44970</v>
      </c>
      <c r="QG138">
        <v>44971</v>
      </c>
      <c r="QH138">
        <v>44972</v>
      </c>
      <c r="QI138">
        <v>44973</v>
      </c>
      <c r="QJ138">
        <v>44974</v>
      </c>
      <c r="QK138">
        <v>44977</v>
      </c>
      <c r="QL138">
        <v>44978</v>
      </c>
      <c r="QM138">
        <v>44979</v>
      </c>
      <c r="QN138">
        <v>44980</v>
      </c>
      <c r="QO138">
        <v>44981</v>
      </c>
      <c r="QP138">
        <v>44984</v>
      </c>
      <c r="QQ138">
        <v>44985</v>
      </c>
      <c r="QR138">
        <v>44986</v>
      </c>
      <c r="QS138">
        <v>44987</v>
      </c>
      <c r="QT138">
        <v>44988</v>
      </c>
      <c r="QU138">
        <v>44991</v>
      </c>
      <c r="QV138">
        <v>44992</v>
      </c>
      <c r="QW138">
        <v>44993</v>
      </c>
      <c r="QX138">
        <v>44994</v>
      </c>
      <c r="QY138">
        <v>44995</v>
      </c>
      <c r="QZ138">
        <v>44998</v>
      </c>
      <c r="RA138">
        <v>44999</v>
      </c>
      <c r="RB138">
        <v>45000</v>
      </c>
      <c r="RC138">
        <v>45001</v>
      </c>
      <c r="RD138">
        <v>45002</v>
      </c>
      <c r="RE138">
        <v>45005</v>
      </c>
      <c r="RF138">
        <v>45006</v>
      </c>
      <c r="RG138">
        <v>45007</v>
      </c>
      <c r="RH138">
        <v>45008</v>
      </c>
      <c r="RI138">
        <v>45009</v>
      </c>
      <c r="RJ138">
        <v>45012</v>
      </c>
      <c r="RK138">
        <v>45013</v>
      </c>
      <c r="RL138">
        <v>45014</v>
      </c>
      <c r="RM138">
        <v>45015</v>
      </c>
      <c r="RN138">
        <v>45016</v>
      </c>
      <c r="RO138">
        <v>45019</v>
      </c>
      <c r="RP138">
        <v>45020</v>
      </c>
      <c r="RQ138">
        <v>45021</v>
      </c>
      <c r="RR138">
        <v>45022</v>
      </c>
      <c r="RS138">
        <v>45027</v>
      </c>
      <c r="RT138">
        <v>45028</v>
      </c>
      <c r="RU138">
        <v>45029</v>
      </c>
      <c r="RV138">
        <v>45030</v>
      </c>
      <c r="RW138">
        <v>45033</v>
      </c>
      <c r="RX138">
        <v>45034</v>
      </c>
      <c r="RY138">
        <v>45035</v>
      </c>
      <c r="RZ138">
        <v>45036</v>
      </c>
      <c r="SA138">
        <v>45037</v>
      </c>
      <c r="SB138">
        <v>45040</v>
      </c>
      <c r="SC138">
        <v>45041</v>
      </c>
      <c r="SD138">
        <v>45042</v>
      </c>
      <c r="SE138">
        <v>45043</v>
      </c>
      <c r="SF138">
        <v>45044</v>
      </c>
      <c r="SG138">
        <v>45048</v>
      </c>
      <c r="SH138">
        <v>45049</v>
      </c>
      <c r="SI138">
        <v>45050</v>
      </c>
      <c r="SJ138">
        <v>45051</v>
      </c>
      <c r="SK138">
        <v>45054</v>
      </c>
      <c r="SL138">
        <v>45055</v>
      </c>
      <c r="SM138">
        <v>45056</v>
      </c>
      <c r="SN138">
        <v>45057</v>
      </c>
      <c r="SO138">
        <v>45058</v>
      </c>
      <c r="SP138">
        <v>45061</v>
      </c>
      <c r="SQ138">
        <v>45062</v>
      </c>
      <c r="SR138">
        <v>45063</v>
      </c>
      <c r="SS138">
        <v>45064</v>
      </c>
      <c r="ST138">
        <v>45065</v>
      </c>
      <c r="SU138">
        <v>45068</v>
      </c>
      <c r="SV138">
        <v>45069</v>
      </c>
      <c r="SW138">
        <v>45070</v>
      </c>
      <c r="SX138">
        <v>45071</v>
      </c>
      <c r="SY138">
        <v>45072</v>
      </c>
      <c r="SZ138">
        <v>45075</v>
      </c>
      <c r="TA138">
        <v>45076</v>
      </c>
      <c r="TB138">
        <v>45077</v>
      </c>
      <c r="TC138">
        <v>45078</v>
      </c>
      <c r="TD138">
        <v>45079</v>
      </c>
      <c r="TE138">
        <v>45082</v>
      </c>
      <c r="TF138">
        <v>45083</v>
      </c>
      <c r="TG138">
        <v>45084</v>
      </c>
      <c r="TH138">
        <v>45085</v>
      </c>
      <c r="TI138">
        <v>45086</v>
      </c>
      <c r="TJ138">
        <v>45089</v>
      </c>
      <c r="TK138">
        <v>45090</v>
      </c>
      <c r="TL138">
        <v>45091</v>
      </c>
      <c r="TM138">
        <v>45092</v>
      </c>
      <c r="TN138">
        <v>45093</v>
      </c>
      <c r="TO138">
        <v>45096</v>
      </c>
      <c r="TP138">
        <v>45097</v>
      </c>
      <c r="TQ138">
        <v>45098</v>
      </c>
      <c r="TR138">
        <v>45099</v>
      </c>
      <c r="TS138">
        <v>45100</v>
      </c>
      <c r="TT138">
        <v>45103</v>
      </c>
      <c r="TU138">
        <v>45104</v>
      </c>
      <c r="TV138">
        <v>45105</v>
      </c>
      <c r="TW138">
        <v>45106</v>
      </c>
      <c r="TX138">
        <v>45107</v>
      </c>
      <c r="TY138">
        <v>45110</v>
      </c>
      <c r="TZ138">
        <v>45111</v>
      </c>
      <c r="UA138">
        <v>45112</v>
      </c>
      <c r="UB138">
        <v>45113</v>
      </c>
      <c r="UC138">
        <v>45114</v>
      </c>
      <c r="UD138">
        <v>45117</v>
      </c>
      <c r="UE138">
        <v>45118</v>
      </c>
      <c r="UF138">
        <v>45119</v>
      </c>
      <c r="UG138">
        <v>45120</v>
      </c>
      <c r="UH138">
        <v>45121</v>
      </c>
      <c r="UI138">
        <v>45124</v>
      </c>
      <c r="UJ138">
        <v>45125</v>
      </c>
      <c r="UK138">
        <v>45126</v>
      </c>
      <c r="UL138">
        <v>45127</v>
      </c>
      <c r="UM138">
        <v>45128</v>
      </c>
      <c r="UN138">
        <v>45131</v>
      </c>
      <c r="UO138">
        <v>45132</v>
      </c>
      <c r="UP138">
        <v>45133</v>
      </c>
      <c r="UQ138">
        <v>45134</v>
      </c>
      <c r="UR138">
        <v>45135</v>
      </c>
      <c r="US138">
        <v>45138</v>
      </c>
      <c r="UT138">
        <v>45139</v>
      </c>
      <c r="UU138">
        <v>45140</v>
      </c>
      <c r="UV138">
        <v>45141</v>
      </c>
      <c r="UW138">
        <v>45142</v>
      </c>
      <c r="UX138">
        <v>45145</v>
      </c>
      <c r="UY138">
        <v>45146</v>
      </c>
      <c r="UZ138">
        <v>45147</v>
      </c>
      <c r="VA138">
        <v>45148</v>
      </c>
      <c r="VB138">
        <v>45149</v>
      </c>
      <c r="VC138">
        <v>45152</v>
      </c>
      <c r="VD138">
        <v>45153</v>
      </c>
      <c r="VE138">
        <v>45154</v>
      </c>
      <c r="VF138">
        <v>45155</v>
      </c>
      <c r="VG138">
        <v>45156</v>
      </c>
      <c r="VH138">
        <v>45159</v>
      </c>
      <c r="VI138">
        <v>45160</v>
      </c>
      <c r="VJ138">
        <v>45161</v>
      </c>
      <c r="VK138">
        <v>45162</v>
      </c>
      <c r="VL138">
        <v>45163</v>
      </c>
      <c r="VM138">
        <v>45166</v>
      </c>
      <c r="VN138">
        <v>45167</v>
      </c>
      <c r="VO138">
        <v>45168</v>
      </c>
      <c r="VP138">
        <v>45169</v>
      </c>
      <c r="VQ138">
        <v>45170</v>
      </c>
      <c r="VR138">
        <v>45173</v>
      </c>
      <c r="VS138">
        <v>45174</v>
      </c>
      <c r="VT138">
        <v>45175</v>
      </c>
      <c r="VU138">
        <v>45176</v>
      </c>
      <c r="VV138">
        <v>45177</v>
      </c>
      <c r="VW138">
        <v>45180</v>
      </c>
      <c r="VX138">
        <v>45181</v>
      </c>
      <c r="VY138">
        <v>45182</v>
      </c>
      <c r="VZ138">
        <v>45183</v>
      </c>
      <c r="WA138">
        <v>45184</v>
      </c>
      <c r="WB138">
        <v>45187</v>
      </c>
      <c r="WC138">
        <v>45188</v>
      </c>
      <c r="WD138">
        <v>45189</v>
      </c>
      <c r="WE138">
        <v>45190</v>
      </c>
      <c r="WF138">
        <v>45191</v>
      </c>
      <c r="WG138">
        <v>45194</v>
      </c>
      <c r="WH138">
        <v>45195</v>
      </c>
      <c r="WI138">
        <v>45196</v>
      </c>
      <c r="WJ138">
        <v>45197</v>
      </c>
      <c r="WK138">
        <v>45198</v>
      </c>
      <c r="WL138">
        <v>45201</v>
      </c>
      <c r="WM138">
        <v>45202</v>
      </c>
      <c r="WN138">
        <v>45203</v>
      </c>
      <c r="WO138">
        <v>45204</v>
      </c>
      <c r="WP138">
        <v>45205</v>
      </c>
      <c r="WQ138">
        <v>45208</v>
      </c>
      <c r="WR138">
        <v>45209</v>
      </c>
      <c r="WS138">
        <v>45210</v>
      </c>
      <c r="WT138">
        <v>45211</v>
      </c>
      <c r="WU138">
        <v>45212</v>
      </c>
      <c r="WV138">
        <v>45215</v>
      </c>
      <c r="WW138">
        <v>45216</v>
      </c>
      <c r="WX138">
        <v>45217</v>
      </c>
      <c r="WY138">
        <v>45218</v>
      </c>
      <c r="WZ138">
        <v>45219</v>
      </c>
      <c r="XA138">
        <v>45222</v>
      </c>
      <c r="XB138">
        <v>45223</v>
      </c>
      <c r="XC138">
        <v>45224</v>
      </c>
      <c r="XD138">
        <v>45225</v>
      </c>
      <c r="XE138">
        <v>45226</v>
      </c>
      <c r="XF138">
        <v>45229</v>
      </c>
      <c r="XG138">
        <v>45230</v>
      </c>
      <c r="XH138">
        <v>45231</v>
      </c>
      <c r="XI138">
        <v>45232</v>
      </c>
      <c r="XJ138">
        <v>45233</v>
      </c>
      <c r="XK138">
        <v>45236</v>
      </c>
      <c r="XL138">
        <v>45237</v>
      </c>
      <c r="XM138">
        <v>45238</v>
      </c>
      <c r="XN138">
        <v>45239</v>
      </c>
      <c r="XO138">
        <v>45240</v>
      </c>
      <c r="XP138">
        <v>45243</v>
      </c>
      <c r="XQ138">
        <v>45244</v>
      </c>
      <c r="XR138">
        <v>45245</v>
      </c>
      <c r="XS138">
        <v>45246</v>
      </c>
      <c r="XT138">
        <v>45247</v>
      </c>
      <c r="XU138">
        <v>45250</v>
      </c>
      <c r="XV138">
        <v>45251</v>
      </c>
      <c r="XW138">
        <v>45252</v>
      </c>
      <c r="XX138">
        <v>45253</v>
      </c>
      <c r="XY138">
        <v>45254</v>
      </c>
      <c r="XZ138">
        <v>45257</v>
      </c>
      <c r="YA138">
        <v>45258</v>
      </c>
      <c r="YB138">
        <v>45259</v>
      </c>
      <c r="YC138">
        <v>45260</v>
      </c>
      <c r="YD138">
        <v>45261</v>
      </c>
      <c r="YE138">
        <v>45264</v>
      </c>
      <c r="YF138">
        <v>45265</v>
      </c>
      <c r="YG138">
        <v>45266</v>
      </c>
      <c r="YH138">
        <v>45267</v>
      </c>
      <c r="YI138">
        <v>45268</v>
      </c>
      <c r="YJ138">
        <v>45271</v>
      </c>
      <c r="YK138">
        <v>45272</v>
      </c>
      <c r="YL138">
        <v>45273</v>
      </c>
      <c r="YM138">
        <v>45274</v>
      </c>
      <c r="YN138">
        <v>45275</v>
      </c>
      <c r="YO138">
        <v>45278</v>
      </c>
      <c r="YP138">
        <v>45279</v>
      </c>
      <c r="YQ138">
        <v>45280</v>
      </c>
      <c r="YR138">
        <v>45281</v>
      </c>
      <c r="YS138">
        <v>45282</v>
      </c>
      <c r="YT138">
        <v>45287</v>
      </c>
      <c r="YU138">
        <v>45288</v>
      </c>
      <c r="YV138">
        <v>45289</v>
      </c>
      <c r="YW138">
        <v>45293</v>
      </c>
      <c r="YX138">
        <v>45294</v>
      </c>
      <c r="YY138">
        <v>45295</v>
      </c>
      <c r="YZ138">
        <v>45296</v>
      </c>
      <c r="ZA138">
        <v>45299</v>
      </c>
      <c r="ZB138">
        <v>45300</v>
      </c>
      <c r="ZC138">
        <v>45301</v>
      </c>
    </row>
    <row r="139" spans="1:679" x14ac:dyDescent="0.35">
      <c r="A139" s="10"/>
      <c r="B139" s="10"/>
      <c r="C139" s="10"/>
      <c r="D139" s="10"/>
      <c r="E139" s="10"/>
      <c r="F139" s="39"/>
      <c r="G139" s="10"/>
      <c r="H139" s="10"/>
      <c r="I139" s="10"/>
      <c r="J139" s="10"/>
      <c r="K139" s="39"/>
    </row>
    <row r="140" spans="1:679" x14ac:dyDescent="0.35">
      <c r="A140" s="10"/>
      <c r="B140" s="10" t="str">
        <f>CHAR(34)&amp;I140&amp;CHAR(34)&amp;": "&amp;C140</f>
        <v>"labels": {"label_1": [110.21, 110.39, 110.135, 109.935, 109.98, 110.125, 110.205, 110.28, 110.285, 110.28, 110, 109.755, 109.385, 109.33, 109.15, 109.025, 108.965, 108.97, 108.905, 108.88, 108.85, 109.03, 109, 109.02, 109.04, 108.775, 108.955, 109.005, 108.895, 108.92, 108.97, 108.925, 109.265, 108.995, 109.075, 106.805, 109.31, 108.605, 109.025, 108.535, 108.595, 108.43, 108.595, 108.545, 108.605, 108.785, 108.795, 108.675, 108.465, 108.475, 108.385, 108.265, 108.265, 108.515, 108.655, 108.595, 108.565, 108.465, 108.395, 108.435, 109.07, 108.785, 109.115, 109.19, 109.085, 109.86, 110.035, 110.145, 110.28, 110.085, 110.125, 109.985, 109.665, 109.72, 109.82, 110.09, 110.295, 110.64, 110.435, 109.835, 110.005, 109.825, 109.705, 109.295, 108.88, 108.2, 108.4, 108.33, 107.96, 107.735, 107.655, 107.32, 107.635, 107.745, 107.675, 107.4, 107.635, 108.45, 108.63, 108.385, 108.405, 108.25, 108.155, 107.855, 107.75, 107.765, 107.955, 108, 107.925, 107.63, 105.33, 106.775, 106.465, 106.715, 106.965, 106.915, 106.715, 106.125, 105.275, 104.32, 103.475, 103.085, 103.765, 103.675, 102.695, 100.985, 101.325, 101.18, 100.255, 99.75, 99.27, 100.52, 101.06, 100.96, 100.885, 99.96, 100.415, 100.255, 100.19, 100.255, 100.415, 99.63, 99.275, 98.855, 97.78, 97.04, 96.875, 96.785, 96.865, 96.875, 96.88, 96.895, 96.78, 96.76, 96.56, 95.99, 95.75, 95.28, 94.15, 94.6, 94.31, 89.47, 84.69, 82.55, 85.75, 86.18, 86.75, 86.93, 85.99, 83.67, 85.07, 87.01, 87.93, 89.01, 89.05, 89.73, 89.78, 90.66, 90.55, 91.7, 91.89, 91.04, 84.07, 87.46, 89.64, 87.38, 85.91, 82.91, 75.51, 73.92, 37.2, 39.56, 32.5, 34.6, 27.03, 24.36, 31, 19.93, 21.5, 25.95, 29.85, 29.01, 30.15, 31.27, 32.45, 40.01, 39.01, 37.76, 37.1, 36.44, 36.36, 37.26, 38.26, 39.11, 43.19, 43.36, 42.73, 46.03, 43.2, 42.07, 41.35, 41.18, 41.07, 40.85, 39.62, 38.82, 37.7, 35.63, 34.82, 35.01, 34.96, 34.49, 33.93, 33.51, 33.59, 33.9, 33.87, 33.94, 34.88, 35.21, 38.48, 39.01, 36.49, 38.77, 37.84, 37.83, 37.9, 39.51, 41.42, 41.08, 41.1, 40.54, 39.67, 39.79, 39.76, 39.73, 39.74, 38.92, 38.43, 38.41, 38.51, 38.52, 38.37, 37.9, 37.52, 36.66, 35.91, 35.1, 35.01, 33.91, 33.45, 33.49, 33.25, 31.98, 29.89, 28.43, 27.94, 26.33, 25.53, 25.07, 25.51, 25.33, 24.62, 24.08, 22.83, 21.18, 19.81, 15.88, 18.01, 17.72, 19.58, 19.7, 17.76, 18.22, 18.82, 20.22, 21.14, 20.75, 20.66, 20.58, 20.36, 19.86, 19.12, 18.42, 18.19, 17.92, 18.23, 18.54, 20.24, 23.99, 23.9, 23.82, 24.41, 24.03, 23.66, 23.48, 23.55, 23.14, 23.15, 22.39, 21.25, 19.55, 19.55, 19.49, 19.54, 19.39, 18.68, 19.06, 19.34, 21.77, 22.08, 22.26, 22.58, 22.45, 22.66, 24, 21.44, 21.11, 20.56, 20.43, 19.65, 19.43, 19.56, 19.22, 19.12, 19.38, 19.27, 19.3, 19.39, 19.12, 18.48, 17.5, 17.6, 17.46, 17.5, 17.96, 18.02, 17.91, 17.8, 17.29, 17.3, 17.41, 17.28, 17.08, 16.73, 16.61, 16.35, 16.21, 16.27, 17.09, 17.99, 18.11, 18.9, 20.57, 21.19, 21.6, 23.13, 22.08, 22.04, 22.18, 22.41, 23.06, 22.22, 22.51, 22.28, 22.32, 22.47, 22.5, 22.42, 22.39, 21.8, 21.51, 21.45, 21.51, 21.51, 21.55, 21.57, 21.51, 21.51, 21.11, 21.11, 20.9, 20.88, 21.24, 20.52, 20.92, 20.36, 21.18, 20.8, 21.25, 21.24, 21.09, 21.2, 21.36, 21.03, 21.28, 22.21, 21.98, 22.14, 22.45, 21.97, 22.04, 21.97, 22.18, 21.98, 22.49, 22.23, 22.35, 22.08, 21.84, 21.86, 21.97, 21.85, 21.2, 21.85, 21.36, 21.03, 19.59, 19.26, 19.34, 19.25, 19.12, 18.78, 18.76, 18.32, 18.19, 18.21, 17.9, 18.11, 17.97, 17.82, 18.01, 17.72, 17.81, 17.64, 17.58, 17.45, 17.56, 17.51, 17.51, 17.51, 17.51, 17.51, 17.51, 17.51, 17.66, 17.78, 17.73, 17.8, 17.77, 17.83, 17.72, 17.66, 17.58, 17.59, 17.62, 17.48, 17.57, 17.54, 18.01, 18.01, 18.01, 18.01, 18.01, 18.01, 18.01, 16.95, 16.89, 16.89, 16.73, 16.41, 16.45, 16.45, 16.47, 16.32, 16.48, 16.24, 17.5, 16.32, 16.37, 16.65, 17.17, 17.44, 18.03, 18.48, 19.04, 19.07, 18.7, 18.48, 18.26, 18.38, 18.46, 18.2, 19.71, 18.19, 18.15, 19.5, 17.86, 17.92, 17.96, 17.93, 17.99, 18.03, 19.93, 20.32, 19.95, 19.83, 20.86, 21.86, 23.85, 25.06, 23.02, 23.17, 23.33, 23.43, 25.01, 25.01, 22.52, 22.6, 22.66, 22.66, 23.14, 24.55, 26.61, 28.82, 28.95, 28.71, 28.66, 27.91, 27.91, 27.76, 27.73, 28.15, 28.94, 30.95, 30.32, 28.8, 28.35, 27.72, 27.8, 27.89, 27.96, 28.01, 28.19, 32.21, 30.55, 29.68, 30.07, 30.05, 29.99, 29.88, 30.26, 29.94, 30.54, 29.55, 29.32, 28.74, 28.66, 28.28, 28.1, 28.13, 27.79, 27.77, 29.29, 29.88, 30.21, 29.89, 30.44, 30.5, 31.03, 31.07, 31.19, 31.1, 30.67, 30.64, 30.35, 30.15, 29.55, 29.18, 29.01, 28.43, 26.98, 26.55, 26.02, 25.66, 25.78, 27.13, 27.72, 26.83, 26.78, 26.22, 26.02, 25.08, 24.87, 24.88, 24.84, 25.85, 25.94, 25.91, 27.01, 27.53, 27.96, 28.47, 29.34, 29.78, 29.77, 29.77, 29.61, 29.53, 29.47, 29.2, 29.3, 28.84, 28.95, 29, 28.92, 28.94, 28.69, 28.7, 28.23, 28.45, 28.32, 27.81, 27.79, 27.66, 27.22, 27.89, 28.01, 27.73, 28.31, 29.54, 29.35, 27.82, 28.65, 28.39, 27.78, 27.31, 27, 27.01, 26.88, 26.97, 27.17, 27.16, 26.88, 26.49, 26.44, 26.6, 26.64, 26.75]}</v>
      </c>
      <c r="C140" s="10" t="str">
        <f>"{"&amp;_xlfn.TEXTJOIN(", ",TRUE,E140:E140)&amp;"}"</f>
        <v>{"label_1": [110.21, 110.39, 110.135, 109.935, 109.98, 110.125, 110.205, 110.28, 110.285, 110.28, 110, 109.755, 109.385, 109.33, 109.15, 109.025, 108.965, 108.97, 108.905, 108.88, 108.85, 109.03, 109, 109.02, 109.04, 108.775, 108.955, 109.005, 108.895, 108.92, 108.97, 108.925, 109.265, 108.995, 109.075, 106.805, 109.31, 108.605, 109.025, 108.535, 108.595, 108.43, 108.595, 108.545, 108.605, 108.785, 108.795, 108.675, 108.465, 108.475, 108.385, 108.265, 108.265, 108.515, 108.655, 108.595, 108.565, 108.465, 108.395, 108.435, 109.07, 108.785, 109.115, 109.19, 109.085, 109.86, 110.035, 110.145, 110.28, 110.085, 110.125, 109.985, 109.665, 109.72, 109.82, 110.09, 110.295, 110.64, 110.435, 109.835, 110.005, 109.825, 109.705, 109.295, 108.88, 108.2, 108.4, 108.33, 107.96, 107.735, 107.655, 107.32, 107.635, 107.745, 107.675, 107.4, 107.635, 108.45, 108.63, 108.385, 108.405, 108.25, 108.155, 107.855, 107.75, 107.765, 107.955, 108, 107.925, 107.63, 105.33, 106.775, 106.465, 106.715, 106.965, 106.915, 106.715, 106.125, 105.275, 104.32, 103.475, 103.085, 103.765, 103.675, 102.695, 100.985, 101.325, 101.18, 100.255, 99.75, 99.27, 100.52, 101.06, 100.96, 100.885, 99.96, 100.415, 100.255, 100.19, 100.255, 100.415, 99.63, 99.275, 98.855, 97.78, 97.04, 96.875, 96.785, 96.865, 96.875, 96.88, 96.895, 96.78, 96.76, 96.56, 95.99, 95.75, 95.28, 94.15, 94.6, 94.31, 89.47, 84.69, 82.55, 85.75, 86.18, 86.75, 86.93, 85.99, 83.67, 85.07, 87.01, 87.93, 89.01, 89.05, 89.73, 89.78, 90.66, 90.55, 91.7, 91.89, 91.04, 84.07, 87.46, 89.64, 87.38, 85.91, 82.91, 75.51, 73.92, 37.2, 39.56, 32.5, 34.6, 27.03, 24.36, 31, 19.93, 21.5, 25.95, 29.85, 29.01, 30.15, 31.27, 32.45, 40.01, 39.01, 37.76, 37.1, 36.44, 36.36, 37.26, 38.26, 39.11, 43.19, 43.36, 42.73, 46.03, 43.2, 42.07, 41.35, 41.18, 41.07, 40.85, 39.62, 38.82, 37.7, 35.63, 34.82, 35.01, 34.96, 34.49, 33.93, 33.51, 33.59, 33.9, 33.87, 33.94, 34.88, 35.21, 38.48, 39.01, 36.49, 38.77, 37.84, 37.83, 37.9, 39.51, 41.42, 41.08, 41.1, 40.54, 39.67, 39.79, 39.76, 39.73, 39.74, 38.92, 38.43, 38.41, 38.51, 38.52, 38.37, 37.9, 37.52, 36.66, 35.91, 35.1, 35.01, 33.91, 33.45, 33.49, 33.25, 31.98, 29.89, 28.43, 27.94, 26.33, 25.53, 25.07, 25.51, 25.33, 24.62, 24.08, 22.83, 21.18, 19.81, 15.88, 18.01, 17.72, 19.58, 19.7, 17.76, 18.22, 18.82, 20.22, 21.14, 20.75, 20.66, 20.58, 20.36, 19.86, 19.12, 18.42, 18.19, 17.92, 18.23, 18.54, 20.24, 23.99, 23.9, 23.82, 24.41, 24.03, 23.66, 23.48, 23.55, 23.14, 23.15, 22.39, 21.25, 19.55, 19.55, 19.49, 19.54, 19.39, 18.68, 19.06, 19.34, 21.77, 22.08, 22.26, 22.58, 22.45, 22.66, 24, 21.44, 21.11, 20.56, 20.43, 19.65, 19.43, 19.56, 19.22, 19.12, 19.38, 19.27, 19.3, 19.39, 19.12, 18.48, 17.5, 17.6, 17.46, 17.5, 17.96, 18.02, 17.91, 17.8, 17.29, 17.3, 17.41, 17.28, 17.08, 16.73, 16.61, 16.35, 16.21, 16.27, 17.09, 17.99, 18.11, 18.9, 20.57, 21.19, 21.6, 23.13, 22.08, 22.04, 22.18, 22.41, 23.06, 22.22, 22.51, 22.28, 22.32, 22.47, 22.5, 22.42, 22.39, 21.8, 21.51, 21.45, 21.51, 21.51, 21.55, 21.57, 21.51, 21.51, 21.11, 21.11, 20.9, 20.88, 21.24, 20.52, 20.92, 20.36, 21.18, 20.8, 21.25, 21.24, 21.09, 21.2, 21.36, 21.03, 21.28, 22.21, 21.98, 22.14, 22.45, 21.97, 22.04, 21.97, 22.18, 21.98, 22.49, 22.23, 22.35, 22.08, 21.84, 21.86, 21.97, 21.85, 21.2, 21.85, 21.36, 21.03, 19.59, 19.26, 19.34, 19.25, 19.12, 18.78, 18.76, 18.32, 18.19, 18.21, 17.9, 18.11, 17.97, 17.82, 18.01, 17.72, 17.81, 17.64, 17.58, 17.45, 17.56, 17.51, 17.51, 17.51, 17.51, 17.51, 17.51, 17.51, 17.66, 17.78, 17.73, 17.8, 17.77, 17.83, 17.72, 17.66, 17.58, 17.59, 17.62, 17.48, 17.57, 17.54, 18.01, 18.01, 18.01, 18.01, 18.01, 18.01, 18.01, 16.95, 16.89, 16.89, 16.73, 16.41, 16.45, 16.45, 16.47, 16.32, 16.48, 16.24, 17.5, 16.32, 16.37, 16.65, 17.17, 17.44, 18.03, 18.48, 19.04, 19.07, 18.7, 18.48, 18.26, 18.38, 18.46, 18.2, 19.71, 18.19, 18.15, 19.5, 17.86, 17.92, 17.96, 17.93, 17.99, 18.03, 19.93, 20.32, 19.95, 19.83, 20.86, 21.86, 23.85, 25.06, 23.02, 23.17, 23.33, 23.43, 25.01, 25.01, 22.52, 22.6, 22.66, 22.66, 23.14, 24.55, 26.61, 28.82, 28.95, 28.71, 28.66, 27.91, 27.91, 27.76, 27.73, 28.15, 28.94, 30.95, 30.32, 28.8, 28.35, 27.72, 27.8, 27.89, 27.96, 28.01, 28.19, 32.21, 30.55, 29.68, 30.07, 30.05, 29.99, 29.88, 30.26, 29.94, 30.54, 29.55, 29.32, 28.74, 28.66, 28.28, 28.1, 28.13, 27.79, 27.77, 29.29, 29.88, 30.21, 29.89, 30.44, 30.5, 31.03, 31.07, 31.19, 31.1, 30.67, 30.64, 30.35, 30.15, 29.55, 29.18, 29.01, 28.43, 26.98, 26.55, 26.02, 25.66, 25.78, 27.13, 27.72, 26.83, 26.78, 26.22, 26.02, 25.08, 24.87, 24.88, 24.84, 25.85, 25.94, 25.91, 27.01, 27.53, 27.96, 28.47, 29.34, 29.78, 29.77, 29.77, 29.61, 29.53, 29.47, 29.2, 29.3, 28.84, 28.95, 29, 28.92, 28.94, 28.69, 28.7, 28.23, 28.45, 28.32, 27.81, 27.79, 27.66, 27.22, 27.89, 28.01, 27.73, 28.31, 29.54, 29.35, 27.82, 28.65, 28.39, 27.78, 27.31, 27, 27.01, 26.88, 26.97, 27.17, 27.16, 26.88, 26.49, 26.44, 26.6, 26.64, 26.75]}</v>
      </c>
      <c r="D140" s="10"/>
      <c r="E140" s="10" t="str">
        <f>CHAR(34)&amp;J140&amp;CHAR(34)&amp;": "&amp;F140</f>
        <v>"label_1": [110.21, 110.39, 110.135, 109.935, 109.98, 110.125, 110.205, 110.28, 110.285, 110.28, 110, 109.755, 109.385, 109.33, 109.15, 109.025, 108.965, 108.97, 108.905, 108.88, 108.85, 109.03, 109, 109.02, 109.04, 108.775, 108.955, 109.005, 108.895, 108.92, 108.97, 108.925, 109.265, 108.995, 109.075, 106.805, 109.31, 108.605, 109.025, 108.535, 108.595, 108.43, 108.595, 108.545, 108.605, 108.785, 108.795, 108.675, 108.465, 108.475, 108.385, 108.265, 108.265, 108.515, 108.655, 108.595, 108.565, 108.465, 108.395, 108.435, 109.07, 108.785, 109.115, 109.19, 109.085, 109.86, 110.035, 110.145, 110.28, 110.085, 110.125, 109.985, 109.665, 109.72, 109.82, 110.09, 110.295, 110.64, 110.435, 109.835, 110.005, 109.825, 109.705, 109.295, 108.88, 108.2, 108.4, 108.33, 107.96, 107.735, 107.655, 107.32, 107.635, 107.745, 107.675, 107.4, 107.635, 108.45, 108.63, 108.385, 108.405, 108.25, 108.155, 107.855, 107.75, 107.765, 107.955, 108, 107.925, 107.63, 105.33, 106.775, 106.465, 106.715, 106.965, 106.915, 106.715, 106.125, 105.275, 104.32, 103.475, 103.085, 103.765, 103.675, 102.695, 100.985, 101.325, 101.18, 100.255, 99.75, 99.27, 100.52, 101.06, 100.96, 100.885, 99.96, 100.415, 100.255, 100.19, 100.255, 100.415, 99.63, 99.275, 98.855, 97.78, 97.04, 96.875, 96.785, 96.865, 96.875, 96.88, 96.895, 96.78, 96.76, 96.56, 95.99, 95.75, 95.28, 94.15, 94.6, 94.31, 89.47, 84.69, 82.55, 85.75, 86.18, 86.75, 86.93, 85.99, 83.67, 85.07, 87.01, 87.93, 89.01, 89.05, 89.73, 89.78, 90.66, 90.55, 91.7, 91.89, 91.04, 84.07, 87.46, 89.64, 87.38, 85.91, 82.91, 75.51, 73.92, 37.2, 39.56, 32.5, 34.6, 27.03, 24.36, 31, 19.93, 21.5, 25.95, 29.85, 29.01, 30.15, 31.27, 32.45, 40.01, 39.01, 37.76, 37.1, 36.44, 36.36, 37.26, 38.26, 39.11, 43.19, 43.36, 42.73, 46.03, 43.2, 42.07, 41.35, 41.18, 41.07, 40.85, 39.62, 38.82, 37.7, 35.63, 34.82, 35.01, 34.96, 34.49, 33.93, 33.51, 33.59, 33.9, 33.87, 33.94, 34.88, 35.21, 38.48, 39.01, 36.49, 38.77, 37.84, 37.83, 37.9, 39.51, 41.42, 41.08, 41.1, 40.54, 39.67, 39.79, 39.76, 39.73, 39.74, 38.92, 38.43, 38.41, 38.51, 38.52, 38.37, 37.9, 37.52, 36.66, 35.91, 35.1, 35.01, 33.91, 33.45, 33.49, 33.25, 31.98, 29.89, 28.43, 27.94, 26.33, 25.53, 25.07, 25.51, 25.33, 24.62, 24.08, 22.83, 21.18, 19.81, 15.88, 18.01, 17.72, 19.58, 19.7, 17.76, 18.22, 18.82, 20.22, 21.14, 20.75, 20.66, 20.58, 20.36, 19.86, 19.12, 18.42, 18.19, 17.92, 18.23, 18.54, 20.24, 23.99, 23.9, 23.82, 24.41, 24.03, 23.66, 23.48, 23.55, 23.14, 23.15, 22.39, 21.25, 19.55, 19.55, 19.49, 19.54, 19.39, 18.68, 19.06, 19.34, 21.77, 22.08, 22.26, 22.58, 22.45, 22.66, 24, 21.44, 21.11, 20.56, 20.43, 19.65, 19.43, 19.56, 19.22, 19.12, 19.38, 19.27, 19.3, 19.39, 19.12, 18.48, 17.5, 17.6, 17.46, 17.5, 17.96, 18.02, 17.91, 17.8, 17.29, 17.3, 17.41, 17.28, 17.08, 16.73, 16.61, 16.35, 16.21, 16.27, 17.09, 17.99, 18.11, 18.9, 20.57, 21.19, 21.6, 23.13, 22.08, 22.04, 22.18, 22.41, 23.06, 22.22, 22.51, 22.28, 22.32, 22.47, 22.5, 22.42, 22.39, 21.8, 21.51, 21.45, 21.51, 21.51, 21.55, 21.57, 21.51, 21.51, 21.11, 21.11, 20.9, 20.88, 21.24, 20.52, 20.92, 20.36, 21.18, 20.8, 21.25, 21.24, 21.09, 21.2, 21.36, 21.03, 21.28, 22.21, 21.98, 22.14, 22.45, 21.97, 22.04, 21.97, 22.18, 21.98, 22.49, 22.23, 22.35, 22.08, 21.84, 21.86, 21.97, 21.85, 21.2, 21.85, 21.36, 21.03, 19.59, 19.26, 19.34, 19.25, 19.12, 18.78, 18.76, 18.32, 18.19, 18.21, 17.9, 18.11, 17.97, 17.82, 18.01, 17.72, 17.81, 17.64, 17.58, 17.45, 17.56, 17.51, 17.51, 17.51, 17.51, 17.51, 17.51, 17.51, 17.66, 17.78, 17.73, 17.8, 17.77, 17.83, 17.72, 17.66, 17.58, 17.59, 17.62, 17.48, 17.57, 17.54, 18.01, 18.01, 18.01, 18.01, 18.01, 18.01, 18.01, 16.95, 16.89, 16.89, 16.73, 16.41, 16.45, 16.45, 16.47, 16.32, 16.48, 16.24, 17.5, 16.32, 16.37, 16.65, 17.17, 17.44, 18.03, 18.48, 19.04, 19.07, 18.7, 18.48, 18.26, 18.38, 18.46, 18.2, 19.71, 18.19, 18.15, 19.5, 17.86, 17.92, 17.96, 17.93, 17.99, 18.03, 19.93, 20.32, 19.95, 19.83, 20.86, 21.86, 23.85, 25.06, 23.02, 23.17, 23.33, 23.43, 25.01, 25.01, 22.52, 22.6, 22.66, 22.66, 23.14, 24.55, 26.61, 28.82, 28.95, 28.71, 28.66, 27.91, 27.91, 27.76, 27.73, 28.15, 28.94, 30.95, 30.32, 28.8, 28.35, 27.72, 27.8, 27.89, 27.96, 28.01, 28.19, 32.21, 30.55, 29.68, 30.07, 30.05, 29.99, 29.88, 30.26, 29.94, 30.54, 29.55, 29.32, 28.74, 28.66, 28.28, 28.1, 28.13, 27.79, 27.77, 29.29, 29.88, 30.21, 29.89, 30.44, 30.5, 31.03, 31.07, 31.19, 31.1, 30.67, 30.64, 30.35, 30.15, 29.55, 29.18, 29.01, 28.43, 26.98, 26.55, 26.02, 25.66, 25.78, 27.13, 27.72, 26.83, 26.78, 26.22, 26.02, 25.08, 24.87, 24.88, 24.84, 25.85, 25.94, 25.91, 27.01, 27.53, 27.96, 28.47, 29.34, 29.78, 29.77, 29.77, 29.61, 29.53, 29.47, 29.2, 29.3, 28.84, 28.95, 29, 28.92, 28.94, 28.69, 28.7, 28.23, 28.45, 28.32, 27.81, 27.79, 27.66, 27.22, 27.89, 28.01, 27.73, 28.31, 29.54, 29.35, 27.82, 28.65, 28.39, 27.78, 27.31, 27, 27.01, 26.88, 26.97, 27.17, 27.16, 26.88, 26.49, 26.44, 26.6, 26.64, 26.75]</v>
      </c>
      <c r="F140" s="39" t="str" cm="1">
        <f t="array" ref="F140">"["&amp;_xlfn.TEXTJOIN(", ",FALSE,SUBSTITUTE(_xlfn.ANCHORARRAY(K140),",","."))&amp;"]"</f>
        <v>[110.21, 110.39, 110.135, 109.935, 109.98, 110.125, 110.205, 110.28, 110.285, 110.28, 110, 109.755, 109.385, 109.33, 109.15, 109.025, 108.965, 108.97, 108.905, 108.88, 108.85, 109.03, 109, 109.02, 109.04, 108.775, 108.955, 109.005, 108.895, 108.92, 108.97, 108.925, 109.265, 108.995, 109.075, 106.805, 109.31, 108.605, 109.025, 108.535, 108.595, 108.43, 108.595, 108.545, 108.605, 108.785, 108.795, 108.675, 108.465, 108.475, 108.385, 108.265, 108.265, 108.515, 108.655, 108.595, 108.565, 108.465, 108.395, 108.435, 109.07, 108.785, 109.115, 109.19, 109.085, 109.86, 110.035, 110.145, 110.28, 110.085, 110.125, 109.985, 109.665, 109.72, 109.82, 110.09, 110.295, 110.64, 110.435, 109.835, 110.005, 109.825, 109.705, 109.295, 108.88, 108.2, 108.4, 108.33, 107.96, 107.735, 107.655, 107.32, 107.635, 107.745, 107.675, 107.4, 107.635, 108.45, 108.63, 108.385, 108.405, 108.25, 108.155, 107.855, 107.75, 107.765, 107.955, 108, 107.925, 107.63, 105.33, 106.775, 106.465, 106.715, 106.965, 106.915, 106.715, 106.125, 105.275, 104.32, 103.475, 103.085, 103.765, 103.675, 102.695, 100.985, 101.325, 101.18, 100.255, 99.75, 99.27, 100.52, 101.06, 100.96, 100.885, 99.96, 100.415, 100.255, 100.19, 100.255, 100.415, 99.63, 99.275, 98.855, 97.78, 97.04, 96.875, 96.785, 96.865, 96.875, 96.88, 96.895, 96.78, 96.76, 96.56, 95.99, 95.75, 95.28, 94.15, 94.6, 94.31, 89.47, 84.69, 82.55, 85.75, 86.18, 86.75, 86.93, 85.99, 83.67, 85.07, 87.01, 87.93, 89.01, 89.05, 89.73, 89.78, 90.66, 90.55, 91.7, 91.89, 91.04, 84.07, 87.46, 89.64, 87.38, 85.91, 82.91, 75.51, 73.92, 37.2, 39.56, 32.5, 34.6, 27.03, 24.36, 31, 19.93, 21.5, 25.95, 29.85, 29.01, 30.15, 31.27, 32.45, 40.01, 39.01, 37.76, 37.1, 36.44, 36.36, 37.26, 38.26, 39.11, 43.19, 43.36, 42.73, 46.03, 43.2, 42.07, 41.35, 41.18, 41.07, 40.85, 39.62, 38.82, 37.7, 35.63, 34.82, 35.01, 34.96, 34.49, 33.93, 33.51, 33.59, 33.9, 33.87, 33.94, 34.88, 35.21, 38.48, 39.01, 36.49, 38.77, 37.84, 37.83, 37.9, 39.51, 41.42, 41.08, 41.1, 40.54, 39.67, 39.79, 39.76, 39.73, 39.74, 38.92, 38.43, 38.41, 38.51, 38.52, 38.37, 37.9, 37.52, 36.66, 35.91, 35.1, 35.01, 33.91, 33.45, 33.49, 33.25, 31.98, 29.89, 28.43, 27.94, 26.33, 25.53, 25.07, 25.51, 25.33, 24.62, 24.08, 22.83, 21.18, 19.81, 15.88, 18.01, 17.72, 19.58, 19.7, 17.76, 18.22, 18.82, 20.22, 21.14, 20.75, 20.66, 20.58, 20.36, 19.86, 19.12, 18.42, 18.19, 17.92, 18.23, 18.54, 20.24, 23.99, 23.9, 23.82, 24.41, 24.03, 23.66, 23.48, 23.55, 23.14, 23.15, 22.39, 21.25, 19.55, 19.55, 19.49, 19.54, 19.39, 18.68, 19.06, 19.34, 21.77, 22.08, 22.26, 22.58, 22.45, 22.66, 24, 21.44, 21.11, 20.56, 20.43, 19.65, 19.43, 19.56, 19.22, 19.12, 19.38, 19.27, 19.3, 19.39, 19.12, 18.48, 17.5, 17.6, 17.46, 17.5, 17.96, 18.02, 17.91, 17.8, 17.29, 17.3, 17.41, 17.28, 17.08, 16.73, 16.61, 16.35, 16.21, 16.27, 17.09, 17.99, 18.11, 18.9, 20.57, 21.19, 21.6, 23.13, 22.08, 22.04, 22.18, 22.41, 23.06, 22.22, 22.51, 22.28, 22.32, 22.47, 22.5, 22.42, 22.39, 21.8, 21.51, 21.45, 21.51, 21.51, 21.55, 21.57, 21.51, 21.51, 21.11, 21.11, 20.9, 20.88, 21.24, 20.52, 20.92, 20.36, 21.18, 20.8, 21.25, 21.24, 21.09, 21.2, 21.36, 21.03, 21.28, 22.21, 21.98, 22.14, 22.45, 21.97, 22.04, 21.97, 22.18, 21.98, 22.49, 22.23, 22.35, 22.08, 21.84, 21.86, 21.97, 21.85, 21.2, 21.85, 21.36, 21.03, 19.59, 19.26, 19.34, 19.25, 19.12, 18.78, 18.76, 18.32, 18.19, 18.21, 17.9, 18.11, 17.97, 17.82, 18.01, 17.72, 17.81, 17.64, 17.58, 17.45, 17.56, 17.51, 17.51, 17.51, 17.51, 17.51, 17.51, 17.51, 17.66, 17.78, 17.73, 17.8, 17.77, 17.83, 17.72, 17.66, 17.58, 17.59, 17.62, 17.48, 17.57, 17.54, 18.01, 18.01, 18.01, 18.01, 18.01, 18.01, 18.01, 16.95, 16.89, 16.89, 16.73, 16.41, 16.45, 16.45, 16.47, 16.32, 16.48, 16.24, 17.5, 16.32, 16.37, 16.65, 17.17, 17.44, 18.03, 18.48, 19.04, 19.07, 18.7, 18.48, 18.26, 18.38, 18.46, 18.2, 19.71, 18.19, 18.15, 19.5, 17.86, 17.92, 17.96, 17.93, 17.99, 18.03, 19.93, 20.32, 19.95, 19.83, 20.86, 21.86, 23.85, 25.06, 23.02, 23.17, 23.33, 23.43, 25.01, 25.01, 22.52, 22.6, 22.66, 22.66, 23.14, 24.55, 26.61, 28.82, 28.95, 28.71, 28.66, 27.91, 27.91, 27.76, 27.73, 28.15, 28.94, 30.95, 30.32, 28.8, 28.35, 27.72, 27.8, 27.89, 27.96, 28.01, 28.19, 32.21, 30.55, 29.68, 30.07, 30.05, 29.99, 29.88, 30.26, 29.94, 30.54, 29.55, 29.32, 28.74, 28.66, 28.28, 28.1, 28.13, 27.79, 27.77, 29.29, 29.88, 30.21, 29.89, 30.44, 30.5, 31.03, 31.07, 31.19, 31.1, 30.67, 30.64, 30.35, 30.15, 29.55, 29.18, 29.01, 28.43, 26.98, 26.55, 26.02, 25.66, 25.78, 27.13, 27.72, 26.83, 26.78, 26.22, 26.02, 25.08, 24.87, 24.88, 24.84, 25.85, 25.94, 25.91, 27.01, 27.53, 27.96, 28.47, 29.34, 29.78, 29.77, 29.77, 29.61, 29.53, 29.47, 29.2, 29.3, 28.84, 28.95, 29, 28.92, 28.94, 28.69, 28.7, 28.23, 28.45, 28.32, 27.81, 27.79, 27.66, 27.22, 27.89, 28.01, 27.73, 28.31, 29.54, 29.35, 27.82, 28.65, 28.39, 27.78, 27.31, 27, 27.01, 26.88, 26.97, 27.17, 27.16, 26.88, 26.49, 26.44, 26.6, 26.64, 26.75]</v>
      </c>
      <c r="G140" s="10"/>
      <c r="H140" s="10" t="s">
        <v>256</v>
      </c>
      <c r="I140" s="10" t="s">
        <v>261</v>
      </c>
      <c r="J140" s="10" t="s">
        <v>262</v>
      </c>
      <c r="K140" s="55" cm="1">
        <f t="array" ref="K140:ZC140">TRANSPOSE('Warrants + 2026'!H4:H672)</f>
        <v>110.21</v>
      </c>
      <c r="L140">
        <v>110.39</v>
      </c>
      <c r="M140">
        <v>110.13500000000001</v>
      </c>
      <c r="N140">
        <v>109.935</v>
      </c>
      <c r="O140">
        <v>109.98</v>
      </c>
      <c r="P140">
        <v>110.125</v>
      </c>
      <c r="Q140">
        <v>110.205</v>
      </c>
      <c r="R140">
        <v>110.28</v>
      </c>
      <c r="S140">
        <v>110.285</v>
      </c>
      <c r="T140">
        <v>110.28</v>
      </c>
      <c r="U140">
        <v>110</v>
      </c>
      <c r="V140">
        <v>109.755</v>
      </c>
      <c r="W140">
        <v>109.38500000000001</v>
      </c>
      <c r="X140">
        <v>109.33</v>
      </c>
      <c r="Y140">
        <v>109.15</v>
      </c>
      <c r="Z140">
        <v>109.02500000000001</v>
      </c>
      <c r="AA140">
        <v>108.965</v>
      </c>
      <c r="AB140">
        <v>108.97</v>
      </c>
      <c r="AC140">
        <v>108.905</v>
      </c>
      <c r="AD140">
        <v>108.88</v>
      </c>
      <c r="AE140">
        <v>108.85</v>
      </c>
      <c r="AF140">
        <v>109.03</v>
      </c>
      <c r="AG140">
        <v>109</v>
      </c>
      <c r="AH140">
        <v>109.02</v>
      </c>
      <c r="AI140">
        <v>109.04</v>
      </c>
      <c r="AJ140">
        <v>108.77500000000001</v>
      </c>
      <c r="AK140">
        <v>108.955</v>
      </c>
      <c r="AL140">
        <v>109.005</v>
      </c>
      <c r="AM140">
        <v>108.895</v>
      </c>
      <c r="AN140">
        <v>108.92</v>
      </c>
      <c r="AO140">
        <v>108.97</v>
      </c>
      <c r="AP140">
        <v>108.925</v>
      </c>
      <c r="AQ140">
        <v>109.265</v>
      </c>
      <c r="AR140">
        <v>108.995</v>
      </c>
      <c r="AS140">
        <v>109.075</v>
      </c>
      <c r="AT140">
        <v>106.80500000000001</v>
      </c>
      <c r="AU140">
        <v>109.31</v>
      </c>
      <c r="AV140">
        <v>108.605</v>
      </c>
      <c r="AW140">
        <v>109.02500000000001</v>
      </c>
      <c r="AX140">
        <v>108.535</v>
      </c>
      <c r="AY140">
        <v>108.595</v>
      </c>
      <c r="AZ140">
        <v>108.43</v>
      </c>
      <c r="BA140">
        <v>108.595</v>
      </c>
      <c r="BB140">
        <v>108.545</v>
      </c>
      <c r="BC140">
        <v>108.605</v>
      </c>
      <c r="BD140">
        <v>108.785</v>
      </c>
      <c r="BE140">
        <v>108.795</v>
      </c>
      <c r="BF140">
        <v>108.675</v>
      </c>
      <c r="BG140">
        <v>108.465</v>
      </c>
      <c r="BH140">
        <v>108.47499999999999</v>
      </c>
      <c r="BI140">
        <v>108.38500000000001</v>
      </c>
      <c r="BJ140">
        <v>108.265</v>
      </c>
      <c r="BK140">
        <v>108.265</v>
      </c>
      <c r="BL140">
        <v>108.515</v>
      </c>
      <c r="BM140">
        <v>108.655</v>
      </c>
      <c r="BN140">
        <v>108.595</v>
      </c>
      <c r="BO140">
        <v>108.565</v>
      </c>
      <c r="BP140">
        <v>108.465</v>
      </c>
      <c r="BQ140">
        <v>108.395</v>
      </c>
      <c r="BR140">
        <v>108.435</v>
      </c>
      <c r="BS140">
        <v>109.07</v>
      </c>
      <c r="BT140">
        <v>108.785</v>
      </c>
      <c r="BU140">
        <v>109.11499999999999</v>
      </c>
      <c r="BV140">
        <v>109.19</v>
      </c>
      <c r="BW140">
        <v>109.08499999999999</v>
      </c>
      <c r="BX140">
        <v>109.86</v>
      </c>
      <c r="BY140">
        <v>110.035</v>
      </c>
      <c r="BZ140">
        <v>110.145</v>
      </c>
      <c r="CA140">
        <v>110.28</v>
      </c>
      <c r="CB140">
        <v>110.08499999999999</v>
      </c>
      <c r="CC140">
        <v>110.125</v>
      </c>
      <c r="CD140">
        <v>109.985</v>
      </c>
      <c r="CE140">
        <v>109.66500000000001</v>
      </c>
      <c r="CF140">
        <v>109.72</v>
      </c>
      <c r="CG140">
        <v>109.82</v>
      </c>
      <c r="CH140">
        <v>110.09</v>
      </c>
      <c r="CI140">
        <v>110.295</v>
      </c>
      <c r="CJ140">
        <v>110.64</v>
      </c>
      <c r="CK140">
        <v>110.435</v>
      </c>
      <c r="CL140">
        <v>109.83499999999999</v>
      </c>
      <c r="CM140">
        <v>110.005</v>
      </c>
      <c r="CN140">
        <v>109.825</v>
      </c>
      <c r="CO140">
        <v>109.705</v>
      </c>
      <c r="CP140">
        <v>109.295</v>
      </c>
      <c r="CQ140">
        <v>108.88</v>
      </c>
      <c r="CR140">
        <v>108.2</v>
      </c>
      <c r="CS140">
        <v>108.4</v>
      </c>
      <c r="CT140">
        <v>108.33</v>
      </c>
      <c r="CU140">
        <v>107.96</v>
      </c>
      <c r="CV140">
        <v>107.735</v>
      </c>
      <c r="CW140">
        <v>107.655</v>
      </c>
      <c r="CX140">
        <v>107.32</v>
      </c>
      <c r="CY140">
        <v>107.63500000000001</v>
      </c>
      <c r="CZ140">
        <v>107.745</v>
      </c>
      <c r="DA140">
        <v>107.675</v>
      </c>
      <c r="DB140">
        <v>107.4</v>
      </c>
      <c r="DC140">
        <v>107.63500000000001</v>
      </c>
      <c r="DD140">
        <v>108.45</v>
      </c>
      <c r="DE140">
        <v>108.63</v>
      </c>
      <c r="DF140">
        <v>108.38500000000001</v>
      </c>
      <c r="DG140">
        <v>108.405</v>
      </c>
      <c r="DH140">
        <v>108.25</v>
      </c>
      <c r="DI140">
        <v>108.155</v>
      </c>
      <c r="DJ140">
        <v>107.855</v>
      </c>
      <c r="DK140">
        <v>107.75</v>
      </c>
      <c r="DL140">
        <v>107.765</v>
      </c>
      <c r="DM140">
        <v>107.955</v>
      </c>
      <c r="DN140">
        <v>108</v>
      </c>
      <c r="DO140">
        <v>107.925</v>
      </c>
      <c r="DP140">
        <v>107.63</v>
      </c>
      <c r="DQ140">
        <v>105.33</v>
      </c>
      <c r="DR140">
        <v>106.77500000000001</v>
      </c>
      <c r="DS140">
        <v>106.465</v>
      </c>
      <c r="DT140">
        <v>106.715</v>
      </c>
      <c r="DU140">
        <v>106.965</v>
      </c>
      <c r="DV140">
        <v>106.91500000000001</v>
      </c>
      <c r="DW140">
        <v>106.715</v>
      </c>
      <c r="DX140">
        <v>106.125</v>
      </c>
      <c r="DY140">
        <v>105.27500000000001</v>
      </c>
      <c r="DZ140">
        <v>104.32</v>
      </c>
      <c r="EA140">
        <v>103.47499999999999</v>
      </c>
      <c r="EB140">
        <v>103.08499999999999</v>
      </c>
      <c r="EC140">
        <v>103.765</v>
      </c>
      <c r="ED140">
        <v>103.675</v>
      </c>
      <c r="EE140">
        <v>102.69499999999999</v>
      </c>
      <c r="EF140">
        <v>100.985</v>
      </c>
      <c r="EG140">
        <v>101.325</v>
      </c>
      <c r="EH140">
        <v>101.18</v>
      </c>
      <c r="EI140">
        <v>100.255</v>
      </c>
      <c r="EJ140">
        <v>99.75</v>
      </c>
      <c r="EK140">
        <v>99.27</v>
      </c>
      <c r="EL140">
        <v>100.52</v>
      </c>
      <c r="EM140">
        <v>101.06</v>
      </c>
      <c r="EN140">
        <v>100.96</v>
      </c>
      <c r="EO140">
        <v>100.88500000000001</v>
      </c>
      <c r="EP140">
        <v>99.96</v>
      </c>
      <c r="EQ140">
        <v>100.41500000000001</v>
      </c>
      <c r="ER140">
        <v>100.255</v>
      </c>
      <c r="ES140">
        <v>100.19</v>
      </c>
      <c r="ET140">
        <v>100.255</v>
      </c>
      <c r="EU140">
        <v>100.41500000000001</v>
      </c>
      <c r="EV140">
        <v>99.63</v>
      </c>
      <c r="EW140">
        <v>99.275000000000006</v>
      </c>
      <c r="EX140">
        <v>98.855000000000004</v>
      </c>
      <c r="EY140">
        <v>97.78</v>
      </c>
      <c r="EZ140">
        <v>97.04</v>
      </c>
      <c r="FA140">
        <v>96.875</v>
      </c>
      <c r="FB140">
        <v>96.784999999999997</v>
      </c>
      <c r="FC140">
        <v>96.864999999999995</v>
      </c>
      <c r="FD140">
        <v>96.875</v>
      </c>
      <c r="FE140">
        <v>96.88</v>
      </c>
      <c r="FF140">
        <v>96.894999999999996</v>
      </c>
      <c r="FG140">
        <v>96.78</v>
      </c>
      <c r="FH140">
        <v>96.76</v>
      </c>
      <c r="FI140">
        <v>96.56</v>
      </c>
      <c r="FJ140">
        <v>95.99</v>
      </c>
      <c r="FK140">
        <v>95.75</v>
      </c>
      <c r="FL140">
        <v>95.28</v>
      </c>
      <c r="FM140">
        <v>94.15</v>
      </c>
      <c r="FN140">
        <v>94.6</v>
      </c>
      <c r="FO140">
        <v>94.31</v>
      </c>
      <c r="FP140">
        <v>89.47</v>
      </c>
      <c r="FQ140">
        <v>84.69</v>
      </c>
      <c r="FR140">
        <v>82.55</v>
      </c>
      <c r="FS140">
        <v>85.75</v>
      </c>
      <c r="FT140">
        <v>86.18</v>
      </c>
      <c r="FU140">
        <v>86.75</v>
      </c>
      <c r="FV140">
        <v>86.93</v>
      </c>
      <c r="FW140">
        <v>85.99</v>
      </c>
      <c r="FX140">
        <v>83.67</v>
      </c>
      <c r="FY140">
        <v>85.07</v>
      </c>
      <c r="FZ140">
        <v>87.01</v>
      </c>
      <c r="GA140">
        <v>87.93</v>
      </c>
      <c r="GB140">
        <v>89.01</v>
      </c>
      <c r="GC140">
        <v>89.05</v>
      </c>
      <c r="GD140">
        <v>89.73</v>
      </c>
      <c r="GE140">
        <v>89.78</v>
      </c>
      <c r="GF140">
        <v>90.66</v>
      </c>
      <c r="GG140">
        <v>90.55</v>
      </c>
      <c r="GH140">
        <v>91.7</v>
      </c>
      <c r="GI140">
        <v>91.89</v>
      </c>
      <c r="GJ140">
        <v>91.04</v>
      </c>
      <c r="GK140">
        <v>84.07</v>
      </c>
      <c r="GL140">
        <v>87.46</v>
      </c>
      <c r="GM140">
        <v>89.64</v>
      </c>
      <c r="GN140">
        <v>87.38</v>
      </c>
      <c r="GO140">
        <v>85.91</v>
      </c>
      <c r="GP140">
        <v>82.91</v>
      </c>
      <c r="GQ140">
        <v>75.510000000000005</v>
      </c>
      <c r="GR140">
        <v>73.92</v>
      </c>
      <c r="GS140">
        <v>37.200000000000003</v>
      </c>
      <c r="GT140">
        <v>39.56</v>
      </c>
      <c r="GU140">
        <v>32.5</v>
      </c>
      <c r="GV140">
        <v>34.6</v>
      </c>
      <c r="GW140">
        <v>27.03</v>
      </c>
      <c r="GX140">
        <v>24.36</v>
      </c>
      <c r="GY140">
        <v>31</v>
      </c>
      <c r="GZ140">
        <v>19.93</v>
      </c>
      <c r="HA140">
        <v>21.5</v>
      </c>
      <c r="HB140">
        <v>25.95</v>
      </c>
      <c r="HC140">
        <v>29.85</v>
      </c>
      <c r="HD140">
        <v>29.01</v>
      </c>
      <c r="HE140">
        <v>30.15</v>
      </c>
      <c r="HF140">
        <v>31.27</v>
      </c>
      <c r="HG140">
        <v>32.450000000000003</v>
      </c>
      <c r="HH140">
        <v>40.01</v>
      </c>
      <c r="HI140">
        <v>39.01</v>
      </c>
      <c r="HJ140">
        <v>37.76</v>
      </c>
      <c r="HK140">
        <v>37.1</v>
      </c>
      <c r="HL140">
        <v>36.44</v>
      </c>
      <c r="HM140">
        <v>36.36</v>
      </c>
      <c r="HN140">
        <v>37.26</v>
      </c>
      <c r="HO140">
        <v>38.26</v>
      </c>
      <c r="HP140">
        <v>39.11</v>
      </c>
      <c r="HQ140">
        <v>43.19</v>
      </c>
      <c r="HR140">
        <v>43.36</v>
      </c>
      <c r="HS140">
        <v>42.73</v>
      </c>
      <c r="HT140">
        <v>46.03</v>
      </c>
      <c r="HU140">
        <v>43.2</v>
      </c>
      <c r="HV140">
        <v>42.07</v>
      </c>
      <c r="HW140">
        <v>41.35</v>
      </c>
      <c r="HX140">
        <v>41.18</v>
      </c>
      <c r="HY140">
        <v>41.07</v>
      </c>
      <c r="HZ140">
        <v>40.85</v>
      </c>
      <c r="IA140">
        <v>39.619999999999997</v>
      </c>
      <c r="IB140">
        <v>38.82</v>
      </c>
      <c r="IC140">
        <v>37.700000000000003</v>
      </c>
      <c r="ID140">
        <v>35.630000000000003</v>
      </c>
      <c r="IE140">
        <v>34.82</v>
      </c>
      <c r="IF140">
        <v>35.01</v>
      </c>
      <c r="IG140">
        <v>34.96</v>
      </c>
      <c r="IH140">
        <v>34.49</v>
      </c>
      <c r="II140">
        <v>33.93</v>
      </c>
      <c r="IJ140">
        <v>33.51</v>
      </c>
      <c r="IK140">
        <v>33.590000000000003</v>
      </c>
      <c r="IL140">
        <v>33.9</v>
      </c>
      <c r="IM140">
        <v>33.869999999999997</v>
      </c>
      <c r="IN140">
        <v>33.94</v>
      </c>
      <c r="IO140">
        <v>34.880000000000003</v>
      </c>
      <c r="IP140">
        <v>35.21</v>
      </c>
      <c r="IQ140">
        <v>38.479999999999997</v>
      </c>
      <c r="IR140">
        <v>39.01</v>
      </c>
      <c r="IS140">
        <v>36.49</v>
      </c>
      <c r="IT140">
        <v>38.770000000000003</v>
      </c>
      <c r="IU140">
        <v>37.840000000000003</v>
      </c>
      <c r="IV140">
        <v>37.83</v>
      </c>
      <c r="IW140">
        <v>37.9</v>
      </c>
      <c r="IX140">
        <v>39.51</v>
      </c>
      <c r="IY140">
        <v>41.42</v>
      </c>
      <c r="IZ140">
        <v>41.08</v>
      </c>
      <c r="JA140">
        <v>41.1</v>
      </c>
      <c r="JB140">
        <v>40.54</v>
      </c>
      <c r="JC140">
        <v>39.67</v>
      </c>
      <c r="JD140">
        <v>39.79</v>
      </c>
      <c r="JE140">
        <v>39.76</v>
      </c>
      <c r="JF140">
        <v>39.729999999999997</v>
      </c>
      <c r="JG140">
        <v>39.74</v>
      </c>
      <c r="JH140">
        <v>38.92</v>
      </c>
      <c r="JI140">
        <v>38.43</v>
      </c>
      <c r="JJ140">
        <v>38.409999999999997</v>
      </c>
      <c r="JK140">
        <v>38.51</v>
      </c>
      <c r="JL140">
        <v>38.520000000000003</v>
      </c>
      <c r="JM140">
        <v>38.369999999999997</v>
      </c>
      <c r="JN140">
        <v>37.9</v>
      </c>
      <c r="JO140">
        <v>37.520000000000003</v>
      </c>
      <c r="JP140">
        <v>36.659999999999997</v>
      </c>
      <c r="JQ140">
        <v>35.909999999999997</v>
      </c>
      <c r="JR140">
        <v>35.1</v>
      </c>
      <c r="JS140">
        <v>35.01</v>
      </c>
      <c r="JT140">
        <v>33.909999999999997</v>
      </c>
      <c r="JU140">
        <v>33.450000000000003</v>
      </c>
      <c r="JV140">
        <v>33.49</v>
      </c>
      <c r="JW140">
        <v>33.25</v>
      </c>
      <c r="JX140">
        <v>31.98</v>
      </c>
      <c r="JY140">
        <v>29.89</v>
      </c>
      <c r="JZ140">
        <v>28.43</v>
      </c>
      <c r="KA140">
        <v>27.94</v>
      </c>
      <c r="KB140">
        <v>26.33</v>
      </c>
      <c r="KC140">
        <v>25.53</v>
      </c>
      <c r="KD140">
        <v>25.07</v>
      </c>
      <c r="KE140">
        <v>25.51</v>
      </c>
      <c r="KF140">
        <v>25.33</v>
      </c>
      <c r="KG140">
        <v>24.62</v>
      </c>
      <c r="KH140">
        <v>24.08</v>
      </c>
      <c r="KI140">
        <v>22.83</v>
      </c>
      <c r="KJ140">
        <v>21.18</v>
      </c>
      <c r="KK140">
        <v>19.809999999999999</v>
      </c>
      <c r="KL140">
        <v>15.88</v>
      </c>
      <c r="KM140">
        <v>18.010000000000002</v>
      </c>
      <c r="KN140">
        <v>17.72</v>
      </c>
      <c r="KO140">
        <v>19.579999999999998</v>
      </c>
      <c r="KP140">
        <v>19.7</v>
      </c>
      <c r="KQ140">
        <v>17.760000000000002</v>
      </c>
      <c r="KR140">
        <v>18.22</v>
      </c>
      <c r="KS140">
        <v>18.82</v>
      </c>
      <c r="KT140">
        <v>20.22</v>
      </c>
      <c r="KU140">
        <v>21.14</v>
      </c>
      <c r="KV140">
        <v>20.75</v>
      </c>
      <c r="KW140">
        <v>20.66</v>
      </c>
      <c r="KX140">
        <v>20.58</v>
      </c>
      <c r="KY140">
        <v>20.36</v>
      </c>
      <c r="KZ140">
        <v>19.86</v>
      </c>
      <c r="LA140">
        <v>19.12</v>
      </c>
      <c r="LB140">
        <v>18.420000000000002</v>
      </c>
      <c r="LC140">
        <v>18.190000000000001</v>
      </c>
      <c r="LD140">
        <v>17.920000000000002</v>
      </c>
      <c r="LE140">
        <v>18.23</v>
      </c>
      <c r="LF140">
        <v>18.54</v>
      </c>
      <c r="LG140">
        <v>20.239999999999998</v>
      </c>
      <c r="LH140">
        <v>23.99</v>
      </c>
      <c r="LI140">
        <v>23.9</v>
      </c>
      <c r="LJ140">
        <v>23.82</v>
      </c>
      <c r="LK140">
        <v>24.41</v>
      </c>
      <c r="LL140">
        <v>24.03</v>
      </c>
      <c r="LM140">
        <v>23.66</v>
      </c>
      <c r="LN140">
        <v>23.48</v>
      </c>
      <c r="LO140">
        <v>23.55</v>
      </c>
      <c r="LP140">
        <v>23.14</v>
      </c>
      <c r="LQ140">
        <v>23.15</v>
      </c>
      <c r="LR140">
        <v>22.39</v>
      </c>
      <c r="LS140">
        <v>21.25</v>
      </c>
      <c r="LT140">
        <v>19.55</v>
      </c>
      <c r="LU140">
        <v>19.55</v>
      </c>
      <c r="LV140">
        <v>19.489999999999998</v>
      </c>
      <c r="LW140">
        <v>19.54</v>
      </c>
      <c r="LX140">
        <v>19.39</v>
      </c>
      <c r="LY140">
        <v>18.68</v>
      </c>
      <c r="LZ140">
        <v>19.059999999999999</v>
      </c>
      <c r="MA140">
        <v>19.34</v>
      </c>
      <c r="MB140">
        <v>21.77</v>
      </c>
      <c r="MC140">
        <v>22.08</v>
      </c>
      <c r="MD140">
        <v>22.26</v>
      </c>
      <c r="ME140">
        <v>22.58</v>
      </c>
      <c r="MF140">
        <v>22.45</v>
      </c>
      <c r="MG140">
        <v>22.66</v>
      </c>
      <c r="MH140">
        <v>24</v>
      </c>
      <c r="MI140">
        <v>21.44</v>
      </c>
      <c r="MJ140">
        <v>21.11</v>
      </c>
      <c r="MK140">
        <v>20.56</v>
      </c>
      <c r="ML140">
        <v>20.43</v>
      </c>
      <c r="MM140">
        <v>19.649999999999999</v>
      </c>
      <c r="MN140">
        <v>19.43</v>
      </c>
      <c r="MO140">
        <v>19.559999999999999</v>
      </c>
      <c r="MP140">
        <v>19.22</v>
      </c>
      <c r="MQ140">
        <v>19.12</v>
      </c>
      <c r="MR140">
        <v>19.38</v>
      </c>
      <c r="MS140">
        <v>19.27</v>
      </c>
      <c r="MT140">
        <v>19.3</v>
      </c>
      <c r="MU140">
        <v>19.39</v>
      </c>
      <c r="MV140">
        <v>19.12</v>
      </c>
      <c r="MW140">
        <v>18.48</v>
      </c>
      <c r="MX140">
        <v>17.5</v>
      </c>
      <c r="MY140">
        <v>17.600000000000001</v>
      </c>
      <c r="MZ140">
        <v>17.46</v>
      </c>
      <c r="NA140">
        <v>17.5</v>
      </c>
      <c r="NB140">
        <v>17.96</v>
      </c>
      <c r="NC140">
        <v>18.02</v>
      </c>
      <c r="ND140">
        <v>17.91</v>
      </c>
      <c r="NE140">
        <v>17.8</v>
      </c>
      <c r="NF140">
        <v>17.29</v>
      </c>
      <c r="NG140">
        <v>17.3</v>
      </c>
      <c r="NH140">
        <v>17.41</v>
      </c>
      <c r="NI140">
        <v>17.28</v>
      </c>
      <c r="NJ140">
        <v>17.079999999999998</v>
      </c>
      <c r="NK140">
        <v>16.73</v>
      </c>
      <c r="NL140">
        <v>16.61</v>
      </c>
      <c r="NM140">
        <v>16.350000000000001</v>
      </c>
      <c r="NN140">
        <v>16.21</v>
      </c>
      <c r="NO140">
        <v>16.27</v>
      </c>
      <c r="NP140">
        <v>17.09</v>
      </c>
      <c r="NQ140">
        <v>17.989999999999998</v>
      </c>
      <c r="NR140">
        <v>18.11</v>
      </c>
      <c r="NS140">
        <v>18.899999999999999</v>
      </c>
      <c r="NT140">
        <v>20.57</v>
      </c>
      <c r="NU140">
        <v>21.19</v>
      </c>
      <c r="NV140">
        <v>21.6</v>
      </c>
      <c r="NW140">
        <v>23.13</v>
      </c>
      <c r="NX140">
        <v>22.08</v>
      </c>
      <c r="NY140">
        <v>22.04</v>
      </c>
      <c r="NZ140">
        <v>22.18</v>
      </c>
      <c r="OA140">
        <v>22.41</v>
      </c>
      <c r="OB140">
        <v>23.06</v>
      </c>
      <c r="OC140">
        <v>22.22</v>
      </c>
      <c r="OD140">
        <v>22.51</v>
      </c>
      <c r="OE140">
        <v>22.28</v>
      </c>
      <c r="OF140">
        <v>22.32</v>
      </c>
      <c r="OG140">
        <v>22.47</v>
      </c>
      <c r="OH140">
        <v>22.5</v>
      </c>
      <c r="OI140">
        <v>22.42</v>
      </c>
      <c r="OJ140">
        <v>22.39</v>
      </c>
      <c r="OK140">
        <v>21.8</v>
      </c>
      <c r="OL140">
        <v>21.51</v>
      </c>
      <c r="OM140">
        <v>21.45</v>
      </c>
      <c r="ON140">
        <v>21.51</v>
      </c>
      <c r="OO140">
        <v>21.51</v>
      </c>
      <c r="OP140">
        <v>21.55</v>
      </c>
      <c r="OQ140">
        <v>21.57</v>
      </c>
      <c r="OR140">
        <v>21.51</v>
      </c>
      <c r="OS140">
        <v>21.51</v>
      </c>
      <c r="OT140">
        <v>21.11</v>
      </c>
      <c r="OU140">
        <v>21.11</v>
      </c>
      <c r="OV140">
        <v>20.9</v>
      </c>
      <c r="OW140">
        <v>20.88</v>
      </c>
      <c r="OX140">
        <v>21.24</v>
      </c>
      <c r="OY140">
        <v>20.52</v>
      </c>
      <c r="OZ140">
        <v>20.92</v>
      </c>
      <c r="PA140">
        <v>20.36</v>
      </c>
      <c r="PB140">
        <v>21.18</v>
      </c>
      <c r="PC140">
        <v>20.8</v>
      </c>
      <c r="PD140">
        <v>21.25</v>
      </c>
      <c r="PE140">
        <v>21.24</v>
      </c>
      <c r="PF140">
        <v>21.09</v>
      </c>
      <c r="PG140">
        <v>21.2</v>
      </c>
      <c r="PH140">
        <v>21.36</v>
      </c>
      <c r="PI140">
        <v>21.03</v>
      </c>
      <c r="PJ140">
        <v>21.28</v>
      </c>
      <c r="PK140">
        <v>22.21</v>
      </c>
      <c r="PL140">
        <v>21.98</v>
      </c>
      <c r="PM140">
        <v>22.14</v>
      </c>
      <c r="PN140">
        <v>22.45</v>
      </c>
      <c r="PO140">
        <v>21.97</v>
      </c>
      <c r="PP140">
        <v>22.04</v>
      </c>
      <c r="PQ140">
        <v>21.97</v>
      </c>
      <c r="PR140">
        <v>22.18</v>
      </c>
      <c r="PS140">
        <v>21.98</v>
      </c>
      <c r="PT140">
        <v>22.49</v>
      </c>
      <c r="PU140">
        <v>22.23</v>
      </c>
      <c r="PV140">
        <v>22.35</v>
      </c>
      <c r="PW140">
        <v>22.08</v>
      </c>
      <c r="PX140">
        <v>21.84</v>
      </c>
      <c r="PY140">
        <v>21.86</v>
      </c>
      <c r="PZ140">
        <v>21.97</v>
      </c>
      <c r="QA140">
        <v>21.85</v>
      </c>
      <c r="QB140">
        <v>21.2</v>
      </c>
      <c r="QC140">
        <v>21.85</v>
      </c>
      <c r="QD140">
        <v>21.36</v>
      </c>
      <c r="QE140">
        <v>21.03</v>
      </c>
      <c r="QF140">
        <v>19.59</v>
      </c>
      <c r="QG140">
        <v>19.260000000000002</v>
      </c>
      <c r="QH140">
        <v>19.34</v>
      </c>
      <c r="QI140">
        <v>19.25</v>
      </c>
      <c r="QJ140">
        <v>19.12</v>
      </c>
      <c r="QK140">
        <v>18.78</v>
      </c>
      <c r="QL140">
        <v>18.760000000000002</v>
      </c>
      <c r="QM140">
        <v>18.32</v>
      </c>
      <c r="QN140">
        <v>18.190000000000001</v>
      </c>
      <c r="QO140">
        <v>18.21</v>
      </c>
      <c r="QP140">
        <v>17.899999999999999</v>
      </c>
      <c r="QQ140">
        <v>18.11</v>
      </c>
      <c r="QR140">
        <v>17.97</v>
      </c>
      <c r="QS140">
        <v>17.82</v>
      </c>
      <c r="QT140">
        <v>18.010000000000002</v>
      </c>
      <c r="QU140">
        <v>17.72</v>
      </c>
      <c r="QV140">
        <v>17.809999999999999</v>
      </c>
      <c r="QW140">
        <v>17.64</v>
      </c>
      <c r="QX140">
        <v>17.579999999999998</v>
      </c>
      <c r="QY140">
        <v>17.45</v>
      </c>
      <c r="QZ140">
        <v>17.559999999999999</v>
      </c>
      <c r="RA140">
        <v>17.510000000000002</v>
      </c>
      <c r="RB140">
        <v>17.510000000000002</v>
      </c>
      <c r="RC140">
        <v>17.510000000000002</v>
      </c>
      <c r="RD140">
        <v>17.510000000000002</v>
      </c>
      <c r="RE140">
        <v>17.510000000000002</v>
      </c>
      <c r="RF140">
        <v>17.510000000000002</v>
      </c>
      <c r="RG140">
        <v>17.510000000000002</v>
      </c>
      <c r="RH140">
        <v>17.66</v>
      </c>
      <c r="RI140">
        <v>17.78</v>
      </c>
      <c r="RJ140">
        <v>17.73</v>
      </c>
      <c r="RK140">
        <v>17.8</v>
      </c>
      <c r="RL140">
        <v>17.77</v>
      </c>
      <c r="RM140">
        <v>17.829999999999998</v>
      </c>
      <c r="RN140">
        <v>17.72</v>
      </c>
      <c r="RO140">
        <v>17.66</v>
      </c>
      <c r="RP140">
        <v>17.579999999999998</v>
      </c>
      <c r="RQ140">
        <v>17.59</v>
      </c>
      <c r="RR140">
        <v>17.62</v>
      </c>
      <c r="RS140">
        <v>17.48</v>
      </c>
      <c r="RT140">
        <v>17.57</v>
      </c>
      <c r="RU140">
        <v>17.54</v>
      </c>
      <c r="RV140">
        <v>18.010000000000002</v>
      </c>
      <c r="RW140">
        <v>18.010000000000002</v>
      </c>
      <c r="RX140">
        <v>18.010000000000002</v>
      </c>
      <c r="RY140">
        <v>18.010000000000002</v>
      </c>
      <c r="RZ140">
        <v>18.010000000000002</v>
      </c>
      <c r="SA140">
        <v>18.010000000000002</v>
      </c>
      <c r="SB140">
        <v>18.010000000000002</v>
      </c>
      <c r="SC140">
        <v>16.95</v>
      </c>
      <c r="SD140">
        <v>16.89</v>
      </c>
      <c r="SE140">
        <v>16.89</v>
      </c>
      <c r="SF140">
        <v>16.73</v>
      </c>
      <c r="SG140">
        <v>16.41</v>
      </c>
      <c r="SH140">
        <v>16.45</v>
      </c>
      <c r="SI140">
        <v>16.45</v>
      </c>
      <c r="SJ140">
        <v>16.47</v>
      </c>
      <c r="SK140">
        <v>16.32</v>
      </c>
      <c r="SL140">
        <v>16.48</v>
      </c>
      <c r="SM140">
        <v>16.239999999999998</v>
      </c>
      <c r="SN140">
        <v>17.5</v>
      </c>
      <c r="SO140">
        <v>16.32</v>
      </c>
      <c r="SP140">
        <v>16.37</v>
      </c>
      <c r="SQ140">
        <v>16.649999999999999</v>
      </c>
      <c r="SR140">
        <v>17.170000000000002</v>
      </c>
      <c r="SS140">
        <v>17.440000000000001</v>
      </c>
      <c r="ST140">
        <v>18.03</v>
      </c>
      <c r="SU140">
        <v>18.48</v>
      </c>
      <c r="SV140">
        <v>19.04</v>
      </c>
      <c r="SW140">
        <v>19.07</v>
      </c>
      <c r="SX140">
        <v>18.7</v>
      </c>
      <c r="SY140">
        <v>18.48</v>
      </c>
      <c r="SZ140">
        <v>18.260000000000002</v>
      </c>
      <c r="TA140">
        <v>18.38</v>
      </c>
      <c r="TB140">
        <v>18.46</v>
      </c>
      <c r="TC140">
        <v>18.2</v>
      </c>
      <c r="TD140">
        <v>19.71</v>
      </c>
      <c r="TE140">
        <v>18.190000000000001</v>
      </c>
      <c r="TF140">
        <v>18.149999999999999</v>
      </c>
      <c r="TG140">
        <v>19.5</v>
      </c>
      <c r="TH140">
        <v>17.86</v>
      </c>
      <c r="TI140">
        <v>17.920000000000002</v>
      </c>
      <c r="TJ140">
        <v>17.96</v>
      </c>
      <c r="TK140">
        <v>17.93</v>
      </c>
      <c r="TL140">
        <v>17.989999999999998</v>
      </c>
      <c r="TM140">
        <v>18.03</v>
      </c>
      <c r="TN140">
        <v>19.93</v>
      </c>
      <c r="TO140">
        <v>20.32</v>
      </c>
      <c r="TP140">
        <v>19.95</v>
      </c>
      <c r="TQ140">
        <v>19.829999999999998</v>
      </c>
      <c r="TR140">
        <v>20.86</v>
      </c>
      <c r="TS140">
        <v>21.86</v>
      </c>
      <c r="TT140">
        <v>23.85</v>
      </c>
      <c r="TU140">
        <v>25.06</v>
      </c>
      <c r="TV140">
        <v>23.02</v>
      </c>
      <c r="TW140">
        <v>23.17</v>
      </c>
      <c r="TX140">
        <v>23.33</v>
      </c>
      <c r="TY140">
        <v>23.43</v>
      </c>
      <c r="TZ140">
        <v>25.01</v>
      </c>
      <c r="UA140">
        <v>25.01</v>
      </c>
      <c r="UB140">
        <v>22.52</v>
      </c>
      <c r="UC140">
        <v>22.6</v>
      </c>
      <c r="UD140">
        <v>22.66</v>
      </c>
      <c r="UE140">
        <v>22.66</v>
      </c>
      <c r="UF140">
        <v>23.14</v>
      </c>
      <c r="UG140">
        <v>24.55</v>
      </c>
      <c r="UH140">
        <v>26.61</v>
      </c>
      <c r="UI140">
        <v>28.82</v>
      </c>
      <c r="UJ140">
        <v>28.95</v>
      </c>
      <c r="UK140">
        <v>28.71</v>
      </c>
      <c r="UL140">
        <v>28.66</v>
      </c>
      <c r="UM140">
        <v>27.91</v>
      </c>
      <c r="UN140">
        <v>27.91</v>
      </c>
      <c r="UO140">
        <v>27.76</v>
      </c>
      <c r="UP140">
        <v>27.73</v>
      </c>
      <c r="UQ140">
        <v>28.15</v>
      </c>
      <c r="UR140">
        <v>28.94</v>
      </c>
      <c r="US140">
        <v>30.95</v>
      </c>
      <c r="UT140">
        <v>30.32</v>
      </c>
      <c r="UU140">
        <v>28.8</v>
      </c>
      <c r="UV140">
        <v>28.35</v>
      </c>
      <c r="UW140">
        <v>27.72</v>
      </c>
      <c r="UX140">
        <v>27.8</v>
      </c>
      <c r="UY140">
        <v>27.89</v>
      </c>
      <c r="UZ140">
        <v>27.96</v>
      </c>
      <c r="VA140">
        <v>28.01</v>
      </c>
      <c r="VB140">
        <v>28.19</v>
      </c>
      <c r="VC140">
        <v>32.21</v>
      </c>
      <c r="VD140">
        <v>30.55</v>
      </c>
      <c r="VE140">
        <v>29.68</v>
      </c>
      <c r="VF140">
        <v>30.07</v>
      </c>
      <c r="VG140">
        <v>30.05</v>
      </c>
      <c r="VH140">
        <v>29.99</v>
      </c>
      <c r="VI140">
        <v>29.88</v>
      </c>
      <c r="VJ140">
        <v>30.26</v>
      </c>
      <c r="VK140">
        <v>29.94</v>
      </c>
      <c r="VL140">
        <v>30.54</v>
      </c>
      <c r="VM140">
        <v>29.55</v>
      </c>
      <c r="VN140">
        <v>29.32</v>
      </c>
      <c r="VO140">
        <v>28.74</v>
      </c>
      <c r="VP140">
        <v>28.66</v>
      </c>
      <c r="VQ140">
        <v>28.28</v>
      </c>
      <c r="VR140">
        <v>28.1</v>
      </c>
      <c r="VS140">
        <v>28.13</v>
      </c>
      <c r="VT140">
        <v>27.79</v>
      </c>
      <c r="VU140">
        <v>27.77</v>
      </c>
      <c r="VV140">
        <v>29.29</v>
      </c>
      <c r="VW140">
        <v>29.88</v>
      </c>
      <c r="VX140">
        <v>30.21</v>
      </c>
      <c r="VY140">
        <v>29.89</v>
      </c>
      <c r="VZ140">
        <v>30.44</v>
      </c>
      <c r="WA140">
        <v>30.5</v>
      </c>
      <c r="WB140">
        <v>31.03</v>
      </c>
      <c r="WC140">
        <v>31.07</v>
      </c>
      <c r="WD140">
        <v>31.19</v>
      </c>
      <c r="WE140">
        <v>31.1</v>
      </c>
      <c r="WF140">
        <v>30.67</v>
      </c>
      <c r="WG140">
        <v>30.64</v>
      </c>
      <c r="WH140">
        <v>30.35</v>
      </c>
      <c r="WI140">
        <v>30.15</v>
      </c>
      <c r="WJ140">
        <v>29.55</v>
      </c>
      <c r="WK140">
        <v>29.18</v>
      </c>
      <c r="WL140">
        <v>29.01</v>
      </c>
      <c r="WM140">
        <v>28.43</v>
      </c>
      <c r="WN140">
        <v>26.98</v>
      </c>
      <c r="WO140">
        <v>26.55</v>
      </c>
      <c r="WP140">
        <v>26.02</v>
      </c>
      <c r="WQ140">
        <v>25.66</v>
      </c>
      <c r="WR140">
        <v>25.78</v>
      </c>
      <c r="WS140">
        <v>27.13</v>
      </c>
      <c r="WT140">
        <v>27.72</v>
      </c>
      <c r="WU140">
        <v>26.83</v>
      </c>
      <c r="WV140">
        <v>26.78</v>
      </c>
      <c r="WW140">
        <v>26.22</v>
      </c>
      <c r="WX140">
        <v>26.02</v>
      </c>
      <c r="WY140">
        <v>25.08</v>
      </c>
      <c r="WZ140">
        <v>24.87</v>
      </c>
      <c r="XA140">
        <v>24.88</v>
      </c>
      <c r="XB140">
        <v>24.84</v>
      </c>
      <c r="XC140">
        <v>25.85</v>
      </c>
      <c r="XD140">
        <v>25.94</v>
      </c>
      <c r="XE140">
        <v>25.91</v>
      </c>
      <c r="XF140">
        <v>27.01</v>
      </c>
      <c r="XG140">
        <v>27.53</v>
      </c>
      <c r="XH140">
        <v>27.96</v>
      </c>
      <c r="XI140">
        <v>28.47</v>
      </c>
      <c r="XJ140">
        <v>29.34</v>
      </c>
      <c r="XK140">
        <v>29.78</v>
      </c>
      <c r="XL140">
        <v>29.77</v>
      </c>
      <c r="XM140">
        <v>29.77</v>
      </c>
      <c r="XN140">
        <v>29.61</v>
      </c>
      <c r="XO140">
        <v>29.53</v>
      </c>
      <c r="XP140">
        <v>29.47</v>
      </c>
      <c r="XQ140">
        <v>29.2</v>
      </c>
      <c r="XR140">
        <v>29.3</v>
      </c>
      <c r="XS140">
        <v>28.84</v>
      </c>
      <c r="XT140">
        <v>28.95</v>
      </c>
      <c r="XU140">
        <v>29</v>
      </c>
      <c r="XV140">
        <v>28.92</v>
      </c>
      <c r="XW140">
        <v>28.94</v>
      </c>
      <c r="XX140">
        <v>28.69</v>
      </c>
      <c r="XY140">
        <v>28.7</v>
      </c>
      <c r="XZ140">
        <v>28.23</v>
      </c>
      <c r="YA140">
        <v>28.45</v>
      </c>
      <c r="YB140">
        <v>28.32</v>
      </c>
      <c r="YC140">
        <v>27.81</v>
      </c>
      <c r="YD140">
        <v>27.79</v>
      </c>
      <c r="YE140">
        <v>27.66</v>
      </c>
      <c r="YF140">
        <v>27.22</v>
      </c>
      <c r="YG140">
        <v>27.89</v>
      </c>
      <c r="YH140">
        <v>28.01</v>
      </c>
      <c r="YI140">
        <v>27.73</v>
      </c>
      <c r="YJ140">
        <v>28.31</v>
      </c>
      <c r="YK140">
        <v>29.54</v>
      </c>
      <c r="YL140">
        <v>29.35</v>
      </c>
      <c r="YM140">
        <v>27.82</v>
      </c>
      <c r="YN140">
        <v>28.65</v>
      </c>
      <c r="YO140">
        <v>28.39</v>
      </c>
      <c r="YP140">
        <v>27.78</v>
      </c>
      <c r="YQ140">
        <v>27.31</v>
      </c>
      <c r="YR140">
        <v>27</v>
      </c>
      <c r="YS140">
        <v>27.01</v>
      </c>
      <c r="YT140">
        <v>26.88</v>
      </c>
      <c r="YU140">
        <v>26.97</v>
      </c>
      <c r="YV140">
        <v>27.17</v>
      </c>
      <c r="YW140">
        <v>27.16</v>
      </c>
      <c r="YX140">
        <v>26.88</v>
      </c>
      <c r="YY140">
        <v>26.49</v>
      </c>
      <c r="YZ140">
        <v>26.44</v>
      </c>
      <c r="ZA140">
        <v>26.6</v>
      </c>
      <c r="ZB140">
        <v>26.64</v>
      </c>
      <c r="ZC140">
        <v>26.75</v>
      </c>
    </row>
    <row r="141" spans="1:679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679" x14ac:dyDescent="0.35">
      <c r="A142" s="10"/>
      <c r="B142" s="10" t="str">
        <f>CHAR(34)&amp;I142&amp;CHAR(34)&amp;": "&amp;C142</f>
        <v>"source": {"RU": "Источник: boerse-frankfurt.de", "ENG": "Source: boerse-frankfurt.de", "UKR": "Джерело: boerse-frankfurt.de"}</v>
      </c>
      <c r="C142" s="10" t="str">
        <f>"{"&amp;_xlfn.TEXTJOIN(", ",TRUE,F142:F144)&amp;"}"</f>
        <v>{"RU": "Источник: boerse-frankfurt.de", "ENG": "Source: boerse-frankfurt.de", "UKR": "Джерело: boerse-frankfurt.de"}</v>
      </c>
      <c r="D142" s="10"/>
      <c r="E142" s="10"/>
      <c r="F142" s="10" t="str">
        <f>CHAR(34)&amp;J142&amp;CHAR(34)&amp;": "&amp;CHAR(34)&amp;K142&amp;CHAR(34)</f>
        <v>"RU": "Источник: boerse-frankfurt.de"</v>
      </c>
      <c r="G142" s="10"/>
      <c r="H142" s="10" t="s">
        <v>256</v>
      </c>
      <c r="I142" s="10" t="s">
        <v>267</v>
      </c>
      <c r="J142" s="10" t="s">
        <v>18</v>
      </c>
      <c r="K142" s="8" t="str">
        <f>Чарты!H48</f>
        <v>Источник: boerse-frankfurt.de</v>
      </c>
    </row>
    <row r="143" spans="1:679" x14ac:dyDescent="0.35">
      <c r="A143" s="10"/>
      <c r="B143" s="10"/>
      <c r="C143" s="10"/>
      <c r="D143" s="10"/>
      <c r="E143" s="10"/>
      <c r="F143" s="10" t="str">
        <f t="shared" ref="F143:F144" si="25">CHAR(34)&amp;J143&amp;CHAR(34)&amp;": "&amp;CHAR(34)&amp;K143&amp;CHAR(34)</f>
        <v>"ENG": "Source: boerse-frankfurt.de"</v>
      </c>
      <c r="G143" s="10"/>
      <c r="H143" s="10" t="s">
        <v>256</v>
      </c>
      <c r="I143" s="10" t="s">
        <v>267</v>
      </c>
      <c r="J143" s="10" t="s">
        <v>19</v>
      </c>
      <c r="K143" s="8" t="str">
        <f>Чарты!H49</f>
        <v>Source: boerse-frankfurt.de</v>
      </c>
    </row>
    <row r="144" spans="1:679" x14ac:dyDescent="0.35">
      <c r="A144" s="10"/>
      <c r="B144" s="10"/>
      <c r="C144" s="10"/>
      <c r="D144" s="10"/>
      <c r="E144" s="10"/>
      <c r="F144" s="10" t="str">
        <f t="shared" si="25"/>
        <v>"UKR": "Джерело: boerse-frankfurt.de"</v>
      </c>
      <c r="G144" s="10"/>
      <c r="H144" s="10" t="s">
        <v>256</v>
      </c>
      <c r="I144" s="10" t="s">
        <v>267</v>
      </c>
      <c r="J144" s="10" t="s">
        <v>20</v>
      </c>
      <c r="K144" s="8" t="str">
        <f>Чарты!H50</f>
        <v>Джерело: boerse-frankfurt.de</v>
      </c>
    </row>
    <row r="145" spans="1:1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</sheetData>
  <autoFilter ref="A2:H130" xr:uid="{00000000-0001-0000-0100-000000000000}"/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topLeftCell="E3" zoomScale="70" zoomScaleNormal="70" workbookViewId="0">
      <selection activeCell="O3" sqref="O3"/>
    </sheetView>
  </sheetViews>
  <sheetFormatPr defaultRowHeight="18" x14ac:dyDescent="0.35"/>
  <cols>
    <col min="1" max="1" width="21.19921875" customWidth="1"/>
    <col min="2" max="2" width="35.3984375" customWidth="1"/>
    <col min="3" max="5" width="21.19921875" customWidth="1"/>
    <col min="6" max="6" width="9.5" bestFit="1" customWidth="1"/>
    <col min="7" max="7" width="10.5" customWidth="1"/>
    <col min="15" max="15" width="8.59765625" customWidth="1"/>
  </cols>
  <sheetData>
    <row r="1" spans="1:17" x14ac:dyDescent="0.35">
      <c r="A1" s="10"/>
      <c r="B1" s="10"/>
      <c r="C1" s="10" t="s">
        <v>51</v>
      </c>
      <c r="D1" s="17">
        <v>45273</v>
      </c>
      <c r="E1" s="10"/>
    </row>
    <row r="2" spans="1:17" ht="36" x14ac:dyDescent="0.35">
      <c r="A2" s="18" t="s">
        <v>50</v>
      </c>
      <c r="B2" s="18" t="s">
        <v>49</v>
      </c>
      <c r="C2" s="18" t="s">
        <v>48</v>
      </c>
      <c r="D2" s="18" t="s">
        <v>4</v>
      </c>
      <c r="E2" s="18" t="s">
        <v>47</v>
      </c>
      <c r="F2" s="17">
        <v>45273</v>
      </c>
      <c r="G2" s="17">
        <v>44937</v>
      </c>
      <c r="H2" s="18" t="s">
        <v>53</v>
      </c>
      <c r="M2" s="20"/>
      <c r="N2" s="20"/>
      <c r="O2" s="21">
        <f>'D.Corp.B.'!F2</f>
        <v>45273</v>
      </c>
      <c r="P2" s="21">
        <f>'D.Corp.B.'!G2</f>
        <v>44937</v>
      </c>
    </row>
    <row r="3" spans="1:17" x14ac:dyDescent="0.35">
      <c r="A3" s="11" t="s">
        <v>25</v>
      </c>
      <c r="B3" s="3" t="s">
        <v>6</v>
      </c>
      <c r="C3" s="10" t="s">
        <v>0</v>
      </c>
      <c r="D3" s="15">
        <v>45582</v>
      </c>
      <c r="E3" s="2" t="str">
        <f>IFERROR(IF(DATEDIF($D$1,D3,"Y")=0,DATEDIF($D$1,D3,"M")&amp;"M",DATEDIF($D$1,D3,"Y")&amp;"Y"&amp;DATEDIF($D$1,D3,"YM")&amp;"M"),"")</f>
        <v>10M</v>
      </c>
      <c r="F3" s="16">
        <v>34.602400000000003</v>
      </c>
      <c r="G3" s="16">
        <v>35.639899999999997</v>
      </c>
      <c r="H3" s="16">
        <f>G3-F3</f>
        <v>1.0374999999999943</v>
      </c>
      <c r="I3" s="39"/>
      <c r="K3" s="17" t="str">
        <f>E7</f>
        <v>4M</v>
      </c>
      <c r="L3" s="17"/>
      <c r="M3" s="1">
        <f>(D7-$D$1)/365</f>
        <v>0.40821917808219177</v>
      </c>
      <c r="N3" s="10" t="s">
        <v>191</v>
      </c>
      <c r="O3" s="16">
        <f>F7</f>
        <v>21.046800000000001</v>
      </c>
      <c r="P3" s="48">
        <f>--(G7&amp;"%")</f>
        <v>0.198048</v>
      </c>
      <c r="Q3" s="1">
        <f>P3-O3</f>
        <v>-20.848752000000001</v>
      </c>
    </row>
    <row r="4" spans="1:17" x14ac:dyDescent="0.35">
      <c r="A4" s="14" t="s">
        <v>26</v>
      </c>
      <c r="B4" s="3" t="s">
        <v>7</v>
      </c>
      <c r="C4" s="10" t="s">
        <v>0</v>
      </c>
      <c r="D4" s="15">
        <v>46687</v>
      </c>
      <c r="E4" s="2" t="str">
        <f t="shared" ref="E4:E12" si="0">IFERROR(IF(DATEDIF($D$1,D4,"Y")=0,DATEDIF($D$1,D4,"M")&amp;"M",DATEDIF($D$1,D4,"Y")&amp;"Y"&amp;DATEDIF($D$1,D4,"YM")&amp;"M"),"")</f>
        <v>3Y10M</v>
      </c>
      <c r="F4" s="16">
        <v>20.707899999999999</v>
      </c>
      <c r="G4" s="16">
        <v>20.662199999999999</v>
      </c>
      <c r="H4" s="16">
        <f t="shared" ref="H4:H12" si="1">G4-F4</f>
        <v>-4.5700000000000074E-2</v>
      </c>
      <c r="K4" s="17" t="str">
        <f>E3</f>
        <v>10M</v>
      </c>
      <c r="M4" s="1">
        <f>(D3-$D$1)/365</f>
        <v>0.84657534246575339</v>
      </c>
      <c r="N4" s="10" t="s">
        <v>192</v>
      </c>
      <c r="O4" s="16">
        <f>F3</f>
        <v>34.602400000000003</v>
      </c>
      <c r="P4" s="48">
        <f>--(G3&amp;"%")</f>
        <v>0.35639900000000002</v>
      </c>
      <c r="Q4" s="1">
        <f t="shared" ref="Q4:Q12" si="2">P4-O4</f>
        <v>-34.246001</v>
      </c>
    </row>
    <row r="5" spans="1:17" x14ac:dyDescent="0.35">
      <c r="A5" s="11" t="s">
        <v>27</v>
      </c>
      <c r="B5" s="3" t="s">
        <v>8</v>
      </c>
      <c r="C5" s="10" t="s">
        <v>1</v>
      </c>
      <c r="D5" s="15">
        <v>46135</v>
      </c>
      <c r="E5" s="2" t="str">
        <f t="shared" si="0"/>
        <v>2Y4M</v>
      </c>
      <c r="F5" s="16">
        <v>26.811399999999999</v>
      </c>
      <c r="G5" s="16">
        <v>26.3809</v>
      </c>
      <c r="H5" s="16">
        <f t="shared" si="1"/>
        <v>-0.43049999999999855</v>
      </c>
      <c r="K5" s="17" t="str">
        <f>E8</f>
        <v>2Y3M</v>
      </c>
      <c r="M5" s="1">
        <f>(D8-$D$1)/365</f>
        <v>2.3068493150684932</v>
      </c>
      <c r="N5" s="10" t="s">
        <v>193</v>
      </c>
      <c r="O5" s="16">
        <f>F8</f>
        <v>19.1934</v>
      </c>
      <c r="P5" s="48">
        <f>--(G8&amp;"%")</f>
        <v>0.18384600000000001</v>
      </c>
      <c r="Q5" s="1">
        <f t="shared" si="2"/>
        <v>-19.009554000000001</v>
      </c>
    </row>
    <row r="6" spans="1:17" x14ac:dyDescent="0.35">
      <c r="A6" s="11" t="s">
        <v>28</v>
      </c>
      <c r="B6" s="3" t="s">
        <v>9</v>
      </c>
      <c r="C6" s="10" t="s">
        <v>1</v>
      </c>
      <c r="D6" s="15">
        <v>46661</v>
      </c>
      <c r="E6" s="2" t="str">
        <f t="shared" si="0"/>
        <v>3Y9M</v>
      </c>
      <c r="F6" s="16">
        <v>22.6812</v>
      </c>
      <c r="G6" s="16">
        <v>22.882200000000001</v>
      </c>
      <c r="H6" s="16">
        <f t="shared" si="1"/>
        <v>0.20100000000000051</v>
      </c>
      <c r="K6" s="17" t="str">
        <f>E5</f>
        <v>2Y4M</v>
      </c>
      <c r="M6" s="1">
        <f>(D5-$D$1)/365</f>
        <v>2.3616438356164382</v>
      </c>
      <c r="N6" s="10" t="s">
        <v>194</v>
      </c>
      <c r="O6" s="16">
        <f t="shared" ref="O6" si="3">F5</f>
        <v>26.811399999999999</v>
      </c>
      <c r="P6" s="48">
        <f>--(G5&amp;"%")</f>
        <v>0.26380900000000002</v>
      </c>
      <c r="Q6" s="1">
        <f t="shared" si="2"/>
        <v>-26.547591000000001</v>
      </c>
    </row>
    <row r="7" spans="1:17" x14ac:dyDescent="0.35">
      <c r="A7" s="14" t="s">
        <v>29</v>
      </c>
      <c r="B7" s="3" t="s">
        <v>10</v>
      </c>
      <c r="C7" s="10" t="s">
        <v>2</v>
      </c>
      <c r="D7" s="15">
        <v>45422</v>
      </c>
      <c r="E7" s="2" t="str">
        <f t="shared" si="0"/>
        <v>4M</v>
      </c>
      <c r="F7" s="16">
        <v>21.046800000000001</v>
      </c>
      <c r="G7" s="16">
        <v>19.8048</v>
      </c>
      <c r="H7" s="16">
        <f t="shared" si="1"/>
        <v>-1.2420000000000009</v>
      </c>
      <c r="K7" s="17" t="str">
        <f>E11</f>
        <v>2Y6M</v>
      </c>
      <c r="M7" s="1">
        <f>(D11-$D$1)/365</f>
        <v>2.5726027397260274</v>
      </c>
      <c r="N7" s="10" t="s">
        <v>195</v>
      </c>
      <c r="O7" s="16">
        <f t="shared" ref="O7" si="4">F11</f>
        <v>38.263429601949603</v>
      </c>
      <c r="P7" s="48">
        <f>--(G11&amp;"%")</f>
        <v>0.44500000000000001</v>
      </c>
      <c r="Q7" s="1">
        <f t="shared" si="2"/>
        <v>-37.818429601949603</v>
      </c>
    </row>
    <row r="8" spans="1:17" x14ac:dyDescent="0.35">
      <c r="A8" s="14" t="s">
        <v>163</v>
      </c>
      <c r="B8" s="3" t="s">
        <v>11</v>
      </c>
      <c r="C8" s="10" t="s">
        <v>2</v>
      </c>
      <c r="D8" s="15">
        <v>46115</v>
      </c>
      <c r="E8" s="2" t="str">
        <f t="shared" si="0"/>
        <v>2Y3M</v>
      </c>
      <c r="F8" s="16">
        <v>19.1934</v>
      </c>
      <c r="G8" s="16">
        <v>18.384599999999999</v>
      </c>
      <c r="H8" s="16">
        <f t="shared" si="1"/>
        <v>-0.80880000000000152</v>
      </c>
      <c r="K8" s="17" t="str">
        <f>E10</f>
        <v>2Y10M</v>
      </c>
      <c r="M8" s="1">
        <f>(D10-$D$1)/365</f>
        <v>2.9068493150684933</v>
      </c>
      <c r="N8" s="10" t="s">
        <v>197</v>
      </c>
      <c r="O8" s="16">
        <f t="shared" ref="O8" si="5">F10</f>
        <v>43.4</v>
      </c>
      <c r="P8" s="48">
        <f>--(G10&amp;"%")</f>
        <v>0.35199999999999998</v>
      </c>
      <c r="Q8" s="1">
        <f t="shared" si="2"/>
        <v>-43.048000000000002</v>
      </c>
    </row>
    <row r="9" spans="1:17" x14ac:dyDescent="0.35">
      <c r="A9" s="14" t="s">
        <v>164</v>
      </c>
      <c r="B9" s="3" t="s">
        <v>12</v>
      </c>
      <c r="C9" s="10" t="s">
        <v>2</v>
      </c>
      <c r="D9" s="15">
        <v>47380</v>
      </c>
      <c r="E9" s="2" t="str">
        <f t="shared" si="0"/>
        <v>5Y9M</v>
      </c>
      <c r="F9" s="16">
        <v>15.5052</v>
      </c>
      <c r="G9" s="16">
        <v>14.959099999999999</v>
      </c>
      <c r="H9" s="16">
        <f t="shared" si="1"/>
        <v>-0.54610000000000092</v>
      </c>
      <c r="K9" s="17" t="str">
        <f>E6</f>
        <v>3Y9M</v>
      </c>
      <c r="M9" s="1">
        <f>(D6-$D$1)/365</f>
        <v>3.8027397260273972</v>
      </c>
      <c r="N9" s="10" t="s">
        <v>198</v>
      </c>
      <c r="O9" s="16">
        <f t="shared" ref="O9" si="6">F6</f>
        <v>22.6812</v>
      </c>
      <c r="P9" s="48">
        <f>--(G6&amp;"%")</f>
        <v>0.228822</v>
      </c>
      <c r="Q9" s="1">
        <f t="shared" si="2"/>
        <v>-22.452378</v>
      </c>
    </row>
    <row r="10" spans="1:17" x14ac:dyDescent="0.35">
      <c r="A10" s="11" t="s">
        <v>184</v>
      </c>
      <c r="B10" s="3" t="s">
        <v>13</v>
      </c>
      <c r="C10" s="10" t="s">
        <v>3</v>
      </c>
      <c r="D10" s="15">
        <v>46334</v>
      </c>
      <c r="E10" s="2" t="str">
        <f t="shared" si="0"/>
        <v>2Y10M</v>
      </c>
      <c r="F10" s="16">
        <v>43.4</v>
      </c>
      <c r="G10" s="16">
        <v>35.200000000000003</v>
      </c>
      <c r="H10" s="16">
        <f t="shared" si="1"/>
        <v>-8.1999999999999957</v>
      </c>
      <c r="K10" s="17" t="str">
        <f>E4</f>
        <v>3Y10M</v>
      </c>
      <c r="M10" s="1">
        <f>(D4-$D$1)/365</f>
        <v>3.8739726027397259</v>
      </c>
      <c r="N10" s="10" t="s">
        <v>199</v>
      </c>
      <c r="O10" s="16">
        <f t="shared" ref="O10" si="7">F4</f>
        <v>20.707899999999999</v>
      </c>
      <c r="P10" s="48">
        <f>--(G4&amp;"%")</f>
        <v>0.206622</v>
      </c>
      <c r="Q10" s="1">
        <f t="shared" si="2"/>
        <v>-20.501277999999999</v>
      </c>
    </row>
    <row r="11" spans="1:17" x14ac:dyDescent="0.35">
      <c r="A11" s="11" t="s">
        <v>182</v>
      </c>
      <c r="B11" s="3" t="s">
        <v>14</v>
      </c>
      <c r="C11" s="10" t="s">
        <v>16</v>
      </c>
      <c r="D11" s="15">
        <v>46212</v>
      </c>
      <c r="E11" s="2" t="str">
        <f t="shared" si="0"/>
        <v>2Y6M</v>
      </c>
      <c r="F11" s="16">
        <v>38.263429601949603</v>
      </c>
      <c r="G11" s="16">
        <v>44.5</v>
      </c>
      <c r="H11" s="16">
        <f t="shared" si="1"/>
        <v>6.2365703980503966</v>
      </c>
      <c r="K11" s="17" t="str">
        <f>E12</f>
        <v>4Y7M</v>
      </c>
      <c r="M11" s="1">
        <f>(D12-$D$1)/365</f>
        <v>4.5917808219178085</v>
      </c>
      <c r="N11" s="10" t="s">
        <v>196</v>
      </c>
      <c r="O11" s="16">
        <f t="shared" ref="O11" si="8">F12</f>
        <v>27.756862035811501</v>
      </c>
      <c r="P11" s="48">
        <f>--(G12&amp;"%")</f>
        <v>0.246</v>
      </c>
      <c r="Q11" s="1">
        <f t="shared" si="2"/>
        <v>-27.510862035811503</v>
      </c>
    </row>
    <row r="12" spans="1:17" x14ac:dyDescent="0.35">
      <c r="A12" s="11" t="s">
        <v>183</v>
      </c>
      <c r="B12" s="3" t="s">
        <v>15</v>
      </c>
      <c r="C12" s="10" t="s">
        <v>16</v>
      </c>
      <c r="D12" s="15">
        <v>46949</v>
      </c>
      <c r="E12" s="2" t="str">
        <f t="shared" si="0"/>
        <v>4Y7M</v>
      </c>
      <c r="F12" s="16">
        <v>27.756862035811501</v>
      </c>
      <c r="G12" s="16">
        <v>24.6</v>
      </c>
      <c r="H12" s="16">
        <f t="shared" si="1"/>
        <v>-3.1568620358114998</v>
      </c>
      <c r="K12" s="17" t="str">
        <f>E9</f>
        <v>5Y9M</v>
      </c>
      <c r="M12" s="1">
        <f>(D9-$D$1)/365</f>
        <v>5.7726027397260271</v>
      </c>
      <c r="N12" s="10" t="s">
        <v>200</v>
      </c>
      <c r="O12" s="16">
        <f t="shared" ref="O12" si="9">F9</f>
        <v>15.5052</v>
      </c>
      <c r="P12" s="48">
        <f>--(G9&amp;"%")</f>
        <v>0.149591</v>
      </c>
      <c r="Q12" s="1">
        <f t="shared" si="2"/>
        <v>-15.355609000000001</v>
      </c>
    </row>
    <row r="14" spans="1:17" x14ac:dyDescent="0.35">
      <c r="A14" s="10" t="s">
        <v>165</v>
      </c>
    </row>
    <row r="15" spans="1:17" x14ac:dyDescent="0.35">
      <c r="A15" s="19" t="s">
        <v>52</v>
      </c>
      <c r="B15" s="19" t="s">
        <v>0</v>
      </c>
      <c r="C15" s="19" t="s">
        <v>0</v>
      </c>
      <c r="D15" s="19" t="s">
        <v>1</v>
      </c>
      <c r="E15" s="19" t="s">
        <v>1</v>
      </c>
      <c r="F15" s="19" t="s">
        <v>2</v>
      </c>
      <c r="G15" s="19" t="s">
        <v>2</v>
      </c>
      <c r="H15" s="19" t="s">
        <v>2</v>
      </c>
      <c r="I15" s="19" t="s">
        <v>3</v>
      </c>
      <c r="J15" s="19" t="s">
        <v>16</v>
      </c>
      <c r="K15" s="19" t="s">
        <v>16</v>
      </c>
    </row>
    <row r="16" spans="1:17" x14ac:dyDescent="0.35">
      <c r="A16" s="27">
        <v>44848</v>
      </c>
      <c r="B16" s="28">
        <v>65.447975999999997</v>
      </c>
      <c r="C16" s="28">
        <v>33.480632</v>
      </c>
      <c r="D16" s="28">
        <v>39.139000000000003</v>
      </c>
      <c r="E16" s="28">
        <v>30.257000000000001</v>
      </c>
      <c r="F16" s="28">
        <v>51.748533999999999</v>
      </c>
      <c r="G16" s="28">
        <v>33.814863000000003</v>
      </c>
      <c r="H16" s="28">
        <v>21.580490000000001</v>
      </c>
      <c r="I16" s="28">
        <v>45.443100000000001</v>
      </c>
      <c r="J16" s="28">
        <v>152.54458099999999</v>
      </c>
      <c r="K16" s="28">
        <v>73.983497999999997</v>
      </c>
      <c r="L16" s="71" t="s">
        <v>55</v>
      </c>
    </row>
    <row r="17" spans="1:13" x14ac:dyDescent="0.35">
      <c r="A17" s="27">
        <v>44888</v>
      </c>
      <c r="B17" s="28">
        <v>59.6</v>
      </c>
      <c r="C17" s="28">
        <v>30.033000000000001</v>
      </c>
      <c r="D17" s="28">
        <v>32.15</v>
      </c>
      <c r="E17" s="28">
        <v>25.4</v>
      </c>
      <c r="F17" s="28">
        <v>49.445300000000003</v>
      </c>
      <c r="G17" s="28">
        <v>31.667999999999999</v>
      </c>
      <c r="H17" s="28">
        <v>22.062799999999999</v>
      </c>
      <c r="I17" s="28">
        <v>48.446599999999997</v>
      </c>
      <c r="J17" s="28">
        <v>150.89940000000001</v>
      </c>
      <c r="K17" s="28">
        <v>70.247900000000001</v>
      </c>
      <c r="L17" s="71"/>
    </row>
    <row r="18" spans="1:13" x14ac:dyDescent="0.35">
      <c r="A18" s="27">
        <v>44917</v>
      </c>
      <c r="B18" s="28">
        <v>62.8</v>
      </c>
      <c r="C18" s="28">
        <v>30.7</v>
      </c>
      <c r="D18" s="28">
        <v>31.844000000000001</v>
      </c>
      <c r="E18" s="28">
        <v>25.06</v>
      </c>
      <c r="F18" s="28">
        <v>56.147345000000001</v>
      </c>
      <c r="G18" s="28">
        <v>33.830340999999997</v>
      </c>
      <c r="H18" s="28">
        <v>21.179257</v>
      </c>
      <c r="I18" s="28">
        <v>51.4</v>
      </c>
      <c r="J18" s="28">
        <v>166.4</v>
      </c>
      <c r="K18" s="28">
        <v>74.099999999999994</v>
      </c>
      <c r="L18" s="71"/>
    </row>
    <row r="19" spans="1:13" x14ac:dyDescent="0.35">
      <c r="A19" s="27">
        <v>44578</v>
      </c>
      <c r="B19" s="28">
        <v>66.862799999999993</v>
      </c>
      <c r="C19" s="28">
        <v>34.726100000000002</v>
      </c>
      <c r="D19" s="28">
        <v>33.294400000000003</v>
      </c>
      <c r="E19" s="28">
        <v>25.639700000000001</v>
      </c>
      <c r="F19" s="28">
        <v>80.226299999999995</v>
      </c>
      <c r="G19" s="28">
        <v>35.200000000000003</v>
      </c>
      <c r="H19" s="28">
        <v>21.8</v>
      </c>
      <c r="I19" s="28">
        <v>76</v>
      </c>
      <c r="J19" s="28">
        <v>70.8</v>
      </c>
      <c r="K19" s="28">
        <v>49.5</v>
      </c>
      <c r="L19" s="71"/>
    </row>
    <row r="20" spans="1:13" x14ac:dyDescent="0.35">
      <c r="A20" s="27">
        <v>44972</v>
      </c>
      <c r="B20" s="28">
        <v>86.8429</v>
      </c>
      <c r="C20" s="28">
        <v>46.8322</v>
      </c>
      <c r="D20" s="28">
        <v>36.658999999999999</v>
      </c>
      <c r="E20" s="28">
        <v>37.537100000000002</v>
      </c>
      <c r="F20" s="28">
        <v>89.997699999999995</v>
      </c>
      <c r="G20" s="28">
        <v>35.442</v>
      </c>
      <c r="H20" s="28">
        <v>21.986000000000001</v>
      </c>
      <c r="I20" s="28">
        <v>67.599999999999994</v>
      </c>
      <c r="J20" s="28">
        <v>70.599999999999994</v>
      </c>
      <c r="K20" s="28">
        <v>49</v>
      </c>
      <c r="L20" s="71"/>
    </row>
    <row r="21" spans="1:13" x14ac:dyDescent="0.35">
      <c r="A21" s="17">
        <v>45013</v>
      </c>
      <c r="B21" s="2">
        <v>43.6</v>
      </c>
      <c r="C21" s="2">
        <v>26.8</v>
      </c>
      <c r="D21" s="2">
        <v>29.7</v>
      </c>
      <c r="E21" s="2">
        <v>23.9</v>
      </c>
      <c r="F21" s="2">
        <v>93.6</v>
      </c>
      <c r="G21" s="2">
        <v>35.6</v>
      </c>
      <c r="H21" s="2">
        <v>22</v>
      </c>
      <c r="I21" s="2">
        <v>71</v>
      </c>
      <c r="J21" s="2">
        <v>73.7</v>
      </c>
      <c r="K21" s="2">
        <v>50.5</v>
      </c>
      <c r="L21" s="2" t="s">
        <v>56</v>
      </c>
    </row>
    <row r="22" spans="1:13" x14ac:dyDescent="0.35">
      <c r="A22" s="17">
        <v>45056</v>
      </c>
      <c r="B22" s="16">
        <v>37.7273</v>
      </c>
      <c r="C22" s="16">
        <v>21.523</v>
      </c>
      <c r="D22" s="16">
        <v>26.7256</v>
      </c>
      <c r="E22" s="16">
        <v>22.371500000000001</v>
      </c>
      <c r="F22" s="16">
        <v>79.315299999999993</v>
      </c>
      <c r="G22" s="16">
        <v>35.299999999999997</v>
      </c>
      <c r="H22" s="16">
        <v>21.7</v>
      </c>
      <c r="I22" s="16">
        <v>65.599999999999994</v>
      </c>
      <c r="J22" s="16">
        <v>77.2</v>
      </c>
      <c r="K22" s="16">
        <v>52.1</v>
      </c>
      <c r="L22" s="29" t="s">
        <v>56</v>
      </c>
    </row>
    <row r="23" spans="1:13" x14ac:dyDescent="0.35">
      <c r="A23" s="17">
        <v>45098</v>
      </c>
      <c r="B23" s="16">
        <v>40.632800000000003</v>
      </c>
      <c r="C23" s="16">
        <v>19.3505</v>
      </c>
      <c r="D23" s="16">
        <v>26.181699999999999</v>
      </c>
      <c r="E23" s="16">
        <v>22.292899999999999</v>
      </c>
      <c r="F23" s="16">
        <v>75.266000000000005</v>
      </c>
      <c r="G23" s="16">
        <v>34.5</v>
      </c>
      <c r="H23" s="16">
        <v>21.2</v>
      </c>
      <c r="I23" s="16">
        <v>45.7</v>
      </c>
      <c r="J23" s="16">
        <v>66.400000000000006</v>
      </c>
      <c r="K23" s="16">
        <v>44.6</v>
      </c>
      <c r="L23" s="30" t="s">
        <v>56</v>
      </c>
    </row>
    <row r="24" spans="1:13" x14ac:dyDescent="0.35">
      <c r="A24" s="17">
        <v>45132</v>
      </c>
      <c r="B24" s="16">
        <v>43.448099999999997</v>
      </c>
      <c r="C24" s="16">
        <v>21.588999999999999</v>
      </c>
      <c r="D24" s="16">
        <v>26.386800000000001</v>
      </c>
      <c r="E24" s="16">
        <v>22.335799999999999</v>
      </c>
      <c r="F24" s="16">
        <v>69.222200000000001</v>
      </c>
      <c r="G24" s="16">
        <v>31.5</v>
      </c>
      <c r="H24" s="16">
        <v>19.100000000000001</v>
      </c>
      <c r="I24" s="16">
        <v>45.6</v>
      </c>
      <c r="J24" s="16">
        <v>50.3</v>
      </c>
      <c r="K24" s="16">
        <v>45.6</v>
      </c>
      <c r="L24" s="31" t="s">
        <v>56</v>
      </c>
    </row>
    <row r="25" spans="1:13" x14ac:dyDescent="0.35">
      <c r="A25" s="17">
        <v>45182</v>
      </c>
      <c r="B25" s="16">
        <v>40.386699999999998</v>
      </c>
      <c r="C25" s="16">
        <v>21.610299999999999</v>
      </c>
      <c r="D25" s="16">
        <v>27.0473</v>
      </c>
      <c r="E25" s="16">
        <v>23.035499999999999</v>
      </c>
      <c r="F25" s="16">
        <v>85.264399999999995</v>
      </c>
      <c r="G25" s="16">
        <v>32.299999999999997</v>
      </c>
      <c r="H25" s="16">
        <v>19.04</v>
      </c>
      <c r="I25" s="16">
        <v>45.1</v>
      </c>
      <c r="J25" s="16">
        <v>50.1</v>
      </c>
      <c r="K25" s="16">
        <v>34.700000000000003</v>
      </c>
      <c r="L25" s="32" t="s">
        <v>56</v>
      </c>
    </row>
    <row r="26" spans="1:13" x14ac:dyDescent="0.35">
      <c r="A26" s="17">
        <v>45218</v>
      </c>
      <c r="B26" s="16">
        <v>45.4</v>
      </c>
      <c r="C26" s="16">
        <v>20.6</v>
      </c>
      <c r="D26" s="16">
        <v>25.5</v>
      </c>
      <c r="E26" s="16">
        <v>21.8</v>
      </c>
      <c r="F26" s="16">
        <v>38.4</v>
      </c>
      <c r="G26" s="16">
        <v>23.4</v>
      </c>
      <c r="H26" s="16">
        <v>16.399999999999999</v>
      </c>
      <c r="I26" s="16">
        <v>33.700000000000003</v>
      </c>
      <c r="J26" s="16">
        <v>43.9</v>
      </c>
      <c r="K26" s="16">
        <v>31</v>
      </c>
      <c r="L26" s="33" t="s">
        <v>56</v>
      </c>
    </row>
    <row r="27" spans="1:13" x14ac:dyDescent="0.35">
      <c r="A27" s="17">
        <v>45237</v>
      </c>
      <c r="B27" s="16">
        <v>39.379399999999997</v>
      </c>
      <c r="C27" s="16">
        <v>20.834800000000001</v>
      </c>
      <c r="D27" s="16">
        <v>26.4452</v>
      </c>
      <c r="E27" s="16">
        <v>22.423400000000001</v>
      </c>
      <c r="F27" s="16">
        <v>22.918299999999999</v>
      </c>
      <c r="G27" s="16">
        <v>22</v>
      </c>
      <c r="H27" s="16">
        <v>16.3</v>
      </c>
      <c r="I27" s="16">
        <v>35</v>
      </c>
      <c r="J27" s="16">
        <v>43.4</v>
      </c>
      <c r="K27" s="16">
        <v>31.4</v>
      </c>
      <c r="L27" s="35" t="s">
        <v>180</v>
      </c>
    </row>
    <row r="28" spans="1:13" x14ac:dyDescent="0.35">
      <c r="A28" s="17">
        <v>45273</v>
      </c>
      <c r="B28" s="16">
        <v>34.602400000000003</v>
      </c>
      <c r="C28" s="16">
        <v>20.707899999999999</v>
      </c>
      <c r="D28" s="16">
        <v>26.811399999999999</v>
      </c>
      <c r="E28" s="16">
        <v>22.6812</v>
      </c>
      <c r="F28" s="16">
        <v>21.046800000000001</v>
      </c>
      <c r="G28" s="16">
        <v>19.1934</v>
      </c>
      <c r="H28" s="16">
        <v>15.5052</v>
      </c>
      <c r="I28" s="16">
        <v>43.4</v>
      </c>
      <c r="J28" s="16">
        <v>38.263429601949603</v>
      </c>
      <c r="K28" s="64">
        <v>27.756862035811501</v>
      </c>
      <c r="L28" s="66" t="s">
        <v>56</v>
      </c>
    </row>
    <row r="29" spans="1:13" x14ac:dyDescent="0.35">
      <c r="A29" s="4">
        <v>44937</v>
      </c>
      <c r="B29" s="69">
        <v>35.639899999999997</v>
      </c>
      <c r="C29" s="69">
        <v>20.662199999999999</v>
      </c>
      <c r="D29" s="69">
        <v>26.3809</v>
      </c>
      <c r="E29" s="69">
        <v>22.882200000000001</v>
      </c>
      <c r="F29" s="69">
        <v>19.8048</v>
      </c>
      <c r="G29" s="69">
        <v>18.384599999999999</v>
      </c>
      <c r="H29" s="69">
        <v>14.959099999999999</v>
      </c>
      <c r="I29" s="16">
        <v>35.200000000000003</v>
      </c>
      <c r="J29" s="16">
        <v>44.5</v>
      </c>
      <c r="K29" s="16">
        <v>24.6</v>
      </c>
      <c r="L29" s="66" t="s">
        <v>56</v>
      </c>
    </row>
    <row r="30" spans="1:13" x14ac:dyDescent="0.35">
      <c r="K30" s="10"/>
      <c r="L30" s="10"/>
      <c r="M30" s="10"/>
    </row>
    <row r="33" spans="3:7" x14ac:dyDescent="0.35">
      <c r="C33" s="10"/>
      <c r="D33" s="15"/>
      <c r="E33" s="29"/>
      <c r="F33" s="36"/>
      <c r="G33" s="16"/>
    </row>
    <row r="34" spans="3:7" x14ac:dyDescent="0.35">
      <c r="C34" s="10"/>
      <c r="D34" s="15"/>
      <c r="E34" s="29"/>
      <c r="F34" s="36"/>
      <c r="G34" s="16"/>
    </row>
    <row r="35" spans="3:7" x14ac:dyDescent="0.35">
      <c r="C35" s="10"/>
      <c r="D35" s="15"/>
      <c r="E35" s="29"/>
      <c r="F35" s="36"/>
      <c r="G35" s="16"/>
    </row>
    <row r="36" spans="3:7" x14ac:dyDescent="0.35">
      <c r="C36" s="10"/>
      <c r="D36" s="15"/>
      <c r="E36" s="29"/>
      <c r="F36" s="36"/>
      <c r="G36" s="16"/>
    </row>
    <row r="37" spans="3:7" x14ac:dyDescent="0.35">
      <c r="C37" s="10"/>
      <c r="D37" s="15"/>
      <c r="E37" s="29"/>
      <c r="F37" s="36"/>
      <c r="G37" s="16"/>
    </row>
    <row r="38" spans="3:7" x14ac:dyDescent="0.35">
      <c r="C38" s="10"/>
      <c r="D38" s="15"/>
      <c r="E38" s="29"/>
      <c r="F38" s="36"/>
      <c r="G38" s="16"/>
    </row>
    <row r="39" spans="3:7" x14ac:dyDescent="0.35">
      <c r="C39" s="10"/>
      <c r="D39" s="15"/>
      <c r="E39" s="29"/>
      <c r="F39" s="36"/>
      <c r="G39" s="16"/>
    </row>
    <row r="40" spans="3:7" x14ac:dyDescent="0.35">
      <c r="C40" s="10"/>
      <c r="D40" s="15"/>
      <c r="E40" s="29"/>
      <c r="F40" s="36"/>
      <c r="G40" s="16"/>
    </row>
    <row r="41" spans="3:7" x14ac:dyDescent="0.35">
      <c r="C41" s="10"/>
      <c r="D41" s="15"/>
      <c r="E41" s="29"/>
      <c r="F41" s="36"/>
      <c r="G41" s="16"/>
    </row>
    <row r="42" spans="3:7" x14ac:dyDescent="0.35">
      <c r="C42" s="10"/>
      <c r="D42" s="15"/>
      <c r="E42" s="29"/>
      <c r="F42" s="36"/>
      <c r="G42" s="16"/>
    </row>
  </sheetData>
  <mergeCells count="1">
    <mergeCell ref="L16:L20"/>
  </mergeCells>
  <conditionalFormatting sqref="H3:H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7F3D2DEB-09D0-43E0-B51A-8AA2C1F7571F}"/>
    <hyperlink ref="A10" r:id="rId8" xr:uid="{30B05C90-AF22-4D25-B278-E4CC937E137A}"/>
    <hyperlink ref="A11" r:id="rId9" xr:uid="{9D25D2DE-0B5C-46EE-B482-19B0298C947F}"/>
    <hyperlink ref="A12" r:id="rId10" xr:uid="{D3917287-E73F-4EA2-A004-389EE24AF484}"/>
  </hyperlinks>
  <pageMargins left="0.7" right="0.7" top="0.75" bottom="0.75" header="0.3" footer="0.3"/>
  <pageSetup paperSize="9" orientation="portrait" horizontalDpi="4294967295" verticalDpi="4294967295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1"/>
  <dimension ref="B2:C267"/>
  <sheetViews>
    <sheetView topLeftCell="A218" zoomScale="70" zoomScaleNormal="70" workbookViewId="0">
      <selection activeCell="B267" sqref="B267"/>
    </sheetView>
  </sheetViews>
  <sheetFormatPr defaultRowHeight="18" x14ac:dyDescent="0.35"/>
  <sheetData>
    <row r="2" spans="2:3" x14ac:dyDescent="0.35">
      <c r="B2" s="60" t="s">
        <v>247</v>
      </c>
    </row>
    <row r="7" spans="2:3" x14ac:dyDescent="0.35">
      <c r="B7" t="s">
        <v>5</v>
      </c>
      <c r="C7" t="s">
        <v>41</v>
      </c>
    </row>
    <row r="8" spans="2:3" x14ac:dyDescent="0.35">
      <c r="B8" s="4">
        <v>44928</v>
      </c>
      <c r="C8" s="1">
        <v>47.55</v>
      </c>
    </row>
    <row r="9" spans="2:3" x14ac:dyDescent="0.35">
      <c r="B9" s="4">
        <v>44929</v>
      </c>
      <c r="C9" s="1">
        <v>46.66</v>
      </c>
    </row>
    <row r="10" spans="2:3" x14ac:dyDescent="0.35">
      <c r="B10" s="4">
        <v>44930</v>
      </c>
      <c r="C10" s="1">
        <v>46.66</v>
      </c>
    </row>
    <row r="11" spans="2:3" x14ac:dyDescent="0.35">
      <c r="B11" s="4">
        <v>44931</v>
      </c>
      <c r="C11" s="1">
        <v>46.82</v>
      </c>
    </row>
    <row r="12" spans="2:3" x14ac:dyDescent="0.35">
      <c r="B12" s="4">
        <v>44932</v>
      </c>
      <c r="C12" s="1">
        <v>46.13</v>
      </c>
    </row>
    <row r="13" spans="2:3" x14ac:dyDescent="0.35">
      <c r="B13" s="4">
        <v>44935</v>
      </c>
      <c r="C13" s="1">
        <v>46.13</v>
      </c>
    </row>
    <row r="14" spans="2:3" x14ac:dyDescent="0.35">
      <c r="B14" s="4">
        <v>44936</v>
      </c>
      <c r="C14" s="1">
        <v>46.42</v>
      </c>
    </row>
    <row r="15" spans="2:3" x14ac:dyDescent="0.35">
      <c r="B15" s="4">
        <v>44937</v>
      </c>
      <c r="C15" s="1">
        <v>46.42</v>
      </c>
    </row>
    <row r="16" spans="2:3" x14ac:dyDescent="0.35">
      <c r="B16" s="4">
        <v>44938</v>
      </c>
      <c r="C16" s="1">
        <v>46.63</v>
      </c>
    </row>
    <row r="17" spans="2:3" x14ac:dyDescent="0.35">
      <c r="B17" s="4">
        <v>44939</v>
      </c>
      <c r="C17" s="1">
        <v>46.63</v>
      </c>
    </row>
    <row r="18" spans="2:3" x14ac:dyDescent="0.35">
      <c r="B18" s="4">
        <v>44942</v>
      </c>
      <c r="C18" s="1">
        <v>46.63</v>
      </c>
    </row>
    <row r="19" spans="2:3" x14ac:dyDescent="0.35">
      <c r="B19" s="4">
        <v>44943</v>
      </c>
      <c r="C19" s="1">
        <v>46.63</v>
      </c>
    </row>
    <row r="20" spans="2:3" x14ac:dyDescent="0.35">
      <c r="B20" s="4">
        <v>44944</v>
      </c>
      <c r="C20" s="1">
        <v>46.63</v>
      </c>
    </row>
    <row r="21" spans="2:3" x14ac:dyDescent="0.35">
      <c r="B21" s="4">
        <v>44945</v>
      </c>
      <c r="C21" s="1">
        <v>46.77</v>
      </c>
    </row>
    <row r="22" spans="2:3" x14ac:dyDescent="0.35">
      <c r="B22" s="4">
        <v>44946</v>
      </c>
      <c r="C22" s="1">
        <v>47.51</v>
      </c>
    </row>
    <row r="23" spans="2:3" x14ac:dyDescent="0.35">
      <c r="B23" s="4">
        <v>44949</v>
      </c>
      <c r="C23" s="1">
        <v>44.95</v>
      </c>
    </row>
    <row r="24" spans="2:3" x14ac:dyDescent="0.35">
      <c r="B24" s="4">
        <v>44950</v>
      </c>
      <c r="C24" s="1">
        <v>46.77</v>
      </c>
    </row>
    <row r="25" spans="2:3" x14ac:dyDescent="0.35">
      <c r="B25" s="4">
        <v>44951</v>
      </c>
      <c r="C25" s="1">
        <v>46.37</v>
      </c>
    </row>
    <row r="26" spans="2:3" x14ac:dyDescent="0.35">
      <c r="B26" s="4">
        <v>44952</v>
      </c>
      <c r="C26" s="1">
        <v>46.37</v>
      </c>
    </row>
    <row r="27" spans="2:3" x14ac:dyDescent="0.35">
      <c r="B27" s="4">
        <v>44953</v>
      </c>
      <c r="C27" s="1">
        <v>47.09</v>
      </c>
    </row>
    <row r="28" spans="2:3" x14ac:dyDescent="0.35">
      <c r="B28" s="4">
        <v>44956</v>
      </c>
      <c r="C28" s="1">
        <v>48.43</v>
      </c>
    </row>
    <row r="29" spans="2:3" x14ac:dyDescent="0.35">
      <c r="B29" s="4">
        <v>44957</v>
      </c>
      <c r="C29" s="1">
        <v>47.98</v>
      </c>
    </row>
    <row r="30" spans="2:3" x14ac:dyDescent="0.35">
      <c r="B30" s="4">
        <v>44958</v>
      </c>
      <c r="C30" s="1">
        <v>47.98</v>
      </c>
    </row>
    <row r="31" spans="2:3" x14ac:dyDescent="0.35">
      <c r="B31" s="4">
        <v>44959</v>
      </c>
      <c r="C31" s="1">
        <v>48.24</v>
      </c>
    </row>
    <row r="32" spans="2:3" x14ac:dyDescent="0.35">
      <c r="B32" s="4">
        <v>44960</v>
      </c>
      <c r="C32" s="1">
        <v>48.24</v>
      </c>
    </row>
    <row r="33" spans="2:3" x14ac:dyDescent="0.35">
      <c r="B33" s="4">
        <v>44963</v>
      </c>
      <c r="C33" s="1">
        <v>48.24</v>
      </c>
    </row>
    <row r="34" spans="2:3" x14ac:dyDescent="0.35">
      <c r="B34" s="4">
        <v>44964</v>
      </c>
      <c r="C34" s="1">
        <v>45.7</v>
      </c>
    </row>
    <row r="35" spans="2:3" x14ac:dyDescent="0.35">
      <c r="B35" s="4">
        <v>44965</v>
      </c>
      <c r="C35" s="1">
        <v>48.24</v>
      </c>
    </row>
    <row r="36" spans="2:3" x14ac:dyDescent="0.35">
      <c r="B36" s="4">
        <v>44966</v>
      </c>
      <c r="C36" s="1">
        <v>48.46</v>
      </c>
    </row>
    <row r="37" spans="2:3" x14ac:dyDescent="0.35">
      <c r="B37" s="4">
        <v>44967</v>
      </c>
      <c r="C37" s="1">
        <v>48.45</v>
      </c>
    </row>
    <row r="38" spans="2:3" x14ac:dyDescent="0.35">
      <c r="B38" s="4">
        <v>44970</v>
      </c>
      <c r="C38" s="1">
        <v>47.96</v>
      </c>
    </row>
    <row r="39" spans="2:3" x14ac:dyDescent="0.35">
      <c r="B39" s="4">
        <v>44971</v>
      </c>
      <c r="C39" s="1">
        <v>47.97</v>
      </c>
    </row>
    <row r="40" spans="2:3" x14ac:dyDescent="0.35">
      <c r="B40" s="4">
        <v>44972</v>
      </c>
      <c r="C40" s="1">
        <v>47.97</v>
      </c>
    </row>
    <row r="41" spans="2:3" x14ac:dyDescent="0.35">
      <c r="B41" s="4">
        <v>44973</v>
      </c>
      <c r="C41" s="1">
        <v>47.97</v>
      </c>
    </row>
    <row r="42" spans="2:3" x14ac:dyDescent="0.35">
      <c r="B42" s="4">
        <v>44974</v>
      </c>
      <c r="C42" s="1">
        <v>48.51</v>
      </c>
    </row>
    <row r="43" spans="2:3" x14ac:dyDescent="0.35">
      <c r="B43" s="4">
        <v>44977</v>
      </c>
      <c r="C43" s="1">
        <v>48.81</v>
      </c>
    </row>
    <row r="44" spans="2:3" x14ac:dyDescent="0.35">
      <c r="B44" s="4">
        <v>44978</v>
      </c>
      <c r="C44" s="1">
        <v>48.51</v>
      </c>
    </row>
    <row r="45" spans="2:3" x14ac:dyDescent="0.35">
      <c r="B45" s="4">
        <v>44979</v>
      </c>
      <c r="C45" s="1">
        <v>48.51</v>
      </c>
    </row>
    <row r="46" spans="2:3" x14ac:dyDescent="0.35">
      <c r="B46" s="4">
        <v>44980</v>
      </c>
      <c r="C46" s="1">
        <v>48.51</v>
      </c>
    </row>
    <row r="47" spans="2:3" x14ac:dyDescent="0.35">
      <c r="B47" s="4">
        <v>44981</v>
      </c>
      <c r="C47" s="1">
        <v>48.51</v>
      </c>
    </row>
    <row r="48" spans="2:3" x14ac:dyDescent="0.35">
      <c r="B48" s="4">
        <v>44984</v>
      </c>
      <c r="C48" s="1">
        <v>48.51</v>
      </c>
    </row>
    <row r="49" spans="2:3" x14ac:dyDescent="0.35">
      <c r="B49" s="4">
        <v>44985</v>
      </c>
      <c r="C49" s="1">
        <v>48.51</v>
      </c>
    </row>
    <row r="50" spans="2:3" x14ac:dyDescent="0.35">
      <c r="B50" s="4">
        <v>44986</v>
      </c>
      <c r="C50" s="1">
        <v>48.51</v>
      </c>
    </row>
    <row r="51" spans="2:3" x14ac:dyDescent="0.35">
      <c r="B51" s="4">
        <v>44987</v>
      </c>
      <c r="C51" s="1">
        <v>48.89</v>
      </c>
    </row>
    <row r="52" spans="2:3" x14ac:dyDescent="0.35">
      <c r="B52" s="4">
        <v>44988</v>
      </c>
      <c r="C52" s="1">
        <v>48.51</v>
      </c>
    </row>
    <row r="53" spans="2:3" x14ac:dyDescent="0.35">
      <c r="B53" s="4">
        <v>44991</v>
      </c>
      <c r="C53" s="1">
        <v>48.51</v>
      </c>
    </row>
    <row r="54" spans="2:3" x14ac:dyDescent="0.35">
      <c r="B54" s="4">
        <v>44992</v>
      </c>
      <c r="C54" s="1">
        <v>48.51</v>
      </c>
    </row>
    <row r="55" spans="2:3" x14ac:dyDescent="0.35">
      <c r="B55" s="4">
        <v>44993</v>
      </c>
      <c r="C55" s="1">
        <v>48.51</v>
      </c>
    </row>
    <row r="56" spans="2:3" x14ac:dyDescent="0.35">
      <c r="B56" s="4">
        <v>44994</v>
      </c>
      <c r="C56" s="1">
        <v>48.42</v>
      </c>
    </row>
    <row r="57" spans="2:3" x14ac:dyDescent="0.35">
      <c r="B57" s="4">
        <v>44995</v>
      </c>
      <c r="C57" s="1">
        <v>48.42</v>
      </c>
    </row>
    <row r="58" spans="2:3" x14ac:dyDescent="0.35">
      <c r="B58" s="4">
        <v>44998</v>
      </c>
      <c r="C58" s="1">
        <v>48.15</v>
      </c>
    </row>
    <row r="59" spans="2:3" x14ac:dyDescent="0.35">
      <c r="B59" s="4">
        <v>44999</v>
      </c>
      <c r="C59" s="1">
        <v>48.11</v>
      </c>
    </row>
    <row r="60" spans="2:3" x14ac:dyDescent="0.35">
      <c r="B60" s="4">
        <v>45000</v>
      </c>
      <c r="C60" s="1">
        <v>48.17</v>
      </c>
    </row>
    <row r="61" spans="2:3" x14ac:dyDescent="0.35">
      <c r="B61" s="4">
        <v>45001</v>
      </c>
      <c r="C61" s="1">
        <v>49.2</v>
      </c>
    </row>
    <row r="62" spans="2:3" x14ac:dyDescent="0.35">
      <c r="B62" s="4">
        <v>45002</v>
      </c>
      <c r="C62" s="1">
        <v>48.23</v>
      </c>
    </row>
    <row r="63" spans="2:3" x14ac:dyDescent="0.35">
      <c r="B63" s="4">
        <v>45005</v>
      </c>
      <c r="C63" s="1">
        <v>48.24</v>
      </c>
    </row>
    <row r="64" spans="2:3" x14ac:dyDescent="0.35">
      <c r="B64" s="4">
        <v>45006</v>
      </c>
      <c r="C64" s="1">
        <v>48.1</v>
      </c>
    </row>
    <row r="65" spans="2:3" x14ac:dyDescent="0.35">
      <c r="B65" s="4">
        <v>45007</v>
      </c>
      <c r="C65" s="1">
        <v>48.23</v>
      </c>
    </row>
    <row r="66" spans="2:3" x14ac:dyDescent="0.35">
      <c r="B66" s="4">
        <v>45008</v>
      </c>
      <c r="C66" s="1">
        <v>48.23</v>
      </c>
    </row>
    <row r="67" spans="2:3" x14ac:dyDescent="0.35">
      <c r="B67" s="4">
        <v>45009</v>
      </c>
      <c r="C67" s="1">
        <v>48.21</v>
      </c>
    </row>
    <row r="68" spans="2:3" x14ac:dyDescent="0.35">
      <c r="B68" s="4">
        <v>45012</v>
      </c>
      <c r="C68" s="1">
        <v>48.15</v>
      </c>
    </row>
    <row r="69" spans="2:3" x14ac:dyDescent="0.35">
      <c r="B69" s="4">
        <v>45013</v>
      </c>
      <c r="C69" s="1">
        <v>48.22</v>
      </c>
    </row>
    <row r="70" spans="2:3" x14ac:dyDescent="0.35">
      <c r="B70" s="4">
        <v>45014</v>
      </c>
      <c r="C70" s="1">
        <v>48.36</v>
      </c>
    </row>
    <row r="71" spans="2:3" x14ac:dyDescent="0.35">
      <c r="B71" s="4">
        <v>45015</v>
      </c>
      <c r="C71" s="1">
        <v>48.43</v>
      </c>
    </row>
    <row r="72" spans="2:3" x14ac:dyDescent="0.35">
      <c r="B72" s="4">
        <v>45016</v>
      </c>
      <c r="C72" s="1">
        <v>48.4</v>
      </c>
    </row>
    <row r="73" spans="2:3" x14ac:dyDescent="0.35">
      <c r="B73" s="4">
        <v>45019</v>
      </c>
      <c r="C73" s="1">
        <v>48.51</v>
      </c>
    </row>
    <row r="74" spans="2:3" x14ac:dyDescent="0.35">
      <c r="B74" s="4">
        <v>45020</v>
      </c>
      <c r="C74" s="1">
        <v>48.47</v>
      </c>
    </row>
    <row r="75" spans="2:3" x14ac:dyDescent="0.35">
      <c r="B75" s="4">
        <v>45021</v>
      </c>
      <c r="C75" s="1">
        <v>48.5</v>
      </c>
    </row>
    <row r="76" spans="2:3" x14ac:dyDescent="0.35">
      <c r="B76" s="4">
        <v>45022</v>
      </c>
      <c r="C76" s="1">
        <v>48.47</v>
      </c>
    </row>
    <row r="77" spans="2:3" x14ac:dyDescent="0.35">
      <c r="B77" s="4">
        <v>45027</v>
      </c>
      <c r="C77" s="1">
        <v>48.46</v>
      </c>
    </row>
    <row r="78" spans="2:3" x14ac:dyDescent="0.35">
      <c r="B78" s="4">
        <v>45028</v>
      </c>
      <c r="C78" s="1">
        <v>48.46</v>
      </c>
    </row>
    <row r="79" spans="2:3" x14ac:dyDescent="0.35">
      <c r="B79" s="4">
        <v>45029</v>
      </c>
      <c r="C79" s="1">
        <v>49.17</v>
      </c>
    </row>
    <row r="80" spans="2:3" x14ac:dyDescent="0.35">
      <c r="B80" s="4">
        <v>45030</v>
      </c>
      <c r="C80" s="1">
        <v>49.17</v>
      </c>
    </row>
    <row r="81" spans="2:3" x14ac:dyDescent="0.35">
      <c r="B81" s="4">
        <v>45033</v>
      </c>
      <c r="C81" s="1">
        <v>50.28</v>
      </c>
    </row>
    <row r="82" spans="2:3" x14ac:dyDescent="0.35">
      <c r="B82" s="4">
        <v>45034</v>
      </c>
      <c r="C82" s="1">
        <v>50.37</v>
      </c>
    </row>
    <row r="83" spans="2:3" x14ac:dyDescent="0.35">
      <c r="B83" s="4">
        <v>45035</v>
      </c>
      <c r="C83" s="1">
        <v>50.41</v>
      </c>
    </row>
    <row r="84" spans="2:3" x14ac:dyDescent="0.35">
      <c r="B84" s="4">
        <v>45036</v>
      </c>
      <c r="C84" s="1">
        <v>50.49</v>
      </c>
    </row>
    <row r="85" spans="2:3" x14ac:dyDescent="0.35">
      <c r="B85" s="4">
        <v>45037</v>
      </c>
      <c r="C85" s="1">
        <v>50.37</v>
      </c>
    </row>
    <row r="86" spans="2:3" x14ac:dyDescent="0.35">
      <c r="B86" s="4">
        <v>45040</v>
      </c>
      <c r="C86" s="1">
        <v>49.17</v>
      </c>
    </row>
    <row r="87" spans="2:3" x14ac:dyDescent="0.35">
      <c r="B87" s="4">
        <v>45041</v>
      </c>
      <c r="C87" s="1">
        <v>49.82</v>
      </c>
    </row>
    <row r="88" spans="2:3" x14ac:dyDescent="0.35">
      <c r="B88" s="4">
        <v>45042</v>
      </c>
      <c r="C88" s="1">
        <v>49.82</v>
      </c>
    </row>
    <row r="89" spans="2:3" x14ac:dyDescent="0.35">
      <c r="B89" s="4">
        <v>45043</v>
      </c>
      <c r="C89" s="1">
        <v>49.82</v>
      </c>
    </row>
    <row r="90" spans="2:3" x14ac:dyDescent="0.35">
      <c r="B90" s="4">
        <v>45044</v>
      </c>
      <c r="C90" s="1">
        <v>50.59</v>
      </c>
    </row>
    <row r="91" spans="2:3" x14ac:dyDescent="0.35">
      <c r="B91" s="4">
        <v>45048</v>
      </c>
      <c r="C91" s="1">
        <v>50.59</v>
      </c>
    </row>
    <row r="92" spans="2:3" x14ac:dyDescent="0.35">
      <c r="B92" s="4">
        <v>45049</v>
      </c>
      <c r="C92" s="1">
        <v>50.59</v>
      </c>
    </row>
    <row r="93" spans="2:3" x14ac:dyDescent="0.35">
      <c r="B93" s="4">
        <v>45050</v>
      </c>
      <c r="C93" s="1">
        <v>50.59</v>
      </c>
    </row>
    <row r="94" spans="2:3" x14ac:dyDescent="0.35">
      <c r="B94" s="4">
        <v>45051</v>
      </c>
      <c r="C94" s="1">
        <v>50.45</v>
      </c>
    </row>
    <row r="95" spans="2:3" x14ac:dyDescent="0.35">
      <c r="B95" s="4">
        <v>45054</v>
      </c>
      <c r="C95" s="1">
        <v>50.36</v>
      </c>
    </row>
    <row r="96" spans="2:3" x14ac:dyDescent="0.35">
      <c r="B96" s="4">
        <v>45055</v>
      </c>
      <c r="C96" s="1">
        <v>50.63</v>
      </c>
    </row>
    <row r="97" spans="2:3" x14ac:dyDescent="0.35">
      <c r="B97" s="4">
        <v>45056</v>
      </c>
      <c r="C97" s="1">
        <v>50.63</v>
      </c>
    </row>
    <row r="98" spans="2:3" x14ac:dyDescent="0.35">
      <c r="B98" s="4">
        <v>45057</v>
      </c>
      <c r="C98" s="1">
        <v>50.39</v>
      </c>
    </row>
    <row r="99" spans="2:3" x14ac:dyDescent="0.35">
      <c r="B99" s="4">
        <v>45058</v>
      </c>
      <c r="C99" s="1">
        <v>50.41</v>
      </c>
    </row>
    <row r="100" spans="2:3" x14ac:dyDescent="0.35">
      <c r="B100" s="4">
        <v>45061</v>
      </c>
      <c r="C100" s="1">
        <v>50.41</v>
      </c>
    </row>
    <row r="101" spans="2:3" x14ac:dyDescent="0.35">
      <c r="B101" s="4">
        <v>45062</v>
      </c>
      <c r="C101" s="1">
        <v>50.75</v>
      </c>
    </row>
    <row r="102" spans="2:3" x14ac:dyDescent="0.35">
      <c r="B102" s="4">
        <v>45063</v>
      </c>
      <c r="C102" s="1">
        <v>50.32</v>
      </c>
    </row>
    <row r="103" spans="2:3" x14ac:dyDescent="0.35">
      <c r="B103" s="4">
        <v>45064</v>
      </c>
      <c r="C103" s="1">
        <v>50.4</v>
      </c>
    </row>
    <row r="104" spans="2:3" x14ac:dyDescent="0.35">
      <c r="B104" s="4">
        <v>45065</v>
      </c>
      <c r="C104" s="1">
        <v>50.7</v>
      </c>
    </row>
    <row r="105" spans="2:3" x14ac:dyDescent="0.35">
      <c r="B105" s="4">
        <v>45068</v>
      </c>
      <c r="C105" s="1">
        <v>50.41</v>
      </c>
    </row>
    <row r="106" spans="2:3" x14ac:dyDescent="0.35">
      <c r="B106" s="4">
        <v>45069</v>
      </c>
      <c r="C106" s="1">
        <v>50.65</v>
      </c>
    </row>
    <row r="107" spans="2:3" x14ac:dyDescent="0.35">
      <c r="B107" s="4">
        <v>45070</v>
      </c>
      <c r="C107" s="1">
        <v>50.65</v>
      </c>
    </row>
    <row r="108" spans="2:3" x14ac:dyDescent="0.35">
      <c r="B108" s="4">
        <v>45071</v>
      </c>
      <c r="C108" s="1">
        <v>50.65</v>
      </c>
    </row>
    <row r="109" spans="2:3" x14ac:dyDescent="0.35">
      <c r="B109" s="4">
        <v>45072</v>
      </c>
      <c r="C109" s="1">
        <v>50.65</v>
      </c>
    </row>
    <row r="110" spans="2:3" x14ac:dyDescent="0.35">
      <c r="B110" s="4">
        <v>45075</v>
      </c>
      <c r="C110" s="1">
        <v>49.51</v>
      </c>
    </row>
    <row r="111" spans="2:3" x14ac:dyDescent="0.35">
      <c r="B111" s="4">
        <v>45076</v>
      </c>
      <c r="C111" s="1">
        <v>50.65</v>
      </c>
    </row>
    <row r="112" spans="2:3" x14ac:dyDescent="0.35">
      <c r="B112" s="4">
        <v>45077</v>
      </c>
      <c r="C112" s="1">
        <v>51.1</v>
      </c>
    </row>
    <row r="113" spans="2:3" x14ac:dyDescent="0.35">
      <c r="B113" s="4">
        <v>45078</v>
      </c>
      <c r="C113" s="1">
        <v>51.1</v>
      </c>
    </row>
    <row r="114" spans="2:3" x14ac:dyDescent="0.35">
      <c r="B114" s="4">
        <v>45079</v>
      </c>
      <c r="C114" s="1">
        <v>51.1</v>
      </c>
    </row>
    <row r="115" spans="2:3" x14ac:dyDescent="0.35">
      <c r="B115" s="4">
        <v>45082</v>
      </c>
      <c r="C115" s="1">
        <v>50.51</v>
      </c>
    </row>
    <row r="116" spans="2:3" x14ac:dyDescent="0.35">
      <c r="B116" s="4">
        <v>45083</v>
      </c>
      <c r="C116" s="1">
        <v>51.44</v>
      </c>
    </row>
    <row r="117" spans="2:3" x14ac:dyDescent="0.35">
      <c r="B117" s="4">
        <v>45084</v>
      </c>
      <c r="C117" s="1">
        <v>51.44</v>
      </c>
    </row>
    <row r="118" spans="2:3" x14ac:dyDescent="0.35">
      <c r="B118" s="4">
        <v>45085</v>
      </c>
      <c r="C118" s="1">
        <v>52.07</v>
      </c>
    </row>
    <row r="119" spans="2:3" x14ac:dyDescent="0.35">
      <c r="B119" s="4">
        <v>45086</v>
      </c>
      <c r="C119" s="1">
        <v>51.44</v>
      </c>
    </row>
    <row r="120" spans="2:3" x14ac:dyDescent="0.35">
      <c r="B120" s="4">
        <v>45089</v>
      </c>
      <c r="C120" s="1">
        <v>51.91</v>
      </c>
    </row>
    <row r="121" spans="2:3" x14ac:dyDescent="0.35">
      <c r="B121" s="4">
        <v>45090</v>
      </c>
      <c r="C121" s="1">
        <v>52.07</v>
      </c>
    </row>
    <row r="122" spans="2:3" x14ac:dyDescent="0.35">
      <c r="B122" s="4">
        <v>45091</v>
      </c>
      <c r="C122" s="1">
        <v>50.8</v>
      </c>
    </row>
    <row r="123" spans="2:3" x14ac:dyDescent="0.35">
      <c r="B123" s="4">
        <v>45092</v>
      </c>
      <c r="C123" s="1">
        <v>51.87</v>
      </c>
    </row>
    <row r="124" spans="2:3" x14ac:dyDescent="0.35">
      <c r="B124" s="4">
        <v>45093</v>
      </c>
      <c r="C124" s="1">
        <v>51.87</v>
      </c>
    </row>
    <row r="125" spans="2:3" x14ac:dyDescent="0.35">
      <c r="B125" s="4">
        <v>45096</v>
      </c>
      <c r="C125" s="1">
        <v>51.7</v>
      </c>
    </row>
    <row r="126" spans="2:3" x14ac:dyDescent="0.35">
      <c r="B126" s="4">
        <v>45097</v>
      </c>
      <c r="C126" s="1">
        <v>51.81</v>
      </c>
    </row>
    <row r="127" spans="2:3" x14ac:dyDescent="0.35">
      <c r="B127" s="4">
        <v>45098</v>
      </c>
      <c r="C127" s="1">
        <v>52.78</v>
      </c>
    </row>
    <row r="128" spans="2:3" x14ac:dyDescent="0.35">
      <c r="B128" s="4">
        <v>45099</v>
      </c>
      <c r="C128" s="1">
        <v>53.45</v>
      </c>
    </row>
    <row r="129" spans="2:3" x14ac:dyDescent="0.35">
      <c r="B129" s="4">
        <v>45100</v>
      </c>
      <c r="C129" s="1">
        <v>54.22</v>
      </c>
    </row>
    <row r="130" spans="2:3" x14ac:dyDescent="0.35">
      <c r="B130" s="4">
        <v>45103</v>
      </c>
      <c r="C130" s="1">
        <v>53.1</v>
      </c>
    </row>
    <row r="131" spans="2:3" x14ac:dyDescent="0.35">
      <c r="B131" s="4">
        <v>45104</v>
      </c>
      <c r="C131" s="1">
        <v>55.64</v>
      </c>
    </row>
    <row r="132" spans="2:3" x14ac:dyDescent="0.35">
      <c r="B132" s="4">
        <v>45105</v>
      </c>
      <c r="C132" s="1">
        <v>54.99</v>
      </c>
    </row>
    <row r="133" spans="2:3" x14ac:dyDescent="0.35">
      <c r="B133" s="4">
        <v>45106</v>
      </c>
      <c r="C133" s="1">
        <v>54.97</v>
      </c>
    </row>
    <row r="134" spans="2:3" x14ac:dyDescent="0.35">
      <c r="B134" s="4">
        <v>45107</v>
      </c>
      <c r="C134" s="1">
        <v>54.97</v>
      </c>
    </row>
    <row r="135" spans="2:3" x14ac:dyDescent="0.35">
      <c r="B135" s="4">
        <v>45110</v>
      </c>
      <c r="C135" s="1">
        <v>55.51</v>
      </c>
    </row>
    <row r="136" spans="2:3" x14ac:dyDescent="0.35">
      <c r="B136" s="4">
        <v>45111</v>
      </c>
      <c r="C136" s="1">
        <v>54.99</v>
      </c>
    </row>
    <row r="137" spans="2:3" x14ac:dyDescent="0.35">
      <c r="B137" s="4">
        <v>45112</v>
      </c>
      <c r="C137" s="1">
        <v>55.51</v>
      </c>
    </row>
    <row r="138" spans="2:3" x14ac:dyDescent="0.35">
      <c r="B138" s="4">
        <v>45113</v>
      </c>
      <c r="C138" s="1">
        <v>55.06</v>
      </c>
    </row>
    <row r="139" spans="2:3" x14ac:dyDescent="0.35">
      <c r="B139" s="4">
        <v>45114</v>
      </c>
      <c r="C139" s="1">
        <v>55.55</v>
      </c>
    </row>
    <row r="140" spans="2:3" x14ac:dyDescent="0.35">
      <c r="B140" s="4">
        <v>45117</v>
      </c>
      <c r="C140" s="1">
        <v>55.55</v>
      </c>
    </row>
    <row r="141" spans="2:3" x14ac:dyDescent="0.35">
      <c r="B141" s="4">
        <v>45118</v>
      </c>
      <c r="C141" s="1">
        <v>55.55</v>
      </c>
    </row>
    <row r="142" spans="2:3" x14ac:dyDescent="0.35">
      <c r="B142" s="4">
        <v>45119</v>
      </c>
      <c r="C142" s="1">
        <v>55.86</v>
      </c>
    </row>
    <row r="143" spans="2:3" x14ac:dyDescent="0.35">
      <c r="B143" s="4">
        <v>45120</v>
      </c>
      <c r="C143" s="1">
        <v>55.86</v>
      </c>
    </row>
    <row r="144" spans="2:3" x14ac:dyDescent="0.35">
      <c r="B144" s="4">
        <v>45121</v>
      </c>
      <c r="C144" s="1">
        <v>55.99</v>
      </c>
    </row>
    <row r="145" spans="2:3" x14ac:dyDescent="0.35">
      <c r="B145" s="4">
        <v>45124</v>
      </c>
      <c r="C145" s="1">
        <v>55.87</v>
      </c>
    </row>
    <row r="146" spans="2:3" x14ac:dyDescent="0.35">
      <c r="B146" s="4">
        <v>45125</v>
      </c>
      <c r="C146" s="1">
        <v>58.81</v>
      </c>
    </row>
    <row r="147" spans="2:3" x14ac:dyDescent="0.35">
      <c r="B147" s="4">
        <v>45126</v>
      </c>
      <c r="C147" s="1">
        <v>56.03</v>
      </c>
    </row>
    <row r="148" spans="2:3" x14ac:dyDescent="0.35">
      <c r="B148" s="4">
        <v>45127</v>
      </c>
      <c r="C148" s="1">
        <v>56.82</v>
      </c>
    </row>
    <row r="149" spans="2:3" x14ac:dyDescent="0.35">
      <c r="B149" s="4">
        <v>45128</v>
      </c>
      <c r="C149" s="1">
        <v>56.05</v>
      </c>
    </row>
    <row r="150" spans="2:3" x14ac:dyDescent="0.35">
      <c r="B150" s="4">
        <v>45131</v>
      </c>
      <c r="C150" s="1">
        <v>56.82</v>
      </c>
    </row>
    <row r="151" spans="2:3" x14ac:dyDescent="0.35">
      <c r="B151" s="4">
        <v>45132</v>
      </c>
      <c r="C151" s="1">
        <v>56.82</v>
      </c>
    </row>
    <row r="152" spans="2:3" x14ac:dyDescent="0.35">
      <c r="B152" s="4">
        <v>45133</v>
      </c>
      <c r="C152" s="1">
        <v>56.83</v>
      </c>
    </row>
    <row r="153" spans="2:3" x14ac:dyDescent="0.35">
      <c r="B153" s="4">
        <v>45134</v>
      </c>
      <c r="C153" s="1">
        <v>56.06</v>
      </c>
    </row>
    <row r="154" spans="2:3" x14ac:dyDescent="0.35">
      <c r="B154" s="4">
        <v>45135</v>
      </c>
      <c r="C154" s="1">
        <v>56.06</v>
      </c>
    </row>
    <row r="155" spans="2:3" x14ac:dyDescent="0.35">
      <c r="B155" s="4">
        <v>45138</v>
      </c>
      <c r="C155" s="1">
        <v>56.06</v>
      </c>
    </row>
    <row r="156" spans="2:3" x14ac:dyDescent="0.35">
      <c r="B156" s="4">
        <v>45139</v>
      </c>
      <c r="C156" s="1">
        <v>56.06</v>
      </c>
    </row>
    <row r="157" spans="2:3" x14ac:dyDescent="0.35">
      <c r="B157" s="4">
        <v>45140</v>
      </c>
      <c r="C157" s="1">
        <v>56.06</v>
      </c>
    </row>
    <row r="158" spans="2:3" x14ac:dyDescent="0.35">
      <c r="B158" s="4">
        <v>45141</v>
      </c>
      <c r="C158" s="1">
        <v>55.92</v>
      </c>
    </row>
    <row r="159" spans="2:3" x14ac:dyDescent="0.35">
      <c r="B159" s="4">
        <v>45142</v>
      </c>
      <c r="C159" s="1">
        <v>56.04</v>
      </c>
    </row>
    <row r="160" spans="2:3" x14ac:dyDescent="0.35">
      <c r="B160" s="4">
        <v>45145</v>
      </c>
      <c r="C160" s="1">
        <v>55.92</v>
      </c>
    </row>
    <row r="161" spans="2:3" x14ac:dyDescent="0.35">
      <c r="B161" s="4">
        <v>45146</v>
      </c>
      <c r="C161" s="1">
        <v>55.92</v>
      </c>
    </row>
    <row r="162" spans="2:3" x14ac:dyDescent="0.35">
      <c r="B162" s="4">
        <v>45147</v>
      </c>
      <c r="C162" s="1">
        <v>55.92</v>
      </c>
    </row>
    <row r="163" spans="2:3" x14ac:dyDescent="0.35">
      <c r="B163" s="4">
        <v>45148</v>
      </c>
      <c r="C163" s="1">
        <v>56.63</v>
      </c>
    </row>
    <row r="164" spans="2:3" x14ac:dyDescent="0.35">
      <c r="B164" s="4">
        <v>45149</v>
      </c>
      <c r="C164" s="1">
        <v>56.06</v>
      </c>
    </row>
    <row r="165" spans="2:3" x14ac:dyDescent="0.35">
      <c r="B165" s="4">
        <v>45152</v>
      </c>
      <c r="C165" s="1">
        <v>56.08</v>
      </c>
    </row>
    <row r="166" spans="2:3" x14ac:dyDescent="0.35">
      <c r="B166" s="4">
        <v>45153</v>
      </c>
      <c r="C166" s="1">
        <v>55.93</v>
      </c>
    </row>
    <row r="167" spans="2:3" x14ac:dyDescent="0.35">
      <c r="B167" s="4">
        <v>45154</v>
      </c>
      <c r="C167" s="1">
        <v>55.93</v>
      </c>
    </row>
    <row r="168" spans="2:3" x14ac:dyDescent="0.35">
      <c r="B168" s="4">
        <v>45155</v>
      </c>
      <c r="C168" s="1">
        <v>55.93</v>
      </c>
    </row>
    <row r="169" spans="2:3" x14ac:dyDescent="0.35">
      <c r="B169" s="4">
        <v>45156</v>
      </c>
      <c r="C169" s="1">
        <v>56.04</v>
      </c>
    </row>
    <row r="170" spans="2:3" x14ac:dyDescent="0.35">
      <c r="B170" s="4">
        <v>45159</v>
      </c>
      <c r="C170" s="1">
        <v>56.09</v>
      </c>
    </row>
    <row r="171" spans="2:3" x14ac:dyDescent="0.35">
      <c r="B171" s="4">
        <v>45160</v>
      </c>
      <c r="C171" s="1">
        <v>56.08</v>
      </c>
    </row>
    <row r="172" spans="2:3" x14ac:dyDescent="0.35">
      <c r="B172" s="4">
        <v>45161</v>
      </c>
      <c r="C172" s="1">
        <v>56.1</v>
      </c>
    </row>
    <row r="173" spans="2:3" x14ac:dyDescent="0.35">
      <c r="B173" s="4">
        <v>45162</v>
      </c>
      <c r="C173" s="1">
        <v>56.69</v>
      </c>
    </row>
    <row r="174" spans="2:3" x14ac:dyDescent="0.35">
      <c r="B174" s="4">
        <v>45163</v>
      </c>
      <c r="C174" s="1">
        <v>56.04</v>
      </c>
    </row>
    <row r="175" spans="2:3" x14ac:dyDescent="0.35">
      <c r="B175" s="4">
        <v>45166</v>
      </c>
      <c r="C175" s="1">
        <v>56.63</v>
      </c>
    </row>
    <row r="176" spans="2:3" x14ac:dyDescent="0.35">
      <c r="B176" s="4">
        <v>45167</v>
      </c>
      <c r="C176" s="1">
        <v>56.63</v>
      </c>
    </row>
    <row r="177" spans="2:3" x14ac:dyDescent="0.35">
      <c r="B177" s="4">
        <v>45168</v>
      </c>
      <c r="C177" s="1">
        <v>55.95</v>
      </c>
    </row>
    <row r="178" spans="2:3" x14ac:dyDescent="0.35">
      <c r="B178" s="4">
        <v>45169</v>
      </c>
      <c r="C178" s="1">
        <v>56.1</v>
      </c>
    </row>
    <row r="179" spans="2:3" x14ac:dyDescent="0.35">
      <c r="B179" s="4">
        <v>45170</v>
      </c>
      <c r="C179" s="1">
        <v>55.95</v>
      </c>
    </row>
    <row r="180" spans="2:3" x14ac:dyDescent="0.35">
      <c r="B180" s="4">
        <v>45173</v>
      </c>
      <c r="C180" s="1">
        <v>56.07</v>
      </c>
    </row>
    <row r="181" spans="2:3" x14ac:dyDescent="0.35">
      <c r="B181" s="4">
        <v>45174</v>
      </c>
      <c r="C181" s="1">
        <v>55.95</v>
      </c>
    </row>
    <row r="182" spans="2:3" x14ac:dyDescent="0.35">
      <c r="B182" s="4">
        <v>45175</v>
      </c>
      <c r="C182" s="1">
        <v>55.95</v>
      </c>
    </row>
    <row r="183" spans="2:3" x14ac:dyDescent="0.35">
      <c r="B183" s="4">
        <v>45176</v>
      </c>
      <c r="C183" s="1">
        <v>55.95</v>
      </c>
    </row>
    <row r="184" spans="2:3" x14ac:dyDescent="0.35">
      <c r="B184" s="4">
        <v>45177</v>
      </c>
      <c r="C184" s="1">
        <v>56.72</v>
      </c>
    </row>
    <row r="185" spans="2:3" x14ac:dyDescent="0.35">
      <c r="B185" s="4">
        <v>45180</v>
      </c>
      <c r="C185" s="1">
        <v>57.49</v>
      </c>
    </row>
    <row r="186" spans="2:3" x14ac:dyDescent="0.35">
      <c r="B186" s="4">
        <v>45181</v>
      </c>
      <c r="C186" s="1">
        <v>56.95</v>
      </c>
    </row>
    <row r="187" spans="2:3" x14ac:dyDescent="0.35">
      <c r="B187" s="4">
        <v>45182</v>
      </c>
      <c r="C187" s="1">
        <v>56.89</v>
      </c>
    </row>
    <row r="188" spans="2:3" x14ac:dyDescent="0.35">
      <c r="B188" s="4">
        <v>45183</v>
      </c>
      <c r="C188" s="1">
        <v>56.89</v>
      </c>
    </row>
    <row r="189" spans="2:3" x14ac:dyDescent="0.35">
      <c r="B189" s="4">
        <v>45184</v>
      </c>
      <c r="C189" s="1">
        <v>56.89</v>
      </c>
    </row>
    <row r="190" spans="2:3" x14ac:dyDescent="0.35">
      <c r="B190" s="4">
        <v>45187</v>
      </c>
      <c r="C190" s="1">
        <v>56.36</v>
      </c>
    </row>
    <row r="191" spans="2:3" x14ac:dyDescent="0.35">
      <c r="B191" s="4">
        <v>45188</v>
      </c>
      <c r="C191" s="1">
        <v>56.89</v>
      </c>
    </row>
    <row r="192" spans="2:3" x14ac:dyDescent="0.35">
      <c r="B192" s="4">
        <v>45189</v>
      </c>
      <c r="C192" s="1">
        <v>56.89</v>
      </c>
    </row>
    <row r="193" spans="2:3" x14ac:dyDescent="0.35">
      <c r="B193" s="4">
        <v>45190</v>
      </c>
      <c r="C193" s="1">
        <v>56.89</v>
      </c>
    </row>
    <row r="194" spans="2:3" x14ac:dyDescent="0.35">
      <c r="B194" s="4">
        <v>45191</v>
      </c>
      <c r="C194" s="1">
        <v>57.86</v>
      </c>
    </row>
    <row r="195" spans="2:3" x14ac:dyDescent="0.35">
      <c r="B195" s="4">
        <v>45194</v>
      </c>
      <c r="C195" s="1">
        <v>56.44</v>
      </c>
    </row>
    <row r="196" spans="2:3" x14ac:dyDescent="0.35">
      <c r="B196" s="4">
        <v>45195</v>
      </c>
      <c r="C196" s="1">
        <v>60.87</v>
      </c>
    </row>
    <row r="197" spans="2:3" x14ac:dyDescent="0.35">
      <c r="B197" s="4">
        <v>45196</v>
      </c>
      <c r="C197" s="1">
        <v>63.16</v>
      </c>
    </row>
    <row r="198" spans="2:3" x14ac:dyDescent="0.35">
      <c r="B198" s="4">
        <v>45197</v>
      </c>
      <c r="C198" s="1">
        <v>64.06</v>
      </c>
    </row>
    <row r="199" spans="2:3" x14ac:dyDescent="0.35">
      <c r="B199" s="4">
        <v>45198</v>
      </c>
      <c r="C199" s="1">
        <v>64.06</v>
      </c>
    </row>
    <row r="200" spans="2:3" x14ac:dyDescent="0.35">
      <c r="B200" s="4">
        <v>45201</v>
      </c>
      <c r="C200" s="1">
        <v>66.819999999999993</v>
      </c>
    </row>
    <row r="201" spans="2:3" x14ac:dyDescent="0.35">
      <c r="B201" s="4">
        <v>45202</v>
      </c>
      <c r="C201" s="1">
        <v>67.599999999999994</v>
      </c>
    </row>
    <row r="202" spans="2:3" x14ac:dyDescent="0.35">
      <c r="B202" s="4">
        <v>45203</v>
      </c>
      <c r="C202" s="1">
        <v>67.599999999999994</v>
      </c>
    </row>
    <row r="203" spans="2:3" x14ac:dyDescent="0.35">
      <c r="B203" s="4">
        <v>45204</v>
      </c>
      <c r="C203" s="1">
        <v>67.599999999999994</v>
      </c>
    </row>
    <row r="204" spans="2:3" x14ac:dyDescent="0.35">
      <c r="B204" s="4">
        <v>45205</v>
      </c>
      <c r="C204" s="1">
        <v>67.599999999999994</v>
      </c>
    </row>
    <row r="205" spans="2:3" x14ac:dyDescent="0.35">
      <c r="B205" s="4">
        <v>45208</v>
      </c>
      <c r="C205" s="1">
        <v>67.599999999999994</v>
      </c>
    </row>
    <row r="206" spans="2:3" x14ac:dyDescent="0.35">
      <c r="B206" s="4">
        <v>45209</v>
      </c>
      <c r="C206" s="1">
        <v>67.599999999999994</v>
      </c>
    </row>
    <row r="207" spans="2:3" x14ac:dyDescent="0.35">
      <c r="B207" s="4">
        <v>45210</v>
      </c>
      <c r="C207" s="1">
        <v>67.599999999999994</v>
      </c>
    </row>
    <row r="208" spans="2:3" x14ac:dyDescent="0.35">
      <c r="B208" s="4">
        <v>45211</v>
      </c>
      <c r="C208" s="1">
        <v>67.599999999999994</v>
      </c>
    </row>
    <row r="209" spans="2:3" x14ac:dyDescent="0.35">
      <c r="B209" s="4">
        <v>45212</v>
      </c>
      <c r="C209" s="1">
        <v>67.599999999999994</v>
      </c>
    </row>
    <row r="210" spans="2:3" x14ac:dyDescent="0.35">
      <c r="B210" s="4">
        <v>45217</v>
      </c>
      <c r="C210" s="1">
        <v>67.599999999999994</v>
      </c>
    </row>
    <row r="211" spans="2:3" x14ac:dyDescent="0.35">
      <c r="B211" s="4">
        <v>45218</v>
      </c>
      <c r="C211" s="1">
        <v>67.599999999999994</v>
      </c>
    </row>
    <row r="212" spans="2:3" x14ac:dyDescent="0.35">
      <c r="B212" s="4">
        <v>45219</v>
      </c>
      <c r="C212" s="1">
        <v>67.599999999999994</v>
      </c>
    </row>
    <row r="213" spans="2:3" x14ac:dyDescent="0.35">
      <c r="B213" s="4">
        <v>45222</v>
      </c>
      <c r="C213" s="1">
        <v>67.95</v>
      </c>
    </row>
    <row r="214" spans="2:3" x14ac:dyDescent="0.35">
      <c r="B214" s="4">
        <v>45223</v>
      </c>
      <c r="C214" s="1">
        <v>68.37</v>
      </c>
    </row>
    <row r="215" spans="2:3" x14ac:dyDescent="0.35">
      <c r="B215" s="4">
        <v>45224</v>
      </c>
      <c r="C215" s="1">
        <v>68.37</v>
      </c>
    </row>
    <row r="216" spans="2:3" x14ac:dyDescent="0.35">
      <c r="B216" s="4">
        <v>45225</v>
      </c>
      <c r="C216" s="1">
        <v>72.8</v>
      </c>
    </row>
    <row r="217" spans="2:3" x14ac:dyDescent="0.35">
      <c r="B217" s="4">
        <v>45226</v>
      </c>
      <c r="C217" s="1">
        <v>72.83</v>
      </c>
    </row>
    <row r="218" spans="2:3" x14ac:dyDescent="0.35">
      <c r="B218" s="4">
        <v>45229</v>
      </c>
      <c r="C218" s="1">
        <v>72.88</v>
      </c>
    </row>
    <row r="219" spans="2:3" x14ac:dyDescent="0.35">
      <c r="B219" s="4">
        <v>45230</v>
      </c>
      <c r="C219" s="1">
        <v>72.290000000000006</v>
      </c>
    </row>
    <row r="220" spans="2:3" x14ac:dyDescent="0.35">
      <c r="B220" s="4">
        <v>45231</v>
      </c>
      <c r="C220" s="1">
        <v>73.63</v>
      </c>
    </row>
    <row r="221" spans="2:3" x14ac:dyDescent="0.35">
      <c r="B221" s="4">
        <v>45232</v>
      </c>
      <c r="C221" s="1">
        <v>72.290000000000006</v>
      </c>
    </row>
    <row r="222" spans="2:3" x14ac:dyDescent="0.35">
      <c r="B222" s="4">
        <v>45233</v>
      </c>
      <c r="C222" s="1">
        <v>72.34</v>
      </c>
    </row>
    <row r="223" spans="2:3" x14ac:dyDescent="0.35">
      <c r="B223" s="4">
        <v>45236</v>
      </c>
      <c r="C223" s="1">
        <v>73.709999999999994</v>
      </c>
    </row>
    <row r="224" spans="2:3" x14ac:dyDescent="0.35">
      <c r="B224" s="4">
        <v>45237</v>
      </c>
      <c r="C224" s="1">
        <v>72.37</v>
      </c>
    </row>
    <row r="225" spans="2:3" x14ac:dyDescent="0.35">
      <c r="B225" s="4">
        <v>45238</v>
      </c>
      <c r="C225" s="1">
        <v>73.709999999999994</v>
      </c>
    </row>
    <row r="226" spans="2:3" x14ac:dyDescent="0.35">
      <c r="B226" s="4">
        <v>45239</v>
      </c>
      <c r="C226" s="1">
        <v>73.709999999999994</v>
      </c>
    </row>
    <row r="227" spans="2:3" x14ac:dyDescent="0.35">
      <c r="B227" s="4">
        <v>45240</v>
      </c>
      <c r="C227" s="1">
        <v>73.709999999999994</v>
      </c>
    </row>
    <row r="228" spans="2:3" x14ac:dyDescent="0.35">
      <c r="B228" s="4">
        <v>45243</v>
      </c>
      <c r="C228" s="1">
        <v>72.37</v>
      </c>
    </row>
    <row r="229" spans="2:3" x14ac:dyDescent="0.35">
      <c r="B229" s="4">
        <v>45244</v>
      </c>
      <c r="C229" s="1">
        <v>72.36</v>
      </c>
    </row>
    <row r="230" spans="2:3" x14ac:dyDescent="0.35">
      <c r="B230" s="4">
        <v>45245</v>
      </c>
      <c r="C230" s="1">
        <v>72.36</v>
      </c>
    </row>
    <row r="231" spans="2:3" x14ac:dyDescent="0.35">
      <c r="B231" s="4">
        <v>45246</v>
      </c>
      <c r="C231" s="1">
        <v>72.36</v>
      </c>
    </row>
    <row r="232" spans="2:3" x14ac:dyDescent="0.35">
      <c r="B232" s="4">
        <v>45247</v>
      </c>
      <c r="C232" s="1">
        <v>72.36</v>
      </c>
    </row>
    <row r="233" spans="2:3" x14ac:dyDescent="0.35">
      <c r="B233" s="4">
        <v>45250</v>
      </c>
      <c r="C233" s="1">
        <v>73.37</v>
      </c>
    </row>
    <row r="234" spans="2:3" x14ac:dyDescent="0.35">
      <c r="B234" s="4">
        <v>45251</v>
      </c>
      <c r="C234" s="1">
        <v>72.41</v>
      </c>
    </row>
    <row r="235" spans="2:3" x14ac:dyDescent="0.35">
      <c r="B235" s="4">
        <v>45252</v>
      </c>
      <c r="C235" s="1">
        <v>73.7</v>
      </c>
    </row>
    <row r="236" spans="2:3" x14ac:dyDescent="0.35">
      <c r="B236" s="4">
        <v>45253</v>
      </c>
      <c r="C236" s="1">
        <v>73.7</v>
      </c>
    </row>
    <row r="237" spans="2:3" x14ac:dyDescent="0.35">
      <c r="B237" s="4">
        <v>45254</v>
      </c>
      <c r="C237" s="1">
        <v>73.13</v>
      </c>
    </row>
    <row r="238" spans="2:3" x14ac:dyDescent="0.35">
      <c r="B238" s="4">
        <v>45257</v>
      </c>
      <c r="C238" s="1">
        <v>73.13</v>
      </c>
    </row>
    <row r="239" spans="2:3" x14ac:dyDescent="0.35">
      <c r="B239" s="4">
        <v>45258</v>
      </c>
      <c r="C239" s="1">
        <v>73.13</v>
      </c>
    </row>
    <row r="240" spans="2:3" x14ac:dyDescent="0.35">
      <c r="B240" s="4">
        <v>45259</v>
      </c>
      <c r="C240" s="1">
        <v>73.13</v>
      </c>
    </row>
    <row r="241" spans="2:3" x14ac:dyDescent="0.35">
      <c r="B241" s="4">
        <v>45260</v>
      </c>
      <c r="C241" s="1">
        <v>73.67</v>
      </c>
    </row>
    <row r="242" spans="2:3" x14ac:dyDescent="0.35">
      <c r="B242" s="4">
        <v>45261</v>
      </c>
      <c r="C242" s="1">
        <v>73.67</v>
      </c>
    </row>
    <row r="243" spans="2:3" x14ac:dyDescent="0.35">
      <c r="B243" s="4">
        <v>45264</v>
      </c>
      <c r="C243" s="1">
        <v>74.14</v>
      </c>
    </row>
    <row r="244" spans="2:3" x14ac:dyDescent="0.35">
      <c r="B244" s="4">
        <v>45265</v>
      </c>
      <c r="C244" s="1">
        <v>74.44</v>
      </c>
    </row>
    <row r="245" spans="2:3" x14ac:dyDescent="0.35">
      <c r="B245" s="4">
        <v>45266</v>
      </c>
      <c r="C245" s="1">
        <v>74.17</v>
      </c>
    </row>
    <row r="246" spans="2:3" x14ac:dyDescent="0.35">
      <c r="B246" s="4">
        <v>45267</v>
      </c>
      <c r="C246" s="1">
        <v>74.19</v>
      </c>
    </row>
    <row r="247" spans="2:3" x14ac:dyDescent="0.35">
      <c r="B247" s="4">
        <v>45268</v>
      </c>
      <c r="C247" s="1">
        <v>74.97</v>
      </c>
    </row>
    <row r="248" spans="2:3" x14ac:dyDescent="0.35">
      <c r="B248" s="4">
        <v>45271</v>
      </c>
      <c r="C248" s="1">
        <v>75.17</v>
      </c>
    </row>
    <row r="249" spans="2:3" x14ac:dyDescent="0.35">
      <c r="B249" s="4">
        <v>45272</v>
      </c>
      <c r="C249" s="1">
        <v>74.2</v>
      </c>
    </row>
    <row r="250" spans="2:3" x14ac:dyDescent="0.35">
      <c r="B250" s="4">
        <v>45273</v>
      </c>
      <c r="C250" s="1">
        <v>75.36</v>
      </c>
    </row>
    <row r="251" spans="2:3" x14ac:dyDescent="0.35">
      <c r="B251" s="4">
        <v>45274</v>
      </c>
      <c r="C251">
        <v>76.31</v>
      </c>
    </row>
    <row r="252" spans="2:3" x14ac:dyDescent="0.35">
      <c r="B252" s="4">
        <v>45275</v>
      </c>
      <c r="C252">
        <v>74.86</v>
      </c>
    </row>
    <row r="253" spans="2:3" x14ac:dyDescent="0.35">
      <c r="B253" s="4">
        <v>45278</v>
      </c>
      <c r="C253">
        <v>77.290000000000006</v>
      </c>
    </row>
    <row r="254" spans="2:3" x14ac:dyDescent="0.35">
      <c r="B254" s="4">
        <v>45279</v>
      </c>
      <c r="C254">
        <v>74.760000000000005</v>
      </c>
    </row>
    <row r="255" spans="2:3" x14ac:dyDescent="0.35">
      <c r="B255" s="4">
        <v>45280</v>
      </c>
      <c r="C255">
        <v>76.650000000000006</v>
      </c>
    </row>
    <row r="256" spans="2:3" x14ac:dyDescent="0.35">
      <c r="B256" s="4">
        <v>45281</v>
      </c>
      <c r="C256">
        <v>74.53</v>
      </c>
    </row>
    <row r="257" spans="2:3" x14ac:dyDescent="0.35">
      <c r="B257" s="4">
        <v>45282</v>
      </c>
      <c r="C257">
        <v>76.73</v>
      </c>
    </row>
    <row r="258" spans="2:3" x14ac:dyDescent="0.35">
      <c r="B258" s="4">
        <v>45287</v>
      </c>
      <c r="C258">
        <v>74.709999999999994</v>
      </c>
    </row>
    <row r="259" spans="2:3" x14ac:dyDescent="0.35">
      <c r="B259" s="4">
        <v>45288</v>
      </c>
      <c r="C259">
        <v>76.650000000000006</v>
      </c>
    </row>
    <row r="260" spans="2:3" x14ac:dyDescent="0.35">
      <c r="B260" s="4">
        <v>45289</v>
      </c>
      <c r="C260">
        <v>74.849999999999994</v>
      </c>
    </row>
    <row r="261" spans="2:3" x14ac:dyDescent="0.35">
      <c r="B261" s="4">
        <v>45293</v>
      </c>
      <c r="C261">
        <v>74.77</v>
      </c>
    </row>
    <row r="262" spans="2:3" x14ac:dyDescent="0.35">
      <c r="B262" s="4">
        <v>45294</v>
      </c>
      <c r="C262">
        <v>74.75</v>
      </c>
    </row>
    <row r="263" spans="2:3" x14ac:dyDescent="0.35">
      <c r="B263" s="4">
        <v>45295</v>
      </c>
      <c r="C263">
        <v>75.510000000000005</v>
      </c>
    </row>
    <row r="264" spans="2:3" x14ac:dyDescent="0.35">
      <c r="B264" s="4">
        <v>45296</v>
      </c>
      <c r="C264">
        <v>76.88</v>
      </c>
    </row>
    <row r="265" spans="2:3" x14ac:dyDescent="0.35">
      <c r="B265" s="4">
        <v>45299</v>
      </c>
      <c r="C265">
        <v>75.510000000000005</v>
      </c>
    </row>
    <row r="266" spans="2:3" x14ac:dyDescent="0.35">
      <c r="B266" s="4">
        <v>45300</v>
      </c>
      <c r="C266">
        <v>75.63</v>
      </c>
    </row>
    <row r="267" spans="2:3" x14ac:dyDescent="0.35">
      <c r="B267" s="4">
        <v>45301</v>
      </c>
      <c r="C267">
        <v>76.77</v>
      </c>
    </row>
  </sheetData>
  <autoFilter ref="B7:C267" xr:uid="{00000000-0001-0000-0300-000000000000}">
    <sortState xmlns:xlrd2="http://schemas.microsoft.com/office/spreadsheetml/2017/richdata2" ref="B8:C267">
      <sortCondition ref="B7:B26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31"/>
  <sheetViews>
    <sheetView zoomScale="70" zoomScaleNormal="70" workbookViewId="0">
      <selection activeCell="H22" sqref="H22"/>
    </sheetView>
  </sheetViews>
  <sheetFormatPr defaultRowHeight="18" x14ac:dyDescent="0.35"/>
  <cols>
    <col min="2" max="2" width="18.09765625" customWidth="1"/>
    <col min="9" max="9" width="8.796875" bestFit="1" customWidth="1"/>
  </cols>
  <sheetData>
    <row r="1" spans="2:12" s="10" customFormat="1" x14ac:dyDescent="0.35">
      <c r="B1" s="10" t="s">
        <v>171</v>
      </c>
      <c r="C1" s="4">
        <f ca="1">TODAY()</f>
        <v>45314</v>
      </c>
    </row>
    <row r="2" spans="2:12" s="10" customFormat="1" x14ac:dyDescent="0.35"/>
    <row r="3" spans="2:12" s="10" customFormat="1" x14ac:dyDescent="0.35"/>
    <row r="4" spans="2:12" x14ac:dyDescent="0.35">
      <c r="B4" t="s">
        <v>167</v>
      </c>
      <c r="C4">
        <v>26</v>
      </c>
      <c r="E4" s="10" t="s">
        <v>179</v>
      </c>
      <c r="F4" s="10">
        <v>29</v>
      </c>
      <c r="H4" s="10" t="s">
        <v>16</v>
      </c>
      <c r="I4" t="s">
        <v>181</v>
      </c>
      <c r="K4" s="10" t="s">
        <v>16</v>
      </c>
      <c r="L4" s="10" t="s">
        <v>190</v>
      </c>
    </row>
    <row r="5" spans="2:12" x14ac:dyDescent="0.35">
      <c r="E5" s="10"/>
      <c r="F5" s="10"/>
      <c r="K5" s="10"/>
      <c r="L5" s="10"/>
    </row>
    <row r="6" spans="2:12" x14ac:dyDescent="0.35">
      <c r="B6" t="s">
        <v>166</v>
      </c>
      <c r="C6">
        <v>100</v>
      </c>
      <c r="E6" s="10" t="s">
        <v>166</v>
      </c>
      <c r="F6" s="10">
        <v>100</v>
      </c>
      <c r="H6" s="10" t="s">
        <v>166</v>
      </c>
      <c r="I6" s="10">
        <v>100</v>
      </c>
      <c r="K6" s="10" t="s">
        <v>166</v>
      </c>
      <c r="L6" s="10">
        <v>100</v>
      </c>
    </row>
    <row r="7" spans="2:12" x14ac:dyDescent="0.35">
      <c r="B7" t="s">
        <v>173</v>
      </c>
      <c r="C7" s="54">
        <v>51.28</v>
      </c>
      <c r="E7" s="10" t="s">
        <v>173</v>
      </c>
      <c r="F7" s="54">
        <v>62.39</v>
      </c>
      <c r="H7" s="10" t="s">
        <v>173</v>
      </c>
      <c r="I7" s="54">
        <v>55</v>
      </c>
      <c r="K7" s="10" t="s">
        <v>173</v>
      </c>
      <c r="L7" s="54">
        <v>53.39</v>
      </c>
    </row>
    <row r="8" spans="2:12" s="10" customFormat="1" x14ac:dyDescent="0.35">
      <c r="B8" s="10" t="s">
        <v>174</v>
      </c>
      <c r="C8" s="54">
        <v>43.93</v>
      </c>
      <c r="E8" s="10" t="s">
        <v>174</v>
      </c>
      <c r="F8" s="54"/>
      <c r="H8" s="10" t="s">
        <v>174</v>
      </c>
      <c r="I8" s="54"/>
      <c r="K8" s="10" t="s">
        <v>174</v>
      </c>
      <c r="L8" s="54"/>
    </row>
    <row r="9" spans="2:12" x14ac:dyDescent="0.35">
      <c r="B9" t="s">
        <v>169</v>
      </c>
      <c r="C9" s="53">
        <v>7.6249999999999998E-2</v>
      </c>
      <c r="E9" s="10" t="s">
        <v>169</v>
      </c>
      <c r="F9" s="53">
        <v>6.25E-2</v>
      </c>
      <c r="H9" s="10" t="s">
        <v>169</v>
      </c>
      <c r="I9" s="53">
        <v>8.2500000000000004E-2</v>
      </c>
      <c r="K9" s="10" t="s">
        <v>169</v>
      </c>
      <c r="L9" s="53">
        <v>7.8750000000000001E-2</v>
      </c>
    </row>
    <row r="10" spans="2:12" x14ac:dyDescent="0.35">
      <c r="B10" s="52" t="s">
        <v>170</v>
      </c>
      <c r="C10">
        <f>C9*C6/C12</f>
        <v>3.8125</v>
      </c>
      <c r="E10" s="52" t="s">
        <v>170</v>
      </c>
      <c r="F10" s="10">
        <f>F9*F6/F12</f>
        <v>3.125</v>
      </c>
      <c r="H10" s="52" t="s">
        <v>170</v>
      </c>
      <c r="I10" s="10">
        <f>I9*I6/I12</f>
        <v>4.125</v>
      </c>
      <c r="K10" s="52" t="s">
        <v>170</v>
      </c>
      <c r="L10" s="10">
        <f>L9*L6/L12</f>
        <v>3.9375</v>
      </c>
    </row>
    <row r="11" spans="2:12" x14ac:dyDescent="0.35">
      <c r="B11" t="s">
        <v>172</v>
      </c>
      <c r="C11" s="4">
        <v>46334</v>
      </c>
      <c r="E11" s="10" t="s">
        <v>172</v>
      </c>
      <c r="F11" s="4">
        <v>47380</v>
      </c>
      <c r="H11" s="10" t="s">
        <v>172</v>
      </c>
      <c r="I11" s="4">
        <v>46212</v>
      </c>
      <c r="K11" s="10" t="s">
        <v>172</v>
      </c>
      <c r="L11" s="4">
        <v>46949</v>
      </c>
    </row>
    <row r="12" spans="2:12" x14ac:dyDescent="0.35">
      <c r="B12" t="s">
        <v>175</v>
      </c>
      <c r="C12">
        <v>2</v>
      </c>
      <c r="E12" s="10" t="s">
        <v>175</v>
      </c>
      <c r="F12" s="10">
        <v>2</v>
      </c>
      <c r="H12" s="10" t="s">
        <v>175</v>
      </c>
      <c r="I12" s="10">
        <v>2</v>
      </c>
      <c r="K12" s="10" t="s">
        <v>175</v>
      </c>
      <c r="L12" s="10">
        <v>2</v>
      </c>
    </row>
    <row r="13" spans="2:12" x14ac:dyDescent="0.35">
      <c r="B13" t="s">
        <v>178</v>
      </c>
      <c r="C13">
        <f ca="1">ROUND((C11-$C$1)/365,0)</f>
        <v>3</v>
      </c>
      <c r="E13" s="10" t="s">
        <v>178</v>
      </c>
      <c r="F13" s="10">
        <f ca="1">ROUND((F11-$C$1)/365,0)</f>
        <v>6</v>
      </c>
      <c r="H13" s="10" t="s">
        <v>178</v>
      </c>
      <c r="I13" s="10">
        <f ca="1">ROUND((I11-$C$1)/365,0)</f>
        <v>2</v>
      </c>
      <c r="K13" s="10" t="s">
        <v>178</v>
      </c>
      <c r="L13" s="10">
        <f ca="1">ROUND((L11-$C$1)/365,0)</f>
        <v>4</v>
      </c>
    </row>
    <row r="14" spans="2:12" x14ac:dyDescent="0.35">
      <c r="E14" s="10"/>
      <c r="F14" s="10"/>
      <c r="H14" s="10"/>
      <c r="I14" s="10"/>
      <c r="K14" s="10"/>
      <c r="L14" s="10"/>
    </row>
    <row r="15" spans="2:12" x14ac:dyDescent="0.35">
      <c r="B15" t="s">
        <v>176</v>
      </c>
      <c r="C15" s="40">
        <f ca="1">RATE(C$12*C$13,C$10,-C7,C$6)*C$12</f>
        <v>0.35198334386901126</v>
      </c>
      <c r="E15" s="10" t="s">
        <v>176</v>
      </c>
      <c r="F15" s="40">
        <f ca="1">RATE(F$12*F$13,F$10,-F7,F$6)*F$12</f>
        <v>0.1631219477804163</v>
      </c>
      <c r="H15" s="10" t="s">
        <v>176</v>
      </c>
      <c r="I15" s="40">
        <f ca="1">RATE(I$12*I$13,I$10,-I7,I$6)*I$12</f>
        <v>0.44512984623065627</v>
      </c>
      <c r="K15" s="10" t="s">
        <v>176</v>
      </c>
      <c r="L15" s="40">
        <f ca="1">RATE(L$12*L$13,L$10,-L7,L$6)*L$12</f>
        <v>0.27955408550086019</v>
      </c>
    </row>
    <row r="16" spans="2:12" x14ac:dyDescent="0.35">
      <c r="B16" t="s">
        <v>177</v>
      </c>
      <c r="C16" s="40">
        <f ca="1">RATE($C$12*$C$13,$C$10,-C8,$C$6)*$C$12</f>
        <v>0.42323588087043557</v>
      </c>
      <c r="E16" s="10" t="s">
        <v>177</v>
      </c>
      <c r="F16" s="40" t="e">
        <f ca="1">RATE($C$12*$C$13,$C$10,-F8,$C$6)*$C$12</f>
        <v>#NUM!</v>
      </c>
      <c r="H16" s="10" t="s">
        <v>177</v>
      </c>
      <c r="I16" s="40" t="e">
        <f ca="1">RATE($C$12*$C$13,$C$10,-I8,$C$6)*$C$12</f>
        <v>#NUM!</v>
      </c>
      <c r="K16" s="10" t="s">
        <v>177</v>
      </c>
      <c r="L16" s="40" t="e">
        <f ca="1">RATE($C$12*$C$13,$C$10,-L8,$C$6)*$C$12</f>
        <v>#NUM!</v>
      </c>
    </row>
    <row r="19" spans="2:3" x14ac:dyDescent="0.35">
      <c r="B19" s="10"/>
      <c r="C19" s="10"/>
    </row>
    <row r="20" spans="2:3" x14ac:dyDescent="0.35">
      <c r="B20" s="10"/>
      <c r="C20" s="10"/>
    </row>
    <row r="21" spans="2:3" x14ac:dyDescent="0.35">
      <c r="B21" s="10"/>
      <c r="C21" s="10"/>
    </row>
    <row r="22" spans="2:3" x14ac:dyDescent="0.35">
      <c r="B22" s="10"/>
      <c r="C22" s="54"/>
    </row>
    <row r="23" spans="2:3" x14ac:dyDescent="0.35">
      <c r="B23" s="10"/>
      <c r="C23" s="54"/>
    </row>
    <row r="24" spans="2:3" x14ac:dyDescent="0.35">
      <c r="B24" s="10"/>
      <c r="C24" s="53"/>
    </row>
    <row r="25" spans="2:3" x14ac:dyDescent="0.35">
      <c r="B25" s="52"/>
      <c r="C25" s="10"/>
    </row>
    <row r="26" spans="2:3" x14ac:dyDescent="0.35">
      <c r="B26" s="10"/>
      <c r="C26" s="4"/>
    </row>
    <row r="27" spans="2:3" x14ac:dyDescent="0.35">
      <c r="B27" s="10"/>
      <c r="C27" s="10"/>
    </row>
    <row r="28" spans="2:3" x14ac:dyDescent="0.35">
      <c r="B28" s="10"/>
      <c r="C28" s="10"/>
    </row>
    <row r="29" spans="2:3" x14ac:dyDescent="0.35">
      <c r="B29" s="10"/>
      <c r="C29" s="10"/>
    </row>
    <row r="30" spans="2:3" x14ac:dyDescent="0.35">
      <c r="B30" s="10"/>
      <c r="C30" s="40"/>
    </row>
    <row r="31" spans="2:3" x14ac:dyDescent="0.35">
      <c r="B31" s="10"/>
      <c r="C31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6"/>
  <sheetViews>
    <sheetView zoomScale="68" zoomScaleNormal="85" workbookViewId="0">
      <selection activeCell="C13" sqref="C13"/>
    </sheetView>
  </sheetViews>
  <sheetFormatPr defaultRowHeight="18" x14ac:dyDescent="0.35"/>
  <cols>
    <col min="1" max="2" width="15.59765625" customWidth="1"/>
    <col min="3" max="7" width="16.5" customWidth="1"/>
    <col min="8" max="11" width="11.796875" customWidth="1"/>
    <col min="12" max="12" width="13.19921875" bestFit="1" customWidth="1"/>
    <col min="13" max="14" width="8.796875" bestFit="1" customWidth="1"/>
  </cols>
  <sheetData>
    <row r="1" spans="1:14" x14ac:dyDescent="0.35">
      <c r="A1" t="s">
        <v>54</v>
      </c>
      <c r="C1" s="2" t="s">
        <v>51</v>
      </c>
      <c r="D1" s="4">
        <v>45237</v>
      </c>
    </row>
    <row r="2" spans="1:14" ht="48.95" customHeight="1" x14ac:dyDescent="0.35">
      <c r="A2" s="18" t="s">
        <v>50</v>
      </c>
      <c r="B2" s="18" t="s">
        <v>49</v>
      </c>
      <c r="C2" s="18" t="s">
        <v>4</v>
      </c>
      <c r="D2" s="18" t="s">
        <v>47</v>
      </c>
      <c r="E2" s="4">
        <v>45218</v>
      </c>
      <c r="F2" s="4">
        <v>45237</v>
      </c>
      <c r="G2" s="18" t="s">
        <v>53</v>
      </c>
      <c r="L2" s="4">
        <f>E2</f>
        <v>45218</v>
      </c>
      <c r="M2" s="4">
        <f>F2</f>
        <v>45237</v>
      </c>
    </row>
    <row r="3" spans="1:14" x14ac:dyDescent="0.35">
      <c r="A3" s="11" t="s">
        <v>31</v>
      </c>
      <c r="B3" s="3"/>
      <c r="C3" s="4">
        <v>45536</v>
      </c>
      <c r="D3" s="2" t="str">
        <f>IFERROR(IF(DATEDIF($D$1,C3,"Y")=0,DATEDIF($D$1,C3,"M")&amp;"M",DATEDIF($D$1,C3,"Y")&amp;"Y"&amp;DATEDIF($D$1,C3,"YM")&amp;"M"),"")</f>
        <v>9M</v>
      </c>
      <c r="E3" s="23">
        <v>279.2</v>
      </c>
      <c r="F3" s="23">
        <v>280.19760000000002</v>
      </c>
      <c r="G3" s="16">
        <f>F3-E3</f>
        <v>0.99760000000003402</v>
      </c>
      <c r="K3" t="str">
        <f>D3</f>
        <v>9M</v>
      </c>
      <c r="L3" s="23">
        <f>E3</f>
        <v>279.2</v>
      </c>
      <c r="M3" s="23">
        <f>F3</f>
        <v>280.19760000000002</v>
      </c>
      <c r="N3" s="1">
        <f>M3-L3</f>
        <v>0.99760000000003402</v>
      </c>
    </row>
    <row r="4" spans="1:14" x14ac:dyDescent="0.35">
      <c r="A4" s="11" t="s">
        <v>32</v>
      </c>
      <c r="B4" s="10"/>
      <c r="C4" s="4">
        <v>45901</v>
      </c>
      <c r="D4" s="2" t="str">
        <f t="shared" ref="D4:D13" si="0">IFERROR(IF(DATEDIF($D$1,C4,"Y")=0,DATEDIF($D$1,C4,"M")&amp;"M",DATEDIF($D$1,C4,"Y")&amp;"Y"&amp;DATEDIF($D$1,C4,"YM")&amp;"M"),"")</f>
        <v>1Y9M</v>
      </c>
      <c r="E4" s="23">
        <v>114.5</v>
      </c>
      <c r="F4" s="23">
        <v>107.2379</v>
      </c>
      <c r="G4" s="16">
        <f t="shared" ref="G4:G13" si="1">F4-E4</f>
        <v>-7.2621000000000038</v>
      </c>
      <c r="K4" s="10" t="str">
        <f t="shared" ref="K4:K13" si="2">D4</f>
        <v>1Y9M</v>
      </c>
      <c r="L4" s="23">
        <f t="shared" ref="L4:L13" si="3">E4</f>
        <v>114.5</v>
      </c>
      <c r="M4" s="23">
        <f t="shared" ref="M4:M13" si="4">F4</f>
        <v>107.2379</v>
      </c>
      <c r="N4" s="1">
        <f t="shared" ref="N4:N13" si="5">M4-L4</f>
        <v>-7.2621000000000038</v>
      </c>
    </row>
    <row r="5" spans="1:14" x14ac:dyDescent="0.35">
      <c r="A5" s="11" t="s">
        <v>33</v>
      </c>
      <c r="B5" s="10"/>
      <c r="C5" s="4">
        <v>46054</v>
      </c>
      <c r="D5" s="2" t="str">
        <f t="shared" si="0"/>
        <v>2Y2M</v>
      </c>
      <c r="E5" s="23">
        <v>101.2</v>
      </c>
      <c r="F5" s="23">
        <v>88.7149</v>
      </c>
      <c r="G5" s="16">
        <f t="shared" si="1"/>
        <v>-12.485100000000003</v>
      </c>
      <c r="K5" s="10" t="str">
        <f t="shared" si="2"/>
        <v>2Y2M</v>
      </c>
      <c r="L5" s="23">
        <f t="shared" si="3"/>
        <v>101.2</v>
      </c>
      <c r="M5" s="23">
        <f t="shared" si="4"/>
        <v>88.7149</v>
      </c>
      <c r="N5" s="1">
        <f t="shared" si="5"/>
        <v>-12.485100000000003</v>
      </c>
    </row>
    <row r="6" spans="1:14" x14ac:dyDescent="0.35">
      <c r="A6" s="11" t="s">
        <v>34</v>
      </c>
      <c r="B6" s="10"/>
      <c r="C6" s="4">
        <v>46266</v>
      </c>
      <c r="D6" s="2" t="str">
        <f t="shared" si="0"/>
        <v>2Y9M</v>
      </c>
      <c r="E6" s="23">
        <v>82.9</v>
      </c>
      <c r="F6" s="23">
        <v>71.991699999999994</v>
      </c>
      <c r="G6" s="16">
        <f t="shared" si="1"/>
        <v>-10.908300000000011</v>
      </c>
      <c r="K6" s="10" t="str">
        <f t="shared" si="2"/>
        <v>2Y9M</v>
      </c>
      <c r="L6" s="23">
        <f t="shared" si="3"/>
        <v>82.9</v>
      </c>
      <c r="M6" s="23">
        <f t="shared" si="4"/>
        <v>71.991699999999994</v>
      </c>
      <c r="N6" s="1">
        <f t="shared" si="5"/>
        <v>-10.908300000000011</v>
      </c>
    </row>
    <row r="7" spans="1:14" x14ac:dyDescent="0.35">
      <c r="A7" s="11" t="s">
        <v>35</v>
      </c>
      <c r="B7" s="10"/>
      <c r="C7" s="4">
        <v>46631</v>
      </c>
      <c r="D7" s="2" t="str">
        <f t="shared" si="0"/>
        <v>3Y9M</v>
      </c>
      <c r="E7" s="23">
        <v>64.2</v>
      </c>
      <c r="F7" s="23">
        <v>55.664200000000001</v>
      </c>
      <c r="G7" s="16">
        <f t="shared" si="1"/>
        <v>-8.5358000000000018</v>
      </c>
      <c r="K7" s="10" t="str">
        <f t="shared" si="2"/>
        <v>3Y9M</v>
      </c>
      <c r="L7" s="23">
        <f t="shared" si="3"/>
        <v>64.2</v>
      </c>
      <c r="M7" s="23">
        <f t="shared" si="4"/>
        <v>55.664200000000001</v>
      </c>
      <c r="N7" s="1">
        <f t="shared" si="5"/>
        <v>-8.5358000000000018</v>
      </c>
    </row>
    <row r="8" spans="1:14" x14ac:dyDescent="0.35">
      <c r="A8" s="11" t="s">
        <v>36</v>
      </c>
      <c r="B8" s="10"/>
      <c r="C8" s="4">
        <v>46997</v>
      </c>
      <c r="D8" s="2" t="str">
        <f t="shared" si="0"/>
        <v>4Y9M</v>
      </c>
      <c r="E8" s="23">
        <v>53</v>
      </c>
      <c r="F8" s="23">
        <v>47.857700000000001</v>
      </c>
      <c r="G8" s="16">
        <f t="shared" si="1"/>
        <v>-5.1422999999999988</v>
      </c>
      <c r="K8" s="10" t="str">
        <f t="shared" si="2"/>
        <v>4Y9M</v>
      </c>
      <c r="L8" s="23">
        <f t="shared" si="3"/>
        <v>53</v>
      </c>
      <c r="M8" s="23">
        <f t="shared" si="4"/>
        <v>47.857700000000001</v>
      </c>
      <c r="N8" s="1">
        <f t="shared" si="5"/>
        <v>-5.1422999999999988</v>
      </c>
    </row>
    <row r="9" spans="1:14" x14ac:dyDescent="0.35">
      <c r="A9" s="11" t="s">
        <v>37</v>
      </c>
      <c r="B9" s="10"/>
      <c r="C9" s="4">
        <v>47362</v>
      </c>
      <c r="D9" s="2" t="str">
        <f t="shared" si="0"/>
        <v>5Y9M</v>
      </c>
      <c r="E9" s="23">
        <v>47.4</v>
      </c>
      <c r="F9" s="23">
        <v>42.762999999999998</v>
      </c>
      <c r="G9" s="16">
        <f t="shared" si="1"/>
        <v>-4.6370000000000005</v>
      </c>
      <c r="K9" s="10" t="str">
        <f t="shared" si="2"/>
        <v>5Y9M</v>
      </c>
      <c r="L9" s="23">
        <f t="shared" si="3"/>
        <v>47.4</v>
      </c>
      <c r="M9" s="23">
        <f t="shared" si="4"/>
        <v>42.762999999999998</v>
      </c>
      <c r="N9" s="1">
        <f t="shared" si="5"/>
        <v>-4.6370000000000005</v>
      </c>
    </row>
    <row r="10" spans="1:14" x14ac:dyDescent="0.35">
      <c r="A10" s="11" t="s">
        <v>38</v>
      </c>
      <c r="B10" s="10"/>
      <c r="C10" s="4">
        <v>47788</v>
      </c>
      <c r="D10" s="2" t="str">
        <f t="shared" si="0"/>
        <v>6Y11M</v>
      </c>
      <c r="E10" s="23">
        <v>48.2</v>
      </c>
      <c r="F10" s="23">
        <v>42.369399999999999</v>
      </c>
      <c r="G10" s="16">
        <f t="shared" si="1"/>
        <v>-5.830600000000004</v>
      </c>
      <c r="K10" s="10" t="str">
        <f t="shared" si="2"/>
        <v>6Y11M</v>
      </c>
      <c r="L10" s="23">
        <f t="shared" si="3"/>
        <v>48.2</v>
      </c>
      <c r="M10" s="23">
        <f t="shared" si="4"/>
        <v>42.369399999999999</v>
      </c>
      <c r="N10" s="1">
        <f t="shared" si="5"/>
        <v>-5.830600000000004</v>
      </c>
    </row>
    <row r="11" spans="1:14" x14ac:dyDescent="0.35">
      <c r="A11" s="11" t="s">
        <v>39</v>
      </c>
      <c r="B11" s="10"/>
      <c r="C11" s="4">
        <v>47989</v>
      </c>
      <c r="D11" s="2" t="str">
        <f t="shared" si="0"/>
        <v>7Y6M</v>
      </c>
      <c r="E11" s="23">
        <v>42.4</v>
      </c>
      <c r="F11" s="23">
        <v>38.659500000000001</v>
      </c>
      <c r="G11" s="16">
        <f t="shared" si="1"/>
        <v>-3.7404999999999973</v>
      </c>
      <c r="K11" s="10" t="str">
        <f t="shared" si="2"/>
        <v>7Y6M</v>
      </c>
      <c r="L11" s="23">
        <f t="shared" si="3"/>
        <v>42.4</v>
      </c>
      <c r="M11" s="23">
        <f t="shared" si="4"/>
        <v>38.659500000000001</v>
      </c>
      <c r="N11" s="1">
        <f t="shared" si="5"/>
        <v>-3.7404999999999973</v>
      </c>
    </row>
    <row r="12" spans="1:14" x14ac:dyDescent="0.35">
      <c r="A12" s="11" t="s">
        <v>30</v>
      </c>
      <c r="B12" s="10"/>
      <c r="C12" s="4">
        <v>49212</v>
      </c>
      <c r="D12" s="2" t="str">
        <f t="shared" si="0"/>
        <v>10Y10M</v>
      </c>
      <c r="E12" s="23">
        <v>36.799999999999997</v>
      </c>
      <c r="F12" s="23">
        <v>33.308900000000001</v>
      </c>
      <c r="G12" s="16">
        <f t="shared" si="1"/>
        <v>-3.4910999999999959</v>
      </c>
      <c r="K12" s="10" t="str">
        <f t="shared" si="2"/>
        <v>10Y10M</v>
      </c>
      <c r="L12" s="23">
        <f t="shared" si="3"/>
        <v>36.799999999999997</v>
      </c>
      <c r="M12" s="23">
        <f t="shared" si="4"/>
        <v>33.308900000000001</v>
      </c>
      <c r="N12" s="1">
        <f t="shared" si="5"/>
        <v>-3.4910999999999959</v>
      </c>
    </row>
    <row r="13" spans="1:14" x14ac:dyDescent="0.35">
      <c r="A13" s="11" t="s">
        <v>40</v>
      </c>
      <c r="B13" s="10"/>
      <c r="C13" s="4">
        <v>49383</v>
      </c>
      <c r="D13" s="2" t="str">
        <f t="shared" si="0"/>
        <v>11Y4M</v>
      </c>
      <c r="E13" s="23">
        <v>35.799999999999997</v>
      </c>
      <c r="F13" s="23">
        <v>32.7014</v>
      </c>
      <c r="G13" s="16">
        <f t="shared" si="1"/>
        <v>-3.0985999999999976</v>
      </c>
      <c r="K13" s="10" t="str">
        <f t="shared" si="2"/>
        <v>11Y4M</v>
      </c>
      <c r="L13" s="23">
        <f t="shared" si="3"/>
        <v>35.799999999999997</v>
      </c>
      <c r="M13" s="23">
        <f t="shared" si="4"/>
        <v>32.7014</v>
      </c>
      <c r="N13" s="1">
        <f t="shared" si="5"/>
        <v>-3.0985999999999976</v>
      </c>
    </row>
    <row r="16" spans="1:14" x14ac:dyDescent="0.35">
      <c r="A16" t="s">
        <v>168</v>
      </c>
    </row>
    <row r="17" spans="1:13" x14ac:dyDescent="0.35">
      <c r="A17" s="20" t="s">
        <v>52</v>
      </c>
      <c r="B17" s="22">
        <v>45536</v>
      </c>
      <c r="C17" s="22">
        <v>45901</v>
      </c>
      <c r="D17" s="22">
        <v>46054</v>
      </c>
      <c r="E17" s="22">
        <v>46266</v>
      </c>
      <c r="F17" s="22">
        <v>46631</v>
      </c>
      <c r="G17" s="22">
        <v>46997</v>
      </c>
      <c r="H17" s="22">
        <v>47362</v>
      </c>
      <c r="I17" s="22">
        <v>47788</v>
      </c>
      <c r="J17" s="22">
        <v>47989</v>
      </c>
      <c r="K17" s="22">
        <v>49212</v>
      </c>
      <c r="L17" s="22">
        <v>49383</v>
      </c>
    </row>
    <row r="18" spans="1:13" x14ac:dyDescent="0.35">
      <c r="A18" s="25">
        <v>44803</v>
      </c>
      <c r="B18" s="26">
        <v>86.7</v>
      </c>
      <c r="C18" s="26">
        <v>69.5</v>
      </c>
      <c r="D18" s="26">
        <v>74.099999999999994</v>
      </c>
      <c r="E18" s="26">
        <v>63.2</v>
      </c>
      <c r="F18" s="26">
        <v>54.4</v>
      </c>
      <c r="G18" s="26">
        <v>48.8</v>
      </c>
      <c r="H18" s="26">
        <v>45.1</v>
      </c>
      <c r="I18" s="26">
        <v>56</v>
      </c>
      <c r="J18" s="26">
        <v>42.1</v>
      </c>
      <c r="K18" s="26">
        <v>45.9</v>
      </c>
      <c r="L18" s="26"/>
      <c r="M18" s="72" t="s">
        <v>55</v>
      </c>
    </row>
    <row r="19" spans="1:13" x14ac:dyDescent="0.35">
      <c r="A19" s="25">
        <v>44848</v>
      </c>
      <c r="B19" s="26">
        <v>113.6</v>
      </c>
      <c r="C19" s="26">
        <v>87.8</v>
      </c>
      <c r="D19" s="26">
        <v>92</v>
      </c>
      <c r="E19" s="26">
        <v>74.599999999999994</v>
      </c>
      <c r="F19" s="26">
        <v>63.8</v>
      </c>
      <c r="G19" s="26">
        <v>57.2</v>
      </c>
      <c r="H19" s="26">
        <v>52.8</v>
      </c>
      <c r="I19" s="26">
        <v>70.400000000000006</v>
      </c>
      <c r="J19" s="26">
        <v>57.1</v>
      </c>
      <c r="K19" s="26">
        <v>49.4</v>
      </c>
      <c r="L19" s="26">
        <v>48.4</v>
      </c>
      <c r="M19" s="72"/>
    </row>
    <row r="20" spans="1:13" x14ac:dyDescent="0.35">
      <c r="A20" s="25">
        <v>44888</v>
      </c>
      <c r="B20" s="26">
        <v>116.05200000000001</v>
      </c>
      <c r="C20" s="26">
        <v>81.356999999999999</v>
      </c>
      <c r="D20" s="26">
        <v>81.311000000000007</v>
      </c>
      <c r="E20" s="26">
        <v>67.876999999999995</v>
      </c>
      <c r="F20" s="26">
        <v>53.854999999999997</v>
      </c>
      <c r="G20" s="26">
        <v>50.401000000000003</v>
      </c>
      <c r="H20" s="26">
        <v>46.301000000000002</v>
      </c>
      <c r="I20" s="26">
        <v>47.341000000000001</v>
      </c>
      <c r="J20" s="26">
        <v>39.506</v>
      </c>
      <c r="K20" s="26">
        <v>40.204999999999998</v>
      </c>
      <c r="L20" s="26">
        <v>39.015000000000001</v>
      </c>
      <c r="M20" s="72"/>
    </row>
    <row r="21" spans="1:13" x14ac:dyDescent="0.35">
      <c r="A21" s="25">
        <v>44917</v>
      </c>
      <c r="B21" s="26">
        <v>136</v>
      </c>
      <c r="C21" s="26">
        <v>91.4</v>
      </c>
      <c r="D21" s="26">
        <v>91.9</v>
      </c>
      <c r="E21" s="26">
        <v>73.099999999999994</v>
      </c>
      <c r="F21" s="26">
        <v>61.7</v>
      </c>
      <c r="G21" s="26">
        <v>54.8</v>
      </c>
      <c r="H21" s="26">
        <v>50.4</v>
      </c>
      <c r="I21" s="26">
        <v>52.1</v>
      </c>
      <c r="J21" s="26">
        <v>44.8</v>
      </c>
      <c r="K21" s="26">
        <v>44.3</v>
      </c>
      <c r="L21" s="26">
        <v>44.2</v>
      </c>
      <c r="M21" s="72"/>
    </row>
    <row r="22" spans="1:13" x14ac:dyDescent="0.35">
      <c r="A22" s="25">
        <v>44943</v>
      </c>
      <c r="B22" s="26">
        <v>150.596</v>
      </c>
      <c r="C22" s="26">
        <v>99.4285</v>
      </c>
      <c r="D22" s="26">
        <v>93.212999999999994</v>
      </c>
      <c r="E22" s="26">
        <v>76.141999999999996</v>
      </c>
      <c r="F22" s="26">
        <v>62.871000000000002</v>
      </c>
      <c r="G22" s="26">
        <v>56.03</v>
      </c>
      <c r="H22" s="26">
        <v>50.0854</v>
      </c>
      <c r="I22" s="26">
        <v>54.134999999999998</v>
      </c>
      <c r="J22" s="26">
        <v>45.697000000000003</v>
      </c>
      <c r="K22" s="26">
        <v>40.332000000000001</v>
      </c>
      <c r="L22" s="26">
        <v>41.411999999999999</v>
      </c>
      <c r="M22" s="72"/>
    </row>
    <row r="23" spans="1:13" x14ac:dyDescent="0.35">
      <c r="A23" s="25">
        <v>44972</v>
      </c>
      <c r="B23" s="26">
        <v>303.14749999999998</v>
      </c>
      <c r="C23" s="26">
        <v>130.03190000000001</v>
      </c>
      <c r="D23" s="26">
        <v>120.7473</v>
      </c>
      <c r="E23" s="26">
        <v>90.492199999999997</v>
      </c>
      <c r="F23" s="26">
        <v>76.474100000000007</v>
      </c>
      <c r="G23" s="26">
        <v>69.795199999999994</v>
      </c>
      <c r="H23" s="26">
        <v>63.579000000000001</v>
      </c>
      <c r="I23" s="26">
        <v>62.538400000000003</v>
      </c>
      <c r="J23" s="26">
        <v>51.692399999999999</v>
      </c>
      <c r="K23" s="26">
        <v>50.018000000000001</v>
      </c>
      <c r="L23" s="26">
        <v>47.954300000000003</v>
      </c>
      <c r="M23" s="72"/>
    </row>
    <row r="24" spans="1:13" x14ac:dyDescent="0.35">
      <c r="A24" s="4">
        <v>45013</v>
      </c>
      <c r="B24" s="23">
        <v>195</v>
      </c>
      <c r="C24" s="23">
        <v>119.9</v>
      </c>
      <c r="D24" s="23">
        <v>108.5</v>
      </c>
      <c r="E24" s="23">
        <v>90.3</v>
      </c>
      <c r="F24" s="23">
        <v>73.180000000000007</v>
      </c>
      <c r="G24" s="23">
        <v>64.599999999999994</v>
      </c>
      <c r="H24" s="23">
        <v>59.2</v>
      </c>
      <c r="I24" s="23">
        <v>61.05</v>
      </c>
      <c r="J24" s="23">
        <v>49.1</v>
      </c>
      <c r="K24" s="23">
        <v>44.5</v>
      </c>
      <c r="L24" s="23">
        <v>46.4</v>
      </c>
      <c r="M24" s="2" t="s">
        <v>56</v>
      </c>
    </row>
    <row r="25" spans="1:13" x14ac:dyDescent="0.35">
      <c r="A25" s="4">
        <v>45056</v>
      </c>
      <c r="B25" s="23">
        <v>233.5539</v>
      </c>
      <c r="C25" s="23">
        <v>135.06800000000001</v>
      </c>
      <c r="D25" s="23">
        <v>124.7321</v>
      </c>
      <c r="E25" s="23">
        <v>103.54259999999999</v>
      </c>
      <c r="F25" s="23">
        <v>80.273399999999995</v>
      </c>
      <c r="G25" s="23">
        <v>68.7012</v>
      </c>
      <c r="H25" s="23">
        <v>61.666800000000002</v>
      </c>
      <c r="I25" s="23">
        <v>66.046000000000006</v>
      </c>
      <c r="J25" s="23">
        <v>53.4998</v>
      </c>
      <c r="K25" s="23">
        <v>47.619700000000002</v>
      </c>
      <c r="L25" s="23">
        <v>49.270400000000002</v>
      </c>
      <c r="M25" s="29" t="s">
        <v>56</v>
      </c>
    </row>
    <row r="26" spans="1:13" x14ac:dyDescent="0.35">
      <c r="A26" s="4">
        <v>45098</v>
      </c>
      <c r="B26" s="23">
        <v>275.73099999999999</v>
      </c>
      <c r="C26" s="23">
        <v>126.4854</v>
      </c>
      <c r="D26" s="23">
        <v>106.77549999999999</v>
      </c>
      <c r="E26" s="23">
        <v>87.929100000000005</v>
      </c>
      <c r="F26" s="23">
        <v>69.758600000000001</v>
      </c>
      <c r="G26" s="23">
        <v>59.131300000000003</v>
      </c>
      <c r="H26" s="23">
        <v>52.757899999999999</v>
      </c>
      <c r="I26" s="23">
        <v>54.818399999999997</v>
      </c>
      <c r="J26" s="23">
        <v>44.4848</v>
      </c>
      <c r="K26" s="23">
        <v>39.656999999999996</v>
      </c>
      <c r="L26" s="23">
        <v>39.727499999999999</v>
      </c>
      <c r="M26" s="31" t="s">
        <v>56</v>
      </c>
    </row>
    <row r="27" spans="1:13" x14ac:dyDescent="0.35">
      <c r="A27" s="4">
        <v>45132</v>
      </c>
      <c r="B27" s="23">
        <v>186.65129999999999</v>
      </c>
      <c r="C27" s="23">
        <v>93.468500000000006</v>
      </c>
      <c r="D27" s="23">
        <v>84.8005</v>
      </c>
      <c r="E27" s="23">
        <v>69.545400000000001</v>
      </c>
      <c r="F27" s="23">
        <v>54.167900000000003</v>
      </c>
      <c r="G27" s="23">
        <v>46.599200000000003</v>
      </c>
      <c r="H27" s="23">
        <v>41.8416</v>
      </c>
      <c r="I27" s="23">
        <v>44.139499999999998</v>
      </c>
      <c r="J27" s="23">
        <v>35.534300000000002</v>
      </c>
      <c r="K27" s="23">
        <v>32.404200000000003</v>
      </c>
      <c r="L27" s="23">
        <v>31.9773</v>
      </c>
      <c r="M27" s="31" t="s">
        <v>56</v>
      </c>
    </row>
    <row r="28" spans="1:13" x14ac:dyDescent="0.35">
      <c r="A28" s="4">
        <v>45182</v>
      </c>
      <c r="B28" s="23">
        <v>196.20740000000001</v>
      </c>
      <c r="C28" s="23">
        <v>92.357100000000003</v>
      </c>
      <c r="D28" s="23">
        <v>82.666700000000006</v>
      </c>
      <c r="E28" s="23">
        <v>65.997100000000003</v>
      </c>
      <c r="F28" s="23">
        <v>53.417200000000001</v>
      </c>
      <c r="G28" s="23">
        <v>45.804600000000001</v>
      </c>
      <c r="H28" s="23">
        <v>40.899299999999997</v>
      </c>
      <c r="I28" s="23">
        <v>42.2759</v>
      </c>
      <c r="J28" s="23">
        <v>35.401699999999998</v>
      </c>
      <c r="K28" s="23">
        <v>31.3078</v>
      </c>
      <c r="L28" s="23">
        <v>30.7424</v>
      </c>
      <c r="M28" s="32" t="s">
        <v>56</v>
      </c>
    </row>
    <row r="29" spans="1:13" x14ac:dyDescent="0.35">
      <c r="A29" s="4">
        <v>45218</v>
      </c>
      <c r="B29" s="23">
        <v>279.2</v>
      </c>
      <c r="C29" s="23">
        <v>114.5</v>
      </c>
      <c r="D29" s="23">
        <v>101.2</v>
      </c>
      <c r="E29" s="23">
        <v>82.9</v>
      </c>
      <c r="F29" s="23">
        <v>64.2</v>
      </c>
      <c r="G29" s="23">
        <v>53</v>
      </c>
      <c r="H29" s="23">
        <v>47.4</v>
      </c>
      <c r="I29" s="23">
        <v>48.2</v>
      </c>
      <c r="J29" s="23">
        <v>42.4</v>
      </c>
      <c r="K29" s="23">
        <v>36.799999999999997</v>
      </c>
      <c r="L29" s="23">
        <v>35.799999999999997</v>
      </c>
      <c r="M29" s="34" t="s">
        <v>56</v>
      </c>
    </row>
    <row r="30" spans="1:13" x14ac:dyDescent="0.35">
      <c r="A30" s="4">
        <v>45237</v>
      </c>
      <c r="B30" s="23">
        <v>280.19760000000002</v>
      </c>
      <c r="C30" s="23">
        <v>107.2379</v>
      </c>
      <c r="D30" s="23">
        <v>88.7149</v>
      </c>
      <c r="E30" s="23">
        <v>71.991699999999994</v>
      </c>
      <c r="F30" s="23">
        <v>55.664200000000001</v>
      </c>
      <c r="G30" s="23">
        <v>47.857700000000001</v>
      </c>
      <c r="H30" s="23">
        <v>42.762999999999998</v>
      </c>
      <c r="I30" s="23">
        <v>42.369399999999999</v>
      </c>
      <c r="J30" s="23">
        <v>38.659500000000001</v>
      </c>
      <c r="K30" s="23">
        <v>33.308900000000001</v>
      </c>
      <c r="L30" s="23">
        <v>32.7014</v>
      </c>
      <c r="M30" s="35" t="s">
        <v>56</v>
      </c>
    </row>
    <row r="31" spans="1:13" x14ac:dyDescent="0.35">
      <c r="A31" s="4">
        <v>45273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49" t="s">
        <v>201</v>
      </c>
    </row>
    <row r="32" spans="1:13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2:12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2:12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2:12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</sheetData>
  <autoFilter ref="A17:L22" xr:uid="{00000000-0009-0000-0000-000005000000}">
    <sortState xmlns:xlrd2="http://schemas.microsoft.com/office/spreadsheetml/2017/richdata2" ref="A18:L22">
      <sortCondition ref="A17:A22"/>
    </sortState>
  </autoFilter>
  <mergeCells count="1">
    <mergeCell ref="M18:M23"/>
  </mergeCells>
  <conditionalFormatting sqref="N3:N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1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3" r:id="rId11" xr:uid="{00000000-0004-0000-0500-00000A000000}"/>
  </hyperlinks>
  <pageMargins left="0.7" right="0.7" top="0.75" bottom="0.75" header="0.3" footer="0.3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678"/>
  <sheetViews>
    <sheetView zoomScaleNormal="100" workbookViewId="0">
      <selection activeCell="H4" sqref="H4"/>
    </sheetView>
  </sheetViews>
  <sheetFormatPr defaultRowHeight="18" x14ac:dyDescent="0.35"/>
  <cols>
    <col min="2" max="2" width="13.5" customWidth="1"/>
  </cols>
  <sheetData>
    <row r="2" spans="2:16" x14ac:dyDescent="0.35">
      <c r="C2" t="s">
        <v>250</v>
      </c>
      <c r="E2" s="58" t="s">
        <v>234</v>
      </c>
      <c r="F2">
        <v>2026</v>
      </c>
    </row>
    <row r="3" spans="2:16" x14ac:dyDescent="0.35">
      <c r="B3" t="s">
        <v>5</v>
      </c>
      <c r="C3" t="s">
        <v>41</v>
      </c>
      <c r="G3" t="s">
        <v>5</v>
      </c>
      <c r="H3" t="s">
        <v>41</v>
      </c>
      <c r="O3" t="s">
        <v>5</v>
      </c>
      <c r="P3" t="s">
        <v>41</v>
      </c>
    </row>
    <row r="4" spans="2:16" x14ac:dyDescent="0.35">
      <c r="B4" s="4">
        <v>44928</v>
      </c>
      <c r="C4" s="1">
        <v>22.97</v>
      </c>
      <c r="G4" s="4">
        <v>44348</v>
      </c>
      <c r="H4">
        <v>110.21</v>
      </c>
      <c r="O4" s="4">
        <v>45154</v>
      </c>
      <c r="P4" s="55">
        <v>46.43</v>
      </c>
    </row>
    <row r="5" spans="2:16" x14ac:dyDescent="0.35">
      <c r="B5" s="4">
        <v>44929</v>
      </c>
      <c r="C5" s="1">
        <v>24.51</v>
      </c>
      <c r="G5" s="4">
        <v>44349</v>
      </c>
      <c r="H5">
        <v>110.39</v>
      </c>
      <c r="O5" s="4">
        <v>45155</v>
      </c>
      <c r="P5" s="55">
        <v>46.92</v>
      </c>
    </row>
    <row r="6" spans="2:16" x14ac:dyDescent="0.35">
      <c r="B6" s="4">
        <v>44930</v>
      </c>
      <c r="C6" s="1">
        <v>28.33</v>
      </c>
      <c r="G6" s="4">
        <v>44350</v>
      </c>
      <c r="H6">
        <v>110.13500000000001</v>
      </c>
      <c r="O6" s="4">
        <v>45156</v>
      </c>
      <c r="P6" s="55">
        <v>46.64</v>
      </c>
    </row>
    <row r="7" spans="2:16" x14ac:dyDescent="0.35">
      <c r="B7" s="4">
        <v>44931</v>
      </c>
      <c r="C7" s="1">
        <v>28.23</v>
      </c>
      <c r="G7" s="4">
        <v>44351</v>
      </c>
      <c r="H7">
        <v>109.935</v>
      </c>
      <c r="O7" s="4">
        <v>45159</v>
      </c>
      <c r="P7" s="55">
        <v>46.27</v>
      </c>
    </row>
    <row r="8" spans="2:16" x14ac:dyDescent="0.35">
      <c r="B8" s="4">
        <v>44932</v>
      </c>
      <c r="C8" s="1">
        <v>28.46</v>
      </c>
      <c r="G8" s="4">
        <v>44354</v>
      </c>
      <c r="H8">
        <v>109.98</v>
      </c>
      <c r="O8" s="4">
        <v>45160</v>
      </c>
      <c r="P8" s="55">
        <v>46.22</v>
      </c>
    </row>
    <row r="9" spans="2:16" x14ac:dyDescent="0.35">
      <c r="B9" s="4">
        <v>44935</v>
      </c>
      <c r="C9" s="1">
        <v>28.53</v>
      </c>
      <c r="G9" s="4">
        <v>44355</v>
      </c>
      <c r="H9">
        <v>110.125</v>
      </c>
      <c r="O9" s="4">
        <v>45161</v>
      </c>
      <c r="P9" s="55">
        <v>46.41</v>
      </c>
    </row>
    <row r="10" spans="2:16" x14ac:dyDescent="0.35">
      <c r="B10" s="4">
        <v>44936</v>
      </c>
      <c r="C10" s="1">
        <v>28.79</v>
      </c>
      <c r="G10" s="4">
        <v>44356</v>
      </c>
      <c r="H10">
        <v>110.205</v>
      </c>
      <c r="J10" s="4"/>
      <c r="K10" s="1"/>
      <c r="O10" s="4">
        <v>45162</v>
      </c>
      <c r="P10" s="55">
        <v>46.12</v>
      </c>
    </row>
    <row r="11" spans="2:16" x14ac:dyDescent="0.35">
      <c r="B11" s="4">
        <v>44937</v>
      </c>
      <c r="C11" s="1">
        <v>29.05</v>
      </c>
      <c r="G11" s="4">
        <v>44357</v>
      </c>
      <c r="H11">
        <v>110.28</v>
      </c>
      <c r="J11" s="4"/>
      <c r="K11" s="1"/>
      <c r="O11" s="4">
        <v>45163</v>
      </c>
      <c r="P11" s="55">
        <v>46.01</v>
      </c>
    </row>
    <row r="12" spans="2:16" x14ac:dyDescent="0.35">
      <c r="B12" s="4">
        <v>44938</v>
      </c>
      <c r="C12" s="1">
        <v>29.27</v>
      </c>
      <c r="G12" s="4">
        <v>44358</v>
      </c>
      <c r="H12">
        <v>110.285</v>
      </c>
      <c r="J12" s="4"/>
      <c r="K12" s="1"/>
      <c r="O12" s="4">
        <v>45166</v>
      </c>
      <c r="P12" s="55">
        <v>46.21</v>
      </c>
    </row>
    <row r="13" spans="2:16" x14ac:dyDescent="0.35">
      <c r="B13" s="4">
        <v>44939</v>
      </c>
      <c r="C13" s="1">
        <v>29.84</v>
      </c>
      <c r="G13" s="4">
        <v>44361</v>
      </c>
      <c r="H13">
        <v>110.28</v>
      </c>
      <c r="J13" s="4"/>
      <c r="K13" s="1"/>
      <c r="O13" s="4">
        <v>45167</v>
      </c>
      <c r="P13" s="55">
        <v>46.1</v>
      </c>
    </row>
    <row r="14" spans="2:16" x14ac:dyDescent="0.35">
      <c r="B14" s="4">
        <v>44942</v>
      </c>
      <c r="C14" s="1">
        <v>29.63</v>
      </c>
      <c r="G14" s="4">
        <v>44362</v>
      </c>
      <c r="H14" s="10">
        <v>110</v>
      </c>
      <c r="J14" s="4"/>
      <c r="K14" s="1"/>
      <c r="O14" s="4">
        <v>45168</v>
      </c>
      <c r="P14" s="55">
        <v>45.32</v>
      </c>
    </row>
    <row r="15" spans="2:16" x14ac:dyDescent="0.35">
      <c r="B15" s="4">
        <v>44943</v>
      </c>
      <c r="C15" s="1">
        <v>29.7</v>
      </c>
      <c r="G15" s="4">
        <v>44363</v>
      </c>
      <c r="H15" s="10">
        <v>109.755</v>
      </c>
      <c r="J15" s="4"/>
      <c r="K15" s="1"/>
      <c r="O15" s="4">
        <v>45169</v>
      </c>
      <c r="P15" s="55">
        <v>44.81</v>
      </c>
    </row>
    <row r="16" spans="2:16" x14ac:dyDescent="0.35">
      <c r="B16" s="4">
        <v>44944</v>
      </c>
      <c r="C16" s="1">
        <v>30.36</v>
      </c>
      <c r="G16" s="4">
        <v>44364</v>
      </c>
      <c r="H16" s="10">
        <v>109.38500000000001</v>
      </c>
      <c r="J16" s="4"/>
      <c r="K16" s="1"/>
      <c r="O16" s="4">
        <v>45170</v>
      </c>
      <c r="P16" s="55">
        <v>44.52</v>
      </c>
    </row>
    <row r="17" spans="2:16" x14ac:dyDescent="0.35">
      <c r="B17" s="4">
        <v>44945</v>
      </c>
      <c r="C17" s="1">
        <v>30.29</v>
      </c>
      <c r="G17" s="4">
        <v>44365</v>
      </c>
      <c r="H17" s="10">
        <v>109.33</v>
      </c>
      <c r="J17" s="4"/>
      <c r="K17" s="1"/>
      <c r="O17" s="4">
        <v>45173</v>
      </c>
      <c r="P17" s="55">
        <v>44.43</v>
      </c>
    </row>
    <row r="18" spans="2:16" x14ac:dyDescent="0.35">
      <c r="B18" s="4">
        <v>44946</v>
      </c>
      <c r="C18" s="1">
        <v>30.84</v>
      </c>
      <c r="G18" s="4">
        <v>44368</v>
      </c>
      <c r="H18" s="10">
        <v>109.15</v>
      </c>
      <c r="J18" s="4"/>
      <c r="K18" s="1"/>
      <c r="O18" s="4">
        <v>45174</v>
      </c>
      <c r="P18" s="55">
        <v>44.14</v>
      </c>
    </row>
    <row r="19" spans="2:16" x14ac:dyDescent="0.35">
      <c r="B19" s="4">
        <v>44949</v>
      </c>
      <c r="C19" s="1">
        <v>32.75</v>
      </c>
      <c r="G19" s="4">
        <v>44369</v>
      </c>
      <c r="H19" s="10">
        <v>109.02500000000001</v>
      </c>
      <c r="J19" s="4"/>
      <c r="K19" s="1"/>
      <c r="O19" s="4">
        <v>45175</v>
      </c>
      <c r="P19" s="55">
        <v>44.76</v>
      </c>
    </row>
    <row r="20" spans="2:16" x14ac:dyDescent="0.35">
      <c r="B20" s="4">
        <v>44950</v>
      </c>
      <c r="C20" s="1">
        <v>33</v>
      </c>
      <c r="G20" s="4">
        <v>44370</v>
      </c>
      <c r="H20" s="10">
        <v>108.965</v>
      </c>
      <c r="J20" s="4"/>
      <c r="K20" s="1"/>
      <c r="O20" s="4">
        <v>45176</v>
      </c>
      <c r="P20" s="55">
        <v>47.14</v>
      </c>
    </row>
    <row r="21" spans="2:16" x14ac:dyDescent="0.35">
      <c r="B21" s="4">
        <v>44951</v>
      </c>
      <c r="C21" s="1">
        <v>33</v>
      </c>
      <c r="G21" s="4">
        <v>44371</v>
      </c>
      <c r="H21" s="10">
        <v>108.97</v>
      </c>
      <c r="J21" s="4"/>
      <c r="K21" s="1"/>
      <c r="O21" s="4">
        <v>45177</v>
      </c>
      <c r="P21" s="55">
        <v>49</v>
      </c>
    </row>
    <row r="22" spans="2:16" x14ac:dyDescent="0.35">
      <c r="B22" s="4">
        <v>44952</v>
      </c>
      <c r="C22" s="1">
        <v>32.119999999999997</v>
      </c>
      <c r="G22" s="4">
        <v>44372</v>
      </c>
      <c r="H22" s="10">
        <v>108.905</v>
      </c>
      <c r="J22" s="4"/>
      <c r="K22" s="1"/>
      <c r="O22" s="4">
        <v>45180</v>
      </c>
      <c r="P22" s="55">
        <v>49</v>
      </c>
    </row>
    <row r="23" spans="2:16" x14ac:dyDescent="0.35">
      <c r="B23" s="4">
        <v>44953</v>
      </c>
      <c r="C23" s="1">
        <v>32.08</v>
      </c>
      <c r="G23" s="4">
        <v>44375</v>
      </c>
      <c r="H23" s="10">
        <v>108.88</v>
      </c>
      <c r="J23" s="4"/>
      <c r="K23" s="1"/>
      <c r="O23" s="4">
        <v>45181</v>
      </c>
      <c r="P23" s="55">
        <v>49</v>
      </c>
    </row>
    <row r="24" spans="2:16" x14ac:dyDescent="0.35">
      <c r="B24" s="4">
        <v>44956</v>
      </c>
      <c r="C24" s="1">
        <v>31.98</v>
      </c>
      <c r="G24" s="4">
        <v>44376</v>
      </c>
      <c r="H24" s="10">
        <v>108.85</v>
      </c>
      <c r="J24" s="4"/>
      <c r="K24" s="1"/>
      <c r="O24" s="4">
        <v>45182</v>
      </c>
      <c r="P24" s="55">
        <v>48.73</v>
      </c>
    </row>
    <row r="25" spans="2:16" x14ac:dyDescent="0.35">
      <c r="B25" s="4">
        <v>44957</v>
      </c>
      <c r="C25" s="1">
        <v>31.72</v>
      </c>
      <c r="G25" s="4">
        <v>44377</v>
      </c>
      <c r="H25" s="10">
        <v>109.03</v>
      </c>
      <c r="J25" s="4"/>
      <c r="K25" s="1"/>
      <c r="O25" s="4">
        <v>45183</v>
      </c>
      <c r="P25" s="55">
        <v>48.78</v>
      </c>
    </row>
    <row r="26" spans="2:16" x14ac:dyDescent="0.35">
      <c r="B26" s="4">
        <v>44958</v>
      </c>
      <c r="C26" s="1">
        <v>32</v>
      </c>
      <c r="G26" s="4">
        <v>44378</v>
      </c>
      <c r="H26" s="10">
        <v>109</v>
      </c>
      <c r="J26" s="4"/>
      <c r="K26" s="1"/>
      <c r="O26" s="4">
        <v>45184</v>
      </c>
      <c r="P26" s="55">
        <v>49.38</v>
      </c>
    </row>
    <row r="27" spans="2:16" x14ac:dyDescent="0.35">
      <c r="B27" s="4">
        <v>44959</v>
      </c>
      <c r="C27" s="1">
        <v>32</v>
      </c>
      <c r="G27" s="4">
        <v>44379</v>
      </c>
      <c r="H27" s="10">
        <v>109.02</v>
      </c>
      <c r="J27" s="4"/>
      <c r="K27" s="1"/>
      <c r="O27" s="4">
        <v>45187</v>
      </c>
      <c r="P27" s="55">
        <v>49.46</v>
      </c>
    </row>
    <row r="28" spans="2:16" x14ac:dyDescent="0.35">
      <c r="B28" s="4">
        <v>44960</v>
      </c>
      <c r="C28" s="1">
        <v>31.62</v>
      </c>
      <c r="G28" s="4">
        <v>44382</v>
      </c>
      <c r="H28" s="10">
        <v>109.04</v>
      </c>
      <c r="J28" s="4"/>
      <c r="K28" s="1"/>
      <c r="O28" s="4">
        <v>45188</v>
      </c>
      <c r="P28" s="55">
        <v>48.84</v>
      </c>
    </row>
    <row r="29" spans="2:16" x14ac:dyDescent="0.35">
      <c r="B29" s="4">
        <v>44963</v>
      </c>
      <c r="C29" s="1">
        <v>31.28</v>
      </c>
      <c r="G29" s="4">
        <v>44383</v>
      </c>
      <c r="H29" s="10">
        <v>108.77500000000001</v>
      </c>
      <c r="J29" s="4"/>
      <c r="K29" s="1"/>
      <c r="O29" s="4">
        <v>45189</v>
      </c>
      <c r="P29" s="55">
        <v>48.5</v>
      </c>
    </row>
    <row r="30" spans="2:16" x14ac:dyDescent="0.35">
      <c r="B30" s="4">
        <v>44964</v>
      </c>
      <c r="C30" s="1">
        <v>31.14</v>
      </c>
      <c r="G30" s="4">
        <v>44384</v>
      </c>
      <c r="H30" s="10">
        <v>108.955</v>
      </c>
      <c r="J30" s="4"/>
      <c r="K30" s="1"/>
      <c r="O30" s="4">
        <v>45190</v>
      </c>
      <c r="P30" s="55">
        <v>48.1</v>
      </c>
    </row>
    <row r="31" spans="2:16" x14ac:dyDescent="0.35">
      <c r="B31" s="4">
        <v>44965</v>
      </c>
      <c r="C31" s="1">
        <v>31</v>
      </c>
      <c r="G31" s="4">
        <v>44385</v>
      </c>
      <c r="H31" s="10">
        <v>109.005</v>
      </c>
      <c r="J31" s="4"/>
      <c r="K31" s="1"/>
      <c r="O31" s="4">
        <v>45191</v>
      </c>
      <c r="P31" s="55">
        <v>47.75</v>
      </c>
    </row>
    <row r="32" spans="2:16" x14ac:dyDescent="0.35">
      <c r="B32" s="4">
        <v>44966</v>
      </c>
      <c r="C32" s="1">
        <v>29.5</v>
      </c>
      <c r="G32" s="4">
        <v>44386</v>
      </c>
      <c r="H32" s="10">
        <v>108.895</v>
      </c>
      <c r="J32" s="4"/>
      <c r="K32" s="1"/>
      <c r="O32" s="4">
        <v>45194</v>
      </c>
      <c r="P32" s="55">
        <v>47.34</v>
      </c>
    </row>
    <row r="33" spans="2:16" x14ac:dyDescent="0.35">
      <c r="B33" s="4">
        <v>44967</v>
      </c>
      <c r="C33" s="1">
        <v>26</v>
      </c>
      <c r="G33" s="4">
        <v>44389</v>
      </c>
      <c r="H33" s="10">
        <v>108.92</v>
      </c>
      <c r="J33" s="4"/>
      <c r="K33" s="1"/>
      <c r="O33" s="4">
        <v>45195</v>
      </c>
      <c r="P33" s="55">
        <v>47.04</v>
      </c>
    </row>
    <row r="34" spans="2:16" x14ac:dyDescent="0.35">
      <c r="B34" s="4">
        <v>44970</v>
      </c>
      <c r="C34" s="1">
        <v>24.61</v>
      </c>
      <c r="G34" s="4">
        <v>44390</v>
      </c>
      <c r="H34" s="10">
        <v>108.97</v>
      </c>
      <c r="J34" s="4"/>
      <c r="K34" s="1"/>
      <c r="O34" s="4">
        <v>45196</v>
      </c>
      <c r="P34" s="55">
        <v>46.42</v>
      </c>
    </row>
    <row r="35" spans="2:16" x14ac:dyDescent="0.35">
      <c r="B35" s="4">
        <v>44971</v>
      </c>
      <c r="C35" s="1">
        <v>24.55</v>
      </c>
      <c r="G35" s="4">
        <v>44391</v>
      </c>
      <c r="H35" s="10">
        <v>108.925</v>
      </c>
      <c r="J35" s="4"/>
      <c r="K35" s="1"/>
      <c r="O35" s="4">
        <v>45197</v>
      </c>
      <c r="P35" s="55">
        <v>45.28</v>
      </c>
    </row>
    <row r="36" spans="2:16" x14ac:dyDescent="0.35">
      <c r="B36" s="4">
        <v>44972</v>
      </c>
      <c r="C36" s="1">
        <v>24.65</v>
      </c>
      <c r="G36" s="4">
        <v>44392</v>
      </c>
      <c r="H36" s="10">
        <v>109.265</v>
      </c>
      <c r="J36" s="4"/>
      <c r="K36" s="1"/>
      <c r="O36" s="4">
        <v>45198</v>
      </c>
      <c r="P36" s="55">
        <v>45.25</v>
      </c>
    </row>
    <row r="37" spans="2:16" x14ac:dyDescent="0.35">
      <c r="B37" s="4">
        <v>44973</v>
      </c>
      <c r="C37" s="1">
        <v>24.89</v>
      </c>
      <c r="G37" s="4">
        <v>44393</v>
      </c>
      <c r="H37" s="10">
        <v>108.995</v>
      </c>
      <c r="J37" s="4"/>
      <c r="K37" s="1"/>
      <c r="O37" s="4">
        <v>45201</v>
      </c>
      <c r="P37" s="55">
        <v>44.75</v>
      </c>
    </row>
    <row r="38" spans="2:16" x14ac:dyDescent="0.35">
      <c r="B38" s="4">
        <v>44974</v>
      </c>
      <c r="C38" s="1">
        <v>24.52</v>
      </c>
      <c r="G38" s="4">
        <v>44396</v>
      </c>
      <c r="H38" s="10">
        <v>109.075</v>
      </c>
      <c r="J38" s="4"/>
      <c r="K38" s="1"/>
      <c r="O38" s="4">
        <v>45202</v>
      </c>
      <c r="P38" s="55">
        <v>43.11</v>
      </c>
    </row>
    <row r="39" spans="2:16" x14ac:dyDescent="0.35">
      <c r="B39" s="4">
        <v>44977</v>
      </c>
      <c r="C39" s="1">
        <v>24.15</v>
      </c>
      <c r="G39" s="4">
        <v>44397</v>
      </c>
      <c r="H39" s="10">
        <v>106.80500000000001</v>
      </c>
      <c r="J39" s="4"/>
      <c r="K39" s="1"/>
      <c r="O39" s="4">
        <v>45203</v>
      </c>
      <c r="P39" s="55">
        <v>42</v>
      </c>
    </row>
    <row r="40" spans="2:16" x14ac:dyDescent="0.35">
      <c r="B40" s="4">
        <v>44978</v>
      </c>
      <c r="C40" s="1">
        <v>23.94</v>
      </c>
      <c r="G40" s="4">
        <v>44398</v>
      </c>
      <c r="H40" s="10">
        <v>109.31</v>
      </c>
      <c r="J40" s="4"/>
      <c r="K40" s="1"/>
      <c r="O40" s="4">
        <v>45204</v>
      </c>
      <c r="P40" s="55">
        <v>41.07</v>
      </c>
    </row>
    <row r="41" spans="2:16" x14ac:dyDescent="0.35">
      <c r="B41" s="4">
        <v>44979</v>
      </c>
      <c r="C41" s="1">
        <v>24.23</v>
      </c>
      <c r="G41" s="4">
        <v>44399</v>
      </c>
      <c r="H41" s="10">
        <v>108.605</v>
      </c>
      <c r="J41" s="4"/>
      <c r="K41" s="1"/>
      <c r="O41" s="4">
        <v>45205</v>
      </c>
      <c r="P41" s="55">
        <v>40.840000000000003</v>
      </c>
    </row>
    <row r="42" spans="2:16" x14ac:dyDescent="0.35">
      <c r="B42" s="4">
        <v>44980</v>
      </c>
      <c r="C42" s="1">
        <v>24.22</v>
      </c>
      <c r="G42" s="4">
        <v>44400</v>
      </c>
      <c r="H42" s="10">
        <v>109.02500000000001</v>
      </c>
      <c r="J42" s="4"/>
      <c r="K42" s="1"/>
      <c r="O42" s="4">
        <v>45208</v>
      </c>
      <c r="P42" s="55">
        <v>40.479999999999997</v>
      </c>
    </row>
    <row r="43" spans="2:16" x14ac:dyDescent="0.35">
      <c r="B43" s="4">
        <v>44981</v>
      </c>
      <c r="C43" s="1">
        <v>24.18</v>
      </c>
      <c r="G43" s="4">
        <v>44403</v>
      </c>
      <c r="H43" s="10">
        <v>108.535</v>
      </c>
      <c r="J43" s="4"/>
      <c r="K43" s="1"/>
      <c r="O43" s="4">
        <v>45209</v>
      </c>
      <c r="P43" s="55">
        <v>42.2</v>
      </c>
    </row>
    <row r="44" spans="2:16" x14ac:dyDescent="0.35">
      <c r="B44" s="4">
        <v>44984</v>
      </c>
      <c r="C44" s="1">
        <v>24.16</v>
      </c>
      <c r="G44" s="4">
        <v>44404</v>
      </c>
      <c r="H44" s="10">
        <v>108.595</v>
      </c>
      <c r="J44" s="4"/>
      <c r="K44" s="1"/>
      <c r="O44" s="4">
        <v>45210</v>
      </c>
      <c r="P44" s="55">
        <v>42.34</v>
      </c>
    </row>
    <row r="45" spans="2:16" x14ac:dyDescent="0.35">
      <c r="B45" s="4">
        <v>44985</v>
      </c>
      <c r="C45" s="1">
        <v>24.27</v>
      </c>
      <c r="G45" s="4">
        <v>44405</v>
      </c>
      <c r="H45" s="10">
        <v>108.43</v>
      </c>
      <c r="J45" s="4"/>
      <c r="K45" s="1"/>
      <c r="O45" s="4">
        <v>45211</v>
      </c>
      <c r="P45" s="55">
        <v>41.74</v>
      </c>
    </row>
    <row r="46" spans="2:16" x14ac:dyDescent="0.35">
      <c r="B46" s="4">
        <v>44986</v>
      </c>
      <c r="C46" s="1">
        <v>24.09</v>
      </c>
      <c r="G46" s="4">
        <v>44406</v>
      </c>
      <c r="H46" s="10">
        <v>108.595</v>
      </c>
      <c r="J46" s="4"/>
      <c r="K46" s="1"/>
      <c r="O46" s="4">
        <v>45212</v>
      </c>
      <c r="P46" s="55">
        <v>41.18</v>
      </c>
    </row>
    <row r="47" spans="2:16" x14ac:dyDescent="0.35">
      <c r="B47" s="4">
        <v>44987</v>
      </c>
      <c r="C47" s="1">
        <v>23.91</v>
      </c>
      <c r="G47" s="4">
        <v>44407</v>
      </c>
      <c r="H47" s="10">
        <v>108.545</v>
      </c>
      <c r="J47" s="4"/>
      <c r="K47" s="1"/>
      <c r="O47" s="4">
        <v>45215</v>
      </c>
      <c r="P47" s="55">
        <v>41.74</v>
      </c>
    </row>
    <row r="48" spans="2:16" x14ac:dyDescent="0.35">
      <c r="B48" s="4">
        <v>44988</v>
      </c>
      <c r="C48" s="1">
        <v>23.75</v>
      </c>
      <c r="G48" s="4">
        <v>44410</v>
      </c>
      <c r="H48" s="10">
        <v>108.605</v>
      </c>
      <c r="J48" s="4"/>
      <c r="K48" s="1"/>
      <c r="O48" s="4">
        <v>45216</v>
      </c>
      <c r="P48" s="55">
        <v>36</v>
      </c>
    </row>
    <row r="49" spans="2:16" x14ac:dyDescent="0.35">
      <c r="B49" s="4">
        <v>44991</v>
      </c>
      <c r="C49" s="1">
        <v>23.98</v>
      </c>
      <c r="G49" s="4">
        <v>44411</v>
      </c>
      <c r="H49" s="10">
        <v>108.785</v>
      </c>
      <c r="J49" s="4"/>
      <c r="K49" s="1"/>
      <c r="O49" s="4">
        <v>45217</v>
      </c>
      <c r="P49" s="55">
        <v>35.75</v>
      </c>
    </row>
    <row r="50" spans="2:16" x14ac:dyDescent="0.35">
      <c r="B50" s="4">
        <v>44992</v>
      </c>
      <c r="C50" s="1">
        <v>23.98</v>
      </c>
      <c r="G50" s="4">
        <v>44412</v>
      </c>
      <c r="H50" s="10">
        <v>108.795</v>
      </c>
      <c r="J50" s="4"/>
      <c r="K50" s="1"/>
      <c r="O50" s="4">
        <v>45218</v>
      </c>
      <c r="P50" s="55">
        <v>36.78</v>
      </c>
    </row>
    <row r="51" spans="2:16" x14ac:dyDescent="0.35">
      <c r="B51" s="4">
        <v>44993</v>
      </c>
      <c r="C51" s="1">
        <v>23.97</v>
      </c>
      <c r="G51" s="4">
        <v>44413</v>
      </c>
      <c r="H51" s="10">
        <v>108.675</v>
      </c>
      <c r="J51" s="4"/>
      <c r="K51" s="1"/>
      <c r="O51" s="4">
        <v>45219</v>
      </c>
      <c r="P51" s="55">
        <v>37.229999999999997</v>
      </c>
    </row>
    <row r="52" spans="2:16" x14ac:dyDescent="0.35">
      <c r="B52" s="4">
        <v>44994</v>
      </c>
      <c r="C52" s="1">
        <v>23.92</v>
      </c>
      <c r="G52" s="4">
        <v>44414</v>
      </c>
      <c r="H52" s="10">
        <v>108.465</v>
      </c>
      <c r="J52" s="4"/>
      <c r="K52" s="1"/>
      <c r="O52" s="4">
        <v>45222</v>
      </c>
      <c r="P52" s="55">
        <v>36.94</v>
      </c>
    </row>
    <row r="53" spans="2:16" x14ac:dyDescent="0.35">
      <c r="B53" s="4">
        <v>44995</v>
      </c>
      <c r="C53" s="1">
        <v>23.95</v>
      </c>
      <c r="G53" s="4">
        <v>44417</v>
      </c>
      <c r="H53" s="10">
        <v>108.47499999999999</v>
      </c>
      <c r="J53" s="4"/>
      <c r="K53" s="1"/>
      <c r="O53" s="4">
        <v>45223</v>
      </c>
      <c r="P53" s="55">
        <v>37.99</v>
      </c>
    </row>
    <row r="54" spans="2:16" x14ac:dyDescent="0.35">
      <c r="B54" s="4">
        <v>44998</v>
      </c>
      <c r="C54" s="1">
        <v>23.83</v>
      </c>
      <c r="G54" s="4">
        <v>44418</v>
      </c>
      <c r="H54" s="10">
        <v>108.38500000000001</v>
      </c>
      <c r="J54" s="4"/>
      <c r="K54" s="1"/>
      <c r="O54" s="4">
        <v>45224</v>
      </c>
      <c r="P54" s="55">
        <v>37.65</v>
      </c>
    </row>
    <row r="55" spans="2:16" x14ac:dyDescent="0.35">
      <c r="B55" s="4">
        <v>44999</v>
      </c>
      <c r="C55" s="1">
        <v>23.73</v>
      </c>
      <c r="G55" s="4">
        <v>44419</v>
      </c>
      <c r="H55" s="10">
        <v>108.265</v>
      </c>
      <c r="J55" s="4"/>
      <c r="K55" s="1"/>
      <c r="O55" s="4">
        <v>45225</v>
      </c>
      <c r="P55" s="55">
        <v>38.35</v>
      </c>
    </row>
    <row r="56" spans="2:16" x14ac:dyDescent="0.35">
      <c r="B56" s="4">
        <v>45000</v>
      </c>
      <c r="C56" s="1">
        <v>23.64</v>
      </c>
      <c r="G56" s="4">
        <v>44420</v>
      </c>
      <c r="H56" s="10">
        <v>108.265</v>
      </c>
      <c r="J56" s="4"/>
      <c r="K56" s="1"/>
      <c r="O56" s="4">
        <v>45226</v>
      </c>
      <c r="P56" s="55">
        <v>38.15</v>
      </c>
    </row>
    <row r="57" spans="2:16" x14ac:dyDescent="0.35">
      <c r="B57" s="4">
        <v>45001</v>
      </c>
      <c r="C57" s="1">
        <v>23.21</v>
      </c>
      <c r="G57" s="4">
        <v>44421</v>
      </c>
      <c r="H57" s="10">
        <v>108.515</v>
      </c>
      <c r="J57" s="4"/>
      <c r="K57" s="1"/>
      <c r="O57" s="4">
        <v>45229</v>
      </c>
      <c r="P57" s="55">
        <v>37.64</v>
      </c>
    </row>
    <row r="58" spans="2:16" x14ac:dyDescent="0.35">
      <c r="B58" s="4">
        <v>45002</v>
      </c>
      <c r="C58" s="1">
        <v>23.22</v>
      </c>
      <c r="G58" s="4">
        <v>44424</v>
      </c>
      <c r="H58" s="10">
        <v>108.655</v>
      </c>
      <c r="J58" s="4"/>
      <c r="K58" s="1"/>
      <c r="O58" s="4">
        <v>45230</v>
      </c>
      <c r="P58" s="55">
        <v>40.22</v>
      </c>
    </row>
    <row r="59" spans="2:16" x14ac:dyDescent="0.35">
      <c r="B59" s="4">
        <v>45005</v>
      </c>
      <c r="C59" s="1">
        <v>23.13</v>
      </c>
      <c r="G59" s="4">
        <v>44425</v>
      </c>
      <c r="H59" s="10">
        <v>108.595</v>
      </c>
      <c r="J59" s="4"/>
      <c r="K59" s="1"/>
      <c r="O59" s="4">
        <v>45231</v>
      </c>
      <c r="P59" s="55">
        <v>40.89</v>
      </c>
    </row>
    <row r="60" spans="2:16" x14ac:dyDescent="0.35">
      <c r="B60" s="4">
        <v>45006</v>
      </c>
      <c r="C60" s="1">
        <v>23.13</v>
      </c>
      <c r="G60" s="4">
        <v>44426</v>
      </c>
      <c r="H60" s="10">
        <v>108.565</v>
      </c>
      <c r="J60" s="4"/>
      <c r="K60" s="1"/>
      <c r="O60" s="4">
        <v>45232</v>
      </c>
      <c r="P60" s="55">
        <v>41.55</v>
      </c>
    </row>
    <row r="61" spans="2:16" x14ac:dyDescent="0.35">
      <c r="B61" s="4">
        <v>45007</v>
      </c>
      <c r="C61" s="1">
        <v>23.29</v>
      </c>
      <c r="G61" s="4">
        <v>44427</v>
      </c>
      <c r="H61" s="10">
        <v>108.465</v>
      </c>
      <c r="J61" s="4"/>
      <c r="K61" s="1"/>
      <c r="O61" s="4">
        <v>45233</v>
      </c>
      <c r="P61" s="55">
        <v>39.9</v>
      </c>
    </row>
    <row r="62" spans="2:16" x14ac:dyDescent="0.35">
      <c r="B62" s="4">
        <v>45008</v>
      </c>
      <c r="C62" s="1">
        <v>23.31</v>
      </c>
      <c r="G62" s="4">
        <v>44428</v>
      </c>
      <c r="H62" s="10">
        <v>108.395</v>
      </c>
      <c r="J62" s="4"/>
      <c r="K62" s="1"/>
      <c r="O62" s="4">
        <v>45236</v>
      </c>
      <c r="P62" s="55">
        <v>40.950000000000003</v>
      </c>
    </row>
    <row r="63" spans="2:16" x14ac:dyDescent="0.35">
      <c r="B63" s="4">
        <v>45009</v>
      </c>
      <c r="C63" s="1">
        <v>23.32</v>
      </c>
      <c r="G63" s="4">
        <v>44431</v>
      </c>
      <c r="H63" s="10">
        <v>108.435</v>
      </c>
      <c r="J63" s="4"/>
      <c r="K63" s="1"/>
      <c r="O63" s="4">
        <v>45237</v>
      </c>
      <c r="P63" s="55">
        <v>41.6</v>
      </c>
    </row>
    <row r="64" spans="2:16" x14ac:dyDescent="0.35">
      <c r="B64" s="4">
        <v>45012</v>
      </c>
      <c r="C64" s="1">
        <v>23</v>
      </c>
      <c r="G64" s="4">
        <v>44432</v>
      </c>
      <c r="H64" s="10">
        <v>109.07</v>
      </c>
      <c r="J64" s="4"/>
      <c r="K64" s="1"/>
      <c r="O64" s="4">
        <v>45238</v>
      </c>
      <c r="P64" s="55">
        <v>41.95</v>
      </c>
    </row>
    <row r="65" spans="2:16" x14ac:dyDescent="0.35">
      <c r="B65" s="4">
        <v>45013</v>
      </c>
      <c r="C65" s="1">
        <v>23</v>
      </c>
      <c r="G65" s="4">
        <v>44433</v>
      </c>
      <c r="H65" s="10">
        <v>108.785</v>
      </c>
      <c r="J65" s="4"/>
      <c r="K65" s="1"/>
      <c r="O65" s="4">
        <v>45239</v>
      </c>
      <c r="P65" s="55">
        <v>42.06</v>
      </c>
    </row>
    <row r="66" spans="2:16" x14ac:dyDescent="0.35">
      <c r="B66" s="4">
        <v>45014</v>
      </c>
      <c r="C66" s="1">
        <v>24.72</v>
      </c>
      <c r="G66" s="4">
        <v>44434</v>
      </c>
      <c r="H66" s="10">
        <v>109.11499999999999</v>
      </c>
      <c r="J66" s="4"/>
      <c r="K66" s="1"/>
      <c r="O66" s="4">
        <v>45240</v>
      </c>
      <c r="P66" s="55">
        <v>40.549999999999997</v>
      </c>
    </row>
    <row r="67" spans="2:16" x14ac:dyDescent="0.35">
      <c r="B67" s="4">
        <v>45015</v>
      </c>
      <c r="C67" s="1">
        <v>23</v>
      </c>
      <c r="G67" s="4">
        <v>44435</v>
      </c>
      <c r="H67" s="10">
        <v>109.19</v>
      </c>
      <c r="J67" s="4"/>
      <c r="K67" s="1"/>
      <c r="O67" s="4">
        <v>45243</v>
      </c>
      <c r="P67" s="55">
        <v>40.35</v>
      </c>
    </row>
    <row r="68" spans="2:16" x14ac:dyDescent="0.35">
      <c r="B68" s="4">
        <v>45016</v>
      </c>
      <c r="C68" s="1">
        <v>23</v>
      </c>
      <c r="G68" s="4">
        <v>44438</v>
      </c>
      <c r="H68" s="10">
        <v>109.08499999999999</v>
      </c>
      <c r="J68" s="4"/>
      <c r="K68" s="1"/>
      <c r="O68" s="4">
        <v>45244</v>
      </c>
      <c r="P68" s="55">
        <v>40.200000000000003</v>
      </c>
    </row>
    <row r="69" spans="2:16" x14ac:dyDescent="0.35">
      <c r="B69" s="4">
        <v>45019</v>
      </c>
      <c r="C69" s="1">
        <v>23</v>
      </c>
      <c r="G69" s="4">
        <v>44439</v>
      </c>
      <c r="H69" s="10">
        <v>109.86</v>
      </c>
      <c r="J69" s="4"/>
      <c r="K69" s="1"/>
      <c r="O69" s="4">
        <v>45245</v>
      </c>
      <c r="P69" s="55">
        <v>40.35</v>
      </c>
    </row>
    <row r="70" spans="2:16" x14ac:dyDescent="0.35">
      <c r="B70" s="4">
        <v>45020</v>
      </c>
      <c r="C70" s="1">
        <v>23</v>
      </c>
      <c r="G70" s="4">
        <v>44440</v>
      </c>
      <c r="H70" s="10">
        <v>110.035</v>
      </c>
      <c r="J70" s="4"/>
      <c r="K70" s="1"/>
      <c r="O70" s="4">
        <v>45246</v>
      </c>
      <c r="P70" s="55">
        <v>40.4</v>
      </c>
    </row>
    <row r="71" spans="2:16" x14ac:dyDescent="0.35">
      <c r="B71" s="4">
        <v>45021</v>
      </c>
      <c r="C71" s="1">
        <v>23</v>
      </c>
      <c r="G71" s="4">
        <v>44441</v>
      </c>
      <c r="H71" s="10">
        <v>110.145</v>
      </c>
      <c r="J71" s="4"/>
      <c r="K71" s="1"/>
      <c r="O71" s="4">
        <v>45247</v>
      </c>
      <c r="P71" s="55">
        <v>40.5</v>
      </c>
    </row>
    <row r="72" spans="2:16" x14ac:dyDescent="0.35">
      <c r="B72" s="4">
        <v>45022</v>
      </c>
      <c r="C72" s="1">
        <v>23</v>
      </c>
      <c r="G72" s="4">
        <v>44442</v>
      </c>
      <c r="H72" s="10">
        <v>110.28</v>
      </c>
      <c r="J72" s="4"/>
      <c r="K72" s="1"/>
      <c r="O72" s="4">
        <v>45250</v>
      </c>
      <c r="P72" s="55">
        <v>40.4</v>
      </c>
    </row>
    <row r="73" spans="2:16" x14ac:dyDescent="0.35">
      <c r="B73" s="4">
        <v>45027</v>
      </c>
      <c r="C73" s="1">
        <v>23</v>
      </c>
      <c r="G73" s="4">
        <v>44445</v>
      </c>
      <c r="H73" s="10">
        <v>110.08499999999999</v>
      </c>
      <c r="J73" s="4"/>
      <c r="K73" s="1"/>
      <c r="O73" s="4">
        <v>45251</v>
      </c>
      <c r="P73" s="55">
        <v>40.6</v>
      </c>
    </row>
    <row r="74" spans="2:16" x14ac:dyDescent="0.35">
      <c r="B74" s="4">
        <v>45028</v>
      </c>
      <c r="C74" s="1">
        <v>23</v>
      </c>
      <c r="G74" s="4">
        <v>44446</v>
      </c>
      <c r="H74" s="10">
        <v>110.125</v>
      </c>
      <c r="J74" s="4"/>
      <c r="K74" s="1"/>
      <c r="O74" s="4">
        <v>45252</v>
      </c>
      <c r="P74" s="55">
        <v>40.700000000000003</v>
      </c>
    </row>
    <row r="75" spans="2:16" x14ac:dyDescent="0.35">
      <c r="B75" s="4">
        <v>45029</v>
      </c>
      <c r="C75" s="1">
        <v>23</v>
      </c>
      <c r="G75" s="4">
        <v>44447</v>
      </c>
      <c r="H75" s="10">
        <v>109.985</v>
      </c>
      <c r="J75" s="4"/>
      <c r="K75" s="1"/>
      <c r="O75" s="4">
        <v>45253</v>
      </c>
      <c r="P75" s="55">
        <v>40.450000000000003</v>
      </c>
    </row>
    <row r="76" spans="2:16" x14ac:dyDescent="0.35">
      <c r="B76" s="4">
        <v>45030</v>
      </c>
      <c r="C76" s="1">
        <v>23</v>
      </c>
      <c r="G76" s="4">
        <v>44448</v>
      </c>
      <c r="H76" s="10">
        <v>109.66500000000001</v>
      </c>
      <c r="J76" s="4"/>
      <c r="K76" s="1"/>
      <c r="O76" s="4">
        <v>45254</v>
      </c>
      <c r="P76" s="55">
        <v>40.549999999999997</v>
      </c>
    </row>
    <row r="77" spans="2:16" x14ac:dyDescent="0.35">
      <c r="B77" s="4">
        <v>45033</v>
      </c>
      <c r="C77" s="1">
        <v>23</v>
      </c>
      <c r="G77" s="4">
        <v>44449</v>
      </c>
      <c r="H77" s="10">
        <v>109.72</v>
      </c>
      <c r="J77" s="4"/>
      <c r="K77" s="1"/>
      <c r="O77" s="4">
        <v>45257</v>
      </c>
      <c r="P77" s="55">
        <v>40.5</v>
      </c>
    </row>
    <row r="78" spans="2:16" x14ac:dyDescent="0.35">
      <c r="B78" s="4">
        <v>45034</v>
      </c>
      <c r="C78" s="1">
        <v>23</v>
      </c>
      <c r="G78" s="4">
        <v>44452</v>
      </c>
      <c r="H78" s="10">
        <v>109.82</v>
      </c>
      <c r="J78" s="4"/>
      <c r="K78" s="1"/>
      <c r="O78" s="4">
        <v>45258</v>
      </c>
      <c r="P78" s="55">
        <v>40.6</v>
      </c>
    </row>
    <row r="79" spans="2:16" x14ac:dyDescent="0.35">
      <c r="B79" s="4">
        <v>45035</v>
      </c>
      <c r="C79" s="1">
        <v>23</v>
      </c>
      <c r="G79" s="4">
        <v>44453</v>
      </c>
      <c r="H79" s="10">
        <v>110.09</v>
      </c>
      <c r="J79" s="4"/>
      <c r="K79" s="1"/>
      <c r="O79" s="4">
        <v>45259</v>
      </c>
      <c r="P79" s="55">
        <v>41.8</v>
      </c>
    </row>
    <row r="80" spans="2:16" x14ac:dyDescent="0.35">
      <c r="B80" s="4">
        <v>45036</v>
      </c>
      <c r="C80" s="1">
        <v>23</v>
      </c>
      <c r="G80" s="4">
        <v>44454</v>
      </c>
      <c r="H80" s="10">
        <v>110.295</v>
      </c>
      <c r="J80" s="4"/>
      <c r="K80" s="1"/>
      <c r="O80" s="4">
        <v>45260</v>
      </c>
      <c r="P80" s="55">
        <v>42.83</v>
      </c>
    </row>
    <row r="81" spans="2:16" x14ac:dyDescent="0.35">
      <c r="B81" s="4">
        <v>45037</v>
      </c>
      <c r="C81" s="1">
        <v>23</v>
      </c>
      <c r="G81" s="4">
        <v>44455</v>
      </c>
      <c r="H81" s="10">
        <v>110.64</v>
      </c>
      <c r="J81" s="4"/>
      <c r="K81" s="1"/>
      <c r="O81" s="4">
        <v>45261</v>
      </c>
      <c r="P81" s="55">
        <v>42.6</v>
      </c>
    </row>
    <row r="82" spans="2:16" x14ac:dyDescent="0.35">
      <c r="B82" s="4">
        <v>45040</v>
      </c>
      <c r="C82" s="1">
        <v>23</v>
      </c>
      <c r="G82" s="4">
        <v>44456</v>
      </c>
      <c r="H82" s="10">
        <v>110.435</v>
      </c>
      <c r="J82" s="4"/>
      <c r="K82" s="1"/>
      <c r="O82" s="4">
        <v>45264</v>
      </c>
      <c r="P82" s="55">
        <v>43.56</v>
      </c>
    </row>
    <row r="83" spans="2:16" x14ac:dyDescent="0.35">
      <c r="B83" s="4">
        <v>45041</v>
      </c>
      <c r="C83" s="1">
        <v>23</v>
      </c>
      <c r="G83" s="4">
        <v>44459</v>
      </c>
      <c r="H83" s="10">
        <v>109.83499999999999</v>
      </c>
      <c r="J83" s="4"/>
      <c r="K83" s="1"/>
      <c r="O83" s="4">
        <v>45265</v>
      </c>
      <c r="P83" s="55">
        <v>43.72</v>
      </c>
    </row>
    <row r="84" spans="2:16" x14ac:dyDescent="0.35">
      <c r="B84" s="4">
        <v>45042</v>
      </c>
      <c r="C84" s="1">
        <v>23</v>
      </c>
      <c r="G84" s="4">
        <v>44460</v>
      </c>
      <c r="H84" s="10">
        <v>110.005</v>
      </c>
      <c r="J84" s="4"/>
      <c r="K84" s="1"/>
      <c r="O84" s="4">
        <v>45266</v>
      </c>
      <c r="P84" s="55">
        <v>44.7</v>
      </c>
    </row>
    <row r="85" spans="2:16" x14ac:dyDescent="0.35">
      <c r="B85" s="4">
        <v>45043</v>
      </c>
      <c r="C85" s="1">
        <v>23</v>
      </c>
      <c r="G85" s="4">
        <v>44461</v>
      </c>
      <c r="H85" s="10">
        <v>109.825</v>
      </c>
      <c r="J85" s="4"/>
      <c r="K85" s="1"/>
      <c r="O85" s="4">
        <v>45267</v>
      </c>
      <c r="P85" s="55">
        <v>44.76</v>
      </c>
    </row>
    <row r="86" spans="2:16" x14ac:dyDescent="0.35">
      <c r="B86" s="4">
        <v>45044</v>
      </c>
      <c r="C86" s="1">
        <v>23</v>
      </c>
      <c r="G86" s="4">
        <v>44462</v>
      </c>
      <c r="H86" s="10">
        <v>109.705</v>
      </c>
      <c r="J86" s="4"/>
      <c r="K86" s="1"/>
      <c r="O86" s="4">
        <v>45268</v>
      </c>
      <c r="P86" s="55">
        <v>45.45</v>
      </c>
    </row>
    <row r="87" spans="2:16" x14ac:dyDescent="0.35">
      <c r="B87" s="4">
        <v>45048</v>
      </c>
      <c r="C87" s="1">
        <v>23</v>
      </c>
      <c r="G87" s="4">
        <v>44463</v>
      </c>
      <c r="H87" s="10">
        <v>109.295</v>
      </c>
      <c r="J87" s="4"/>
      <c r="K87" s="1"/>
      <c r="O87" s="4">
        <v>45271</v>
      </c>
      <c r="P87" s="55">
        <v>45.71</v>
      </c>
    </row>
    <row r="88" spans="2:16" x14ac:dyDescent="0.35">
      <c r="B88" s="4">
        <v>45049</v>
      </c>
      <c r="C88" s="1">
        <v>23</v>
      </c>
      <c r="G88" s="4">
        <v>44466</v>
      </c>
      <c r="H88" s="10">
        <v>108.88</v>
      </c>
      <c r="J88" s="4"/>
      <c r="K88" s="1"/>
      <c r="O88" s="4">
        <v>45272</v>
      </c>
      <c r="P88" s="55">
        <v>45.65</v>
      </c>
    </row>
    <row r="89" spans="2:16" x14ac:dyDescent="0.35">
      <c r="B89" s="4">
        <v>45050</v>
      </c>
      <c r="C89" s="1">
        <v>23</v>
      </c>
      <c r="G89" s="4">
        <v>44467</v>
      </c>
      <c r="H89" s="10">
        <v>108.2</v>
      </c>
      <c r="J89" s="4"/>
      <c r="K89" s="1"/>
      <c r="O89" s="4">
        <v>45273</v>
      </c>
      <c r="P89" s="55">
        <v>44.86</v>
      </c>
    </row>
    <row r="90" spans="2:16" x14ac:dyDescent="0.35">
      <c r="B90" s="4">
        <v>45051</v>
      </c>
      <c r="C90" s="1">
        <v>23</v>
      </c>
      <c r="G90" s="4">
        <v>44468</v>
      </c>
      <c r="H90" s="10">
        <v>108.4</v>
      </c>
      <c r="J90" s="4"/>
      <c r="K90" s="1"/>
      <c r="O90" s="4">
        <v>45274</v>
      </c>
      <c r="P90" s="55">
        <v>44.73</v>
      </c>
    </row>
    <row r="91" spans="2:16" x14ac:dyDescent="0.35">
      <c r="B91" s="4">
        <v>45054</v>
      </c>
      <c r="C91" s="1">
        <v>23</v>
      </c>
      <c r="G91" s="4">
        <v>44469</v>
      </c>
      <c r="H91" s="10">
        <v>108.33</v>
      </c>
      <c r="J91" s="4"/>
      <c r="K91" s="1"/>
      <c r="O91" s="4">
        <v>45275</v>
      </c>
      <c r="P91" s="55">
        <v>44.59</v>
      </c>
    </row>
    <row r="92" spans="2:16" x14ac:dyDescent="0.35">
      <c r="B92" s="4">
        <v>45055</v>
      </c>
      <c r="C92" s="1">
        <v>23</v>
      </c>
      <c r="G92" s="4">
        <v>44470</v>
      </c>
      <c r="H92" s="10">
        <v>107.96</v>
      </c>
      <c r="J92" s="4"/>
      <c r="K92" s="1"/>
      <c r="O92" s="4">
        <v>45278</v>
      </c>
      <c r="P92" s="55">
        <v>43.49</v>
      </c>
    </row>
    <row r="93" spans="2:16" x14ac:dyDescent="0.35">
      <c r="B93" s="4">
        <v>45056</v>
      </c>
      <c r="C93" s="1">
        <v>23</v>
      </c>
      <c r="G93" s="4">
        <v>44473</v>
      </c>
      <c r="H93" s="10">
        <v>107.735</v>
      </c>
      <c r="J93" s="4"/>
      <c r="K93" s="1"/>
      <c r="O93" s="4">
        <v>45279</v>
      </c>
      <c r="P93" s="55">
        <v>43.05</v>
      </c>
    </row>
    <row r="94" spans="2:16" x14ac:dyDescent="0.35">
      <c r="B94" s="4">
        <v>45057</v>
      </c>
      <c r="C94" s="1">
        <v>23</v>
      </c>
      <c r="G94" s="4">
        <v>44474</v>
      </c>
      <c r="H94" s="10">
        <v>107.655</v>
      </c>
      <c r="J94" s="4"/>
      <c r="K94" s="1"/>
      <c r="O94" s="4">
        <v>45280</v>
      </c>
      <c r="P94" s="55">
        <v>42.4</v>
      </c>
    </row>
    <row r="95" spans="2:16" x14ac:dyDescent="0.35">
      <c r="B95" s="4">
        <v>45058</v>
      </c>
      <c r="C95" s="1">
        <v>23</v>
      </c>
      <c r="G95" s="4">
        <v>44475</v>
      </c>
      <c r="H95" s="10">
        <v>107.32</v>
      </c>
      <c r="J95" s="4"/>
      <c r="K95" s="1"/>
      <c r="O95" s="4">
        <v>45281</v>
      </c>
      <c r="P95" s="55">
        <v>42.7</v>
      </c>
    </row>
    <row r="96" spans="2:16" x14ac:dyDescent="0.35">
      <c r="B96" s="4">
        <v>45061</v>
      </c>
      <c r="C96" s="1">
        <v>22</v>
      </c>
      <c r="G96" s="4">
        <v>44476</v>
      </c>
      <c r="H96" s="10">
        <v>107.63500000000001</v>
      </c>
      <c r="J96" s="4"/>
      <c r="K96" s="1"/>
      <c r="O96" s="4">
        <v>45282</v>
      </c>
      <c r="P96" s="55">
        <v>44.34</v>
      </c>
    </row>
    <row r="97" spans="2:16" x14ac:dyDescent="0.35">
      <c r="B97" s="4">
        <v>45062</v>
      </c>
      <c r="C97" s="1">
        <v>22</v>
      </c>
      <c r="G97" s="4">
        <v>44477</v>
      </c>
      <c r="H97" s="10">
        <v>107.745</v>
      </c>
      <c r="J97" s="4"/>
      <c r="K97" s="1"/>
      <c r="O97" s="4">
        <v>45287</v>
      </c>
      <c r="P97" s="55">
        <v>43.55</v>
      </c>
    </row>
    <row r="98" spans="2:16" x14ac:dyDescent="0.35">
      <c r="B98" s="4">
        <v>45063</v>
      </c>
      <c r="C98" s="1">
        <v>22.92</v>
      </c>
      <c r="G98" s="4">
        <v>44480</v>
      </c>
      <c r="H98" s="10">
        <v>107.675</v>
      </c>
      <c r="J98" s="4"/>
      <c r="K98" s="1"/>
      <c r="O98" s="4">
        <v>45288</v>
      </c>
      <c r="P98" s="55">
        <v>43.25</v>
      </c>
    </row>
    <row r="99" spans="2:16" x14ac:dyDescent="0.35">
      <c r="B99" s="4">
        <v>45064</v>
      </c>
      <c r="C99" s="1">
        <v>23.12</v>
      </c>
      <c r="G99" s="4">
        <v>44481</v>
      </c>
      <c r="H99" s="10">
        <v>107.4</v>
      </c>
      <c r="J99" s="4"/>
      <c r="K99" s="1"/>
      <c r="O99" s="4">
        <v>45289</v>
      </c>
      <c r="P99" s="55">
        <v>42.55</v>
      </c>
    </row>
    <row r="100" spans="2:16" x14ac:dyDescent="0.35">
      <c r="B100" s="4">
        <v>45065</v>
      </c>
      <c r="C100" s="1">
        <v>25</v>
      </c>
      <c r="G100" s="4">
        <v>44482</v>
      </c>
      <c r="H100" s="10">
        <v>107.63500000000001</v>
      </c>
      <c r="J100" s="4"/>
      <c r="K100" s="1"/>
      <c r="O100" s="4">
        <v>45293</v>
      </c>
      <c r="P100" s="55">
        <v>43.68</v>
      </c>
    </row>
    <row r="101" spans="2:16" x14ac:dyDescent="0.35">
      <c r="B101" s="4">
        <v>45068</v>
      </c>
      <c r="C101" s="1">
        <v>25</v>
      </c>
      <c r="G101" s="4">
        <v>44483</v>
      </c>
      <c r="H101" s="10">
        <v>108.45</v>
      </c>
      <c r="J101" s="4"/>
      <c r="K101" s="1"/>
      <c r="O101" s="4">
        <v>45294</v>
      </c>
      <c r="P101" s="55">
        <v>42.97</v>
      </c>
    </row>
    <row r="102" spans="2:16" x14ac:dyDescent="0.35">
      <c r="B102" s="4">
        <v>45069</v>
      </c>
      <c r="C102" s="1">
        <v>25.75</v>
      </c>
      <c r="G102" s="4">
        <v>44484</v>
      </c>
      <c r="H102" s="10">
        <v>108.63</v>
      </c>
      <c r="J102" s="4"/>
      <c r="K102" s="1"/>
      <c r="O102" s="4">
        <v>45295</v>
      </c>
      <c r="P102" s="55">
        <v>43.22</v>
      </c>
    </row>
    <row r="103" spans="2:16" x14ac:dyDescent="0.35">
      <c r="B103" s="4">
        <v>45070</v>
      </c>
      <c r="C103" s="1">
        <v>25.44</v>
      </c>
      <c r="G103" s="4">
        <v>44487</v>
      </c>
      <c r="H103" s="10">
        <v>108.38500000000001</v>
      </c>
      <c r="J103" s="4"/>
      <c r="K103" s="1"/>
      <c r="O103" s="4">
        <v>45296</v>
      </c>
      <c r="P103" s="55">
        <v>43.1</v>
      </c>
    </row>
    <row r="104" spans="2:16" x14ac:dyDescent="0.35">
      <c r="B104" s="4">
        <v>45071</v>
      </c>
      <c r="C104" s="1">
        <v>25.18</v>
      </c>
      <c r="G104">
        <v>44488</v>
      </c>
      <c r="H104">
        <v>108.405</v>
      </c>
      <c r="J104" s="4"/>
      <c r="K104" s="1"/>
    </row>
    <row r="105" spans="2:16" x14ac:dyDescent="0.35">
      <c r="B105" s="4">
        <v>45072</v>
      </c>
      <c r="C105" s="1">
        <v>25</v>
      </c>
      <c r="G105">
        <v>44489</v>
      </c>
      <c r="H105">
        <v>108.25</v>
      </c>
      <c r="J105" s="4"/>
      <c r="K105" s="1"/>
    </row>
    <row r="106" spans="2:16" x14ac:dyDescent="0.35">
      <c r="B106" s="4">
        <v>45075</v>
      </c>
      <c r="C106" s="1">
        <v>25</v>
      </c>
      <c r="G106">
        <v>44490</v>
      </c>
      <c r="H106">
        <v>108.155</v>
      </c>
      <c r="J106" s="4"/>
      <c r="K106" s="1"/>
    </row>
    <row r="107" spans="2:16" x14ac:dyDescent="0.35">
      <c r="B107" s="4">
        <v>45076</v>
      </c>
      <c r="C107" s="1">
        <v>25</v>
      </c>
      <c r="G107">
        <v>44491</v>
      </c>
      <c r="H107">
        <v>107.855</v>
      </c>
      <c r="J107" s="4"/>
      <c r="K107" s="1"/>
    </row>
    <row r="108" spans="2:16" x14ac:dyDescent="0.35">
      <c r="B108" s="4">
        <v>45077</v>
      </c>
      <c r="C108" s="1">
        <v>25</v>
      </c>
      <c r="G108">
        <v>44494</v>
      </c>
      <c r="H108">
        <v>107.75</v>
      </c>
      <c r="J108" s="4"/>
      <c r="K108" s="1"/>
    </row>
    <row r="109" spans="2:16" x14ac:dyDescent="0.35">
      <c r="B109" s="4">
        <v>45078</v>
      </c>
      <c r="C109" s="1">
        <v>25</v>
      </c>
      <c r="G109">
        <v>44495</v>
      </c>
      <c r="H109">
        <v>107.765</v>
      </c>
      <c r="J109" s="4"/>
      <c r="K109" s="1"/>
    </row>
    <row r="110" spans="2:16" x14ac:dyDescent="0.35">
      <c r="B110" s="4">
        <v>45079</v>
      </c>
      <c r="C110" s="1">
        <v>25</v>
      </c>
      <c r="G110">
        <v>44496</v>
      </c>
      <c r="H110">
        <v>107.955</v>
      </c>
      <c r="J110" s="4"/>
      <c r="K110" s="1"/>
    </row>
    <row r="111" spans="2:16" x14ac:dyDescent="0.35">
      <c r="B111" s="4">
        <v>45082</v>
      </c>
      <c r="C111" s="1">
        <v>25</v>
      </c>
      <c r="G111">
        <v>44497</v>
      </c>
      <c r="H111">
        <v>108</v>
      </c>
      <c r="J111" s="4"/>
      <c r="K111" s="1"/>
    </row>
    <row r="112" spans="2:16" x14ac:dyDescent="0.35">
      <c r="B112" s="4">
        <v>45083</v>
      </c>
      <c r="C112" s="1">
        <v>25</v>
      </c>
      <c r="G112">
        <v>44498</v>
      </c>
      <c r="H112">
        <v>107.925</v>
      </c>
      <c r="J112" s="4"/>
      <c r="K112" s="1"/>
    </row>
    <row r="113" spans="2:11" x14ac:dyDescent="0.35">
      <c r="B113" s="4">
        <v>45084</v>
      </c>
      <c r="C113" s="1">
        <v>25</v>
      </c>
      <c r="G113">
        <v>44501</v>
      </c>
      <c r="H113">
        <v>107.63</v>
      </c>
      <c r="J113" s="4"/>
      <c r="K113" s="1"/>
    </row>
    <row r="114" spans="2:11" x14ac:dyDescent="0.35">
      <c r="B114" s="4">
        <v>45085</v>
      </c>
      <c r="C114" s="1">
        <v>25</v>
      </c>
      <c r="G114">
        <v>44502</v>
      </c>
      <c r="H114">
        <v>105.33</v>
      </c>
      <c r="J114" s="4"/>
      <c r="K114" s="1"/>
    </row>
    <row r="115" spans="2:11" x14ac:dyDescent="0.35">
      <c r="B115" s="4">
        <v>45086</v>
      </c>
      <c r="C115" s="1">
        <v>25</v>
      </c>
      <c r="G115">
        <v>44503</v>
      </c>
      <c r="H115">
        <v>106.77500000000001</v>
      </c>
      <c r="J115" s="4"/>
      <c r="K115" s="1"/>
    </row>
    <row r="116" spans="2:11" x14ac:dyDescent="0.35">
      <c r="B116" s="4">
        <v>45089</v>
      </c>
      <c r="C116" s="1">
        <v>25</v>
      </c>
      <c r="G116">
        <v>44504</v>
      </c>
      <c r="H116">
        <v>106.465</v>
      </c>
      <c r="J116" s="4"/>
      <c r="K116" s="1"/>
    </row>
    <row r="117" spans="2:11" x14ac:dyDescent="0.35">
      <c r="B117" s="4">
        <v>45090</v>
      </c>
      <c r="C117" s="1">
        <v>25</v>
      </c>
      <c r="G117">
        <v>44505</v>
      </c>
      <c r="H117">
        <v>106.715</v>
      </c>
      <c r="J117" s="4"/>
      <c r="K117" s="1"/>
    </row>
    <row r="118" spans="2:11" x14ac:dyDescent="0.35">
      <c r="B118" s="4">
        <v>45091</v>
      </c>
      <c r="C118" s="1">
        <v>25.03</v>
      </c>
      <c r="G118">
        <v>44508</v>
      </c>
      <c r="H118">
        <v>106.965</v>
      </c>
      <c r="J118" s="4"/>
      <c r="K118" s="1"/>
    </row>
    <row r="119" spans="2:11" x14ac:dyDescent="0.35">
      <c r="B119" s="4">
        <v>45092</v>
      </c>
      <c r="C119" s="1">
        <v>28</v>
      </c>
      <c r="G119">
        <v>44509</v>
      </c>
      <c r="H119">
        <v>106.91500000000001</v>
      </c>
      <c r="J119" s="4"/>
      <c r="K119" s="1"/>
    </row>
    <row r="120" spans="2:11" x14ac:dyDescent="0.35">
      <c r="B120" s="4">
        <v>45093</v>
      </c>
      <c r="C120" s="1">
        <v>30.13</v>
      </c>
      <c r="G120">
        <v>44510</v>
      </c>
      <c r="H120">
        <v>106.715</v>
      </c>
      <c r="J120" s="4"/>
      <c r="K120" s="1"/>
    </row>
    <row r="121" spans="2:11" x14ac:dyDescent="0.35">
      <c r="B121" s="4">
        <v>45096</v>
      </c>
      <c r="C121" s="1">
        <v>31.36</v>
      </c>
      <c r="G121">
        <v>44511</v>
      </c>
      <c r="H121">
        <v>106.125</v>
      </c>
      <c r="J121" s="4"/>
      <c r="K121" s="1"/>
    </row>
    <row r="122" spans="2:11" x14ac:dyDescent="0.35">
      <c r="B122" s="4">
        <v>45097</v>
      </c>
      <c r="C122" s="1">
        <v>33.619999999999997</v>
      </c>
      <c r="G122">
        <v>44512</v>
      </c>
      <c r="H122">
        <v>105.27500000000001</v>
      </c>
      <c r="J122" s="4"/>
      <c r="K122" s="1"/>
    </row>
    <row r="123" spans="2:11" x14ac:dyDescent="0.35">
      <c r="B123" s="4">
        <v>45098</v>
      </c>
      <c r="C123" s="1">
        <v>34.840000000000003</v>
      </c>
      <c r="G123">
        <v>44515</v>
      </c>
      <c r="H123">
        <v>104.32</v>
      </c>
      <c r="J123" s="4"/>
      <c r="K123" s="1"/>
    </row>
    <row r="124" spans="2:11" x14ac:dyDescent="0.35">
      <c r="B124" s="4">
        <v>45099</v>
      </c>
      <c r="C124" s="1">
        <v>36.409999999999997</v>
      </c>
      <c r="G124">
        <v>44516</v>
      </c>
      <c r="H124">
        <v>103.47499999999999</v>
      </c>
      <c r="J124" s="4"/>
      <c r="K124" s="1"/>
    </row>
    <row r="125" spans="2:11" x14ac:dyDescent="0.35">
      <c r="B125" s="4">
        <v>45100</v>
      </c>
      <c r="C125" s="1">
        <v>36.4</v>
      </c>
      <c r="G125">
        <v>44517</v>
      </c>
      <c r="H125">
        <v>103.08499999999999</v>
      </c>
      <c r="J125" s="4"/>
      <c r="K125" s="1"/>
    </row>
    <row r="126" spans="2:11" x14ac:dyDescent="0.35">
      <c r="B126" s="4">
        <v>45103</v>
      </c>
      <c r="C126" s="1">
        <v>39.06</v>
      </c>
      <c r="G126">
        <v>44518</v>
      </c>
      <c r="H126">
        <v>103.765</v>
      </c>
      <c r="J126" s="4"/>
      <c r="K126" s="1"/>
    </row>
    <row r="127" spans="2:11" x14ac:dyDescent="0.35">
      <c r="B127" s="4">
        <v>45104</v>
      </c>
      <c r="C127" s="1">
        <v>37.99</v>
      </c>
      <c r="G127">
        <v>44519</v>
      </c>
      <c r="H127">
        <v>103.675</v>
      </c>
      <c r="J127" s="4"/>
      <c r="K127" s="1"/>
    </row>
    <row r="128" spans="2:11" x14ac:dyDescent="0.35">
      <c r="B128" s="4">
        <v>45105</v>
      </c>
      <c r="C128" s="1">
        <v>36.380000000000003</v>
      </c>
      <c r="G128">
        <v>44522</v>
      </c>
      <c r="H128">
        <v>102.69499999999999</v>
      </c>
      <c r="J128" s="4"/>
      <c r="K128" s="1"/>
    </row>
    <row r="129" spans="2:11" x14ac:dyDescent="0.35">
      <c r="B129" s="4">
        <v>45106</v>
      </c>
      <c r="C129" s="1">
        <v>37.21</v>
      </c>
      <c r="G129">
        <v>44523</v>
      </c>
      <c r="H129">
        <v>100.985</v>
      </c>
      <c r="J129" s="4"/>
      <c r="K129" s="1"/>
    </row>
    <row r="130" spans="2:11" x14ac:dyDescent="0.35">
      <c r="B130" s="4">
        <v>45107</v>
      </c>
      <c r="C130" s="1">
        <v>38.04</v>
      </c>
      <c r="G130">
        <v>44524</v>
      </c>
      <c r="H130">
        <v>101.325</v>
      </c>
      <c r="J130" s="4"/>
      <c r="K130" s="1"/>
    </row>
    <row r="131" spans="2:11" x14ac:dyDescent="0.35">
      <c r="B131" s="4">
        <v>45110</v>
      </c>
      <c r="C131" s="1">
        <v>38.36</v>
      </c>
      <c r="G131">
        <v>44525</v>
      </c>
      <c r="H131">
        <v>101.18</v>
      </c>
      <c r="J131" s="4"/>
      <c r="K131" s="1"/>
    </row>
    <row r="132" spans="2:11" x14ac:dyDescent="0.35">
      <c r="B132" s="4">
        <v>45111</v>
      </c>
      <c r="C132" s="1">
        <v>38.96</v>
      </c>
      <c r="G132">
        <v>44526</v>
      </c>
      <c r="H132">
        <v>100.255</v>
      </c>
      <c r="J132" s="4"/>
      <c r="K132" s="1"/>
    </row>
    <row r="133" spans="2:11" x14ac:dyDescent="0.35">
      <c r="B133" s="4">
        <v>45112</v>
      </c>
      <c r="C133" s="1">
        <v>38</v>
      </c>
      <c r="G133">
        <v>44529</v>
      </c>
      <c r="H133">
        <v>99.75</v>
      </c>
      <c r="J133" s="4"/>
      <c r="K133" s="1"/>
    </row>
    <row r="134" spans="2:11" x14ac:dyDescent="0.35">
      <c r="B134" s="4">
        <v>45113</v>
      </c>
      <c r="C134" s="1">
        <v>38.25</v>
      </c>
      <c r="G134">
        <v>44530</v>
      </c>
      <c r="H134">
        <v>99.27</v>
      </c>
      <c r="J134" s="4"/>
      <c r="K134" s="1"/>
    </row>
    <row r="135" spans="2:11" x14ac:dyDescent="0.35">
      <c r="B135" s="4">
        <v>45114</v>
      </c>
      <c r="C135" s="1">
        <v>37.69</v>
      </c>
      <c r="G135">
        <v>44531</v>
      </c>
      <c r="H135">
        <v>100.52</v>
      </c>
      <c r="J135" s="4"/>
      <c r="K135" s="1"/>
    </row>
    <row r="136" spans="2:11" x14ac:dyDescent="0.35">
      <c r="B136" s="4">
        <v>45117</v>
      </c>
      <c r="C136" s="1">
        <v>37.75</v>
      </c>
      <c r="G136">
        <v>44532</v>
      </c>
      <c r="H136">
        <v>101.06</v>
      </c>
      <c r="J136" s="4"/>
      <c r="K136" s="1"/>
    </row>
    <row r="137" spans="2:11" x14ac:dyDescent="0.35">
      <c r="B137" s="4">
        <v>45118</v>
      </c>
      <c r="C137" s="1">
        <v>38.18</v>
      </c>
      <c r="G137">
        <v>44533</v>
      </c>
      <c r="H137">
        <v>100.96</v>
      </c>
      <c r="J137" s="4"/>
      <c r="K137" s="1"/>
    </row>
    <row r="138" spans="2:11" x14ac:dyDescent="0.35">
      <c r="B138" s="4">
        <v>45119</v>
      </c>
      <c r="C138" s="1">
        <v>40</v>
      </c>
      <c r="G138">
        <v>44536</v>
      </c>
      <c r="H138">
        <v>100.88500000000001</v>
      </c>
      <c r="J138" s="4"/>
      <c r="K138" s="1"/>
    </row>
    <row r="139" spans="2:11" x14ac:dyDescent="0.35">
      <c r="B139" s="4">
        <v>45120</v>
      </c>
      <c r="C139" s="1">
        <v>40.44</v>
      </c>
      <c r="G139">
        <v>44537</v>
      </c>
      <c r="H139">
        <v>99.96</v>
      </c>
      <c r="J139" s="4"/>
      <c r="K139" s="1"/>
    </row>
    <row r="140" spans="2:11" x14ac:dyDescent="0.35">
      <c r="B140" s="4">
        <v>45121</v>
      </c>
      <c r="C140" s="1">
        <v>42.68</v>
      </c>
      <c r="G140">
        <v>44538</v>
      </c>
      <c r="H140">
        <v>100.41500000000001</v>
      </c>
      <c r="J140" s="4"/>
      <c r="K140" s="1"/>
    </row>
    <row r="141" spans="2:11" x14ac:dyDescent="0.35">
      <c r="B141" s="4">
        <v>45124</v>
      </c>
      <c r="C141" s="1">
        <v>44.98</v>
      </c>
      <c r="G141">
        <v>44539</v>
      </c>
      <c r="H141">
        <v>100.255</v>
      </c>
      <c r="J141" s="4"/>
      <c r="K141" s="1"/>
    </row>
    <row r="142" spans="2:11" x14ac:dyDescent="0.35">
      <c r="B142" s="4">
        <v>45125</v>
      </c>
      <c r="C142" s="1">
        <v>44.68</v>
      </c>
      <c r="G142">
        <v>44540</v>
      </c>
      <c r="H142">
        <v>100.19</v>
      </c>
      <c r="J142" s="4"/>
      <c r="K142" s="1"/>
    </row>
    <row r="143" spans="2:11" x14ac:dyDescent="0.35">
      <c r="B143" s="4">
        <v>45126</v>
      </c>
      <c r="C143" s="1">
        <v>44.59</v>
      </c>
      <c r="G143">
        <v>44543</v>
      </c>
      <c r="H143">
        <v>100.255</v>
      </c>
      <c r="J143" s="4"/>
      <c r="K143" s="1"/>
    </row>
    <row r="144" spans="2:11" x14ac:dyDescent="0.35">
      <c r="B144" s="4">
        <v>45127</v>
      </c>
      <c r="C144" s="1">
        <v>44</v>
      </c>
      <c r="G144">
        <v>44544</v>
      </c>
      <c r="H144">
        <v>100.41500000000001</v>
      </c>
      <c r="J144" s="4"/>
      <c r="K144" s="1"/>
    </row>
    <row r="145" spans="2:11" x14ac:dyDescent="0.35">
      <c r="B145" s="4">
        <v>45128</v>
      </c>
      <c r="C145" s="1">
        <v>43.86</v>
      </c>
      <c r="G145">
        <v>44545</v>
      </c>
      <c r="H145">
        <v>99.63</v>
      </c>
      <c r="J145" s="4"/>
      <c r="K145" s="1"/>
    </row>
    <row r="146" spans="2:11" x14ac:dyDescent="0.35">
      <c r="B146" s="4">
        <v>45131</v>
      </c>
      <c r="C146" s="1">
        <v>43.68</v>
      </c>
      <c r="G146">
        <v>44546</v>
      </c>
      <c r="H146">
        <v>99.275000000000006</v>
      </c>
      <c r="J146" s="4"/>
      <c r="K146" s="1"/>
    </row>
    <row r="147" spans="2:11" x14ac:dyDescent="0.35">
      <c r="B147" s="4">
        <v>45132</v>
      </c>
      <c r="C147" s="1">
        <v>43.2</v>
      </c>
      <c r="G147">
        <v>44547</v>
      </c>
      <c r="H147">
        <v>98.855000000000004</v>
      </c>
      <c r="J147" s="4"/>
      <c r="K147" s="1"/>
    </row>
    <row r="148" spans="2:11" x14ac:dyDescent="0.35">
      <c r="B148" s="4">
        <v>45133</v>
      </c>
      <c r="C148" s="1">
        <v>44</v>
      </c>
      <c r="G148">
        <v>44550</v>
      </c>
      <c r="H148">
        <v>97.78</v>
      </c>
      <c r="J148" s="4"/>
      <c r="K148" s="1"/>
    </row>
    <row r="149" spans="2:11" x14ac:dyDescent="0.35">
      <c r="B149" s="4">
        <v>45134</v>
      </c>
      <c r="C149" s="1">
        <v>46.26</v>
      </c>
      <c r="G149">
        <v>44551</v>
      </c>
      <c r="H149">
        <v>97.04</v>
      </c>
      <c r="J149" s="4"/>
      <c r="K149" s="1"/>
    </row>
    <row r="150" spans="2:11" x14ac:dyDescent="0.35">
      <c r="B150" s="4">
        <v>45135</v>
      </c>
      <c r="C150" s="1">
        <v>48.73</v>
      </c>
      <c r="G150">
        <v>44552</v>
      </c>
      <c r="H150">
        <v>96.875</v>
      </c>
      <c r="J150" s="4"/>
      <c r="K150" s="1"/>
    </row>
    <row r="151" spans="2:11" x14ac:dyDescent="0.35">
      <c r="B151" s="4">
        <v>45138</v>
      </c>
      <c r="C151" s="1">
        <v>49</v>
      </c>
      <c r="G151">
        <v>44553</v>
      </c>
      <c r="H151">
        <v>96.784999999999997</v>
      </c>
      <c r="J151" s="4"/>
      <c r="K151" s="1"/>
    </row>
    <row r="152" spans="2:11" x14ac:dyDescent="0.35">
      <c r="B152" s="4">
        <v>45139</v>
      </c>
      <c r="C152" s="1">
        <v>47.01</v>
      </c>
      <c r="G152">
        <v>44557</v>
      </c>
      <c r="H152">
        <v>96.864999999999995</v>
      </c>
      <c r="J152" s="4"/>
      <c r="K152" s="1"/>
    </row>
    <row r="153" spans="2:11" x14ac:dyDescent="0.35">
      <c r="B153" s="4">
        <v>45140</v>
      </c>
      <c r="C153" s="1">
        <v>45.95</v>
      </c>
      <c r="G153">
        <v>44558</v>
      </c>
      <c r="H153">
        <v>96.875</v>
      </c>
      <c r="J153" s="4"/>
      <c r="K153" s="1"/>
    </row>
    <row r="154" spans="2:11" x14ac:dyDescent="0.35">
      <c r="B154" s="4">
        <v>45141</v>
      </c>
      <c r="C154" s="1">
        <v>45.56</v>
      </c>
      <c r="G154">
        <v>44559</v>
      </c>
      <c r="H154">
        <v>96.88</v>
      </c>
      <c r="J154" s="4"/>
      <c r="K154" s="1"/>
    </row>
    <row r="155" spans="2:11" x14ac:dyDescent="0.35">
      <c r="B155" s="4">
        <v>45142</v>
      </c>
      <c r="C155" s="1">
        <v>45.51</v>
      </c>
      <c r="G155">
        <v>44560</v>
      </c>
      <c r="H155">
        <v>96.894999999999996</v>
      </c>
      <c r="J155" s="4"/>
      <c r="K155" s="1"/>
    </row>
    <row r="156" spans="2:11" x14ac:dyDescent="0.35">
      <c r="B156" s="4">
        <v>45145</v>
      </c>
      <c r="C156" s="1">
        <v>45.61</v>
      </c>
      <c r="G156">
        <v>44564</v>
      </c>
      <c r="H156">
        <v>96.78</v>
      </c>
      <c r="J156" s="4"/>
      <c r="K156" s="1"/>
    </row>
    <row r="157" spans="2:11" x14ac:dyDescent="0.35">
      <c r="B157" s="4">
        <v>45146</v>
      </c>
      <c r="C157" s="1">
        <v>45.67</v>
      </c>
      <c r="G157">
        <v>44565</v>
      </c>
      <c r="H157">
        <v>96.76</v>
      </c>
      <c r="J157" s="4"/>
      <c r="K157" s="1"/>
    </row>
    <row r="158" spans="2:11" x14ac:dyDescent="0.35">
      <c r="B158" s="4">
        <v>45147</v>
      </c>
      <c r="C158" s="1">
        <v>45.61</v>
      </c>
      <c r="G158">
        <v>44566</v>
      </c>
      <c r="H158">
        <v>96.56</v>
      </c>
      <c r="J158" s="4"/>
      <c r="K158" s="1"/>
    </row>
    <row r="159" spans="2:11" x14ac:dyDescent="0.35">
      <c r="B159" s="4">
        <v>45148</v>
      </c>
      <c r="C159" s="1">
        <v>46.6</v>
      </c>
      <c r="G159">
        <v>44567</v>
      </c>
      <c r="H159">
        <v>95.99</v>
      </c>
      <c r="J159" s="4"/>
      <c r="K159" s="1"/>
    </row>
    <row r="160" spans="2:11" x14ac:dyDescent="0.35">
      <c r="B160" s="4">
        <v>45149</v>
      </c>
      <c r="C160" s="1">
        <v>45.94</v>
      </c>
      <c r="G160">
        <v>44568</v>
      </c>
      <c r="H160">
        <v>95.75</v>
      </c>
      <c r="J160" s="4"/>
      <c r="K160" s="1"/>
    </row>
    <row r="161" spans="2:11" x14ac:dyDescent="0.35">
      <c r="B161" s="4">
        <v>45152</v>
      </c>
      <c r="C161" s="1">
        <v>47.41</v>
      </c>
      <c r="G161">
        <v>44571</v>
      </c>
      <c r="H161">
        <v>95.28</v>
      </c>
      <c r="J161" s="4"/>
      <c r="K161" s="1"/>
    </row>
    <row r="162" spans="2:11" x14ac:dyDescent="0.35">
      <c r="B162" s="4">
        <v>45153</v>
      </c>
      <c r="C162" s="1">
        <v>46.8</v>
      </c>
      <c r="G162">
        <v>44572</v>
      </c>
      <c r="H162">
        <v>94.15</v>
      </c>
      <c r="J162" s="4"/>
      <c r="K162" s="1"/>
    </row>
    <row r="163" spans="2:11" x14ac:dyDescent="0.35">
      <c r="B163" s="4">
        <v>45154</v>
      </c>
      <c r="C163" s="1">
        <v>46.43</v>
      </c>
      <c r="G163">
        <v>44573</v>
      </c>
      <c r="H163">
        <v>94.6</v>
      </c>
      <c r="J163" s="4"/>
      <c r="K163" s="1"/>
    </row>
    <row r="164" spans="2:11" x14ac:dyDescent="0.35">
      <c r="B164" s="4">
        <v>45155</v>
      </c>
      <c r="C164" s="1">
        <v>46.92</v>
      </c>
      <c r="G164">
        <v>44574</v>
      </c>
      <c r="H164">
        <v>94.31</v>
      </c>
      <c r="J164" s="4"/>
      <c r="K164" s="1"/>
    </row>
    <row r="165" spans="2:11" x14ac:dyDescent="0.35">
      <c r="B165" s="4">
        <v>45156</v>
      </c>
      <c r="C165" s="1">
        <v>46.64</v>
      </c>
      <c r="G165">
        <v>44575</v>
      </c>
      <c r="H165">
        <v>89.47</v>
      </c>
      <c r="J165" s="4"/>
      <c r="K165" s="1"/>
    </row>
    <row r="166" spans="2:11" x14ac:dyDescent="0.35">
      <c r="B166" s="4">
        <v>45159</v>
      </c>
      <c r="C166" s="1">
        <v>46.27</v>
      </c>
      <c r="G166">
        <v>44578</v>
      </c>
      <c r="H166">
        <v>84.69</v>
      </c>
      <c r="J166" s="4"/>
      <c r="K166" s="1"/>
    </row>
    <row r="167" spans="2:11" x14ac:dyDescent="0.35">
      <c r="B167" s="4">
        <v>45160</v>
      </c>
      <c r="C167" s="1">
        <v>46.22</v>
      </c>
      <c r="G167">
        <v>44579</v>
      </c>
      <c r="H167">
        <v>82.55</v>
      </c>
      <c r="J167" s="4"/>
      <c r="K167" s="1"/>
    </row>
    <row r="168" spans="2:11" x14ac:dyDescent="0.35">
      <c r="B168" s="4">
        <v>45161</v>
      </c>
      <c r="C168" s="1">
        <v>46.41</v>
      </c>
      <c r="G168">
        <v>44580</v>
      </c>
      <c r="H168">
        <v>85.75</v>
      </c>
      <c r="J168" s="4"/>
      <c r="K168" s="1"/>
    </row>
    <row r="169" spans="2:11" x14ac:dyDescent="0.35">
      <c r="B169" s="4">
        <v>45162</v>
      </c>
      <c r="C169" s="1">
        <v>46.12</v>
      </c>
      <c r="G169">
        <v>44581</v>
      </c>
      <c r="H169">
        <v>86.18</v>
      </c>
      <c r="J169" s="4"/>
      <c r="K169" s="1"/>
    </row>
    <row r="170" spans="2:11" x14ac:dyDescent="0.35">
      <c r="B170" s="4">
        <v>45163</v>
      </c>
      <c r="C170" s="1">
        <v>46.01</v>
      </c>
      <c r="G170">
        <v>44582</v>
      </c>
      <c r="H170">
        <v>86.75</v>
      </c>
      <c r="J170" s="4"/>
      <c r="K170" s="1"/>
    </row>
    <row r="171" spans="2:11" x14ac:dyDescent="0.35">
      <c r="B171" s="4">
        <v>45166</v>
      </c>
      <c r="C171" s="1">
        <v>46.21</v>
      </c>
      <c r="G171">
        <v>44585</v>
      </c>
      <c r="H171">
        <v>86.93</v>
      </c>
      <c r="J171" s="4"/>
      <c r="K171" s="1"/>
    </row>
    <row r="172" spans="2:11" x14ac:dyDescent="0.35">
      <c r="B172" s="4">
        <v>45167</v>
      </c>
      <c r="C172" s="1">
        <v>46.1</v>
      </c>
      <c r="G172">
        <v>44586</v>
      </c>
      <c r="H172">
        <v>85.99</v>
      </c>
      <c r="J172" s="4"/>
      <c r="K172" s="1"/>
    </row>
    <row r="173" spans="2:11" x14ac:dyDescent="0.35">
      <c r="B173" s="4">
        <v>45168</v>
      </c>
      <c r="C173" s="1">
        <v>45.32</v>
      </c>
      <c r="G173">
        <v>44587</v>
      </c>
      <c r="H173">
        <v>83.67</v>
      </c>
      <c r="J173" s="4"/>
      <c r="K173" s="1"/>
    </row>
    <row r="174" spans="2:11" x14ac:dyDescent="0.35">
      <c r="B174" s="4">
        <v>45169</v>
      </c>
      <c r="C174" s="1">
        <v>44.81</v>
      </c>
      <c r="G174">
        <v>44588</v>
      </c>
      <c r="H174">
        <v>85.07</v>
      </c>
      <c r="J174" s="4"/>
      <c r="K174" s="1"/>
    </row>
    <row r="175" spans="2:11" x14ac:dyDescent="0.35">
      <c r="B175" s="4">
        <v>45170</v>
      </c>
      <c r="C175" s="1">
        <v>44.52</v>
      </c>
      <c r="G175">
        <v>44589</v>
      </c>
      <c r="H175">
        <v>87.01</v>
      </c>
      <c r="J175" s="4"/>
      <c r="K175" s="1"/>
    </row>
    <row r="176" spans="2:11" x14ac:dyDescent="0.35">
      <c r="B176" s="4">
        <v>45173</v>
      </c>
      <c r="C176" s="1">
        <v>44.43</v>
      </c>
      <c r="G176">
        <v>44592</v>
      </c>
      <c r="H176">
        <v>87.93</v>
      </c>
      <c r="J176" s="4"/>
      <c r="K176" s="1"/>
    </row>
    <row r="177" spans="2:11" x14ac:dyDescent="0.35">
      <c r="B177" s="4">
        <v>45174</v>
      </c>
      <c r="C177" s="1">
        <v>44.14</v>
      </c>
      <c r="G177">
        <v>44593</v>
      </c>
      <c r="H177">
        <v>89.01</v>
      </c>
      <c r="J177" s="4"/>
      <c r="K177" s="1"/>
    </row>
    <row r="178" spans="2:11" x14ac:dyDescent="0.35">
      <c r="B178" s="4">
        <v>45175</v>
      </c>
      <c r="C178" s="1">
        <v>44.76</v>
      </c>
      <c r="G178">
        <v>44594</v>
      </c>
      <c r="H178">
        <v>89.05</v>
      </c>
      <c r="J178" s="4"/>
      <c r="K178" s="1"/>
    </row>
    <row r="179" spans="2:11" x14ac:dyDescent="0.35">
      <c r="B179" s="4">
        <v>45176</v>
      </c>
      <c r="C179" s="1">
        <v>47.14</v>
      </c>
      <c r="G179">
        <v>44595</v>
      </c>
      <c r="H179">
        <v>89.73</v>
      </c>
      <c r="J179" s="4"/>
      <c r="K179" s="1"/>
    </row>
    <row r="180" spans="2:11" x14ac:dyDescent="0.35">
      <c r="B180" s="4">
        <v>45177</v>
      </c>
      <c r="C180" s="1">
        <v>49</v>
      </c>
      <c r="G180">
        <v>44596</v>
      </c>
      <c r="H180">
        <v>89.78</v>
      </c>
      <c r="J180" s="4"/>
      <c r="K180" s="1"/>
    </row>
    <row r="181" spans="2:11" x14ac:dyDescent="0.35">
      <c r="B181" s="4">
        <v>45180</v>
      </c>
      <c r="C181" s="1">
        <v>49</v>
      </c>
      <c r="G181">
        <v>44599</v>
      </c>
      <c r="H181">
        <v>90.66</v>
      </c>
      <c r="J181" s="4"/>
      <c r="K181" s="1"/>
    </row>
    <row r="182" spans="2:11" x14ac:dyDescent="0.35">
      <c r="B182" s="4">
        <v>45181</v>
      </c>
      <c r="C182" s="1">
        <v>49</v>
      </c>
      <c r="G182">
        <v>44600</v>
      </c>
      <c r="H182">
        <v>90.55</v>
      </c>
      <c r="J182" s="4"/>
      <c r="K182" s="1"/>
    </row>
    <row r="183" spans="2:11" x14ac:dyDescent="0.35">
      <c r="B183" s="4">
        <v>45182</v>
      </c>
      <c r="C183" s="1">
        <v>48.73</v>
      </c>
      <c r="G183">
        <v>44601</v>
      </c>
      <c r="H183">
        <v>91.7</v>
      </c>
      <c r="J183" s="4"/>
      <c r="K183" s="1"/>
    </row>
    <row r="184" spans="2:11" x14ac:dyDescent="0.35">
      <c r="B184" s="4">
        <v>45183</v>
      </c>
      <c r="C184" s="1">
        <v>48.78</v>
      </c>
      <c r="G184">
        <v>44602</v>
      </c>
      <c r="H184">
        <v>91.89</v>
      </c>
      <c r="J184" s="4"/>
      <c r="K184" s="1"/>
    </row>
    <row r="185" spans="2:11" x14ac:dyDescent="0.35">
      <c r="B185" s="4">
        <v>45184</v>
      </c>
      <c r="C185" s="1">
        <v>49.38</v>
      </c>
      <c r="G185">
        <v>44603</v>
      </c>
      <c r="H185">
        <v>91.04</v>
      </c>
      <c r="J185" s="4"/>
      <c r="K185" s="1"/>
    </row>
    <row r="186" spans="2:11" x14ac:dyDescent="0.35">
      <c r="B186" s="4">
        <v>45187</v>
      </c>
      <c r="C186" s="1">
        <v>49.46</v>
      </c>
      <c r="G186">
        <v>44606</v>
      </c>
      <c r="H186">
        <v>84.07</v>
      </c>
      <c r="J186" s="4"/>
      <c r="K186" s="1"/>
    </row>
    <row r="187" spans="2:11" x14ac:dyDescent="0.35">
      <c r="B187" s="4">
        <v>45188</v>
      </c>
      <c r="C187" s="1">
        <v>48.84</v>
      </c>
      <c r="G187">
        <v>44607</v>
      </c>
      <c r="H187">
        <v>87.46</v>
      </c>
      <c r="J187" s="4"/>
      <c r="K187" s="1"/>
    </row>
    <row r="188" spans="2:11" x14ac:dyDescent="0.35">
      <c r="B188" s="4">
        <v>45189</v>
      </c>
      <c r="C188" s="1">
        <v>48.5</v>
      </c>
      <c r="G188">
        <v>44608</v>
      </c>
      <c r="H188">
        <v>89.64</v>
      </c>
      <c r="J188" s="4"/>
      <c r="K188" s="1"/>
    </row>
    <row r="189" spans="2:11" x14ac:dyDescent="0.35">
      <c r="B189" s="4">
        <v>45190</v>
      </c>
      <c r="C189" s="1">
        <v>48.1</v>
      </c>
      <c r="G189">
        <v>44609</v>
      </c>
      <c r="H189">
        <v>87.38</v>
      </c>
      <c r="J189" s="4"/>
      <c r="K189" s="1"/>
    </row>
    <row r="190" spans="2:11" x14ac:dyDescent="0.35">
      <c r="B190" s="4">
        <v>45191</v>
      </c>
      <c r="C190" s="1">
        <v>47.75</v>
      </c>
      <c r="G190">
        <v>44610</v>
      </c>
      <c r="H190">
        <v>85.91</v>
      </c>
      <c r="J190" s="4"/>
      <c r="K190" s="1"/>
    </row>
    <row r="191" spans="2:11" x14ac:dyDescent="0.35">
      <c r="B191" s="4">
        <v>45194</v>
      </c>
      <c r="C191" s="1">
        <v>47.34</v>
      </c>
      <c r="G191">
        <v>44613</v>
      </c>
      <c r="H191">
        <v>82.91</v>
      </c>
      <c r="J191" s="4"/>
      <c r="K191" s="1"/>
    </row>
    <row r="192" spans="2:11" x14ac:dyDescent="0.35">
      <c r="B192" s="4">
        <v>45195</v>
      </c>
      <c r="C192" s="1">
        <v>47.04</v>
      </c>
      <c r="G192">
        <v>44614</v>
      </c>
      <c r="H192">
        <v>75.510000000000005</v>
      </c>
      <c r="J192" s="4"/>
      <c r="K192" s="1"/>
    </row>
    <row r="193" spans="2:11" x14ac:dyDescent="0.35">
      <c r="B193" s="4">
        <v>45196</v>
      </c>
      <c r="C193" s="1">
        <v>46.42</v>
      </c>
      <c r="G193">
        <v>44615</v>
      </c>
      <c r="H193">
        <v>73.92</v>
      </c>
      <c r="J193" s="4"/>
      <c r="K193" s="1"/>
    </row>
    <row r="194" spans="2:11" x14ac:dyDescent="0.35">
      <c r="B194" s="4">
        <v>45197</v>
      </c>
      <c r="C194" s="1">
        <v>45.28</v>
      </c>
      <c r="G194">
        <v>44616</v>
      </c>
      <c r="H194">
        <v>37.200000000000003</v>
      </c>
      <c r="J194" s="4"/>
      <c r="K194" s="1"/>
    </row>
    <row r="195" spans="2:11" x14ac:dyDescent="0.35">
      <c r="B195" s="4">
        <v>45198</v>
      </c>
      <c r="C195" s="1">
        <v>45.25</v>
      </c>
      <c r="G195">
        <v>44617</v>
      </c>
      <c r="H195">
        <v>39.56</v>
      </c>
      <c r="J195" s="4"/>
      <c r="K195" s="1"/>
    </row>
    <row r="196" spans="2:11" x14ac:dyDescent="0.35">
      <c r="B196" s="4">
        <v>45201</v>
      </c>
      <c r="C196" s="1">
        <v>44.75</v>
      </c>
      <c r="G196">
        <v>44620</v>
      </c>
      <c r="H196">
        <v>32.5</v>
      </c>
      <c r="J196" s="4"/>
      <c r="K196" s="1"/>
    </row>
    <row r="197" spans="2:11" x14ac:dyDescent="0.35">
      <c r="B197" s="4">
        <v>45202</v>
      </c>
      <c r="C197" s="1">
        <v>43.11</v>
      </c>
      <c r="G197">
        <v>44621</v>
      </c>
      <c r="H197">
        <v>34.6</v>
      </c>
      <c r="J197" s="4"/>
      <c r="K197" s="1"/>
    </row>
    <row r="198" spans="2:11" x14ac:dyDescent="0.35">
      <c r="B198" s="4">
        <v>45203</v>
      </c>
      <c r="C198" s="1">
        <v>42</v>
      </c>
      <c r="G198">
        <v>44622</v>
      </c>
      <c r="H198">
        <v>27.03</v>
      </c>
      <c r="J198" s="4"/>
      <c r="K198" s="1"/>
    </row>
    <row r="199" spans="2:11" x14ac:dyDescent="0.35">
      <c r="B199" s="4">
        <v>45204</v>
      </c>
      <c r="C199" s="1">
        <v>41.07</v>
      </c>
      <c r="G199">
        <v>44623</v>
      </c>
      <c r="H199">
        <v>24.36</v>
      </c>
      <c r="J199" s="4"/>
      <c r="K199" s="1"/>
    </row>
    <row r="200" spans="2:11" x14ac:dyDescent="0.35">
      <c r="B200" s="4">
        <v>45205</v>
      </c>
      <c r="C200" s="1">
        <v>40.840000000000003</v>
      </c>
      <c r="G200">
        <v>44624</v>
      </c>
      <c r="H200">
        <v>31</v>
      </c>
      <c r="J200" s="4"/>
      <c r="K200" s="1"/>
    </row>
    <row r="201" spans="2:11" x14ac:dyDescent="0.35">
      <c r="B201" s="4">
        <v>45208</v>
      </c>
      <c r="C201" s="1">
        <v>40.479999999999997</v>
      </c>
      <c r="G201">
        <v>44627</v>
      </c>
      <c r="H201">
        <v>19.93</v>
      </c>
      <c r="J201" s="4"/>
      <c r="K201" s="1"/>
    </row>
    <row r="202" spans="2:11" x14ac:dyDescent="0.35">
      <c r="B202" s="4">
        <v>45209</v>
      </c>
      <c r="C202" s="1">
        <v>42.2</v>
      </c>
      <c r="G202">
        <v>44628</v>
      </c>
      <c r="H202">
        <v>21.5</v>
      </c>
      <c r="J202" s="4"/>
      <c r="K202" s="1"/>
    </row>
    <row r="203" spans="2:11" x14ac:dyDescent="0.35">
      <c r="B203" s="4">
        <v>45210</v>
      </c>
      <c r="C203" s="1">
        <v>42.34</v>
      </c>
      <c r="G203">
        <v>44629</v>
      </c>
      <c r="H203">
        <v>25.95</v>
      </c>
      <c r="J203" s="4"/>
      <c r="K203" s="1"/>
    </row>
    <row r="204" spans="2:11" x14ac:dyDescent="0.35">
      <c r="B204" s="4">
        <v>45211</v>
      </c>
      <c r="C204" s="1">
        <v>41.74</v>
      </c>
      <c r="G204">
        <v>44630</v>
      </c>
      <c r="H204">
        <v>29.85</v>
      </c>
      <c r="J204" s="4"/>
      <c r="K204" s="1"/>
    </row>
    <row r="205" spans="2:11" x14ac:dyDescent="0.35">
      <c r="B205" s="4">
        <v>45212</v>
      </c>
      <c r="C205" s="1">
        <v>41.18</v>
      </c>
      <c r="G205">
        <v>44631</v>
      </c>
      <c r="H205">
        <v>29.01</v>
      </c>
      <c r="J205" s="4"/>
      <c r="K205" s="1"/>
    </row>
    <row r="206" spans="2:11" x14ac:dyDescent="0.35">
      <c r="B206" s="4">
        <v>45215</v>
      </c>
      <c r="C206" s="1">
        <v>41.74</v>
      </c>
      <c r="G206">
        <v>44634</v>
      </c>
      <c r="H206">
        <v>30.15</v>
      </c>
      <c r="J206" s="4"/>
      <c r="K206" s="1"/>
    </row>
    <row r="207" spans="2:11" x14ac:dyDescent="0.35">
      <c r="B207" s="4">
        <v>45216</v>
      </c>
      <c r="C207" s="1">
        <v>36</v>
      </c>
      <c r="G207">
        <v>44635</v>
      </c>
      <c r="H207">
        <v>31.27</v>
      </c>
      <c r="J207" s="4"/>
      <c r="K207" s="1"/>
    </row>
    <row r="208" spans="2:11" x14ac:dyDescent="0.35">
      <c r="B208" s="4">
        <v>45217</v>
      </c>
      <c r="C208" s="1">
        <v>35.75</v>
      </c>
      <c r="G208">
        <v>44636</v>
      </c>
      <c r="H208">
        <v>32.450000000000003</v>
      </c>
      <c r="J208" s="4"/>
      <c r="K208" s="1"/>
    </row>
    <row r="209" spans="2:11" x14ac:dyDescent="0.35">
      <c r="B209" s="4">
        <v>45218</v>
      </c>
      <c r="C209" s="1">
        <v>36.78</v>
      </c>
      <c r="G209">
        <v>44637</v>
      </c>
      <c r="H209">
        <v>40.01</v>
      </c>
      <c r="J209" s="4"/>
      <c r="K209" s="1"/>
    </row>
    <row r="210" spans="2:11" x14ac:dyDescent="0.35">
      <c r="B210" s="4">
        <v>45219</v>
      </c>
      <c r="C210" s="1">
        <v>37.229999999999997</v>
      </c>
      <c r="G210">
        <v>44638</v>
      </c>
      <c r="H210">
        <v>39.01</v>
      </c>
      <c r="J210" s="4"/>
      <c r="K210" s="1"/>
    </row>
    <row r="211" spans="2:11" x14ac:dyDescent="0.35">
      <c r="B211" s="4">
        <v>45222</v>
      </c>
      <c r="C211" s="1">
        <v>36.94</v>
      </c>
      <c r="G211">
        <v>44641</v>
      </c>
      <c r="H211">
        <v>37.76</v>
      </c>
      <c r="J211" s="4"/>
      <c r="K211" s="1"/>
    </row>
    <row r="212" spans="2:11" x14ac:dyDescent="0.35">
      <c r="B212" s="4">
        <v>45223</v>
      </c>
      <c r="C212" s="1">
        <v>37.99</v>
      </c>
      <c r="G212">
        <v>44642</v>
      </c>
      <c r="H212">
        <v>37.1</v>
      </c>
      <c r="J212" s="4"/>
      <c r="K212" s="1"/>
    </row>
    <row r="213" spans="2:11" x14ac:dyDescent="0.35">
      <c r="B213" s="4">
        <v>45224</v>
      </c>
      <c r="C213" s="1">
        <v>37.65</v>
      </c>
      <c r="G213">
        <v>44643</v>
      </c>
      <c r="H213">
        <v>36.44</v>
      </c>
      <c r="J213" s="4"/>
      <c r="K213" s="1"/>
    </row>
    <row r="214" spans="2:11" x14ac:dyDescent="0.35">
      <c r="B214" s="4">
        <v>45225</v>
      </c>
      <c r="C214" s="1">
        <v>38.35</v>
      </c>
      <c r="G214">
        <v>44644</v>
      </c>
      <c r="H214">
        <v>36.36</v>
      </c>
      <c r="J214" s="4"/>
      <c r="K214" s="1"/>
    </row>
    <row r="215" spans="2:11" x14ac:dyDescent="0.35">
      <c r="B215" s="4">
        <v>45226</v>
      </c>
      <c r="C215" s="1">
        <v>38.15</v>
      </c>
      <c r="G215">
        <v>44645</v>
      </c>
      <c r="H215">
        <v>37.26</v>
      </c>
      <c r="J215" s="4"/>
      <c r="K215" s="1"/>
    </row>
    <row r="216" spans="2:11" x14ac:dyDescent="0.35">
      <c r="B216" s="4">
        <v>45229</v>
      </c>
      <c r="C216" s="1">
        <v>37.64</v>
      </c>
      <c r="G216">
        <v>44648</v>
      </c>
      <c r="H216">
        <v>38.26</v>
      </c>
      <c r="J216" s="4"/>
      <c r="K216" s="1"/>
    </row>
    <row r="217" spans="2:11" x14ac:dyDescent="0.35">
      <c r="B217" s="4">
        <v>45230</v>
      </c>
      <c r="C217" s="1">
        <v>40.22</v>
      </c>
      <c r="G217">
        <v>44649</v>
      </c>
      <c r="H217">
        <v>39.11</v>
      </c>
      <c r="J217" s="4"/>
      <c r="K217" s="1"/>
    </row>
    <row r="218" spans="2:11" x14ac:dyDescent="0.35">
      <c r="B218" s="4">
        <v>45231</v>
      </c>
      <c r="C218" s="1">
        <v>40.89</v>
      </c>
      <c r="G218">
        <v>44650</v>
      </c>
      <c r="H218">
        <v>43.19</v>
      </c>
      <c r="J218" s="4"/>
      <c r="K218" s="1"/>
    </row>
    <row r="219" spans="2:11" x14ac:dyDescent="0.35">
      <c r="B219" s="4">
        <v>45232</v>
      </c>
      <c r="C219" s="1">
        <v>41.55</v>
      </c>
      <c r="G219">
        <v>44651</v>
      </c>
      <c r="H219">
        <v>43.36</v>
      </c>
      <c r="J219" s="4"/>
      <c r="K219" s="1"/>
    </row>
    <row r="220" spans="2:11" x14ac:dyDescent="0.35">
      <c r="B220" s="4">
        <v>45233</v>
      </c>
      <c r="C220" s="1">
        <v>39.9</v>
      </c>
      <c r="G220">
        <v>44652</v>
      </c>
      <c r="H220">
        <v>42.73</v>
      </c>
      <c r="J220" s="4"/>
      <c r="K220" s="1"/>
    </row>
    <row r="221" spans="2:11" x14ac:dyDescent="0.35">
      <c r="B221" s="4">
        <v>45236</v>
      </c>
      <c r="C221" s="1">
        <v>40.950000000000003</v>
      </c>
      <c r="G221">
        <v>44655</v>
      </c>
      <c r="H221">
        <v>46.03</v>
      </c>
      <c r="J221" s="4"/>
      <c r="K221" s="1"/>
    </row>
    <row r="222" spans="2:11" x14ac:dyDescent="0.35">
      <c r="B222" s="4">
        <v>45237</v>
      </c>
      <c r="C222" s="1">
        <v>41.6</v>
      </c>
      <c r="G222">
        <v>44656</v>
      </c>
      <c r="H222">
        <v>43.2</v>
      </c>
      <c r="J222" s="4"/>
      <c r="K222" s="1"/>
    </row>
    <row r="223" spans="2:11" x14ac:dyDescent="0.35">
      <c r="B223" s="4">
        <v>45238</v>
      </c>
      <c r="C223" s="1">
        <v>41.95</v>
      </c>
      <c r="G223">
        <v>44657</v>
      </c>
      <c r="H223">
        <v>42.07</v>
      </c>
      <c r="J223" s="4"/>
      <c r="K223" s="1"/>
    </row>
    <row r="224" spans="2:11" x14ac:dyDescent="0.35">
      <c r="B224" s="4">
        <v>45239</v>
      </c>
      <c r="C224" s="1">
        <v>42.06</v>
      </c>
      <c r="G224">
        <v>44658</v>
      </c>
      <c r="H224">
        <v>41.35</v>
      </c>
      <c r="J224" s="4"/>
      <c r="K224" s="1"/>
    </row>
    <row r="225" spans="2:11" x14ac:dyDescent="0.35">
      <c r="B225" s="4">
        <v>45240</v>
      </c>
      <c r="C225" s="1">
        <v>40.549999999999997</v>
      </c>
      <c r="G225">
        <v>44659</v>
      </c>
      <c r="H225">
        <v>41.18</v>
      </c>
      <c r="J225" s="4"/>
      <c r="K225" s="1"/>
    </row>
    <row r="226" spans="2:11" x14ac:dyDescent="0.35">
      <c r="B226" s="4">
        <v>45243</v>
      </c>
      <c r="C226" s="1">
        <v>40.35</v>
      </c>
      <c r="G226">
        <v>44662</v>
      </c>
      <c r="H226">
        <v>41.07</v>
      </c>
      <c r="J226" s="4"/>
      <c r="K226" s="1"/>
    </row>
    <row r="227" spans="2:11" x14ac:dyDescent="0.35">
      <c r="B227" s="4">
        <v>45244</v>
      </c>
      <c r="C227" s="1">
        <v>40.200000000000003</v>
      </c>
      <c r="G227">
        <v>44663</v>
      </c>
      <c r="H227">
        <v>40.85</v>
      </c>
      <c r="J227" s="4"/>
      <c r="K227" s="1"/>
    </row>
    <row r="228" spans="2:11" x14ac:dyDescent="0.35">
      <c r="B228" s="4">
        <v>45245</v>
      </c>
      <c r="C228" s="1">
        <v>40.35</v>
      </c>
      <c r="G228">
        <v>44664</v>
      </c>
      <c r="H228">
        <v>39.619999999999997</v>
      </c>
      <c r="J228" s="4"/>
      <c r="K228" s="1"/>
    </row>
    <row r="229" spans="2:11" x14ac:dyDescent="0.35">
      <c r="B229" s="4">
        <v>45246</v>
      </c>
      <c r="C229" s="1">
        <v>40.4</v>
      </c>
      <c r="G229">
        <v>44665</v>
      </c>
      <c r="H229">
        <v>38.82</v>
      </c>
      <c r="J229" s="4"/>
      <c r="K229" s="1"/>
    </row>
    <row r="230" spans="2:11" x14ac:dyDescent="0.35">
      <c r="B230" s="4">
        <v>45247</v>
      </c>
      <c r="C230" s="1">
        <v>40.5</v>
      </c>
      <c r="G230">
        <v>44670</v>
      </c>
      <c r="H230">
        <v>37.700000000000003</v>
      </c>
      <c r="J230" s="4"/>
      <c r="K230" s="1"/>
    </row>
    <row r="231" spans="2:11" x14ac:dyDescent="0.35">
      <c r="B231" s="4">
        <v>45250</v>
      </c>
      <c r="C231" s="1">
        <v>40.4</v>
      </c>
      <c r="G231">
        <v>44671</v>
      </c>
      <c r="H231">
        <v>35.630000000000003</v>
      </c>
      <c r="J231" s="4"/>
      <c r="K231" s="1"/>
    </row>
    <row r="232" spans="2:11" x14ac:dyDescent="0.35">
      <c r="B232" s="4">
        <v>45251</v>
      </c>
      <c r="C232" s="1">
        <v>40.6</v>
      </c>
      <c r="G232">
        <v>44672</v>
      </c>
      <c r="H232">
        <v>34.82</v>
      </c>
      <c r="J232" s="4"/>
      <c r="K232" s="1"/>
    </row>
    <row r="233" spans="2:11" x14ac:dyDescent="0.35">
      <c r="B233" s="4">
        <v>45252</v>
      </c>
      <c r="C233" s="1">
        <v>40.700000000000003</v>
      </c>
      <c r="G233">
        <v>44673</v>
      </c>
      <c r="H233">
        <v>35.01</v>
      </c>
      <c r="J233" s="4"/>
      <c r="K233" s="1"/>
    </row>
    <row r="234" spans="2:11" x14ac:dyDescent="0.35">
      <c r="B234" s="4">
        <v>45253</v>
      </c>
      <c r="C234" s="1">
        <v>40.450000000000003</v>
      </c>
      <c r="G234">
        <v>44676</v>
      </c>
      <c r="H234">
        <v>34.96</v>
      </c>
      <c r="J234" s="4"/>
      <c r="K234" s="1"/>
    </row>
    <row r="235" spans="2:11" x14ac:dyDescent="0.35">
      <c r="B235" s="4">
        <v>45254</v>
      </c>
      <c r="C235" s="1">
        <v>40.549999999999997</v>
      </c>
      <c r="G235">
        <v>44677</v>
      </c>
      <c r="H235">
        <v>34.49</v>
      </c>
      <c r="J235" s="4"/>
      <c r="K235" s="1"/>
    </row>
    <row r="236" spans="2:11" x14ac:dyDescent="0.35">
      <c r="B236" s="4">
        <v>45257</v>
      </c>
      <c r="C236" s="1">
        <v>40.5</v>
      </c>
      <c r="G236">
        <v>44678</v>
      </c>
      <c r="H236">
        <v>33.93</v>
      </c>
      <c r="J236" s="4"/>
      <c r="K236" s="1"/>
    </row>
    <row r="237" spans="2:11" x14ac:dyDescent="0.35">
      <c r="B237" s="4">
        <v>45258</v>
      </c>
      <c r="C237" s="1">
        <v>40.6</v>
      </c>
      <c r="G237">
        <v>44679</v>
      </c>
      <c r="H237">
        <v>33.51</v>
      </c>
      <c r="J237" s="4"/>
      <c r="K237" s="1"/>
    </row>
    <row r="238" spans="2:11" x14ac:dyDescent="0.35">
      <c r="B238" s="4">
        <v>45259</v>
      </c>
      <c r="C238" s="1">
        <v>41.8</v>
      </c>
      <c r="G238">
        <v>44680</v>
      </c>
      <c r="H238">
        <v>33.590000000000003</v>
      </c>
      <c r="J238" s="4"/>
      <c r="K238" s="1"/>
    </row>
    <row r="239" spans="2:11" x14ac:dyDescent="0.35">
      <c r="B239" s="4">
        <v>45260</v>
      </c>
      <c r="C239" s="1">
        <v>42.83</v>
      </c>
      <c r="G239">
        <v>44683</v>
      </c>
      <c r="H239">
        <v>33.9</v>
      </c>
      <c r="J239" s="4"/>
      <c r="K239" s="1"/>
    </row>
    <row r="240" spans="2:11" x14ac:dyDescent="0.35">
      <c r="B240" s="4">
        <v>45261</v>
      </c>
      <c r="C240" s="1">
        <v>42.6</v>
      </c>
      <c r="G240">
        <v>44684</v>
      </c>
      <c r="H240">
        <v>33.869999999999997</v>
      </c>
      <c r="J240" s="4"/>
      <c r="K240" s="1"/>
    </row>
    <row r="241" spans="2:11" x14ac:dyDescent="0.35">
      <c r="B241" s="4">
        <v>45264</v>
      </c>
      <c r="C241" s="1">
        <v>43.56</v>
      </c>
      <c r="G241">
        <v>44685</v>
      </c>
      <c r="H241">
        <v>33.94</v>
      </c>
      <c r="J241" s="4"/>
      <c r="K241" s="1"/>
    </row>
    <row r="242" spans="2:11" x14ac:dyDescent="0.35">
      <c r="B242" s="4">
        <v>45265</v>
      </c>
      <c r="C242" s="1">
        <v>43.72</v>
      </c>
      <c r="G242">
        <v>44686</v>
      </c>
      <c r="H242">
        <v>34.880000000000003</v>
      </c>
      <c r="J242" s="4"/>
      <c r="K242" s="1"/>
    </row>
    <row r="243" spans="2:11" x14ac:dyDescent="0.35">
      <c r="B243" s="4">
        <v>45266</v>
      </c>
      <c r="C243" s="1">
        <v>44.7</v>
      </c>
      <c r="G243">
        <v>44687</v>
      </c>
      <c r="H243">
        <v>35.21</v>
      </c>
      <c r="J243" s="4"/>
      <c r="K243" s="1"/>
    </row>
    <row r="244" spans="2:11" x14ac:dyDescent="0.35">
      <c r="B244" s="4">
        <v>45267</v>
      </c>
      <c r="C244" s="1">
        <v>44.76</v>
      </c>
      <c r="G244">
        <v>44690</v>
      </c>
      <c r="H244">
        <v>38.479999999999997</v>
      </c>
      <c r="J244" s="4"/>
      <c r="K244" s="1"/>
    </row>
    <row r="245" spans="2:11" x14ac:dyDescent="0.35">
      <c r="B245" s="4">
        <v>45268</v>
      </c>
      <c r="C245" s="1">
        <v>45.45</v>
      </c>
      <c r="G245">
        <v>44691</v>
      </c>
      <c r="H245">
        <v>39.01</v>
      </c>
      <c r="J245" s="4"/>
      <c r="K245" s="1"/>
    </row>
    <row r="246" spans="2:11" x14ac:dyDescent="0.35">
      <c r="B246" s="4">
        <v>45271</v>
      </c>
      <c r="C246" s="1">
        <v>45.71</v>
      </c>
      <c r="G246">
        <v>44692</v>
      </c>
      <c r="H246">
        <v>36.49</v>
      </c>
      <c r="J246" s="4"/>
      <c r="K246" s="1"/>
    </row>
    <row r="247" spans="2:11" x14ac:dyDescent="0.35">
      <c r="B247" s="4">
        <v>45272</v>
      </c>
      <c r="C247" s="1">
        <v>45.65</v>
      </c>
      <c r="G247">
        <v>44693</v>
      </c>
      <c r="H247">
        <v>38.770000000000003</v>
      </c>
      <c r="J247" s="4"/>
      <c r="K247" s="1"/>
    </row>
    <row r="248" spans="2:11" x14ac:dyDescent="0.35">
      <c r="B248" s="4">
        <v>45273</v>
      </c>
      <c r="C248" s="1">
        <v>44.86</v>
      </c>
      <c r="G248">
        <v>44694</v>
      </c>
      <c r="H248">
        <v>37.840000000000003</v>
      </c>
      <c r="J248" s="4"/>
      <c r="K248" s="1"/>
    </row>
    <row r="249" spans="2:11" x14ac:dyDescent="0.35">
      <c r="B249" s="4">
        <v>45274</v>
      </c>
      <c r="C249" s="55">
        <v>44.73</v>
      </c>
      <c r="G249">
        <v>44697</v>
      </c>
      <c r="H249">
        <v>37.83</v>
      </c>
      <c r="J249" s="4"/>
      <c r="K249" s="1"/>
    </row>
    <row r="250" spans="2:11" x14ac:dyDescent="0.35">
      <c r="B250" s="4">
        <v>45275</v>
      </c>
      <c r="C250" s="55">
        <v>44.59</v>
      </c>
      <c r="G250">
        <v>44698</v>
      </c>
      <c r="H250">
        <v>37.9</v>
      </c>
      <c r="J250" s="4"/>
      <c r="K250" s="1"/>
    </row>
    <row r="251" spans="2:11" x14ac:dyDescent="0.35">
      <c r="B251" s="4">
        <v>45278</v>
      </c>
      <c r="C251" s="55">
        <v>43.49</v>
      </c>
      <c r="G251">
        <v>44699</v>
      </c>
      <c r="H251">
        <v>39.51</v>
      </c>
      <c r="J251" s="4"/>
      <c r="K251" s="1"/>
    </row>
    <row r="252" spans="2:11" x14ac:dyDescent="0.35">
      <c r="B252" s="4">
        <v>45279</v>
      </c>
      <c r="C252" s="55">
        <v>43.05</v>
      </c>
      <c r="G252">
        <v>44700</v>
      </c>
      <c r="H252">
        <v>41.42</v>
      </c>
      <c r="J252" s="4"/>
      <c r="K252" s="1"/>
    </row>
    <row r="253" spans="2:11" x14ac:dyDescent="0.35">
      <c r="B253" s="4">
        <v>45280</v>
      </c>
      <c r="C253" s="55">
        <v>42.4</v>
      </c>
      <c r="G253">
        <v>44701</v>
      </c>
      <c r="H253">
        <v>41.08</v>
      </c>
      <c r="J253" s="4"/>
      <c r="K253" s="1"/>
    </row>
    <row r="254" spans="2:11" x14ac:dyDescent="0.35">
      <c r="B254" s="4">
        <v>45281</v>
      </c>
      <c r="C254" s="55">
        <v>42.7</v>
      </c>
      <c r="G254">
        <v>44704</v>
      </c>
      <c r="H254">
        <v>41.1</v>
      </c>
      <c r="J254" s="4"/>
      <c r="K254" s="1"/>
    </row>
    <row r="255" spans="2:11" x14ac:dyDescent="0.35">
      <c r="B255" s="4">
        <v>45282</v>
      </c>
      <c r="C255" s="55">
        <v>44.34</v>
      </c>
      <c r="G255">
        <v>44705</v>
      </c>
      <c r="H255">
        <v>40.54</v>
      </c>
      <c r="J255" s="4"/>
      <c r="K255" s="1"/>
    </row>
    <row r="256" spans="2:11" x14ac:dyDescent="0.35">
      <c r="B256" s="4">
        <v>45287</v>
      </c>
      <c r="C256" s="55">
        <v>43.55</v>
      </c>
      <c r="G256">
        <v>44706</v>
      </c>
      <c r="H256">
        <v>39.67</v>
      </c>
      <c r="J256" s="4"/>
      <c r="K256" s="1"/>
    </row>
    <row r="257" spans="2:11" x14ac:dyDescent="0.35">
      <c r="B257" s="4">
        <v>45288</v>
      </c>
      <c r="C257" s="55">
        <v>43.25</v>
      </c>
      <c r="G257">
        <v>44707</v>
      </c>
      <c r="H257">
        <v>39.79</v>
      </c>
      <c r="J257" s="4"/>
      <c r="K257" s="1"/>
    </row>
    <row r="258" spans="2:11" x14ac:dyDescent="0.35">
      <c r="B258" s="4">
        <v>45289</v>
      </c>
      <c r="C258" s="55">
        <v>42.55</v>
      </c>
      <c r="G258">
        <v>44708</v>
      </c>
      <c r="H258">
        <v>39.76</v>
      </c>
      <c r="J258" s="4"/>
      <c r="K258" s="1"/>
    </row>
    <row r="259" spans="2:11" x14ac:dyDescent="0.35">
      <c r="B259" s="4">
        <v>45293</v>
      </c>
      <c r="C259" s="55">
        <v>43.68</v>
      </c>
      <c r="G259">
        <v>44711</v>
      </c>
      <c r="H259">
        <v>39.729999999999997</v>
      </c>
      <c r="J259" s="4"/>
      <c r="K259" s="1"/>
    </row>
    <row r="260" spans="2:11" x14ac:dyDescent="0.35">
      <c r="B260" s="4">
        <v>45294</v>
      </c>
      <c r="C260" s="55">
        <v>42.97</v>
      </c>
      <c r="G260">
        <v>44712</v>
      </c>
      <c r="H260">
        <v>39.74</v>
      </c>
      <c r="J260" s="4"/>
      <c r="K260" s="1"/>
    </row>
    <row r="261" spans="2:11" x14ac:dyDescent="0.35">
      <c r="B261" s="4">
        <v>45295</v>
      </c>
      <c r="C261" s="55">
        <v>43.22</v>
      </c>
      <c r="G261">
        <v>44713</v>
      </c>
      <c r="H261">
        <v>38.92</v>
      </c>
      <c r="J261" s="4"/>
      <c r="K261" s="1"/>
    </row>
    <row r="262" spans="2:11" x14ac:dyDescent="0.35">
      <c r="B262" s="4">
        <v>45296</v>
      </c>
      <c r="C262" s="55">
        <v>43.1</v>
      </c>
      <c r="D262">
        <f>C262/35.75-1</f>
        <v>0.20559440559440567</v>
      </c>
      <c r="G262">
        <v>44714</v>
      </c>
      <c r="H262">
        <v>38.43</v>
      </c>
      <c r="J262" s="4"/>
      <c r="K262" s="1"/>
    </row>
    <row r="263" spans="2:11" x14ac:dyDescent="0.35">
      <c r="G263">
        <v>44715</v>
      </c>
      <c r="H263">
        <v>38.409999999999997</v>
      </c>
      <c r="J263" s="4"/>
      <c r="K263" s="1"/>
    </row>
    <row r="264" spans="2:11" x14ac:dyDescent="0.35">
      <c r="G264">
        <v>44718</v>
      </c>
      <c r="H264">
        <v>38.51</v>
      </c>
      <c r="J264" s="4"/>
      <c r="K264" s="1"/>
    </row>
    <row r="265" spans="2:11" x14ac:dyDescent="0.35">
      <c r="G265">
        <v>44719</v>
      </c>
      <c r="H265">
        <v>38.520000000000003</v>
      </c>
      <c r="J265" s="4"/>
      <c r="K265" s="1"/>
    </row>
    <row r="266" spans="2:11" x14ac:dyDescent="0.35">
      <c r="G266">
        <v>44720</v>
      </c>
      <c r="H266">
        <v>38.369999999999997</v>
      </c>
      <c r="J266" s="4"/>
      <c r="K266" s="1"/>
    </row>
    <row r="267" spans="2:11" x14ac:dyDescent="0.35">
      <c r="G267">
        <v>44721</v>
      </c>
      <c r="H267">
        <v>37.9</v>
      </c>
      <c r="J267" s="4"/>
      <c r="K267" s="1"/>
    </row>
    <row r="268" spans="2:11" x14ac:dyDescent="0.35">
      <c r="G268">
        <v>44722</v>
      </c>
      <c r="H268">
        <v>37.520000000000003</v>
      </c>
      <c r="J268" s="4"/>
      <c r="K268" s="1"/>
    </row>
    <row r="269" spans="2:11" x14ac:dyDescent="0.35">
      <c r="G269">
        <v>44725</v>
      </c>
      <c r="H269">
        <v>36.659999999999997</v>
      </c>
      <c r="J269" s="4"/>
      <c r="K269" s="1"/>
    </row>
    <row r="270" spans="2:11" x14ac:dyDescent="0.35">
      <c r="G270">
        <v>44726</v>
      </c>
      <c r="H270">
        <v>35.909999999999997</v>
      </c>
      <c r="J270" s="4"/>
      <c r="K270" s="1"/>
    </row>
    <row r="271" spans="2:11" x14ac:dyDescent="0.35">
      <c r="G271">
        <v>44727</v>
      </c>
      <c r="H271">
        <v>35.1</v>
      </c>
      <c r="J271" s="4"/>
      <c r="K271" s="1"/>
    </row>
    <row r="272" spans="2:11" x14ac:dyDescent="0.35">
      <c r="G272">
        <v>44728</v>
      </c>
      <c r="H272">
        <v>35.01</v>
      </c>
      <c r="J272" s="4"/>
      <c r="K272" s="1"/>
    </row>
    <row r="273" spans="7:11" x14ac:dyDescent="0.35">
      <c r="G273">
        <v>44729</v>
      </c>
      <c r="H273">
        <v>33.909999999999997</v>
      </c>
      <c r="J273" s="4"/>
      <c r="K273" s="1"/>
    </row>
    <row r="274" spans="7:11" x14ac:dyDescent="0.35">
      <c r="G274">
        <v>44732</v>
      </c>
      <c r="H274">
        <v>33.450000000000003</v>
      </c>
      <c r="J274" s="4"/>
      <c r="K274" s="1"/>
    </row>
    <row r="275" spans="7:11" x14ac:dyDescent="0.35">
      <c r="G275">
        <v>44733</v>
      </c>
      <c r="H275">
        <v>33.49</v>
      </c>
      <c r="J275" s="4"/>
      <c r="K275" s="1"/>
    </row>
    <row r="276" spans="7:11" x14ac:dyDescent="0.35">
      <c r="G276">
        <v>44734</v>
      </c>
      <c r="H276">
        <v>33.25</v>
      </c>
      <c r="J276" s="4"/>
      <c r="K276" s="1"/>
    </row>
    <row r="277" spans="7:11" x14ac:dyDescent="0.35">
      <c r="G277">
        <v>44735</v>
      </c>
      <c r="H277">
        <v>31.98</v>
      </c>
      <c r="J277" s="4"/>
      <c r="K277" s="1"/>
    </row>
    <row r="278" spans="7:11" x14ac:dyDescent="0.35">
      <c r="G278">
        <v>44736</v>
      </c>
      <c r="H278">
        <v>29.89</v>
      </c>
      <c r="J278" s="4"/>
      <c r="K278" s="1"/>
    </row>
    <row r="279" spans="7:11" x14ac:dyDescent="0.35">
      <c r="G279">
        <v>44739</v>
      </c>
      <c r="H279">
        <v>28.43</v>
      </c>
      <c r="J279" s="4"/>
      <c r="K279" s="1"/>
    </row>
    <row r="280" spans="7:11" x14ac:dyDescent="0.35">
      <c r="G280">
        <v>44740</v>
      </c>
      <c r="H280">
        <v>27.94</v>
      </c>
      <c r="J280" s="4"/>
      <c r="K280" s="1"/>
    </row>
    <row r="281" spans="7:11" x14ac:dyDescent="0.35">
      <c r="G281">
        <v>44741</v>
      </c>
      <c r="H281">
        <v>26.33</v>
      </c>
      <c r="J281" s="4"/>
      <c r="K281" s="1"/>
    </row>
    <row r="282" spans="7:11" x14ac:dyDescent="0.35">
      <c r="G282">
        <v>44742</v>
      </c>
      <c r="H282">
        <v>25.53</v>
      </c>
      <c r="J282" s="4"/>
      <c r="K282" s="1"/>
    </row>
    <row r="283" spans="7:11" x14ac:dyDescent="0.35">
      <c r="G283">
        <v>44743</v>
      </c>
      <c r="H283">
        <v>25.07</v>
      </c>
      <c r="J283" s="4"/>
      <c r="K283" s="1"/>
    </row>
    <row r="284" spans="7:11" x14ac:dyDescent="0.35">
      <c r="G284">
        <v>44746</v>
      </c>
      <c r="H284">
        <v>25.51</v>
      </c>
      <c r="J284" s="4"/>
      <c r="K284" s="1"/>
    </row>
    <row r="285" spans="7:11" x14ac:dyDescent="0.35">
      <c r="G285">
        <v>44747</v>
      </c>
      <c r="H285">
        <v>25.33</v>
      </c>
      <c r="J285" s="4"/>
      <c r="K285" s="1"/>
    </row>
    <row r="286" spans="7:11" x14ac:dyDescent="0.35">
      <c r="G286">
        <v>44748</v>
      </c>
      <c r="H286">
        <v>24.62</v>
      </c>
      <c r="J286" s="4"/>
      <c r="K286" s="1"/>
    </row>
    <row r="287" spans="7:11" x14ac:dyDescent="0.35">
      <c r="G287">
        <v>44749</v>
      </c>
      <c r="H287">
        <v>24.08</v>
      </c>
      <c r="J287" s="4"/>
      <c r="K287" s="1"/>
    </row>
    <row r="288" spans="7:11" x14ac:dyDescent="0.35">
      <c r="G288">
        <v>44750</v>
      </c>
      <c r="H288">
        <v>22.83</v>
      </c>
      <c r="J288" s="4"/>
      <c r="K288" s="1"/>
    </row>
    <row r="289" spans="7:11" x14ac:dyDescent="0.35">
      <c r="G289">
        <v>44753</v>
      </c>
      <c r="H289">
        <v>21.18</v>
      </c>
      <c r="J289" s="4"/>
      <c r="K289" s="1"/>
    </row>
    <row r="290" spans="7:11" x14ac:dyDescent="0.35">
      <c r="G290">
        <v>44754</v>
      </c>
      <c r="H290">
        <v>19.809999999999999</v>
      </c>
      <c r="J290" s="4"/>
      <c r="K290" s="1"/>
    </row>
    <row r="291" spans="7:11" x14ac:dyDescent="0.35">
      <c r="G291">
        <v>44755</v>
      </c>
      <c r="H291">
        <v>15.88</v>
      </c>
      <c r="J291" s="4"/>
      <c r="K291" s="1"/>
    </row>
    <row r="292" spans="7:11" x14ac:dyDescent="0.35">
      <c r="G292">
        <v>44756</v>
      </c>
      <c r="H292">
        <v>18.010000000000002</v>
      </c>
      <c r="J292" s="4"/>
      <c r="K292" s="1"/>
    </row>
    <row r="293" spans="7:11" x14ac:dyDescent="0.35">
      <c r="G293">
        <v>44757</v>
      </c>
      <c r="H293">
        <v>17.72</v>
      </c>
      <c r="J293" s="4"/>
      <c r="K293" s="1"/>
    </row>
    <row r="294" spans="7:11" x14ac:dyDescent="0.35">
      <c r="G294">
        <v>44760</v>
      </c>
      <c r="H294">
        <v>19.579999999999998</v>
      </c>
      <c r="J294" s="4"/>
      <c r="K294" s="1"/>
    </row>
    <row r="295" spans="7:11" x14ac:dyDescent="0.35">
      <c r="G295">
        <v>44761</v>
      </c>
      <c r="H295">
        <v>19.7</v>
      </c>
      <c r="J295" s="4"/>
      <c r="K295" s="1"/>
    </row>
    <row r="296" spans="7:11" x14ac:dyDescent="0.35">
      <c r="G296">
        <v>44762</v>
      </c>
      <c r="H296">
        <v>17.760000000000002</v>
      </c>
      <c r="J296" s="4"/>
      <c r="K296" s="1"/>
    </row>
    <row r="297" spans="7:11" x14ac:dyDescent="0.35">
      <c r="G297">
        <v>44763</v>
      </c>
      <c r="H297">
        <v>18.22</v>
      </c>
      <c r="J297" s="4"/>
      <c r="K297" s="1"/>
    </row>
    <row r="298" spans="7:11" x14ac:dyDescent="0.35">
      <c r="G298">
        <v>44764</v>
      </c>
      <c r="H298">
        <v>18.82</v>
      </c>
      <c r="J298" s="4"/>
      <c r="K298" s="1"/>
    </row>
    <row r="299" spans="7:11" x14ac:dyDescent="0.35">
      <c r="G299">
        <v>44767</v>
      </c>
      <c r="H299">
        <v>20.22</v>
      </c>
      <c r="J299" s="4"/>
      <c r="K299" s="1"/>
    </row>
    <row r="300" spans="7:11" x14ac:dyDescent="0.35">
      <c r="G300">
        <v>44768</v>
      </c>
      <c r="H300">
        <v>21.14</v>
      </c>
      <c r="J300" s="4"/>
      <c r="K300" s="1"/>
    </row>
    <row r="301" spans="7:11" x14ac:dyDescent="0.35">
      <c r="G301">
        <v>44769</v>
      </c>
      <c r="H301">
        <v>20.75</v>
      </c>
      <c r="J301" s="4"/>
      <c r="K301" s="1"/>
    </row>
    <row r="302" spans="7:11" x14ac:dyDescent="0.35">
      <c r="G302">
        <v>44770</v>
      </c>
      <c r="H302">
        <v>20.66</v>
      </c>
      <c r="J302" s="4"/>
      <c r="K302" s="1"/>
    </row>
    <row r="303" spans="7:11" x14ac:dyDescent="0.35">
      <c r="G303">
        <v>44771</v>
      </c>
      <c r="H303">
        <v>20.58</v>
      </c>
      <c r="J303" s="4"/>
      <c r="K303" s="1"/>
    </row>
    <row r="304" spans="7:11" x14ac:dyDescent="0.35">
      <c r="G304">
        <v>44774</v>
      </c>
      <c r="H304">
        <v>20.36</v>
      </c>
      <c r="J304" s="4"/>
      <c r="K304" s="1"/>
    </row>
    <row r="305" spans="7:11" x14ac:dyDescent="0.35">
      <c r="G305">
        <v>44775</v>
      </c>
      <c r="H305">
        <v>19.86</v>
      </c>
      <c r="J305" s="4"/>
      <c r="K305" s="1"/>
    </row>
    <row r="306" spans="7:11" x14ac:dyDescent="0.35">
      <c r="G306">
        <v>44776</v>
      </c>
      <c r="H306">
        <v>19.12</v>
      </c>
      <c r="J306" s="4"/>
      <c r="K306" s="1"/>
    </row>
    <row r="307" spans="7:11" x14ac:dyDescent="0.35">
      <c r="G307">
        <v>44777</v>
      </c>
      <c r="H307">
        <v>18.420000000000002</v>
      </c>
      <c r="J307" s="4"/>
      <c r="K307" s="1"/>
    </row>
    <row r="308" spans="7:11" x14ac:dyDescent="0.35">
      <c r="G308">
        <v>44778</v>
      </c>
      <c r="H308">
        <v>18.190000000000001</v>
      </c>
      <c r="J308" s="4"/>
      <c r="K308" s="1"/>
    </row>
    <row r="309" spans="7:11" x14ac:dyDescent="0.35">
      <c r="G309">
        <v>44781</v>
      </c>
      <c r="H309">
        <v>17.920000000000002</v>
      </c>
      <c r="J309" s="4"/>
      <c r="K309" s="1"/>
    </row>
    <row r="310" spans="7:11" x14ac:dyDescent="0.35">
      <c r="G310">
        <v>44782</v>
      </c>
      <c r="H310">
        <v>18.23</v>
      </c>
      <c r="J310" s="4"/>
      <c r="K310" s="1"/>
    </row>
    <row r="311" spans="7:11" x14ac:dyDescent="0.35">
      <c r="G311">
        <v>44783</v>
      </c>
      <c r="H311">
        <v>18.54</v>
      </c>
      <c r="J311" s="4"/>
      <c r="K311" s="1"/>
    </row>
    <row r="312" spans="7:11" x14ac:dyDescent="0.35">
      <c r="G312">
        <v>44784</v>
      </c>
      <c r="H312">
        <v>20.239999999999998</v>
      </c>
      <c r="J312" s="4"/>
      <c r="K312" s="1"/>
    </row>
    <row r="313" spans="7:11" x14ac:dyDescent="0.35">
      <c r="G313">
        <v>44789</v>
      </c>
      <c r="H313">
        <v>23.99</v>
      </c>
      <c r="J313" s="4"/>
      <c r="K313" s="1"/>
    </row>
    <row r="314" spans="7:11" x14ac:dyDescent="0.35">
      <c r="G314">
        <v>44790</v>
      </c>
      <c r="H314">
        <v>23.9</v>
      </c>
      <c r="J314" s="4"/>
      <c r="K314" s="1"/>
    </row>
    <row r="315" spans="7:11" x14ac:dyDescent="0.35">
      <c r="G315">
        <v>44791</v>
      </c>
      <c r="H315">
        <v>23.82</v>
      </c>
      <c r="J315" s="4"/>
      <c r="K315" s="1"/>
    </row>
    <row r="316" spans="7:11" x14ac:dyDescent="0.35">
      <c r="G316">
        <v>44792</v>
      </c>
      <c r="H316">
        <v>24.41</v>
      </c>
      <c r="J316" s="4"/>
      <c r="K316" s="1"/>
    </row>
    <row r="317" spans="7:11" x14ac:dyDescent="0.35">
      <c r="G317">
        <v>44795</v>
      </c>
      <c r="H317">
        <v>24.03</v>
      </c>
      <c r="J317" s="4"/>
      <c r="K317" s="1"/>
    </row>
    <row r="318" spans="7:11" x14ac:dyDescent="0.35">
      <c r="G318">
        <v>44796</v>
      </c>
      <c r="H318">
        <v>23.66</v>
      </c>
      <c r="J318" s="4"/>
      <c r="K318" s="1"/>
    </row>
    <row r="319" spans="7:11" x14ac:dyDescent="0.35">
      <c r="G319">
        <v>44797</v>
      </c>
      <c r="H319">
        <v>23.48</v>
      </c>
      <c r="J319" s="4"/>
      <c r="K319" s="1"/>
    </row>
    <row r="320" spans="7:11" x14ac:dyDescent="0.35">
      <c r="G320">
        <v>44798</v>
      </c>
      <c r="H320">
        <v>23.55</v>
      </c>
      <c r="J320" s="4"/>
      <c r="K320" s="1"/>
    </row>
    <row r="321" spans="7:11" x14ac:dyDescent="0.35">
      <c r="G321">
        <v>44799</v>
      </c>
      <c r="H321">
        <v>23.14</v>
      </c>
      <c r="J321" s="4"/>
      <c r="K321" s="1"/>
    </row>
    <row r="322" spans="7:11" x14ac:dyDescent="0.35">
      <c r="G322">
        <v>44802</v>
      </c>
      <c r="H322">
        <v>23.15</v>
      </c>
      <c r="J322" s="4"/>
      <c r="K322" s="1"/>
    </row>
    <row r="323" spans="7:11" x14ac:dyDescent="0.35">
      <c r="G323">
        <v>44803</v>
      </c>
      <c r="H323">
        <v>22.39</v>
      </c>
      <c r="J323" s="4"/>
      <c r="K323" s="1"/>
    </row>
    <row r="324" spans="7:11" x14ac:dyDescent="0.35">
      <c r="G324">
        <v>44804</v>
      </c>
      <c r="H324">
        <v>21.25</v>
      </c>
      <c r="J324" s="4"/>
      <c r="K324" s="1"/>
    </row>
    <row r="325" spans="7:11" x14ac:dyDescent="0.35">
      <c r="G325">
        <v>44805</v>
      </c>
      <c r="H325">
        <v>19.55</v>
      </c>
      <c r="J325" s="4"/>
      <c r="K325" s="1"/>
    </row>
    <row r="326" spans="7:11" x14ac:dyDescent="0.35">
      <c r="G326">
        <v>44806</v>
      </c>
      <c r="H326">
        <v>19.55</v>
      </c>
      <c r="J326" s="4"/>
      <c r="K326" s="1"/>
    </row>
    <row r="327" spans="7:11" x14ac:dyDescent="0.35">
      <c r="G327">
        <v>44809</v>
      </c>
      <c r="H327">
        <v>19.489999999999998</v>
      </c>
      <c r="J327" s="4"/>
      <c r="K327" s="1"/>
    </row>
    <row r="328" spans="7:11" x14ac:dyDescent="0.35">
      <c r="G328">
        <v>44810</v>
      </c>
      <c r="H328">
        <v>19.54</v>
      </c>
      <c r="J328" s="4"/>
      <c r="K328" s="1"/>
    </row>
    <row r="329" spans="7:11" x14ac:dyDescent="0.35">
      <c r="G329">
        <v>44811</v>
      </c>
      <c r="H329">
        <v>19.39</v>
      </c>
      <c r="J329" s="4"/>
      <c r="K329" s="1"/>
    </row>
    <row r="330" spans="7:11" x14ac:dyDescent="0.35">
      <c r="G330">
        <v>44812</v>
      </c>
      <c r="H330">
        <v>18.68</v>
      </c>
      <c r="J330" s="4"/>
      <c r="K330" s="1"/>
    </row>
    <row r="331" spans="7:11" x14ac:dyDescent="0.35">
      <c r="G331">
        <v>44813</v>
      </c>
      <c r="H331">
        <v>19.059999999999999</v>
      </c>
      <c r="J331" s="4"/>
      <c r="K331" s="1"/>
    </row>
    <row r="332" spans="7:11" x14ac:dyDescent="0.35">
      <c r="G332">
        <v>44816</v>
      </c>
      <c r="H332">
        <v>19.34</v>
      </c>
      <c r="J332" s="4"/>
      <c r="K332" s="1"/>
    </row>
    <row r="333" spans="7:11" x14ac:dyDescent="0.35">
      <c r="G333">
        <v>44817</v>
      </c>
      <c r="H333">
        <v>21.77</v>
      </c>
      <c r="J333" s="4"/>
      <c r="K333" s="1"/>
    </row>
    <row r="334" spans="7:11" x14ac:dyDescent="0.35">
      <c r="G334">
        <v>44818</v>
      </c>
      <c r="H334">
        <v>22.08</v>
      </c>
      <c r="J334" s="4"/>
      <c r="K334" s="1"/>
    </row>
    <row r="335" spans="7:11" x14ac:dyDescent="0.35">
      <c r="G335">
        <v>44819</v>
      </c>
      <c r="H335">
        <v>22.26</v>
      </c>
      <c r="J335" s="4"/>
      <c r="K335" s="1"/>
    </row>
    <row r="336" spans="7:11" x14ac:dyDescent="0.35">
      <c r="G336">
        <v>44820</v>
      </c>
      <c r="H336">
        <v>22.58</v>
      </c>
      <c r="J336" s="4"/>
      <c r="K336" s="1"/>
    </row>
    <row r="337" spans="7:11" x14ac:dyDescent="0.35">
      <c r="G337">
        <v>44823</v>
      </c>
      <c r="H337">
        <v>22.45</v>
      </c>
      <c r="J337" s="4"/>
      <c r="K337" s="1"/>
    </row>
    <row r="338" spans="7:11" x14ac:dyDescent="0.35">
      <c r="G338">
        <v>44824</v>
      </c>
      <c r="H338">
        <v>22.66</v>
      </c>
      <c r="J338" s="4"/>
      <c r="K338" s="1"/>
    </row>
    <row r="339" spans="7:11" x14ac:dyDescent="0.35">
      <c r="G339">
        <v>44825</v>
      </c>
      <c r="H339">
        <v>24</v>
      </c>
      <c r="J339" s="4"/>
      <c r="K339" s="1"/>
    </row>
    <row r="340" spans="7:11" x14ac:dyDescent="0.35">
      <c r="G340">
        <v>44826</v>
      </c>
      <c r="H340">
        <v>21.44</v>
      </c>
      <c r="J340" s="4"/>
      <c r="K340" s="1"/>
    </row>
    <row r="341" spans="7:11" x14ac:dyDescent="0.35">
      <c r="G341">
        <v>44827</v>
      </c>
      <c r="H341">
        <v>21.11</v>
      </c>
      <c r="J341" s="4"/>
      <c r="K341" s="1"/>
    </row>
    <row r="342" spans="7:11" x14ac:dyDescent="0.35">
      <c r="G342">
        <v>44830</v>
      </c>
      <c r="H342">
        <v>20.56</v>
      </c>
      <c r="J342" s="4"/>
      <c r="K342" s="1"/>
    </row>
    <row r="343" spans="7:11" x14ac:dyDescent="0.35">
      <c r="G343">
        <v>44831</v>
      </c>
      <c r="H343">
        <v>20.43</v>
      </c>
      <c r="J343" s="4"/>
      <c r="K343" s="1"/>
    </row>
    <row r="344" spans="7:11" x14ac:dyDescent="0.35">
      <c r="G344">
        <v>44832</v>
      </c>
      <c r="H344">
        <v>19.649999999999999</v>
      </c>
      <c r="J344" s="4"/>
      <c r="K344" s="1"/>
    </row>
    <row r="345" spans="7:11" x14ac:dyDescent="0.35">
      <c r="G345">
        <v>44833</v>
      </c>
      <c r="H345">
        <v>19.43</v>
      </c>
      <c r="J345" s="4"/>
      <c r="K345" s="1"/>
    </row>
    <row r="346" spans="7:11" x14ac:dyDescent="0.35">
      <c r="G346">
        <v>44834</v>
      </c>
      <c r="H346">
        <v>19.559999999999999</v>
      </c>
      <c r="J346" s="4"/>
      <c r="K346" s="1"/>
    </row>
    <row r="347" spans="7:11" x14ac:dyDescent="0.35">
      <c r="G347">
        <v>44837</v>
      </c>
      <c r="H347">
        <v>19.22</v>
      </c>
      <c r="J347" s="4"/>
      <c r="K347" s="1"/>
    </row>
    <row r="348" spans="7:11" x14ac:dyDescent="0.35">
      <c r="G348">
        <v>44838</v>
      </c>
      <c r="H348">
        <v>19.12</v>
      </c>
      <c r="J348" s="4"/>
      <c r="K348" s="1"/>
    </row>
    <row r="349" spans="7:11" x14ac:dyDescent="0.35">
      <c r="G349">
        <v>44839</v>
      </c>
      <c r="H349">
        <v>19.38</v>
      </c>
      <c r="J349" s="4"/>
      <c r="K349" s="1"/>
    </row>
    <row r="350" spans="7:11" x14ac:dyDescent="0.35">
      <c r="G350">
        <v>44840</v>
      </c>
      <c r="H350">
        <v>19.27</v>
      </c>
      <c r="J350" s="4"/>
      <c r="K350" s="1"/>
    </row>
    <row r="351" spans="7:11" x14ac:dyDescent="0.35">
      <c r="G351">
        <v>44841</v>
      </c>
      <c r="H351">
        <v>19.3</v>
      </c>
      <c r="J351" s="4"/>
      <c r="K351" s="1"/>
    </row>
    <row r="352" spans="7:11" x14ac:dyDescent="0.35">
      <c r="G352">
        <v>44844</v>
      </c>
      <c r="H352">
        <v>19.39</v>
      </c>
      <c r="J352" s="4"/>
      <c r="K352" s="1"/>
    </row>
    <row r="353" spans="7:11" x14ac:dyDescent="0.35">
      <c r="G353">
        <v>44845</v>
      </c>
      <c r="H353">
        <v>19.12</v>
      </c>
      <c r="J353" s="4"/>
      <c r="K353" s="1"/>
    </row>
    <row r="354" spans="7:11" x14ac:dyDescent="0.35">
      <c r="G354">
        <v>44846</v>
      </c>
      <c r="H354">
        <v>18.48</v>
      </c>
      <c r="J354" s="4"/>
      <c r="K354" s="1"/>
    </row>
    <row r="355" spans="7:11" x14ac:dyDescent="0.35">
      <c r="G355">
        <v>44847</v>
      </c>
      <c r="H355">
        <v>17.5</v>
      </c>
      <c r="J355" s="4"/>
      <c r="K355" s="1"/>
    </row>
    <row r="356" spans="7:11" x14ac:dyDescent="0.35">
      <c r="G356">
        <v>44848</v>
      </c>
      <c r="H356">
        <v>17.600000000000001</v>
      </c>
      <c r="J356" s="4"/>
      <c r="K356" s="1"/>
    </row>
    <row r="357" spans="7:11" x14ac:dyDescent="0.35">
      <c r="G357">
        <v>44851</v>
      </c>
      <c r="H357">
        <v>17.46</v>
      </c>
      <c r="J357" s="4"/>
      <c r="K357" s="1"/>
    </row>
    <row r="358" spans="7:11" x14ac:dyDescent="0.35">
      <c r="G358">
        <v>44852</v>
      </c>
      <c r="H358">
        <v>17.5</v>
      </c>
      <c r="J358" s="4"/>
      <c r="K358" s="1"/>
    </row>
    <row r="359" spans="7:11" x14ac:dyDescent="0.35">
      <c r="G359">
        <v>44853</v>
      </c>
      <c r="H359">
        <v>17.96</v>
      </c>
      <c r="J359" s="4"/>
      <c r="K359" s="1"/>
    </row>
    <row r="360" spans="7:11" x14ac:dyDescent="0.35">
      <c r="G360">
        <v>44854</v>
      </c>
      <c r="H360">
        <v>18.02</v>
      </c>
      <c r="J360" s="4"/>
      <c r="K360" s="1"/>
    </row>
    <row r="361" spans="7:11" x14ac:dyDescent="0.35">
      <c r="G361">
        <v>44855</v>
      </c>
      <c r="H361">
        <v>17.91</v>
      </c>
      <c r="J361" s="4"/>
      <c r="K361" s="1"/>
    </row>
    <row r="362" spans="7:11" x14ac:dyDescent="0.35">
      <c r="G362">
        <v>44858</v>
      </c>
      <c r="H362">
        <v>17.8</v>
      </c>
      <c r="J362" s="4"/>
      <c r="K362" s="1"/>
    </row>
    <row r="363" spans="7:11" x14ac:dyDescent="0.35">
      <c r="G363">
        <v>44859</v>
      </c>
      <c r="H363">
        <v>17.29</v>
      </c>
      <c r="J363" s="4"/>
      <c r="K363" s="1"/>
    </row>
    <row r="364" spans="7:11" x14ac:dyDescent="0.35">
      <c r="G364">
        <v>44860</v>
      </c>
      <c r="H364">
        <v>17.3</v>
      </c>
      <c r="J364" s="4"/>
      <c r="K364" s="1"/>
    </row>
    <row r="365" spans="7:11" x14ac:dyDescent="0.35">
      <c r="G365">
        <v>44861</v>
      </c>
      <c r="H365">
        <v>17.41</v>
      </c>
      <c r="J365" s="4"/>
      <c r="K365" s="1"/>
    </row>
    <row r="366" spans="7:11" x14ac:dyDescent="0.35">
      <c r="G366">
        <v>44862</v>
      </c>
      <c r="H366">
        <v>17.28</v>
      </c>
      <c r="J366" s="4"/>
      <c r="K366" s="1"/>
    </row>
    <row r="367" spans="7:11" x14ac:dyDescent="0.35">
      <c r="G367">
        <v>44865</v>
      </c>
      <c r="H367">
        <v>17.079999999999998</v>
      </c>
      <c r="J367" s="4"/>
      <c r="K367" s="1"/>
    </row>
    <row r="368" spans="7:11" x14ac:dyDescent="0.35">
      <c r="G368">
        <v>44866</v>
      </c>
      <c r="H368">
        <v>16.73</v>
      </c>
      <c r="J368" s="4"/>
      <c r="K368" s="1"/>
    </row>
    <row r="369" spans="7:11" x14ac:dyDescent="0.35">
      <c r="G369">
        <v>44867</v>
      </c>
      <c r="H369">
        <v>16.61</v>
      </c>
      <c r="J369" s="4"/>
      <c r="K369" s="1"/>
    </row>
    <row r="370" spans="7:11" x14ac:dyDescent="0.35">
      <c r="G370">
        <v>44868</v>
      </c>
      <c r="H370">
        <v>16.350000000000001</v>
      </c>
      <c r="J370" s="4"/>
      <c r="K370" s="1"/>
    </row>
    <row r="371" spans="7:11" x14ac:dyDescent="0.35">
      <c r="G371">
        <v>44869</v>
      </c>
      <c r="H371">
        <v>16.21</v>
      </c>
      <c r="J371" s="4"/>
      <c r="K371" s="1"/>
    </row>
    <row r="372" spans="7:11" x14ac:dyDescent="0.35">
      <c r="G372">
        <v>44872</v>
      </c>
      <c r="H372">
        <v>16.27</v>
      </c>
      <c r="J372" s="4"/>
      <c r="K372" s="1"/>
    </row>
    <row r="373" spans="7:11" x14ac:dyDescent="0.35">
      <c r="G373">
        <v>44873</v>
      </c>
      <c r="H373">
        <v>17.09</v>
      </c>
      <c r="J373" s="4"/>
      <c r="K373" s="1"/>
    </row>
    <row r="374" spans="7:11" x14ac:dyDescent="0.35">
      <c r="G374">
        <v>44874</v>
      </c>
      <c r="H374">
        <v>17.989999999999998</v>
      </c>
      <c r="J374" s="4"/>
      <c r="K374" s="1"/>
    </row>
    <row r="375" spans="7:11" x14ac:dyDescent="0.35">
      <c r="G375">
        <v>44875</v>
      </c>
      <c r="H375">
        <v>18.11</v>
      </c>
      <c r="J375" s="4"/>
      <c r="K375" s="1"/>
    </row>
    <row r="376" spans="7:11" x14ac:dyDescent="0.35">
      <c r="G376">
        <v>44876</v>
      </c>
      <c r="H376">
        <v>18.899999999999999</v>
      </c>
      <c r="J376" s="4"/>
      <c r="K376" s="1"/>
    </row>
    <row r="377" spans="7:11" x14ac:dyDescent="0.35">
      <c r="G377">
        <v>44879</v>
      </c>
      <c r="H377">
        <v>20.57</v>
      </c>
      <c r="J377" s="4"/>
      <c r="K377" s="1"/>
    </row>
    <row r="378" spans="7:11" x14ac:dyDescent="0.35">
      <c r="G378">
        <v>44880</v>
      </c>
      <c r="H378">
        <v>21.19</v>
      </c>
      <c r="J378" s="4"/>
      <c r="K378" s="1"/>
    </row>
    <row r="379" spans="7:11" x14ac:dyDescent="0.35">
      <c r="G379">
        <v>44881</v>
      </c>
      <c r="H379">
        <v>21.6</v>
      </c>
      <c r="J379" s="4"/>
      <c r="K379" s="1"/>
    </row>
    <row r="380" spans="7:11" x14ac:dyDescent="0.35">
      <c r="G380">
        <v>44882</v>
      </c>
      <c r="H380">
        <v>23.13</v>
      </c>
      <c r="J380" s="4"/>
      <c r="K380" s="1"/>
    </row>
    <row r="381" spans="7:11" x14ac:dyDescent="0.35">
      <c r="G381">
        <v>44883</v>
      </c>
      <c r="H381">
        <v>22.08</v>
      </c>
      <c r="J381" s="4"/>
      <c r="K381" s="1"/>
    </row>
    <row r="382" spans="7:11" x14ac:dyDescent="0.35">
      <c r="G382">
        <v>44886</v>
      </c>
      <c r="H382">
        <v>22.04</v>
      </c>
      <c r="J382" s="4"/>
      <c r="K382" s="1"/>
    </row>
    <row r="383" spans="7:11" x14ac:dyDescent="0.35">
      <c r="G383">
        <v>44887</v>
      </c>
      <c r="H383">
        <v>22.18</v>
      </c>
      <c r="J383" s="4"/>
      <c r="K383" s="1"/>
    </row>
    <row r="384" spans="7:11" x14ac:dyDescent="0.35">
      <c r="G384">
        <v>44888</v>
      </c>
      <c r="H384">
        <v>22.41</v>
      </c>
      <c r="J384" s="4"/>
      <c r="K384" s="1"/>
    </row>
    <row r="385" spans="7:11" x14ac:dyDescent="0.35">
      <c r="G385">
        <v>44889</v>
      </c>
      <c r="H385">
        <v>23.06</v>
      </c>
      <c r="J385" s="4"/>
      <c r="K385" s="1"/>
    </row>
    <row r="386" spans="7:11" x14ac:dyDescent="0.35">
      <c r="G386">
        <v>44890</v>
      </c>
      <c r="H386">
        <v>22.22</v>
      </c>
      <c r="J386" s="4"/>
      <c r="K386" s="1"/>
    </row>
    <row r="387" spans="7:11" x14ac:dyDescent="0.35">
      <c r="G387">
        <v>44893</v>
      </c>
      <c r="H387">
        <v>22.51</v>
      </c>
      <c r="J387" s="4"/>
      <c r="K387" s="1"/>
    </row>
    <row r="388" spans="7:11" x14ac:dyDescent="0.35">
      <c r="G388">
        <v>44894</v>
      </c>
      <c r="H388">
        <v>22.28</v>
      </c>
      <c r="J388" s="4"/>
      <c r="K388" s="1"/>
    </row>
    <row r="389" spans="7:11" x14ac:dyDescent="0.35">
      <c r="G389">
        <v>44895</v>
      </c>
      <c r="H389">
        <v>22.32</v>
      </c>
      <c r="J389" s="4"/>
      <c r="K389" s="1"/>
    </row>
    <row r="390" spans="7:11" x14ac:dyDescent="0.35">
      <c r="G390">
        <v>44896</v>
      </c>
      <c r="H390">
        <v>22.47</v>
      </c>
      <c r="J390" s="4"/>
      <c r="K390" s="1"/>
    </row>
    <row r="391" spans="7:11" x14ac:dyDescent="0.35">
      <c r="G391">
        <v>44897</v>
      </c>
      <c r="H391">
        <v>22.5</v>
      </c>
      <c r="J391" s="4"/>
      <c r="K391" s="1"/>
    </row>
    <row r="392" spans="7:11" x14ac:dyDescent="0.35">
      <c r="G392">
        <v>44900</v>
      </c>
      <c r="H392">
        <v>22.42</v>
      </c>
      <c r="J392" s="4"/>
      <c r="K392" s="1"/>
    </row>
    <row r="393" spans="7:11" x14ac:dyDescent="0.35">
      <c r="G393">
        <v>44901</v>
      </c>
      <c r="H393">
        <v>22.39</v>
      </c>
      <c r="J393" s="4"/>
      <c r="K393" s="1"/>
    </row>
    <row r="394" spans="7:11" x14ac:dyDescent="0.35">
      <c r="G394">
        <v>44902</v>
      </c>
      <c r="H394">
        <v>21.8</v>
      </c>
      <c r="J394" s="4"/>
      <c r="K394" s="1"/>
    </row>
    <row r="395" spans="7:11" x14ac:dyDescent="0.35">
      <c r="G395">
        <v>44903</v>
      </c>
      <c r="H395">
        <v>21.51</v>
      </c>
      <c r="J395" s="4"/>
      <c r="K395" s="1"/>
    </row>
    <row r="396" spans="7:11" x14ac:dyDescent="0.35">
      <c r="G396">
        <v>44904</v>
      </c>
      <c r="H396">
        <v>21.45</v>
      </c>
      <c r="J396" s="4"/>
      <c r="K396" s="1"/>
    </row>
    <row r="397" spans="7:11" x14ac:dyDescent="0.35">
      <c r="G397">
        <v>44907</v>
      </c>
      <c r="H397">
        <v>21.51</v>
      </c>
      <c r="J397" s="4"/>
      <c r="K397" s="1"/>
    </row>
    <row r="398" spans="7:11" x14ac:dyDescent="0.35">
      <c r="G398">
        <v>44908</v>
      </c>
      <c r="H398">
        <v>21.51</v>
      </c>
      <c r="J398" s="4"/>
      <c r="K398" s="1"/>
    </row>
    <row r="399" spans="7:11" x14ac:dyDescent="0.35">
      <c r="G399">
        <v>44909</v>
      </c>
      <c r="H399">
        <v>21.55</v>
      </c>
      <c r="J399" s="4"/>
      <c r="K399" s="1"/>
    </row>
    <row r="400" spans="7:11" x14ac:dyDescent="0.35">
      <c r="G400">
        <v>44910</v>
      </c>
      <c r="H400">
        <v>21.57</v>
      </c>
      <c r="J400" s="4"/>
      <c r="K400" s="1"/>
    </row>
    <row r="401" spans="7:11" x14ac:dyDescent="0.35">
      <c r="G401">
        <v>44911</v>
      </c>
      <c r="H401">
        <v>21.51</v>
      </c>
      <c r="J401" s="4"/>
      <c r="K401" s="1"/>
    </row>
    <row r="402" spans="7:11" x14ac:dyDescent="0.35">
      <c r="G402">
        <v>44914</v>
      </c>
      <c r="H402">
        <v>21.51</v>
      </c>
      <c r="J402" s="4"/>
      <c r="K402" s="1"/>
    </row>
    <row r="403" spans="7:11" x14ac:dyDescent="0.35">
      <c r="G403">
        <v>44915</v>
      </c>
      <c r="H403">
        <v>21.11</v>
      </c>
      <c r="J403" s="4"/>
      <c r="K403" s="1"/>
    </row>
    <row r="404" spans="7:11" x14ac:dyDescent="0.35">
      <c r="G404">
        <v>44916</v>
      </c>
      <c r="H404">
        <v>21.11</v>
      </c>
      <c r="J404" s="4"/>
      <c r="K404" s="1"/>
    </row>
    <row r="405" spans="7:11" x14ac:dyDescent="0.35">
      <c r="G405">
        <v>44917</v>
      </c>
      <c r="H405">
        <v>20.9</v>
      </c>
      <c r="J405" s="4"/>
      <c r="K405" s="1"/>
    </row>
    <row r="406" spans="7:11" x14ac:dyDescent="0.35">
      <c r="G406">
        <v>44918</v>
      </c>
      <c r="H406">
        <v>20.88</v>
      </c>
      <c r="J406" s="4"/>
      <c r="K406" s="1"/>
    </row>
    <row r="407" spans="7:11" x14ac:dyDescent="0.35">
      <c r="G407">
        <v>44922</v>
      </c>
      <c r="H407">
        <v>21.24</v>
      </c>
      <c r="J407" s="4"/>
      <c r="K407" s="1"/>
    </row>
    <row r="408" spans="7:11" x14ac:dyDescent="0.35">
      <c r="G408">
        <v>44923</v>
      </c>
      <c r="H408">
        <v>20.52</v>
      </c>
      <c r="J408" s="4"/>
      <c r="K408" s="1"/>
    </row>
    <row r="409" spans="7:11" x14ac:dyDescent="0.35">
      <c r="G409">
        <v>44924</v>
      </c>
      <c r="H409">
        <v>20.92</v>
      </c>
      <c r="J409" s="4"/>
      <c r="K409" s="1"/>
    </row>
    <row r="410" spans="7:11" x14ac:dyDescent="0.35">
      <c r="G410">
        <v>44925</v>
      </c>
      <c r="H410">
        <v>20.36</v>
      </c>
      <c r="J410" s="4"/>
      <c r="K410" s="1"/>
    </row>
    <row r="411" spans="7:11" x14ac:dyDescent="0.35">
      <c r="G411">
        <v>44928</v>
      </c>
      <c r="H411">
        <v>21.18</v>
      </c>
      <c r="J411" s="4"/>
      <c r="K411" s="1"/>
    </row>
    <row r="412" spans="7:11" x14ac:dyDescent="0.35">
      <c r="G412">
        <v>44929</v>
      </c>
      <c r="H412">
        <v>20.8</v>
      </c>
      <c r="J412" s="4"/>
      <c r="K412" s="1"/>
    </row>
    <row r="413" spans="7:11" x14ac:dyDescent="0.35">
      <c r="G413">
        <v>44930</v>
      </c>
      <c r="H413">
        <v>21.25</v>
      </c>
      <c r="J413" s="4"/>
      <c r="K413" s="1"/>
    </row>
    <row r="414" spans="7:11" x14ac:dyDescent="0.35">
      <c r="G414">
        <v>44931</v>
      </c>
      <c r="H414">
        <v>21.24</v>
      </c>
      <c r="J414" s="4"/>
      <c r="K414" s="1"/>
    </row>
    <row r="415" spans="7:11" x14ac:dyDescent="0.35">
      <c r="G415">
        <v>44932</v>
      </c>
      <c r="H415">
        <v>21.09</v>
      </c>
      <c r="J415" s="4"/>
      <c r="K415" s="1"/>
    </row>
    <row r="416" spans="7:11" x14ac:dyDescent="0.35">
      <c r="G416">
        <v>44935</v>
      </c>
      <c r="H416">
        <v>21.2</v>
      </c>
      <c r="J416" s="4"/>
      <c r="K416" s="1"/>
    </row>
    <row r="417" spans="7:11" x14ac:dyDescent="0.35">
      <c r="G417">
        <v>44936</v>
      </c>
      <c r="H417">
        <v>21.36</v>
      </c>
      <c r="J417" s="4"/>
      <c r="K417" s="1"/>
    </row>
    <row r="418" spans="7:11" x14ac:dyDescent="0.35">
      <c r="G418">
        <v>44937</v>
      </c>
      <c r="H418">
        <v>21.03</v>
      </c>
      <c r="J418" s="4"/>
      <c r="K418" s="1"/>
    </row>
    <row r="419" spans="7:11" x14ac:dyDescent="0.35">
      <c r="G419">
        <v>44938</v>
      </c>
      <c r="H419">
        <v>21.28</v>
      </c>
      <c r="J419" s="4"/>
      <c r="K419" s="1"/>
    </row>
    <row r="420" spans="7:11" x14ac:dyDescent="0.35">
      <c r="G420">
        <v>44939</v>
      </c>
      <c r="H420">
        <v>22.21</v>
      </c>
      <c r="J420" s="4"/>
      <c r="K420" s="1"/>
    </row>
    <row r="421" spans="7:11" x14ac:dyDescent="0.35">
      <c r="G421">
        <v>44942</v>
      </c>
      <c r="H421">
        <v>21.98</v>
      </c>
      <c r="J421" s="4"/>
      <c r="K421" s="1"/>
    </row>
    <row r="422" spans="7:11" x14ac:dyDescent="0.35">
      <c r="G422">
        <v>44943</v>
      </c>
      <c r="H422">
        <v>22.14</v>
      </c>
      <c r="J422" s="4"/>
      <c r="K422" s="1"/>
    </row>
    <row r="423" spans="7:11" x14ac:dyDescent="0.35">
      <c r="G423">
        <v>44944</v>
      </c>
      <c r="H423">
        <v>22.45</v>
      </c>
      <c r="J423" s="4"/>
      <c r="K423" s="1"/>
    </row>
    <row r="424" spans="7:11" x14ac:dyDescent="0.35">
      <c r="G424">
        <v>44945</v>
      </c>
      <c r="H424">
        <v>21.97</v>
      </c>
      <c r="J424" s="4"/>
      <c r="K424" s="1"/>
    </row>
    <row r="425" spans="7:11" x14ac:dyDescent="0.35">
      <c r="G425">
        <v>44946</v>
      </c>
      <c r="H425">
        <v>22.04</v>
      </c>
      <c r="J425" s="4"/>
      <c r="K425" s="1"/>
    </row>
    <row r="426" spans="7:11" x14ac:dyDescent="0.35">
      <c r="G426">
        <v>44949</v>
      </c>
      <c r="H426">
        <v>21.97</v>
      </c>
      <c r="J426" s="4"/>
      <c r="K426" s="1"/>
    </row>
    <row r="427" spans="7:11" x14ac:dyDescent="0.35">
      <c r="G427">
        <v>44950</v>
      </c>
      <c r="H427">
        <v>22.18</v>
      </c>
      <c r="J427" s="4"/>
      <c r="K427" s="1"/>
    </row>
    <row r="428" spans="7:11" x14ac:dyDescent="0.35">
      <c r="G428">
        <v>44951</v>
      </c>
      <c r="H428">
        <v>21.98</v>
      </c>
      <c r="J428" s="4"/>
      <c r="K428" s="1"/>
    </row>
    <row r="429" spans="7:11" x14ac:dyDescent="0.35">
      <c r="G429">
        <v>44952</v>
      </c>
      <c r="H429">
        <v>22.49</v>
      </c>
      <c r="J429" s="4"/>
      <c r="K429" s="1"/>
    </row>
    <row r="430" spans="7:11" x14ac:dyDescent="0.35">
      <c r="G430">
        <v>44953</v>
      </c>
      <c r="H430">
        <v>22.23</v>
      </c>
      <c r="J430" s="4"/>
      <c r="K430" s="1"/>
    </row>
    <row r="431" spans="7:11" x14ac:dyDescent="0.35">
      <c r="G431">
        <v>44956</v>
      </c>
      <c r="H431">
        <v>22.35</v>
      </c>
      <c r="J431" s="4"/>
      <c r="K431" s="1"/>
    </row>
    <row r="432" spans="7:11" x14ac:dyDescent="0.35">
      <c r="G432">
        <v>44957</v>
      </c>
      <c r="H432">
        <v>22.08</v>
      </c>
      <c r="J432" s="4"/>
      <c r="K432" s="1"/>
    </row>
    <row r="433" spans="7:11" x14ac:dyDescent="0.35">
      <c r="G433">
        <v>44958</v>
      </c>
      <c r="H433">
        <v>21.84</v>
      </c>
      <c r="J433" s="4"/>
      <c r="K433" s="1"/>
    </row>
    <row r="434" spans="7:11" x14ac:dyDescent="0.35">
      <c r="G434">
        <v>44959</v>
      </c>
      <c r="H434">
        <v>21.86</v>
      </c>
      <c r="J434" s="4"/>
      <c r="K434" s="1"/>
    </row>
    <row r="435" spans="7:11" x14ac:dyDescent="0.35">
      <c r="G435">
        <v>44960</v>
      </c>
      <c r="H435">
        <v>21.97</v>
      </c>
      <c r="J435" s="4"/>
      <c r="K435" s="1"/>
    </row>
    <row r="436" spans="7:11" x14ac:dyDescent="0.35">
      <c r="G436">
        <v>44963</v>
      </c>
      <c r="H436">
        <v>21.85</v>
      </c>
      <c r="J436" s="4"/>
      <c r="K436" s="1"/>
    </row>
    <row r="437" spans="7:11" x14ac:dyDescent="0.35">
      <c r="G437">
        <v>44964</v>
      </c>
      <c r="H437">
        <v>21.2</v>
      </c>
      <c r="J437" s="4"/>
      <c r="K437" s="1"/>
    </row>
    <row r="438" spans="7:11" x14ac:dyDescent="0.35">
      <c r="G438">
        <v>44965</v>
      </c>
      <c r="H438">
        <v>21.85</v>
      </c>
      <c r="J438" s="4"/>
      <c r="K438" s="1"/>
    </row>
    <row r="439" spans="7:11" x14ac:dyDescent="0.35">
      <c r="G439">
        <v>44966</v>
      </c>
      <c r="H439">
        <v>21.36</v>
      </c>
      <c r="J439" s="4"/>
      <c r="K439" s="1"/>
    </row>
    <row r="440" spans="7:11" x14ac:dyDescent="0.35">
      <c r="G440">
        <v>44967</v>
      </c>
      <c r="H440">
        <v>21.03</v>
      </c>
      <c r="J440" s="4"/>
      <c r="K440" s="1"/>
    </row>
    <row r="441" spans="7:11" x14ac:dyDescent="0.35">
      <c r="G441">
        <v>44970</v>
      </c>
      <c r="H441">
        <v>19.59</v>
      </c>
      <c r="J441" s="4"/>
      <c r="K441" s="1"/>
    </row>
    <row r="442" spans="7:11" x14ac:dyDescent="0.35">
      <c r="G442">
        <v>44971</v>
      </c>
      <c r="H442">
        <v>19.260000000000002</v>
      </c>
      <c r="J442" s="4"/>
      <c r="K442" s="1"/>
    </row>
    <row r="443" spans="7:11" x14ac:dyDescent="0.35">
      <c r="G443">
        <v>44972</v>
      </c>
      <c r="H443">
        <v>19.34</v>
      </c>
      <c r="J443" s="4"/>
      <c r="K443" s="1"/>
    </row>
    <row r="444" spans="7:11" x14ac:dyDescent="0.35">
      <c r="G444">
        <v>44973</v>
      </c>
      <c r="H444">
        <v>19.25</v>
      </c>
      <c r="J444" s="4"/>
      <c r="K444" s="1"/>
    </row>
    <row r="445" spans="7:11" x14ac:dyDescent="0.35">
      <c r="G445">
        <v>44974</v>
      </c>
      <c r="H445">
        <v>19.12</v>
      </c>
      <c r="J445" s="4"/>
      <c r="K445" s="1"/>
    </row>
    <row r="446" spans="7:11" x14ac:dyDescent="0.35">
      <c r="G446">
        <v>44977</v>
      </c>
      <c r="H446">
        <v>18.78</v>
      </c>
      <c r="J446" s="4"/>
      <c r="K446" s="1"/>
    </row>
    <row r="447" spans="7:11" x14ac:dyDescent="0.35">
      <c r="G447">
        <v>44978</v>
      </c>
      <c r="H447">
        <v>18.760000000000002</v>
      </c>
      <c r="J447" s="4"/>
      <c r="K447" s="1"/>
    </row>
    <row r="448" spans="7:11" x14ac:dyDescent="0.35">
      <c r="G448">
        <v>44979</v>
      </c>
      <c r="H448">
        <v>18.32</v>
      </c>
      <c r="J448" s="4"/>
      <c r="K448" s="1"/>
    </row>
    <row r="449" spans="7:11" x14ac:dyDescent="0.35">
      <c r="G449">
        <v>44980</v>
      </c>
      <c r="H449">
        <v>18.190000000000001</v>
      </c>
      <c r="J449" s="4"/>
      <c r="K449" s="1"/>
    </row>
    <row r="450" spans="7:11" x14ac:dyDescent="0.35">
      <c r="G450">
        <v>44981</v>
      </c>
      <c r="H450">
        <v>18.21</v>
      </c>
      <c r="J450" s="4"/>
      <c r="K450" s="1"/>
    </row>
    <row r="451" spans="7:11" x14ac:dyDescent="0.35">
      <c r="G451">
        <v>44984</v>
      </c>
      <c r="H451">
        <v>17.899999999999999</v>
      </c>
      <c r="J451" s="4"/>
      <c r="K451" s="1"/>
    </row>
    <row r="452" spans="7:11" x14ac:dyDescent="0.35">
      <c r="G452">
        <v>44985</v>
      </c>
      <c r="H452">
        <v>18.11</v>
      </c>
      <c r="J452" s="4"/>
      <c r="K452" s="1"/>
    </row>
    <row r="453" spans="7:11" x14ac:dyDescent="0.35">
      <c r="G453">
        <v>44986</v>
      </c>
      <c r="H453">
        <v>17.97</v>
      </c>
      <c r="J453" s="4"/>
      <c r="K453" s="1"/>
    </row>
    <row r="454" spans="7:11" x14ac:dyDescent="0.35">
      <c r="G454">
        <v>44987</v>
      </c>
      <c r="H454">
        <v>17.82</v>
      </c>
      <c r="J454" s="4"/>
      <c r="K454" s="1"/>
    </row>
    <row r="455" spans="7:11" x14ac:dyDescent="0.35">
      <c r="G455">
        <v>44988</v>
      </c>
      <c r="H455">
        <v>18.010000000000002</v>
      </c>
      <c r="J455" s="4"/>
      <c r="K455" s="1"/>
    </row>
    <row r="456" spans="7:11" x14ac:dyDescent="0.35">
      <c r="G456">
        <v>44991</v>
      </c>
      <c r="H456">
        <v>17.72</v>
      </c>
      <c r="J456" s="4"/>
      <c r="K456" s="1"/>
    </row>
    <row r="457" spans="7:11" x14ac:dyDescent="0.35">
      <c r="G457">
        <v>44992</v>
      </c>
      <c r="H457">
        <v>17.809999999999999</v>
      </c>
      <c r="J457" s="4"/>
      <c r="K457" s="1"/>
    </row>
    <row r="458" spans="7:11" x14ac:dyDescent="0.35">
      <c r="G458">
        <v>44993</v>
      </c>
      <c r="H458">
        <v>17.64</v>
      </c>
      <c r="J458" s="4"/>
      <c r="K458" s="1"/>
    </row>
    <row r="459" spans="7:11" x14ac:dyDescent="0.35">
      <c r="G459">
        <v>44994</v>
      </c>
      <c r="H459">
        <v>17.579999999999998</v>
      </c>
      <c r="J459" s="4"/>
      <c r="K459" s="1"/>
    </row>
    <row r="460" spans="7:11" x14ac:dyDescent="0.35">
      <c r="G460">
        <v>44995</v>
      </c>
      <c r="H460">
        <v>17.45</v>
      </c>
      <c r="J460" s="4"/>
      <c r="K460" s="1"/>
    </row>
    <row r="461" spans="7:11" x14ac:dyDescent="0.35">
      <c r="G461">
        <v>44998</v>
      </c>
      <c r="H461">
        <v>17.559999999999999</v>
      </c>
      <c r="J461" s="4"/>
      <c r="K461" s="1"/>
    </row>
    <row r="462" spans="7:11" x14ac:dyDescent="0.35">
      <c r="G462">
        <v>44999</v>
      </c>
      <c r="H462">
        <v>17.510000000000002</v>
      </c>
      <c r="J462" s="4"/>
      <c r="K462" s="1"/>
    </row>
    <row r="463" spans="7:11" x14ac:dyDescent="0.35">
      <c r="G463">
        <v>45000</v>
      </c>
      <c r="H463">
        <v>17.510000000000002</v>
      </c>
      <c r="J463" s="4"/>
      <c r="K463" s="1"/>
    </row>
    <row r="464" spans="7:11" x14ac:dyDescent="0.35">
      <c r="G464">
        <v>45001</v>
      </c>
      <c r="H464">
        <v>17.510000000000002</v>
      </c>
      <c r="J464" s="4"/>
      <c r="K464" s="1"/>
    </row>
    <row r="465" spans="7:11" x14ac:dyDescent="0.35">
      <c r="G465">
        <v>45002</v>
      </c>
      <c r="H465">
        <v>17.510000000000002</v>
      </c>
      <c r="J465" s="4"/>
      <c r="K465" s="1"/>
    </row>
    <row r="466" spans="7:11" x14ac:dyDescent="0.35">
      <c r="G466">
        <v>45005</v>
      </c>
      <c r="H466">
        <v>17.510000000000002</v>
      </c>
      <c r="J466" s="4"/>
      <c r="K466" s="1"/>
    </row>
    <row r="467" spans="7:11" x14ac:dyDescent="0.35">
      <c r="G467">
        <v>45006</v>
      </c>
      <c r="H467">
        <v>17.510000000000002</v>
      </c>
      <c r="J467" s="4"/>
      <c r="K467" s="1"/>
    </row>
    <row r="468" spans="7:11" x14ac:dyDescent="0.35">
      <c r="G468">
        <v>45007</v>
      </c>
      <c r="H468">
        <v>17.510000000000002</v>
      </c>
      <c r="J468" s="4"/>
      <c r="K468" s="1"/>
    </row>
    <row r="469" spans="7:11" x14ac:dyDescent="0.35">
      <c r="G469">
        <v>45008</v>
      </c>
      <c r="H469">
        <v>17.66</v>
      </c>
      <c r="J469" s="4"/>
      <c r="K469" s="1"/>
    </row>
    <row r="470" spans="7:11" x14ac:dyDescent="0.35">
      <c r="G470">
        <v>45009</v>
      </c>
      <c r="H470">
        <v>17.78</v>
      </c>
      <c r="J470" s="4"/>
      <c r="K470" s="1"/>
    </row>
    <row r="471" spans="7:11" x14ac:dyDescent="0.35">
      <c r="G471">
        <v>45012</v>
      </c>
      <c r="H471">
        <v>17.73</v>
      </c>
      <c r="J471" s="4"/>
      <c r="K471" s="1"/>
    </row>
    <row r="472" spans="7:11" x14ac:dyDescent="0.35">
      <c r="G472">
        <v>45013</v>
      </c>
      <c r="H472">
        <v>17.8</v>
      </c>
      <c r="J472" s="4"/>
      <c r="K472" s="1"/>
    </row>
    <row r="473" spans="7:11" x14ac:dyDescent="0.35">
      <c r="G473">
        <v>45014</v>
      </c>
      <c r="H473">
        <v>17.77</v>
      </c>
      <c r="J473" s="4"/>
      <c r="K473" s="1"/>
    </row>
    <row r="474" spans="7:11" x14ac:dyDescent="0.35">
      <c r="G474">
        <v>45015</v>
      </c>
      <c r="H474">
        <v>17.829999999999998</v>
      </c>
      <c r="J474" s="4"/>
      <c r="K474" s="1"/>
    </row>
    <row r="475" spans="7:11" x14ac:dyDescent="0.35">
      <c r="G475">
        <v>45016</v>
      </c>
      <c r="H475">
        <v>17.72</v>
      </c>
      <c r="J475" s="4"/>
      <c r="K475" s="1"/>
    </row>
    <row r="476" spans="7:11" x14ac:dyDescent="0.35">
      <c r="G476">
        <v>45019</v>
      </c>
      <c r="H476">
        <v>17.66</v>
      </c>
      <c r="J476" s="4"/>
      <c r="K476" s="1"/>
    </row>
    <row r="477" spans="7:11" x14ac:dyDescent="0.35">
      <c r="G477">
        <v>45020</v>
      </c>
      <c r="H477">
        <v>17.579999999999998</v>
      </c>
      <c r="J477" s="4"/>
      <c r="K477" s="1"/>
    </row>
    <row r="478" spans="7:11" x14ac:dyDescent="0.35">
      <c r="G478">
        <v>45021</v>
      </c>
      <c r="H478">
        <v>17.59</v>
      </c>
      <c r="J478" s="4"/>
      <c r="K478" s="1"/>
    </row>
    <row r="479" spans="7:11" x14ac:dyDescent="0.35">
      <c r="G479">
        <v>45022</v>
      </c>
      <c r="H479">
        <v>17.62</v>
      </c>
      <c r="J479" s="4"/>
      <c r="K479" s="1"/>
    </row>
    <row r="480" spans="7:11" x14ac:dyDescent="0.35">
      <c r="G480">
        <v>45027</v>
      </c>
      <c r="H480">
        <v>17.48</v>
      </c>
      <c r="J480" s="4"/>
      <c r="K480" s="1"/>
    </row>
    <row r="481" spans="7:11" x14ac:dyDescent="0.35">
      <c r="G481">
        <v>45028</v>
      </c>
      <c r="H481">
        <v>17.57</v>
      </c>
      <c r="J481" s="4"/>
      <c r="K481" s="1"/>
    </row>
    <row r="482" spans="7:11" x14ac:dyDescent="0.35">
      <c r="G482">
        <v>45029</v>
      </c>
      <c r="H482">
        <v>17.54</v>
      </c>
      <c r="J482" s="4"/>
      <c r="K482" s="1"/>
    </row>
    <row r="483" spans="7:11" x14ac:dyDescent="0.35">
      <c r="G483">
        <v>45030</v>
      </c>
      <c r="H483">
        <v>18.010000000000002</v>
      </c>
      <c r="J483" s="4"/>
      <c r="K483" s="1"/>
    </row>
    <row r="484" spans="7:11" x14ac:dyDescent="0.35">
      <c r="G484">
        <v>45033</v>
      </c>
      <c r="H484">
        <v>18.010000000000002</v>
      </c>
      <c r="J484" s="4"/>
      <c r="K484" s="1"/>
    </row>
    <row r="485" spans="7:11" x14ac:dyDescent="0.35">
      <c r="G485">
        <v>45034</v>
      </c>
      <c r="H485">
        <v>18.010000000000002</v>
      </c>
      <c r="J485" s="4"/>
      <c r="K485" s="1"/>
    </row>
    <row r="486" spans="7:11" x14ac:dyDescent="0.35">
      <c r="G486">
        <v>45035</v>
      </c>
      <c r="H486">
        <v>18.010000000000002</v>
      </c>
      <c r="J486" s="4"/>
      <c r="K486" s="1"/>
    </row>
    <row r="487" spans="7:11" x14ac:dyDescent="0.35">
      <c r="G487">
        <v>45036</v>
      </c>
      <c r="H487">
        <v>18.010000000000002</v>
      </c>
      <c r="J487" s="4"/>
      <c r="K487" s="1"/>
    </row>
    <row r="488" spans="7:11" x14ac:dyDescent="0.35">
      <c r="G488">
        <v>45037</v>
      </c>
      <c r="H488">
        <v>18.010000000000002</v>
      </c>
      <c r="J488" s="4"/>
      <c r="K488" s="1"/>
    </row>
    <row r="489" spans="7:11" x14ac:dyDescent="0.35">
      <c r="G489">
        <v>45040</v>
      </c>
      <c r="H489">
        <v>18.010000000000002</v>
      </c>
      <c r="J489" s="4"/>
      <c r="K489" s="1"/>
    </row>
    <row r="490" spans="7:11" x14ac:dyDescent="0.35">
      <c r="G490">
        <v>45041</v>
      </c>
      <c r="H490">
        <v>16.95</v>
      </c>
      <c r="J490" s="4"/>
      <c r="K490" s="1"/>
    </row>
    <row r="491" spans="7:11" x14ac:dyDescent="0.35">
      <c r="G491">
        <v>45042</v>
      </c>
      <c r="H491">
        <v>16.89</v>
      </c>
      <c r="J491" s="4"/>
      <c r="K491" s="1"/>
    </row>
    <row r="492" spans="7:11" x14ac:dyDescent="0.35">
      <c r="G492">
        <v>45043</v>
      </c>
      <c r="H492">
        <v>16.89</v>
      </c>
      <c r="J492" s="4"/>
      <c r="K492" s="1"/>
    </row>
    <row r="493" spans="7:11" x14ac:dyDescent="0.35">
      <c r="G493">
        <v>45044</v>
      </c>
      <c r="H493">
        <v>16.73</v>
      </c>
      <c r="J493" s="4"/>
      <c r="K493" s="1"/>
    </row>
    <row r="494" spans="7:11" x14ac:dyDescent="0.35">
      <c r="G494">
        <v>45048</v>
      </c>
      <c r="H494">
        <v>16.41</v>
      </c>
      <c r="J494" s="4"/>
      <c r="K494" s="1"/>
    </row>
    <row r="495" spans="7:11" x14ac:dyDescent="0.35">
      <c r="G495">
        <v>45049</v>
      </c>
      <c r="H495">
        <v>16.45</v>
      </c>
      <c r="J495" s="4"/>
      <c r="K495" s="1"/>
    </row>
    <row r="496" spans="7:11" x14ac:dyDescent="0.35">
      <c r="G496">
        <v>45050</v>
      </c>
      <c r="H496">
        <v>16.45</v>
      </c>
      <c r="J496" s="4"/>
      <c r="K496" s="1"/>
    </row>
    <row r="497" spans="7:11" x14ac:dyDescent="0.35">
      <c r="G497">
        <v>45051</v>
      </c>
      <c r="H497">
        <v>16.47</v>
      </c>
      <c r="J497" s="4"/>
      <c r="K497" s="1"/>
    </row>
    <row r="498" spans="7:11" x14ac:dyDescent="0.35">
      <c r="G498">
        <v>45054</v>
      </c>
      <c r="H498">
        <v>16.32</v>
      </c>
      <c r="J498" s="4"/>
      <c r="K498" s="1"/>
    </row>
    <row r="499" spans="7:11" x14ac:dyDescent="0.35">
      <c r="G499">
        <v>45055</v>
      </c>
      <c r="H499">
        <v>16.48</v>
      </c>
      <c r="J499" s="4"/>
      <c r="K499" s="1"/>
    </row>
    <row r="500" spans="7:11" x14ac:dyDescent="0.35">
      <c r="G500">
        <v>45056</v>
      </c>
      <c r="H500">
        <v>16.239999999999998</v>
      </c>
      <c r="J500" s="4"/>
      <c r="K500" s="1"/>
    </row>
    <row r="501" spans="7:11" x14ac:dyDescent="0.35">
      <c r="G501">
        <v>45057</v>
      </c>
      <c r="H501">
        <v>17.5</v>
      </c>
      <c r="J501" s="4"/>
      <c r="K501" s="1"/>
    </row>
    <row r="502" spans="7:11" x14ac:dyDescent="0.35">
      <c r="G502">
        <v>45058</v>
      </c>
      <c r="H502">
        <v>16.32</v>
      </c>
      <c r="J502" s="4"/>
      <c r="K502" s="1"/>
    </row>
    <row r="503" spans="7:11" x14ac:dyDescent="0.35">
      <c r="G503">
        <v>45061</v>
      </c>
      <c r="H503">
        <v>16.37</v>
      </c>
      <c r="J503" s="4"/>
      <c r="K503" s="1"/>
    </row>
    <row r="504" spans="7:11" x14ac:dyDescent="0.35">
      <c r="G504">
        <v>45062</v>
      </c>
      <c r="H504">
        <v>16.649999999999999</v>
      </c>
      <c r="J504" s="4"/>
      <c r="K504" s="1"/>
    </row>
    <row r="505" spans="7:11" x14ac:dyDescent="0.35">
      <c r="G505">
        <v>45063</v>
      </c>
      <c r="H505">
        <v>17.170000000000002</v>
      </c>
      <c r="J505" s="4"/>
      <c r="K505" s="1"/>
    </row>
    <row r="506" spans="7:11" x14ac:dyDescent="0.35">
      <c r="G506">
        <v>45064</v>
      </c>
      <c r="H506">
        <v>17.440000000000001</v>
      </c>
      <c r="J506" s="4"/>
      <c r="K506" s="1"/>
    </row>
    <row r="507" spans="7:11" x14ac:dyDescent="0.35">
      <c r="G507">
        <v>45065</v>
      </c>
      <c r="H507">
        <v>18.03</v>
      </c>
      <c r="J507" s="4"/>
      <c r="K507" s="1"/>
    </row>
    <row r="508" spans="7:11" x14ac:dyDescent="0.35">
      <c r="G508">
        <v>45068</v>
      </c>
      <c r="H508">
        <v>18.48</v>
      </c>
      <c r="J508" s="4"/>
      <c r="K508" s="1"/>
    </row>
    <row r="509" spans="7:11" x14ac:dyDescent="0.35">
      <c r="G509">
        <v>45069</v>
      </c>
      <c r="H509">
        <v>19.04</v>
      </c>
      <c r="J509" s="4"/>
      <c r="K509" s="1"/>
    </row>
    <row r="510" spans="7:11" x14ac:dyDescent="0.35">
      <c r="G510">
        <v>45070</v>
      </c>
      <c r="H510">
        <v>19.07</v>
      </c>
      <c r="J510" s="4"/>
      <c r="K510" s="1"/>
    </row>
    <row r="511" spans="7:11" x14ac:dyDescent="0.35">
      <c r="G511">
        <v>45071</v>
      </c>
      <c r="H511">
        <v>18.7</v>
      </c>
      <c r="J511" s="4"/>
      <c r="K511" s="1"/>
    </row>
    <row r="512" spans="7:11" x14ac:dyDescent="0.35">
      <c r="G512">
        <v>45072</v>
      </c>
      <c r="H512">
        <v>18.48</v>
      </c>
      <c r="J512" s="4"/>
      <c r="K512" s="1"/>
    </row>
    <row r="513" spans="7:11" x14ac:dyDescent="0.35">
      <c r="G513">
        <v>45075</v>
      </c>
      <c r="H513">
        <v>18.260000000000002</v>
      </c>
      <c r="J513" s="4"/>
      <c r="K513" s="1"/>
    </row>
    <row r="514" spans="7:11" x14ac:dyDescent="0.35">
      <c r="G514">
        <v>45076</v>
      </c>
      <c r="H514">
        <v>18.38</v>
      </c>
      <c r="J514" s="4"/>
      <c r="K514" s="1"/>
    </row>
    <row r="515" spans="7:11" x14ac:dyDescent="0.35">
      <c r="G515">
        <v>45077</v>
      </c>
      <c r="H515">
        <v>18.46</v>
      </c>
      <c r="J515" s="4"/>
      <c r="K515" s="1"/>
    </row>
    <row r="516" spans="7:11" x14ac:dyDescent="0.35">
      <c r="G516">
        <v>45078</v>
      </c>
      <c r="H516">
        <v>18.2</v>
      </c>
      <c r="J516" s="4"/>
      <c r="K516" s="1"/>
    </row>
    <row r="517" spans="7:11" x14ac:dyDescent="0.35">
      <c r="G517">
        <v>45079</v>
      </c>
      <c r="H517">
        <v>19.71</v>
      </c>
      <c r="J517" s="4"/>
      <c r="K517" s="1"/>
    </row>
    <row r="518" spans="7:11" x14ac:dyDescent="0.35">
      <c r="G518">
        <v>45082</v>
      </c>
      <c r="H518">
        <v>18.190000000000001</v>
      </c>
      <c r="J518" s="4"/>
      <c r="K518" s="1"/>
    </row>
    <row r="519" spans="7:11" x14ac:dyDescent="0.35">
      <c r="G519">
        <v>45083</v>
      </c>
      <c r="H519">
        <v>18.149999999999999</v>
      </c>
      <c r="J519" s="4"/>
      <c r="K519" s="1"/>
    </row>
    <row r="520" spans="7:11" x14ac:dyDescent="0.35">
      <c r="G520">
        <v>45084</v>
      </c>
      <c r="H520">
        <v>19.5</v>
      </c>
      <c r="J520" s="4"/>
      <c r="K520" s="1"/>
    </row>
    <row r="521" spans="7:11" x14ac:dyDescent="0.35">
      <c r="G521">
        <v>45085</v>
      </c>
      <c r="H521">
        <v>17.86</v>
      </c>
      <c r="J521" s="4"/>
      <c r="K521" s="1"/>
    </row>
    <row r="522" spans="7:11" x14ac:dyDescent="0.35">
      <c r="G522">
        <v>45086</v>
      </c>
      <c r="H522">
        <v>17.920000000000002</v>
      </c>
      <c r="J522" s="4"/>
      <c r="K522" s="1"/>
    </row>
    <row r="523" spans="7:11" x14ac:dyDescent="0.35">
      <c r="G523">
        <v>45089</v>
      </c>
      <c r="H523">
        <v>17.96</v>
      </c>
      <c r="J523" s="4"/>
      <c r="K523" s="1"/>
    </row>
    <row r="524" spans="7:11" x14ac:dyDescent="0.35">
      <c r="G524">
        <v>45090</v>
      </c>
      <c r="H524">
        <v>17.93</v>
      </c>
      <c r="J524" s="4"/>
      <c r="K524" s="1"/>
    </row>
    <row r="525" spans="7:11" x14ac:dyDescent="0.35">
      <c r="G525">
        <v>45091</v>
      </c>
      <c r="H525">
        <v>17.989999999999998</v>
      </c>
      <c r="J525" s="4"/>
      <c r="K525" s="1"/>
    </row>
    <row r="526" spans="7:11" x14ac:dyDescent="0.35">
      <c r="G526">
        <v>45092</v>
      </c>
      <c r="H526">
        <v>18.03</v>
      </c>
      <c r="J526" s="4"/>
      <c r="K526" s="1"/>
    </row>
    <row r="527" spans="7:11" x14ac:dyDescent="0.35">
      <c r="G527">
        <v>45093</v>
      </c>
      <c r="H527">
        <v>19.93</v>
      </c>
      <c r="J527" s="4"/>
      <c r="K527" s="1"/>
    </row>
    <row r="528" spans="7:11" x14ac:dyDescent="0.35">
      <c r="G528">
        <v>45096</v>
      </c>
      <c r="H528">
        <v>20.32</v>
      </c>
      <c r="J528" s="4"/>
      <c r="K528" s="1"/>
    </row>
    <row r="529" spans="7:11" x14ac:dyDescent="0.35">
      <c r="G529">
        <v>45097</v>
      </c>
      <c r="H529">
        <v>19.95</v>
      </c>
      <c r="J529" s="4"/>
      <c r="K529" s="1"/>
    </row>
    <row r="530" spans="7:11" x14ac:dyDescent="0.35">
      <c r="G530">
        <v>45098</v>
      </c>
      <c r="H530">
        <v>19.829999999999998</v>
      </c>
      <c r="J530" s="4"/>
      <c r="K530" s="1"/>
    </row>
    <row r="531" spans="7:11" x14ac:dyDescent="0.35">
      <c r="G531">
        <v>45099</v>
      </c>
      <c r="H531">
        <v>20.86</v>
      </c>
      <c r="J531" s="4"/>
      <c r="K531" s="1"/>
    </row>
    <row r="532" spans="7:11" x14ac:dyDescent="0.35">
      <c r="G532">
        <v>45100</v>
      </c>
      <c r="H532">
        <v>21.86</v>
      </c>
      <c r="J532" s="4"/>
      <c r="K532" s="1"/>
    </row>
    <row r="533" spans="7:11" x14ac:dyDescent="0.35">
      <c r="G533">
        <v>45103</v>
      </c>
      <c r="H533">
        <v>23.85</v>
      </c>
      <c r="J533" s="4"/>
      <c r="K533" s="1"/>
    </row>
    <row r="534" spans="7:11" x14ac:dyDescent="0.35">
      <c r="G534">
        <v>45104</v>
      </c>
      <c r="H534">
        <v>25.06</v>
      </c>
      <c r="J534" s="4"/>
      <c r="K534" s="1"/>
    </row>
    <row r="535" spans="7:11" x14ac:dyDescent="0.35">
      <c r="G535">
        <v>45105</v>
      </c>
      <c r="H535">
        <v>23.02</v>
      </c>
      <c r="J535" s="4"/>
      <c r="K535" s="1"/>
    </row>
    <row r="536" spans="7:11" x14ac:dyDescent="0.35">
      <c r="G536">
        <v>45106</v>
      </c>
      <c r="H536">
        <v>23.17</v>
      </c>
      <c r="J536" s="4"/>
      <c r="K536" s="1"/>
    </row>
    <row r="537" spans="7:11" x14ac:dyDescent="0.35">
      <c r="G537">
        <v>45107</v>
      </c>
      <c r="H537">
        <v>23.33</v>
      </c>
      <c r="J537" s="4"/>
      <c r="K537" s="1"/>
    </row>
    <row r="538" spans="7:11" x14ac:dyDescent="0.35">
      <c r="G538">
        <v>45110</v>
      </c>
      <c r="H538">
        <v>23.43</v>
      </c>
      <c r="J538" s="4"/>
      <c r="K538" s="1"/>
    </row>
    <row r="539" spans="7:11" x14ac:dyDescent="0.35">
      <c r="G539">
        <v>45111</v>
      </c>
      <c r="H539">
        <v>25.01</v>
      </c>
      <c r="J539" s="4"/>
      <c r="K539" s="1"/>
    </row>
    <row r="540" spans="7:11" x14ac:dyDescent="0.35">
      <c r="G540">
        <v>45112</v>
      </c>
      <c r="H540">
        <v>25.01</v>
      </c>
      <c r="J540" s="4"/>
      <c r="K540" s="1"/>
    </row>
    <row r="541" spans="7:11" x14ac:dyDescent="0.35">
      <c r="G541">
        <v>45113</v>
      </c>
      <c r="H541">
        <v>22.52</v>
      </c>
      <c r="J541" s="4"/>
      <c r="K541" s="1"/>
    </row>
    <row r="542" spans="7:11" x14ac:dyDescent="0.35">
      <c r="G542">
        <v>45114</v>
      </c>
      <c r="H542">
        <v>22.6</v>
      </c>
      <c r="J542" s="4"/>
      <c r="K542" s="1"/>
    </row>
    <row r="543" spans="7:11" x14ac:dyDescent="0.35">
      <c r="G543">
        <v>45117</v>
      </c>
      <c r="H543">
        <v>22.66</v>
      </c>
      <c r="J543" s="4"/>
      <c r="K543" s="1"/>
    </row>
    <row r="544" spans="7:11" x14ac:dyDescent="0.35">
      <c r="G544">
        <v>45118</v>
      </c>
      <c r="H544">
        <v>22.66</v>
      </c>
      <c r="J544" s="4"/>
      <c r="K544" s="1"/>
    </row>
    <row r="545" spans="7:11" x14ac:dyDescent="0.35">
      <c r="G545">
        <v>45119</v>
      </c>
      <c r="H545">
        <v>23.14</v>
      </c>
      <c r="J545" s="4"/>
      <c r="K545" s="1"/>
    </row>
    <row r="546" spans="7:11" x14ac:dyDescent="0.35">
      <c r="G546">
        <v>45120</v>
      </c>
      <c r="H546">
        <v>24.55</v>
      </c>
      <c r="J546" s="4"/>
      <c r="K546" s="1"/>
    </row>
    <row r="547" spans="7:11" x14ac:dyDescent="0.35">
      <c r="G547">
        <v>45121</v>
      </c>
      <c r="H547">
        <v>26.61</v>
      </c>
      <c r="J547" s="4"/>
      <c r="K547" s="1"/>
    </row>
    <row r="548" spans="7:11" x14ac:dyDescent="0.35">
      <c r="G548">
        <v>45124</v>
      </c>
      <c r="H548">
        <v>28.82</v>
      </c>
      <c r="J548" s="4"/>
      <c r="K548" s="1"/>
    </row>
    <row r="549" spans="7:11" x14ac:dyDescent="0.35">
      <c r="G549">
        <v>45125</v>
      </c>
      <c r="H549">
        <v>28.95</v>
      </c>
      <c r="J549" s="4"/>
      <c r="K549" s="1"/>
    </row>
    <row r="550" spans="7:11" x14ac:dyDescent="0.35">
      <c r="G550">
        <v>45126</v>
      </c>
      <c r="H550">
        <v>28.71</v>
      </c>
      <c r="J550" s="4"/>
      <c r="K550" s="1"/>
    </row>
    <row r="551" spans="7:11" x14ac:dyDescent="0.35">
      <c r="G551">
        <v>45127</v>
      </c>
      <c r="H551">
        <v>28.66</v>
      </c>
      <c r="J551" s="4"/>
      <c r="K551" s="1"/>
    </row>
    <row r="552" spans="7:11" x14ac:dyDescent="0.35">
      <c r="G552">
        <v>45128</v>
      </c>
      <c r="H552">
        <v>27.91</v>
      </c>
      <c r="J552" s="4"/>
      <c r="K552" s="1"/>
    </row>
    <row r="553" spans="7:11" x14ac:dyDescent="0.35">
      <c r="G553">
        <v>45131</v>
      </c>
      <c r="H553">
        <v>27.91</v>
      </c>
      <c r="J553" s="4"/>
      <c r="K553" s="1"/>
    </row>
    <row r="554" spans="7:11" x14ac:dyDescent="0.35">
      <c r="G554">
        <v>45132</v>
      </c>
      <c r="H554">
        <v>27.76</v>
      </c>
      <c r="J554" s="4"/>
      <c r="K554" s="1"/>
    </row>
    <row r="555" spans="7:11" x14ac:dyDescent="0.35">
      <c r="G555">
        <v>45133</v>
      </c>
      <c r="H555">
        <v>27.73</v>
      </c>
      <c r="J555" s="4"/>
      <c r="K555" s="1"/>
    </row>
    <row r="556" spans="7:11" x14ac:dyDescent="0.35">
      <c r="G556">
        <v>45134</v>
      </c>
      <c r="H556">
        <v>28.15</v>
      </c>
      <c r="J556" s="4"/>
      <c r="K556" s="1"/>
    </row>
    <row r="557" spans="7:11" x14ac:dyDescent="0.35">
      <c r="G557">
        <v>45135</v>
      </c>
      <c r="H557">
        <v>28.94</v>
      </c>
      <c r="J557" s="4"/>
      <c r="K557" s="1"/>
    </row>
    <row r="558" spans="7:11" x14ac:dyDescent="0.35">
      <c r="G558">
        <v>45138</v>
      </c>
      <c r="H558">
        <v>30.95</v>
      </c>
      <c r="J558" s="4"/>
      <c r="K558" s="1"/>
    </row>
    <row r="559" spans="7:11" x14ac:dyDescent="0.35">
      <c r="G559">
        <v>45139</v>
      </c>
      <c r="H559">
        <v>30.32</v>
      </c>
      <c r="J559" s="4"/>
      <c r="K559" s="1"/>
    </row>
    <row r="560" spans="7:11" x14ac:dyDescent="0.35">
      <c r="G560">
        <v>45140</v>
      </c>
      <c r="H560">
        <v>28.8</v>
      </c>
      <c r="J560" s="4"/>
      <c r="K560" s="1"/>
    </row>
    <row r="561" spans="7:11" x14ac:dyDescent="0.35">
      <c r="G561">
        <v>45141</v>
      </c>
      <c r="H561">
        <v>28.35</v>
      </c>
      <c r="J561" s="4"/>
      <c r="K561" s="1"/>
    </row>
    <row r="562" spans="7:11" x14ac:dyDescent="0.35">
      <c r="G562">
        <v>45142</v>
      </c>
      <c r="H562">
        <v>27.72</v>
      </c>
      <c r="J562" s="4"/>
      <c r="K562" s="1"/>
    </row>
    <row r="563" spans="7:11" x14ac:dyDescent="0.35">
      <c r="G563">
        <v>45145</v>
      </c>
      <c r="H563">
        <v>27.8</v>
      </c>
      <c r="J563" s="4"/>
      <c r="K563" s="1"/>
    </row>
    <row r="564" spans="7:11" x14ac:dyDescent="0.35">
      <c r="G564">
        <v>45146</v>
      </c>
      <c r="H564">
        <v>27.89</v>
      </c>
      <c r="J564" s="4"/>
      <c r="K564" s="1"/>
    </row>
    <row r="565" spans="7:11" x14ac:dyDescent="0.35">
      <c r="G565">
        <v>45147</v>
      </c>
      <c r="H565">
        <v>27.96</v>
      </c>
      <c r="J565" s="4"/>
      <c r="K565" s="1"/>
    </row>
    <row r="566" spans="7:11" x14ac:dyDescent="0.35">
      <c r="G566">
        <v>45148</v>
      </c>
      <c r="H566">
        <v>28.01</v>
      </c>
      <c r="J566" s="4"/>
      <c r="K566" s="1"/>
    </row>
    <row r="567" spans="7:11" x14ac:dyDescent="0.35">
      <c r="G567">
        <v>45149</v>
      </c>
      <c r="H567">
        <v>28.19</v>
      </c>
      <c r="J567" s="4"/>
      <c r="K567" s="1"/>
    </row>
    <row r="568" spans="7:11" x14ac:dyDescent="0.35">
      <c r="G568">
        <v>45152</v>
      </c>
      <c r="H568">
        <v>32.21</v>
      </c>
      <c r="J568" s="4"/>
      <c r="K568" s="1"/>
    </row>
    <row r="569" spans="7:11" x14ac:dyDescent="0.35">
      <c r="G569">
        <v>45153</v>
      </c>
      <c r="H569">
        <v>30.55</v>
      </c>
      <c r="J569" s="4"/>
      <c r="K569" s="1"/>
    </row>
    <row r="570" spans="7:11" x14ac:dyDescent="0.35">
      <c r="G570">
        <v>45154</v>
      </c>
      <c r="H570">
        <v>29.68</v>
      </c>
      <c r="J570" s="4"/>
      <c r="K570" s="1"/>
    </row>
    <row r="571" spans="7:11" x14ac:dyDescent="0.35">
      <c r="G571">
        <v>45155</v>
      </c>
      <c r="H571">
        <v>30.07</v>
      </c>
      <c r="J571" s="4"/>
      <c r="K571" s="1"/>
    </row>
    <row r="572" spans="7:11" x14ac:dyDescent="0.35">
      <c r="G572">
        <v>45156</v>
      </c>
      <c r="H572">
        <v>30.05</v>
      </c>
      <c r="J572" s="4"/>
      <c r="K572" s="1"/>
    </row>
    <row r="573" spans="7:11" x14ac:dyDescent="0.35">
      <c r="G573">
        <v>45159</v>
      </c>
      <c r="H573">
        <v>29.99</v>
      </c>
      <c r="J573" s="4"/>
      <c r="K573" s="1"/>
    </row>
    <row r="574" spans="7:11" x14ac:dyDescent="0.35">
      <c r="G574">
        <v>45160</v>
      </c>
      <c r="H574">
        <v>29.88</v>
      </c>
      <c r="J574" s="4"/>
      <c r="K574" s="1"/>
    </row>
    <row r="575" spans="7:11" x14ac:dyDescent="0.35">
      <c r="G575">
        <v>45161</v>
      </c>
      <c r="H575">
        <v>30.26</v>
      </c>
      <c r="J575" s="4"/>
      <c r="K575" s="1"/>
    </row>
    <row r="576" spans="7:11" x14ac:dyDescent="0.35">
      <c r="G576">
        <v>45162</v>
      </c>
      <c r="H576">
        <v>29.94</v>
      </c>
      <c r="J576" s="4"/>
      <c r="K576" s="1"/>
    </row>
    <row r="577" spans="7:11" x14ac:dyDescent="0.35">
      <c r="G577">
        <v>45163</v>
      </c>
      <c r="H577">
        <v>30.54</v>
      </c>
      <c r="J577" s="4"/>
      <c r="K577" s="1"/>
    </row>
    <row r="578" spans="7:11" x14ac:dyDescent="0.35">
      <c r="G578">
        <v>45166</v>
      </c>
      <c r="H578">
        <v>29.55</v>
      </c>
      <c r="J578" s="4"/>
      <c r="K578" s="1"/>
    </row>
    <row r="579" spans="7:11" x14ac:dyDescent="0.35">
      <c r="G579">
        <v>45167</v>
      </c>
      <c r="H579">
        <v>29.32</v>
      </c>
      <c r="J579" s="4"/>
      <c r="K579" s="1"/>
    </row>
    <row r="580" spans="7:11" x14ac:dyDescent="0.35">
      <c r="G580">
        <v>45168</v>
      </c>
      <c r="H580">
        <v>28.74</v>
      </c>
      <c r="J580" s="4"/>
      <c r="K580" s="1"/>
    </row>
    <row r="581" spans="7:11" x14ac:dyDescent="0.35">
      <c r="G581">
        <v>45169</v>
      </c>
      <c r="H581">
        <v>28.66</v>
      </c>
      <c r="J581" s="4"/>
      <c r="K581" s="1"/>
    </row>
    <row r="582" spans="7:11" x14ac:dyDescent="0.35">
      <c r="G582">
        <v>45170</v>
      </c>
      <c r="H582">
        <v>28.28</v>
      </c>
      <c r="J582" s="4"/>
      <c r="K582" s="1"/>
    </row>
    <row r="583" spans="7:11" x14ac:dyDescent="0.35">
      <c r="G583">
        <v>45173</v>
      </c>
      <c r="H583">
        <v>28.1</v>
      </c>
      <c r="J583" s="4"/>
      <c r="K583" s="1"/>
    </row>
    <row r="584" spans="7:11" x14ac:dyDescent="0.35">
      <c r="G584">
        <v>45174</v>
      </c>
      <c r="H584">
        <v>28.13</v>
      </c>
      <c r="J584" s="4"/>
      <c r="K584" s="1"/>
    </row>
    <row r="585" spans="7:11" x14ac:dyDescent="0.35">
      <c r="G585">
        <v>45175</v>
      </c>
      <c r="H585">
        <v>27.79</v>
      </c>
      <c r="J585" s="4"/>
      <c r="K585" s="1"/>
    </row>
    <row r="586" spans="7:11" x14ac:dyDescent="0.35">
      <c r="G586">
        <v>45176</v>
      </c>
      <c r="H586">
        <v>27.77</v>
      </c>
      <c r="J586" s="4"/>
      <c r="K586" s="1"/>
    </row>
    <row r="587" spans="7:11" x14ac:dyDescent="0.35">
      <c r="G587">
        <v>45177</v>
      </c>
      <c r="H587">
        <v>29.29</v>
      </c>
      <c r="J587" s="4"/>
      <c r="K587" s="1"/>
    </row>
    <row r="588" spans="7:11" x14ac:dyDescent="0.35">
      <c r="G588">
        <v>45180</v>
      </c>
      <c r="H588">
        <v>29.88</v>
      </c>
      <c r="J588" s="4"/>
      <c r="K588" s="1"/>
    </row>
    <row r="589" spans="7:11" x14ac:dyDescent="0.35">
      <c r="G589">
        <v>45181</v>
      </c>
      <c r="H589">
        <v>30.21</v>
      </c>
      <c r="J589" s="4"/>
      <c r="K589" s="1"/>
    </row>
    <row r="590" spans="7:11" x14ac:dyDescent="0.35">
      <c r="G590">
        <v>45182</v>
      </c>
      <c r="H590">
        <v>29.89</v>
      </c>
      <c r="J590" s="4"/>
      <c r="K590" s="1"/>
    </row>
    <row r="591" spans="7:11" x14ac:dyDescent="0.35">
      <c r="G591">
        <v>45183</v>
      </c>
      <c r="H591">
        <v>30.44</v>
      </c>
      <c r="J591" s="4"/>
      <c r="K591" s="1"/>
    </row>
    <row r="592" spans="7:11" x14ac:dyDescent="0.35">
      <c r="G592">
        <v>45184</v>
      </c>
      <c r="H592">
        <v>30.5</v>
      </c>
      <c r="J592" s="4"/>
      <c r="K592" s="1"/>
    </row>
    <row r="593" spans="7:11" x14ac:dyDescent="0.35">
      <c r="G593">
        <v>45187</v>
      </c>
      <c r="H593">
        <v>31.03</v>
      </c>
      <c r="J593" s="4"/>
      <c r="K593" s="1"/>
    </row>
    <row r="594" spans="7:11" x14ac:dyDescent="0.35">
      <c r="G594">
        <v>45188</v>
      </c>
      <c r="H594">
        <v>31.07</v>
      </c>
      <c r="J594" s="4"/>
      <c r="K594" s="1"/>
    </row>
    <row r="595" spans="7:11" x14ac:dyDescent="0.35">
      <c r="G595">
        <v>45189</v>
      </c>
      <c r="H595">
        <v>31.19</v>
      </c>
      <c r="J595" s="4"/>
      <c r="K595" s="1"/>
    </row>
    <row r="596" spans="7:11" x14ac:dyDescent="0.35">
      <c r="G596">
        <v>45190</v>
      </c>
      <c r="H596">
        <v>31.1</v>
      </c>
      <c r="J596" s="4"/>
      <c r="K596" s="1"/>
    </row>
    <row r="597" spans="7:11" x14ac:dyDescent="0.35">
      <c r="G597">
        <v>45191</v>
      </c>
      <c r="H597">
        <v>30.67</v>
      </c>
      <c r="J597" s="4"/>
      <c r="K597" s="1"/>
    </row>
    <row r="598" spans="7:11" x14ac:dyDescent="0.35">
      <c r="G598">
        <v>45194</v>
      </c>
      <c r="H598">
        <v>30.64</v>
      </c>
      <c r="J598" s="4"/>
      <c r="K598" s="1"/>
    </row>
    <row r="599" spans="7:11" x14ac:dyDescent="0.35">
      <c r="G599">
        <v>45195</v>
      </c>
      <c r="H599">
        <v>30.35</v>
      </c>
      <c r="J599" s="4"/>
      <c r="K599" s="1"/>
    </row>
    <row r="600" spans="7:11" x14ac:dyDescent="0.35">
      <c r="G600">
        <v>45196</v>
      </c>
      <c r="H600">
        <v>30.15</v>
      </c>
      <c r="J600" s="4"/>
      <c r="K600" s="1"/>
    </row>
    <row r="601" spans="7:11" x14ac:dyDescent="0.35">
      <c r="G601">
        <v>45197</v>
      </c>
      <c r="H601">
        <v>29.55</v>
      </c>
      <c r="J601" s="4"/>
      <c r="K601" s="1"/>
    </row>
    <row r="602" spans="7:11" x14ac:dyDescent="0.35">
      <c r="G602">
        <v>45198</v>
      </c>
      <c r="H602">
        <v>29.18</v>
      </c>
      <c r="J602" s="4"/>
      <c r="K602" s="1"/>
    </row>
    <row r="603" spans="7:11" x14ac:dyDescent="0.35">
      <c r="G603">
        <v>45201</v>
      </c>
      <c r="H603">
        <v>29.01</v>
      </c>
      <c r="J603" s="4"/>
      <c r="K603" s="1"/>
    </row>
    <row r="604" spans="7:11" x14ac:dyDescent="0.35">
      <c r="G604">
        <v>45202</v>
      </c>
      <c r="H604">
        <v>28.43</v>
      </c>
      <c r="J604" s="4"/>
      <c r="K604" s="1"/>
    </row>
    <row r="605" spans="7:11" x14ac:dyDescent="0.35">
      <c r="G605">
        <v>45203</v>
      </c>
      <c r="H605">
        <v>26.98</v>
      </c>
      <c r="J605" s="4"/>
      <c r="K605" s="1"/>
    </row>
    <row r="606" spans="7:11" x14ac:dyDescent="0.35">
      <c r="G606">
        <v>45204</v>
      </c>
      <c r="H606">
        <v>26.55</v>
      </c>
      <c r="J606" s="4"/>
      <c r="K606" s="1"/>
    </row>
    <row r="607" spans="7:11" x14ac:dyDescent="0.35">
      <c r="G607">
        <v>45205</v>
      </c>
      <c r="H607">
        <v>26.02</v>
      </c>
      <c r="J607" s="4"/>
      <c r="K607" s="1"/>
    </row>
    <row r="608" spans="7:11" x14ac:dyDescent="0.35">
      <c r="G608">
        <v>45208</v>
      </c>
      <c r="H608">
        <v>25.66</v>
      </c>
      <c r="J608" s="4"/>
      <c r="K608" s="1"/>
    </row>
    <row r="609" spans="7:11" x14ac:dyDescent="0.35">
      <c r="G609">
        <v>45209</v>
      </c>
      <c r="H609">
        <v>25.78</v>
      </c>
      <c r="J609" s="4"/>
      <c r="K609" s="1"/>
    </row>
    <row r="610" spans="7:11" x14ac:dyDescent="0.35">
      <c r="G610">
        <v>45210</v>
      </c>
      <c r="H610">
        <v>27.13</v>
      </c>
      <c r="J610" s="4"/>
      <c r="K610" s="1"/>
    </row>
    <row r="611" spans="7:11" x14ac:dyDescent="0.35">
      <c r="G611">
        <v>45211</v>
      </c>
      <c r="H611">
        <v>27.72</v>
      </c>
      <c r="J611" s="4"/>
      <c r="K611" s="1"/>
    </row>
    <row r="612" spans="7:11" x14ac:dyDescent="0.35">
      <c r="G612">
        <v>45212</v>
      </c>
      <c r="H612">
        <v>26.83</v>
      </c>
      <c r="J612" s="4"/>
      <c r="K612" s="1"/>
    </row>
    <row r="613" spans="7:11" x14ac:dyDescent="0.35">
      <c r="G613">
        <v>45215</v>
      </c>
      <c r="H613">
        <v>26.78</v>
      </c>
      <c r="J613" s="4"/>
      <c r="K613" s="1"/>
    </row>
    <row r="614" spans="7:11" x14ac:dyDescent="0.35">
      <c r="G614">
        <v>45216</v>
      </c>
      <c r="H614">
        <v>26.22</v>
      </c>
      <c r="J614" s="4"/>
      <c r="K614" s="1"/>
    </row>
    <row r="615" spans="7:11" x14ac:dyDescent="0.35">
      <c r="G615">
        <v>45217</v>
      </c>
      <c r="H615">
        <v>26.02</v>
      </c>
      <c r="J615" s="4"/>
      <c r="K615" s="1"/>
    </row>
    <row r="616" spans="7:11" x14ac:dyDescent="0.35">
      <c r="G616">
        <v>45218</v>
      </c>
      <c r="H616">
        <v>25.08</v>
      </c>
      <c r="J616" s="4"/>
      <c r="K616" s="1"/>
    </row>
    <row r="617" spans="7:11" x14ac:dyDescent="0.35">
      <c r="G617">
        <v>45219</v>
      </c>
      <c r="H617">
        <v>24.87</v>
      </c>
      <c r="J617" s="4"/>
      <c r="K617" s="1"/>
    </row>
    <row r="618" spans="7:11" x14ac:dyDescent="0.35">
      <c r="G618">
        <v>45222</v>
      </c>
      <c r="H618">
        <v>24.88</v>
      </c>
      <c r="J618" s="4"/>
      <c r="K618" s="1"/>
    </row>
    <row r="619" spans="7:11" x14ac:dyDescent="0.35">
      <c r="G619">
        <v>45223</v>
      </c>
      <c r="H619">
        <v>24.84</v>
      </c>
      <c r="J619" s="4"/>
      <c r="K619" s="1"/>
    </row>
    <row r="620" spans="7:11" x14ac:dyDescent="0.35">
      <c r="G620">
        <v>45224</v>
      </c>
      <c r="H620">
        <v>25.85</v>
      </c>
      <c r="J620" s="4"/>
      <c r="K620" s="1"/>
    </row>
    <row r="621" spans="7:11" x14ac:dyDescent="0.35">
      <c r="G621">
        <v>45225</v>
      </c>
      <c r="H621">
        <v>25.94</v>
      </c>
      <c r="J621" s="4"/>
      <c r="K621" s="1"/>
    </row>
    <row r="622" spans="7:11" x14ac:dyDescent="0.35">
      <c r="G622">
        <v>45226</v>
      </c>
      <c r="H622">
        <v>25.91</v>
      </c>
      <c r="J622" s="4"/>
      <c r="K622" s="1"/>
    </row>
    <row r="623" spans="7:11" x14ac:dyDescent="0.35">
      <c r="G623">
        <v>45229</v>
      </c>
      <c r="H623">
        <v>27.01</v>
      </c>
      <c r="J623" s="4"/>
      <c r="K623" s="1"/>
    </row>
    <row r="624" spans="7:11" x14ac:dyDescent="0.35">
      <c r="G624">
        <v>45230</v>
      </c>
      <c r="H624">
        <v>27.53</v>
      </c>
      <c r="J624" s="4"/>
      <c r="K624" s="1"/>
    </row>
    <row r="625" spans="7:11" x14ac:dyDescent="0.35">
      <c r="G625">
        <v>45231</v>
      </c>
      <c r="H625">
        <v>27.96</v>
      </c>
      <c r="J625" s="4"/>
      <c r="K625" s="1"/>
    </row>
    <row r="626" spans="7:11" x14ac:dyDescent="0.35">
      <c r="G626">
        <v>45232</v>
      </c>
      <c r="H626">
        <v>28.47</v>
      </c>
      <c r="J626" s="4"/>
      <c r="K626" s="1"/>
    </row>
    <row r="627" spans="7:11" x14ac:dyDescent="0.35">
      <c r="G627">
        <v>45233</v>
      </c>
      <c r="H627">
        <v>29.34</v>
      </c>
      <c r="J627" s="4"/>
      <c r="K627" s="1"/>
    </row>
    <row r="628" spans="7:11" x14ac:dyDescent="0.35">
      <c r="G628">
        <v>45236</v>
      </c>
      <c r="H628">
        <v>29.78</v>
      </c>
      <c r="J628" s="4"/>
      <c r="K628" s="1"/>
    </row>
    <row r="629" spans="7:11" x14ac:dyDescent="0.35">
      <c r="G629">
        <v>45237</v>
      </c>
      <c r="H629">
        <v>29.77</v>
      </c>
      <c r="J629" s="4"/>
      <c r="K629" s="1"/>
    </row>
    <row r="630" spans="7:11" x14ac:dyDescent="0.35">
      <c r="G630">
        <v>45238</v>
      </c>
      <c r="H630">
        <v>29.77</v>
      </c>
      <c r="J630" s="4"/>
      <c r="K630" s="1"/>
    </row>
    <row r="631" spans="7:11" x14ac:dyDescent="0.35">
      <c r="G631">
        <v>45239</v>
      </c>
      <c r="H631">
        <v>29.61</v>
      </c>
      <c r="J631" s="4"/>
      <c r="K631" s="1"/>
    </row>
    <row r="632" spans="7:11" x14ac:dyDescent="0.35">
      <c r="G632">
        <v>45240</v>
      </c>
      <c r="H632">
        <v>29.53</v>
      </c>
      <c r="J632" s="4"/>
      <c r="K632" s="1"/>
    </row>
    <row r="633" spans="7:11" x14ac:dyDescent="0.35">
      <c r="G633">
        <v>45243</v>
      </c>
      <c r="H633">
        <v>29.47</v>
      </c>
      <c r="J633" s="4"/>
      <c r="K633" s="1"/>
    </row>
    <row r="634" spans="7:11" x14ac:dyDescent="0.35">
      <c r="G634">
        <v>45244</v>
      </c>
      <c r="H634">
        <v>29.2</v>
      </c>
      <c r="J634" s="4"/>
      <c r="K634" s="1"/>
    </row>
    <row r="635" spans="7:11" x14ac:dyDescent="0.35">
      <c r="G635">
        <v>45245</v>
      </c>
      <c r="H635">
        <v>29.3</v>
      </c>
      <c r="J635" s="4"/>
      <c r="K635" s="1"/>
    </row>
    <row r="636" spans="7:11" x14ac:dyDescent="0.35">
      <c r="G636">
        <v>45246</v>
      </c>
      <c r="H636">
        <v>28.84</v>
      </c>
      <c r="J636" s="4"/>
      <c r="K636" s="1"/>
    </row>
    <row r="637" spans="7:11" x14ac:dyDescent="0.35">
      <c r="G637">
        <v>45247</v>
      </c>
      <c r="H637">
        <v>28.95</v>
      </c>
      <c r="J637" s="4"/>
      <c r="K637" s="1"/>
    </row>
    <row r="638" spans="7:11" x14ac:dyDescent="0.35">
      <c r="G638">
        <v>45250</v>
      </c>
      <c r="H638">
        <v>29</v>
      </c>
      <c r="J638" s="4"/>
      <c r="K638" s="1"/>
    </row>
    <row r="639" spans="7:11" x14ac:dyDescent="0.35">
      <c r="G639">
        <v>45251</v>
      </c>
      <c r="H639">
        <v>28.92</v>
      </c>
      <c r="J639" s="4"/>
      <c r="K639" s="1"/>
    </row>
    <row r="640" spans="7:11" x14ac:dyDescent="0.35">
      <c r="G640">
        <v>45252</v>
      </c>
      <c r="H640">
        <v>28.94</v>
      </c>
      <c r="J640" s="4"/>
      <c r="K640" s="1"/>
    </row>
    <row r="641" spans="7:11" x14ac:dyDescent="0.35">
      <c r="G641">
        <v>45253</v>
      </c>
      <c r="H641">
        <v>28.69</v>
      </c>
      <c r="J641" s="4"/>
      <c r="K641" s="1"/>
    </row>
    <row r="642" spans="7:11" x14ac:dyDescent="0.35">
      <c r="G642">
        <v>45254</v>
      </c>
      <c r="H642">
        <v>28.7</v>
      </c>
      <c r="J642" s="4"/>
      <c r="K642" s="1"/>
    </row>
    <row r="643" spans="7:11" x14ac:dyDescent="0.35">
      <c r="G643">
        <v>45257</v>
      </c>
      <c r="H643">
        <v>28.23</v>
      </c>
      <c r="J643" s="4"/>
      <c r="K643" s="1"/>
    </row>
    <row r="644" spans="7:11" x14ac:dyDescent="0.35">
      <c r="G644">
        <v>45258</v>
      </c>
      <c r="H644">
        <v>28.45</v>
      </c>
      <c r="J644" s="4"/>
      <c r="K644" s="1"/>
    </row>
    <row r="645" spans="7:11" x14ac:dyDescent="0.35">
      <c r="G645">
        <v>45259</v>
      </c>
      <c r="H645">
        <v>28.32</v>
      </c>
      <c r="J645" s="4"/>
      <c r="K645" s="1"/>
    </row>
    <row r="646" spans="7:11" x14ac:dyDescent="0.35">
      <c r="G646">
        <v>45260</v>
      </c>
      <c r="H646">
        <v>27.81</v>
      </c>
      <c r="J646" s="4"/>
      <c r="K646" s="1"/>
    </row>
    <row r="647" spans="7:11" x14ac:dyDescent="0.35">
      <c r="G647">
        <v>45261</v>
      </c>
      <c r="H647">
        <v>27.79</v>
      </c>
      <c r="J647" s="4"/>
      <c r="K647" s="1"/>
    </row>
    <row r="648" spans="7:11" x14ac:dyDescent="0.35">
      <c r="G648">
        <v>45264</v>
      </c>
      <c r="H648">
        <v>27.66</v>
      </c>
      <c r="J648" s="4"/>
      <c r="K648" s="1"/>
    </row>
    <row r="649" spans="7:11" x14ac:dyDescent="0.35">
      <c r="G649">
        <v>45265</v>
      </c>
      <c r="H649">
        <v>27.22</v>
      </c>
      <c r="J649" s="4"/>
      <c r="K649" s="1"/>
    </row>
    <row r="650" spans="7:11" x14ac:dyDescent="0.35">
      <c r="G650">
        <v>45266</v>
      </c>
      <c r="H650">
        <v>27.89</v>
      </c>
      <c r="J650" s="4"/>
      <c r="K650" s="1"/>
    </row>
    <row r="651" spans="7:11" x14ac:dyDescent="0.35">
      <c r="G651">
        <v>45267</v>
      </c>
      <c r="H651">
        <v>28.01</v>
      </c>
      <c r="J651" s="4"/>
      <c r="K651" s="1"/>
    </row>
    <row r="652" spans="7:11" x14ac:dyDescent="0.35">
      <c r="G652">
        <v>45268</v>
      </c>
      <c r="H652">
        <v>27.73</v>
      </c>
      <c r="J652" s="4"/>
      <c r="K652" s="1"/>
    </row>
    <row r="653" spans="7:11" x14ac:dyDescent="0.35">
      <c r="G653">
        <v>45271</v>
      </c>
      <c r="H653">
        <v>28.31</v>
      </c>
      <c r="J653" s="4"/>
      <c r="K653" s="1"/>
    </row>
    <row r="654" spans="7:11" x14ac:dyDescent="0.35">
      <c r="G654">
        <v>45272</v>
      </c>
      <c r="H654">
        <v>29.54</v>
      </c>
      <c r="J654" s="4"/>
      <c r="K654" s="1"/>
    </row>
    <row r="655" spans="7:11" x14ac:dyDescent="0.35">
      <c r="G655">
        <v>45273</v>
      </c>
      <c r="H655">
        <v>29.35</v>
      </c>
      <c r="J655" s="4"/>
      <c r="K655" s="1"/>
    </row>
    <row r="656" spans="7:11" x14ac:dyDescent="0.35">
      <c r="G656">
        <v>45274</v>
      </c>
      <c r="H656">
        <v>27.82</v>
      </c>
      <c r="J656" s="4"/>
      <c r="K656" s="1"/>
    </row>
    <row r="657" spans="7:11" x14ac:dyDescent="0.35">
      <c r="G657">
        <v>45275</v>
      </c>
      <c r="H657">
        <v>28.65</v>
      </c>
      <c r="J657" s="4"/>
      <c r="K657" s="1"/>
    </row>
    <row r="658" spans="7:11" x14ac:dyDescent="0.35">
      <c r="G658">
        <v>45278</v>
      </c>
      <c r="H658">
        <v>28.39</v>
      </c>
      <c r="J658" s="4"/>
      <c r="K658" s="1"/>
    </row>
    <row r="659" spans="7:11" x14ac:dyDescent="0.35">
      <c r="G659">
        <v>45279</v>
      </c>
      <c r="H659">
        <v>27.78</v>
      </c>
      <c r="J659" s="4"/>
      <c r="K659" s="1"/>
    </row>
    <row r="660" spans="7:11" x14ac:dyDescent="0.35">
      <c r="G660">
        <v>45280</v>
      </c>
      <c r="H660">
        <v>27.31</v>
      </c>
      <c r="J660" s="4"/>
      <c r="K660" s="1"/>
    </row>
    <row r="661" spans="7:11" x14ac:dyDescent="0.35">
      <c r="G661">
        <v>45281</v>
      </c>
      <c r="H661">
        <v>27</v>
      </c>
      <c r="J661" s="4"/>
      <c r="K661" s="1"/>
    </row>
    <row r="662" spans="7:11" x14ac:dyDescent="0.35">
      <c r="G662">
        <v>45282</v>
      </c>
      <c r="H662">
        <v>27.01</v>
      </c>
      <c r="J662" s="4"/>
      <c r="K662" s="1"/>
    </row>
    <row r="663" spans="7:11" x14ac:dyDescent="0.35">
      <c r="G663">
        <v>45287</v>
      </c>
      <c r="H663">
        <v>26.88</v>
      </c>
      <c r="J663" s="4"/>
      <c r="K663" s="1"/>
    </row>
    <row r="664" spans="7:11" x14ac:dyDescent="0.35">
      <c r="G664">
        <v>45288</v>
      </c>
      <c r="H664">
        <v>26.97</v>
      </c>
      <c r="J664" s="4"/>
      <c r="K664" s="1"/>
    </row>
    <row r="665" spans="7:11" x14ac:dyDescent="0.35">
      <c r="G665">
        <v>45289</v>
      </c>
      <c r="H665">
        <v>27.17</v>
      </c>
      <c r="J665" s="4"/>
      <c r="K665" s="1"/>
    </row>
    <row r="666" spans="7:11" x14ac:dyDescent="0.35">
      <c r="G666">
        <v>45293</v>
      </c>
      <c r="H666">
        <v>27.16</v>
      </c>
      <c r="J666" s="4"/>
      <c r="K666" s="1"/>
    </row>
    <row r="667" spans="7:11" x14ac:dyDescent="0.35">
      <c r="G667">
        <v>45294</v>
      </c>
      <c r="H667">
        <v>26.88</v>
      </c>
      <c r="J667" s="4"/>
      <c r="K667" s="1"/>
    </row>
    <row r="668" spans="7:11" x14ac:dyDescent="0.35">
      <c r="G668">
        <v>45295</v>
      </c>
      <c r="H668">
        <v>26.49</v>
      </c>
      <c r="J668" s="4"/>
      <c r="K668" s="1"/>
    </row>
    <row r="669" spans="7:11" x14ac:dyDescent="0.35">
      <c r="G669">
        <v>45296</v>
      </c>
      <c r="H669">
        <v>26.44</v>
      </c>
      <c r="J669" s="4"/>
      <c r="K669" s="1"/>
    </row>
    <row r="670" spans="7:11" x14ac:dyDescent="0.35">
      <c r="G670">
        <v>45299</v>
      </c>
      <c r="H670">
        <v>26.6</v>
      </c>
      <c r="J670" s="4"/>
      <c r="K670" s="1"/>
    </row>
    <row r="671" spans="7:11" x14ac:dyDescent="0.35">
      <c r="G671">
        <v>45300</v>
      </c>
      <c r="H671">
        <v>26.64</v>
      </c>
      <c r="J671" s="4"/>
      <c r="K671" s="1"/>
    </row>
    <row r="672" spans="7:11" x14ac:dyDescent="0.35">
      <c r="G672">
        <v>45301</v>
      </c>
      <c r="H672">
        <v>26.75</v>
      </c>
      <c r="J672" s="4"/>
      <c r="K672" s="1"/>
    </row>
    <row r="673" spans="10:11" x14ac:dyDescent="0.35">
      <c r="J673" s="4"/>
      <c r="K673" s="1"/>
    </row>
    <row r="674" spans="10:11" x14ac:dyDescent="0.35">
      <c r="J674" s="4"/>
      <c r="K674" s="1"/>
    </row>
    <row r="675" spans="10:11" x14ac:dyDescent="0.35">
      <c r="J675" s="4"/>
      <c r="K675" s="1"/>
    </row>
    <row r="676" spans="10:11" x14ac:dyDescent="0.35">
      <c r="J676" s="4"/>
      <c r="K676" s="1"/>
    </row>
    <row r="677" spans="10:11" x14ac:dyDescent="0.35">
      <c r="J677" s="4"/>
      <c r="K677" s="1"/>
    </row>
    <row r="678" spans="10:11" x14ac:dyDescent="0.35">
      <c r="J678" s="4"/>
      <c r="K678" s="1"/>
    </row>
  </sheetData>
  <autoFilter ref="O3:P103" xr:uid="{00000000-0001-0000-0600-000000000000}">
    <sortState xmlns:xlrd2="http://schemas.microsoft.com/office/spreadsheetml/2017/richdata2" ref="O4:P103">
      <sortCondition ref="O3:O103"/>
    </sortState>
  </autoFilter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G49"/>
  <sheetViews>
    <sheetView zoomScaleNormal="100" workbookViewId="0">
      <selection activeCell="D8" sqref="D8"/>
    </sheetView>
  </sheetViews>
  <sheetFormatPr defaultColWidth="8.59765625" defaultRowHeight="18" x14ac:dyDescent="0.35"/>
  <cols>
    <col min="1" max="1" width="8.59765625" style="10"/>
    <col min="2" max="2" width="27.796875" style="10" customWidth="1"/>
    <col min="3" max="3" width="18.09765625" style="10" customWidth="1"/>
    <col min="4" max="4" width="18.5" style="10" customWidth="1"/>
    <col min="5" max="5" width="15.19921875" style="50" customWidth="1"/>
    <col min="6" max="6" width="15.19921875" style="10" customWidth="1"/>
    <col min="7" max="7" width="18.8984375" style="10" customWidth="1"/>
    <col min="8" max="12" width="15.19921875" style="10" customWidth="1"/>
    <col min="13" max="15" width="15.59765625" style="10" customWidth="1"/>
    <col min="16" max="16" width="16.3984375" style="10" customWidth="1"/>
    <col min="17" max="22" width="8.59765625" style="10"/>
    <col min="23" max="33" width="10.796875" style="10" customWidth="1"/>
    <col min="34" max="16384" width="8.59765625" style="10"/>
  </cols>
  <sheetData>
    <row r="1" spans="2:33" x14ac:dyDescent="0.35">
      <c r="C1" s="10" t="s">
        <v>171</v>
      </c>
      <c r="D1" s="4">
        <f ca="1">TODAY()</f>
        <v>45314</v>
      </c>
    </row>
    <row r="2" spans="2:33" x14ac:dyDescent="0.35">
      <c r="B2"/>
      <c r="C2" t="s">
        <v>204</v>
      </c>
      <c r="D2">
        <v>2</v>
      </c>
      <c r="F2"/>
      <c r="G2"/>
      <c r="H2">
        <f>6/12</f>
        <v>0.5</v>
      </c>
      <c r="I2"/>
      <c r="J2"/>
      <c r="K2"/>
      <c r="L2"/>
      <c r="M2"/>
      <c r="N2"/>
      <c r="V2"/>
      <c r="W2" t="s">
        <v>211</v>
      </c>
    </row>
    <row r="3" spans="2:33" x14ac:dyDescent="0.35">
      <c r="B3"/>
      <c r="C3"/>
      <c r="D3"/>
      <c r="F3"/>
      <c r="G3"/>
      <c r="H3"/>
      <c r="I3"/>
      <c r="J3"/>
      <c r="K3"/>
      <c r="L3"/>
      <c r="M3"/>
      <c r="N3"/>
      <c r="P3" s="10" t="s">
        <v>241</v>
      </c>
      <c r="V3"/>
      <c r="W3"/>
      <c r="AG3" s="10">
        <v>2600</v>
      </c>
    </row>
    <row r="4" spans="2:33" ht="36" x14ac:dyDescent="0.35">
      <c r="N4" s="59" t="s">
        <v>231</v>
      </c>
      <c r="P4" s="10" t="s">
        <v>237</v>
      </c>
    </row>
    <row r="5" spans="2:33" x14ac:dyDescent="0.35">
      <c r="B5" s="10" t="s">
        <v>213</v>
      </c>
      <c r="C5" s="58" t="s">
        <v>232</v>
      </c>
      <c r="D5" s="58" t="s">
        <v>233</v>
      </c>
      <c r="E5" s="58" t="s">
        <v>227</v>
      </c>
      <c r="F5" s="58" t="s">
        <v>234</v>
      </c>
      <c r="G5" s="58" t="s">
        <v>235</v>
      </c>
      <c r="H5" s="58" t="s">
        <v>222</v>
      </c>
      <c r="I5" s="58" t="s">
        <v>236</v>
      </c>
      <c r="J5" s="58" t="s">
        <v>239</v>
      </c>
      <c r="K5" s="58" t="s">
        <v>225</v>
      </c>
      <c r="L5" s="58" t="s">
        <v>212</v>
      </c>
      <c r="M5" s="58" t="s">
        <v>219</v>
      </c>
      <c r="N5" s="58" t="s">
        <v>229</v>
      </c>
      <c r="O5" s="58" t="s">
        <v>217</v>
      </c>
      <c r="P5" s="58" t="s">
        <v>240</v>
      </c>
      <c r="Q5" s="57"/>
      <c r="R5" s="57"/>
      <c r="S5" s="57"/>
      <c r="T5" s="57"/>
      <c r="U5" s="57"/>
    </row>
    <row r="6" spans="2:33" x14ac:dyDescent="0.35">
      <c r="B6" s="10" t="s">
        <v>4</v>
      </c>
      <c r="C6" s="17">
        <v>45536</v>
      </c>
      <c r="D6" s="17">
        <v>45901</v>
      </c>
      <c r="E6" s="17">
        <v>46054</v>
      </c>
      <c r="F6" s="17">
        <v>46266</v>
      </c>
      <c r="G6" s="17">
        <v>46631</v>
      </c>
      <c r="H6" s="17">
        <v>46924</v>
      </c>
      <c r="I6" s="17">
        <v>46997</v>
      </c>
      <c r="J6" s="17">
        <v>47362</v>
      </c>
      <c r="K6" s="17">
        <v>47788</v>
      </c>
      <c r="L6" s="17">
        <v>47989</v>
      </c>
      <c r="M6" s="17">
        <v>48240</v>
      </c>
      <c r="N6" s="17">
        <v>49212</v>
      </c>
      <c r="O6" s="17">
        <v>49383</v>
      </c>
      <c r="P6" s="17">
        <v>51714</v>
      </c>
    </row>
    <row r="7" spans="2:33" x14ac:dyDescent="0.35">
      <c r="B7" s="10" t="s">
        <v>168</v>
      </c>
      <c r="C7" s="56">
        <v>7.7499999999999999E-2</v>
      </c>
      <c r="D7" s="56">
        <v>7.7499999999999999E-2</v>
      </c>
      <c r="E7" s="56">
        <v>8.9940000000000006E-2</v>
      </c>
      <c r="F7" s="56">
        <v>7.7499999999999999E-2</v>
      </c>
      <c r="G7" s="56">
        <v>7.7499999999999999E-2</v>
      </c>
      <c r="H7" s="56">
        <v>6.7500000000000004E-2</v>
      </c>
      <c r="I7" s="56">
        <v>7.7499999999999999E-2</v>
      </c>
      <c r="J7" s="53">
        <v>7.7499999999999999E-2</v>
      </c>
      <c r="K7" s="56">
        <v>9.7500000000000003E-2</v>
      </c>
      <c r="L7" s="56">
        <v>6.8760000000000002E-2</v>
      </c>
      <c r="M7" s="56">
        <v>4.3749999999999997E-2</v>
      </c>
      <c r="N7" s="56">
        <v>7.3749999999999996E-2</v>
      </c>
      <c r="O7" s="56">
        <v>7.2529999999999997E-2</v>
      </c>
      <c r="P7" s="50" t="s">
        <v>242</v>
      </c>
    </row>
    <row r="8" spans="2:33" x14ac:dyDescent="0.35">
      <c r="B8" s="10" t="s">
        <v>214</v>
      </c>
      <c r="C8" s="50">
        <v>912.35400000000004</v>
      </c>
      <c r="D8" s="50">
        <v>1355.2</v>
      </c>
      <c r="E8" s="50">
        <v>750</v>
      </c>
      <c r="F8" s="50">
        <v>1339.057</v>
      </c>
      <c r="G8" s="50">
        <v>1328.9</v>
      </c>
      <c r="H8" s="50" t="s">
        <v>223</v>
      </c>
      <c r="I8" s="50">
        <v>1317.94</v>
      </c>
      <c r="J8" s="50">
        <v>1307.1610000000001</v>
      </c>
      <c r="K8" s="50">
        <v>1600</v>
      </c>
      <c r="L8" s="50">
        <v>1250</v>
      </c>
      <c r="M8" s="50" t="s">
        <v>220</v>
      </c>
      <c r="N8" s="50">
        <v>3000</v>
      </c>
      <c r="O8" s="50">
        <v>2600</v>
      </c>
      <c r="P8" s="50">
        <v>3239</v>
      </c>
    </row>
    <row r="9" spans="2:33" x14ac:dyDescent="0.35">
      <c r="B9" s="10" t="s">
        <v>215</v>
      </c>
      <c r="C9" s="50" t="s">
        <v>238</v>
      </c>
      <c r="D9" s="50" t="s">
        <v>238</v>
      </c>
      <c r="E9" s="50" t="s">
        <v>228</v>
      </c>
      <c r="F9" s="50" t="s">
        <v>238</v>
      </c>
      <c r="G9" s="50" t="s">
        <v>238</v>
      </c>
      <c r="H9" s="50" t="s">
        <v>224</v>
      </c>
      <c r="I9" s="50" t="s">
        <v>238</v>
      </c>
      <c r="J9" s="50" t="s">
        <v>238</v>
      </c>
      <c r="K9" s="50" t="s">
        <v>226</v>
      </c>
      <c r="L9" s="50" t="s">
        <v>216</v>
      </c>
      <c r="M9" s="50" t="s">
        <v>221</v>
      </c>
      <c r="N9" s="50" t="s">
        <v>230</v>
      </c>
      <c r="O9" s="50" t="s">
        <v>218</v>
      </c>
    </row>
    <row r="10" spans="2:33" ht="16.899999999999999" customHeight="1" x14ac:dyDescent="0.35">
      <c r="B10" s="10" t="s">
        <v>243</v>
      </c>
      <c r="C10" s="10">
        <v>2</v>
      </c>
      <c r="D10" s="10">
        <v>2</v>
      </c>
      <c r="E10" s="10">
        <v>2</v>
      </c>
      <c r="F10" s="10">
        <v>2</v>
      </c>
      <c r="G10" s="10">
        <v>2</v>
      </c>
      <c r="H10" s="10">
        <v>1</v>
      </c>
      <c r="I10" s="10">
        <v>2</v>
      </c>
      <c r="J10" s="10">
        <v>2</v>
      </c>
      <c r="K10" s="10">
        <v>2</v>
      </c>
      <c r="L10" s="10">
        <v>2</v>
      </c>
      <c r="M10" s="10">
        <v>1</v>
      </c>
      <c r="N10" s="10">
        <v>2</v>
      </c>
      <c r="O10" s="10">
        <v>2</v>
      </c>
    </row>
    <row r="11" spans="2:33" x14ac:dyDescent="0.35">
      <c r="B11" s="10" t="s">
        <v>244</v>
      </c>
      <c r="C11" s="10">
        <f ca="1">IF(RIGHT(ROUND((C6-$D$1)/365,1),1)&gt;5,ROUNDUP((C6-$D$1)/365,0),ROUNDDOWN((C6-$D$1)/365,0))*C10</f>
        <v>2</v>
      </c>
      <c r="D11" s="10">
        <f ca="1">IF(RIGHT(ROUND((D6-$D$1)/365,1),1)&gt;5,ROUNDUP((D6-$D$1)/365,0),ROUNDDOWN((D6-$D$1)/365,0))*D10</f>
        <v>4</v>
      </c>
      <c r="E11" s="10">
        <f ca="1">IF(RIGHT(ROUND((E6-$D$1)/365,1),1)&gt;5,ROUNDUP((E6-$D$1)/365,0),ROUNDDOWN((E6-$D$1)/365,0))*E10-1</f>
        <v>5</v>
      </c>
      <c r="F11" s="10">
        <f ca="1">IF(RIGHT(ROUND((F6-$D$1)/365,1),1)&gt;5,ROUNDUP((F6-$D$1)/365,0),ROUNDDOWN((F6-$D$1)/365,0))*F10</f>
        <v>6</v>
      </c>
      <c r="G11" s="10">
        <f t="shared" ref="G11:O11" ca="1" si="0">IF(RIGHT(ROUND((G6-$D$1)/365,1),1)&gt;5,ROUNDUP((G6-$D$1)/365,0),ROUNDDOWN((G6-$D$1)/365,0))*G10</f>
        <v>8</v>
      </c>
      <c r="H11" s="10">
        <f t="shared" ca="1" si="0"/>
        <v>5</v>
      </c>
      <c r="I11" s="10">
        <f t="shared" ca="1" si="0"/>
        <v>10</v>
      </c>
      <c r="J11" s="10">
        <f t="shared" ca="1" si="0"/>
        <v>12</v>
      </c>
      <c r="K11" s="10">
        <f t="shared" ca="1" si="0"/>
        <v>14</v>
      </c>
      <c r="L11" s="10">
        <f t="shared" ca="1" si="0"/>
        <v>16</v>
      </c>
      <c r="M11" s="10">
        <f t="shared" ca="1" si="0"/>
        <v>9</v>
      </c>
      <c r="N11" s="10">
        <f ca="1">IF(RIGHT(ROUND((N6-$D$1)/365,1),1)&gt;5,ROUNDUP((N6-$D$1)/365,0),ROUNDDOWN((N6-$D$1)/365,0))*N10</f>
        <v>22</v>
      </c>
      <c r="O11" s="10">
        <f t="shared" ca="1" si="0"/>
        <v>24</v>
      </c>
    </row>
    <row r="12" spans="2:33" x14ac:dyDescent="0.35">
      <c r="B12" s="10" t="s">
        <v>185</v>
      </c>
      <c r="C12" s="10">
        <f ca="1">(C6-$D$1)/365</f>
        <v>0.60821917808219184</v>
      </c>
      <c r="D12" s="10">
        <f t="shared" ref="D12:P12" ca="1" si="1">(D6-$D$1)/365</f>
        <v>1.6082191780821917</v>
      </c>
      <c r="E12" s="10">
        <f t="shared" ca="1" si="1"/>
        <v>2.0273972602739727</v>
      </c>
      <c r="F12" s="10">
        <f t="shared" ca="1" si="1"/>
        <v>2.6082191780821917</v>
      </c>
      <c r="G12" s="10">
        <f t="shared" ca="1" si="1"/>
        <v>3.6082191780821917</v>
      </c>
      <c r="H12" s="10">
        <f t="shared" ca="1" si="1"/>
        <v>4.4109589041095889</v>
      </c>
      <c r="I12" s="10">
        <f t="shared" ca="1" si="1"/>
        <v>4.6109589041095891</v>
      </c>
      <c r="J12" s="10">
        <f t="shared" ca="1" si="1"/>
        <v>5.6109589041095891</v>
      </c>
      <c r="K12" s="10">
        <f t="shared" ca="1" si="1"/>
        <v>6.7780821917808218</v>
      </c>
      <c r="L12" s="10">
        <f t="shared" ca="1" si="1"/>
        <v>7.3287671232876717</v>
      </c>
      <c r="M12" s="10">
        <f t="shared" ca="1" si="1"/>
        <v>8.0164383561643842</v>
      </c>
      <c r="N12" s="10">
        <f t="shared" ca="1" si="1"/>
        <v>10.67945205479452</v>
      </c>
      <c r="O12" s="10">
        <f t="shared" ca="1" si="1"/>
        <v>11.147945205479452</v>
      </c>
      <c r="P12" s="10">
        <f t="shared" ca="1" si="1"/>
        <v>17.534246575342465</v>
      </c>
    </row>
    <row r="14" spans="2:33" x14ac:dyDescent="0.35">
      <c r="C14" s="58" t="s">
        <v>232</v>
      </c>
      <c r="D14" s="58" t="s">
        <v>233</v>
      </c>
      <c r="E14" s="58" t="s">
        <v>227</v>
      </c>
      <c r="F14" s="58" t="s">
        <v>234</v>
      </c>
      <c r="G14" s="58" t="s">
        <v>235</v>
      </c>
      <c r="H14" s="58" t="s">
        <v>222</v>
      </c>
      <c r="I14" s="58" t="s">
        <v>236</v>
      </c>
      <c r="J14" s="58" t="s">
        <v>239</v>
      </c>
      <c r="K14" s="58" t="s">
        <v>225</v>
      </c>
      <c r="L14" s="58" t="s">
        <v>212</v>
      </c>
      <c r="M14" s="58" t="s">
        <v>219</v>
      </c>
      <c r="N14" s="58" t="s">
        <v>229</v>
      </c>
      <c r="O14" s="58" t="s">
        <v>217</v>
      </c>
      <c r="P14" s="58" t="s">
        <v>240</v>
      </c>
    </row>
    <row r="15" spans="2:33" x14ac:dyDescent="0.35">
      <c r="B15" s="4">
        <v>45273</v>
      </c>
      <c r="C15" s="50">
        <v>31.72</v>
      </c>
      <c r="D15" s="50">
        <v>30.21</v>
      </c>
      <c r="E15" s="50">
        <v>30.23</v>
      </c>
      <c r="F15" s="50">
        <v>29.35</v>
      </c>
      <c r="G15" s="50">
        <v>29.24</v>
      </c>
      <c r="H15" s="50">
        <v>24.754999999999999</v>
      </c>
      <c r="I15" s="50">
        <v>28.23</v>
      </c>
      <c r="J15" s="50">
        <v>27.16</v>
      </c>
      <c r="K15" s="50">
        <v>29.23</v>
      </c>
      <c r="L15" s="50">
        <v>24.25</v>
      </c>
      <c r="M15" s="50">
        <v>20.5</v>
      </c>
      <c r="N15" s="50">
        <v>25.06</v>
      </c>
      <c r="O15" s="50">
        <v>24</v>
      </c>
      <c r="P15" s="50">
        <v>44.86</v>
      </c>
    </row>
    <row r="16" spans="2:33" x14ac:dyDescent="0.35">
      <c r="B16" s="4">
        <v>45302</v>
      </c>
      <c r="C16" s="68">
        <v>30.2</v>
      </c>
      <c r="D16" s="68">
        <v>28.44</v>
      </c>
      <c r="E16" s="68">
        <v>30.32</v>
      </c>
      <c r="F16" s="65">
        <v>27.27</v>
      </c>
      <c r="G16" s="65">
        <v>26.51</v>
      </c>
      <c r="H16" s="65">
        <v>23</v>
      </c>
      <c r="I16" s="65">
        <v>26.08</v>
      </c>
      <c r="J16" s="68">
        <v>26.85</v>
      </c>
      <c r="K16" s="68">
        <v>28.17</v>
      </c>
      <c r="L16" s="65">
        <v>22.51</v>
      </c>
      <c r="M16" s="67">
        <v>20</v>
      </c>
      <c r="N16" s="10">
        <v>22.92</v>
      </c>
      <c r="O16" s="55">
        <v>22.92</v>
      </c>
    </row>
    <row r="22" spans="2:33" x14ac:dyDescent="0.35">
      <c r="B22"/>
      <c r="C22" t="s">
        <v>52</v>
      </c>
      <c r="D22" s="50"/>
      <c r="E22"/>
      <c r="F22"/>
      <c r="G22"/>
      <c r="H22"/>
      <c r="I22"/>
      <c r="J22"/>
      <c r="K22"/>
      <c r="L22"/>
      <c r="M22"/>
      <c r="U22"/>
      <c r="V22"/>
      <c r="W22" s="10" t="s">
        <v>203</v>
      </c>
    </row>
    <row r="23" spans="2:33" x14ac:dyDescent="0.35">
      <c r="B23" t="s">
        <v>202</v>
      </c>
      <c r="C23" s="22">
        <v>45536</v>
      </c>
      <c r="D23" s="22">
        <v>45901</v>
      </c>
      <c r="E23" s="22">
        <v>46054</v>
      </c>
      <c r="F23" s="22">
        <v>46266</v>
      </c>
      <c r="G23" s="22">
        <v>46631</v>
      </c>
      <c r="H23" s="22">
        <v>46997</v>
      </c>
      <c r="I23" s="22">
        <v>47362</v>
      </c>
      <c r="J23" s="22">
        <v>47788</v>
      </c>
      <c r="K23" s="22">
        <v>47989</v>
      </c>
      <c r="L23" s="22">
        <v>49212</v>
      </c>
      <c r="M23" s="22">
        <v>49383</v>
      </c>
      <c r="N23" s="22">
        <v>49212</v>
      </c>
      <c r="O23" s="22">
        <v>49383</v>
      </c>
      <c r="P23" s="22"/>
      <c r="Q23" s="22"/>
      <c r="R23" s="22"/>
      <c r="S23" s="22"/>
      <c r="T23" s="22"/>
      <c r="U23"/>
      <c r="V23"/>
      <c r="W23" s="22">
        <v>45536</v>
      </c>
      <c r="X23" s="22">
        <v>45901</v>
      </c>
      <c r="Y23" s="22">
        <v>46054</v>
      </c>
      <c r="Z23" s="22">
        <v>46266</v>
      </c>
      <c r="AA23" s="22">
        <v>46631</v>
      </c>
      <c r="AB23" s="22">
        <v>46997</v>
      </c>
      <c r="AC23" s="22">
        <v>47362</v>
      </c>
      <c r="AD23" s="22">
        <v>47788</v>
      </c>
      <c r="AE23" s="22">
        <v>47989</v>
      </c>
      <c r="AF23" s="22">
        <v>49212</v>
      </c>
      <c r="AG23" s="22">
        <v>49383</v>
      </c>
    </row>
    <row r="24" spans="2:33" x14ac:dyDescent="0.35">
      <c r="B24" s="4">
        <f>B15</f>
        <v>45273</v>
      </c>
      <c r="C24" s="48">
        <f ca="1">RATE(C$11,C$7*100/C$10,-C15,100)*C$10</f>
        <v>1.7434766464594151</v>
      </c>
      <c r="D24" s="48">
        <f t="shared" ref="D24:N24" ca="1" si="2">RATE(D$11,D$7*100/D$10,-D15,100)*D$10</f>
        <v>0.87478375435175593</v>
      </c>
      <c r="E24" s="48">
        <f t="shared" ca="1" si="2"/>
        <v>0.7427337879554381</v>
      </c>
      <c r="F24" s="48">
        <f t="shared" ca="1" si="2"/>
        <v>0.62838745348741509</v>
      </c>
      <c r="G24" s="48">
        <f t="shared" ca="1" si="2"/>
        <v>0.50619962764742554</v>
      </c>
      <c r="H24" s="48">
        <f t="shared" ca="1" si="2"/>
        <v>0.50222249450020984</v>
      </c>
      <c r="I24" s="48">
        <f t="shared" ca="1" si="2"/>
        <v>0.44833523243637119</v>
      </c>
      <c r="J24" s="48">
        <f t="shared" ca="1" si="2"/>
        <v>0.41474258729955021</v>
      </c>
      <c r="K24" s="48">
        <f t="shared" ca="1" si="2"/>
        <v>0.41176060869689329</v>
      </c>
      <c r="L24" s="48">
        <f t="shared" ca="1" si="2"/>
        <v>0.36665889966726756</v>
      </c>
      <c r="M24" s="48">
        <f t="shared" ca="1" si="2"/>
        <v>0.32308359866230163</v>
      </c>
      <c r="N24" s="48">
        <f t="shared" ca="1" si="2"/>
        <v>0.32984703469044235</v>
      </c>
      <c r="O24" s="48">
        <f ca="1">RATE(O$11,O$7*100/O$10,-O15,100)*O$10</f>
        <v>0.32971765020072208</v>
      </c>
      <c r="P24" s="50"/>
      <c r="Q24" s="50"/>
      <c r="R24" s="50"/>
      <c r="S24" s="50"/>
      <c r="T24" s="50"/>
      <c r="U24"/>
      <c r="V24"/>
      <c r="W24" s="56">
        <v>7.7499999999999999E-2</v>
      </c>
      <c r="X24" s="56">
        <v>7.7499999999999999E-2</v>
      </c>
      <c r="Y24" s="56">
        <v>8.9940000000000006E-2</v>
      </c>
      <c r="Z24" s="56">
        <v>7.7499999999999999E-2</v>
      </c>
      <c r="AA24" s="56">
        <v>6.7500000000000004E-2</v>
      </c>
      <c r="AB24" s="56">
        <v>7.7499999999999999E-2</v>
      </c>
      <c r="AC24" s="56">
        <v>6.25E-2</v>
      </c>
      <c r="AD24" s="56">
        <v>6.8760000000000002E-2</v>
      </c>
      <c r="AE24" s="56">
        <v>4.3749999999999997E-2</v>
      </c>
      <c r="AF24" s="56">
        <v>7.3749999999999996E-2</v>
      </c>
      <c r="AG24" s="56">
        <v>7.2529999999999997E-2</v>
      </c>
    </row>
    <row r="25" spans="2:33" x14ac:dyDescent="0.35">
      <c r="B25" s="4">
        <f>B16</f>
        <v>45302</v>
      </c>
      <c r="C25" s="48">
        <f ca="1">RATE(C$11,C$7*100/C$10,-C16,100)*C$10</f>
        <v>1.8397452028198351</v>
      </c>
      <c r="D25" s="48">
        <f t="shared" ref="D25:N25" ca="1" si="3">RATE(D$11,D$7*100/D$10,-D16,100)*D$10</f>
        <v>0.9239943876222948</v>
      </c>
      <c r="E25" s="48">
        <f t="shared" ca="1" si="3"/>
        <v>0.74078020147402612</v>
      </c>
      <c r="F25" s="48">
        <f t="shared" ca="1" si="3"/>
        <v>0.66835649998312574</v>
      </c>
      <c r="G25" s="48">
        <f t="shared" ca="1" si="3"/>
        <v>0.54806355952489805</v>
      </c>
      <c r="H25" s="48">
        <f t="shared" ca="1" si="3"/>
        <v>0.53262406763284176</v>
      </c>
      <c r="I25" s="48">
        <f t="shared" ca="1" si="3"/>
        <v>0.47744468667433326</v>
      </c>
      <c r="J25" s="48">
        <f t="shared" ca="1" si="3"/>
        <v>0.41853396992245828</v>
      </c>
      <c r="K25" s="48">
        <f t="shared" ca="1" si="3"/>
        <v>0.42453356669993203</v>
      </c>
      <c r="L25" s="48">
        <f t="shared" ca="1" si="3"/>
        <v>0.38844578956204617</v>
      </c>
      <c r="M25" s="48">
        <f t="shared" ca="1" si="3"/>
        <v>0.32901721546227258</v>
      </c>
      <c r="N25" s="48">
        <f t="shared" ca="1" si="3"/>
        <v>0.35540150555789535</v>
      </c>
      <c r="O25" s="48">
        <f ca="1">RATE(O$11,O$7*100/O$10,-O16,100)*O$10</f>
        <v>0.3428960385772295</v>
      </c>
      <c r="U25"/>
      <c r="V25"/>
      <c r="W25" t="s">
        <v>205</v>
      </c>
      <c r="X25" s="10" t="s">
        <v>205</v>
      </c>
      <c r="Y25" s="10" t="s">
        <v>207</v>
      </c>
      <c r="Z25" s="10" t="s">
        <v>205</v>
      </c>
      <c r="AA25" s="10" t="s">
        <v>205</v>
      </c>
      <c r="AB25" s="10" t="s">
        <v>205</v>
      </c>
      <c r="AC25" s="10" t="s">
        <v>205</v>
      </c>
      <c r="AF25" s="10" t="s">
        <v>205</v>
      </c>
      <c r="AG25" s="10" t="s">
        <v>209</v>
      </c>
    </row>
    <row r="26" spans="2:33" x14ac:dyDescent="0.35">
      <c r="B26"/>
      <c r="C26"/>
      <c r="D26"/>
      <c r="F26"/>
      <c r="G26"/>
      <c r="H26"/>
      <c r="I26"/>
      <c r="J26"/>
      <c r="K26"/>
      <c r="L26"/>
      <c r="M26"/>
      <c r="N26"/>
      <c r="V26"/>
      <c r="W26" t="s">
        <v>206</v>
      </c>
      <c r="X26" s="10" t="s">
        <v>206</v>
      </c>
      <c r="Y26" s="10" t="s">
        <v>208</v>
      </c>
      <c r="Z26" s="10" t="s">
        <v>206</v>
      </c>
      <c r="AA26" s="10" t="s">
        <v>206</v>
      </c>
      <c r="AB26" s="10" t="s">
        <v>206</v>
      </c>
      <c r="AC26" s="10" t="s">
        <v>206</v>
      </c>
      <c r="AF26" s="10" t="s">
        <v>206</v>
      </c>
      <c r="AG26" s="10" t="s">
        <v>210</v>
      </c>
    </row>
    <row r="27" spans="2:33" x14ac:dyDescent="0.35">
      <c r="B27"/>
      <c r="C27"/>
      <c r="D27"/>
      <c r="F27"/>
      <c r="G27"/>
      <c r="H27"/>
      <c r="I27"/>
      <c r="J27"/>
      <c r="K27"/>
      <c r="L27"/>
      <c r="M27"/>
      <c r="N27"/>
      <c r="V27"/>
      <c r="W27"/>
    </row>
    <row r="28" spans="2:33" x14ac:dyDescent="0.35">
      <c r="B28"/>
      <c r="C28"/>
      <c r="D28"/>
      <c r="F28"/>
      <c r="G28"/>
      <c r="H28"/>
      <c r="I28"/>
      <c r="J28"/>
      <c r="K28"/>
      <c r="L28"/>
      <c r="M28"/>
      <c r="N28"/>
      <c r="V28"/>
      <c r="W28"/>
    </row>
    <row r="29" spans="2:33" x14ac:dyDescent="0.35">
      <c r="B29"/>
      <c r="C29"/>
      <c r="D29"/>
      <c r="F29"/>
      <c r="G29"/>
      <c r="H29"/>
      <c r="I29"/>
      <c r="J29"/>
      <c r="K29"/>
      <c r="L29"/>
      <c r="M29"/>
      <c r="N29"/>
      <c r="V29"/>
      <c r="W29"/>
    </row>
    <row r="30" spans="2:33" x14ac:dyDescent="0.35">
      <c r="B30"/>
      <c r="C30"/>
      <c r="D30"/>
      <c r="F30"/>
      <c r="G30"/>
      <c r="H30"/>
      <c r="I30"/>
      <c r="J30"/>
      <c r="K30"/>
      <c r="L30"/>
      <c r="M30"/>
      <c r="N30"/>
      <c r="V30"/>
      <c r="W30"/>
    </row>
    <row r="31" spans="2:33" x14ac:dyDescent="0.35">
      <c r="B31"/>
      <c r="C31"/>
      <c r="D31"/>
      <c r="F31"/>
      <c r="G31"/>
      <c r="H31"/>
      <c r="I31"/>
      <c r="J31"/>
      <c r="K31"/>
      <c r="L31"/>
      <c r="M31"/>
      <c r="N31"/>
      <c r="V31"/>
      <c r="W31"/>
    </row>
    <row r="32" spans="2:33" x14ac:dyDescent="0.35">
      <c r="B32"/>
      <c r="C32"/>
      <c r="D32"/>
      <c r="F32"/>
      <c r="G32"/>
      <c r="H32"/>
      <c r="I32"/>
      <c r="J32"/>
      <c r="K32"/>
      <c r="L32"/>
      <c r="M32"/>
      <c r="N32"/>
      <c r="V32"/>
      <c r="W32"/>
    </row>
    <row r="33" spans="2:23" x14ac:dyDescent="0.35">
      <c r="B33"/>
      <c r="C33"/>
      <c r="D33"/>
      <c r="F33"/>
      <c r="G33"/>
      <c r="H33"/>
      <c r="I33"/>
      <c r="J33"/>
      <c r="K33"/>
      <c r="L33"/>
      <c r="M33"/>
      <c r="N33"/>
      <c r="V33"/>
      <c r="W33"/>
    </row>
    <row r="34" spans="2:23" x14ac:dyDescent="0.35">
      <c r="B34"/>
      <c r="C34"/>
      <c r="D34"/>
      <c r="F34"/>
      <c r="G34"/>
      <c r="H34"/>
      <c r="I34"/>
      <c r="J34"/>
      <c r="K34"/>
      <c r="L34"/>
      <c r="M34"/>
      <c r="N34"/>
      <c r="V34"/>
      <c r="W34"/>
    </row>
    <row r="35" spans="2:23" x14ac:dyDescent="0.35">
      <c r="B35"/>
      <c r="C35"/>
      <c r="D35"/>
      <c r="F35"/>
      <c r="G35"/>
      <c r="H35"/>
      <c r="I35"/>
      <c r="J35"/>
      <c r="K35"/>
      <c r="L35"/>
      <c r="M35"/>
      <c r="N35"/>
      <c r="V35"/>
      <c r="W35"/>
    </row>
    <row r="36" spans="2:23" x14ac:dyDescent="0.35">
      <c r="B36"/>
      <c r="C36"/>
      <c r="D36"/>
      <c r="F36"/>
      <c r="G36"/>
      <c r="H36"/>
      <c r="I36"/>
      <c r="J36"/>
      <c r="K36"/>
      <c r="L36"/>
      <c r="M36"/>
      <c r="N36"/>
      <c r="V36"/>
      <c r="W36"/>
    </row>
    <row r="37" spans="2:23" x14ac:dyDescent="0.35">
      <c r="B37"/>
      <c r="C37"/>
      <c r="D37"/>
      <c r="F37"/>
      <c r="G37"/>
      <c r="H37"/>
      <c r="I37"/>
      <c r="J37"/>
      <c r="K37"/>
      <c r="L37"/>
      <c r="M37"/>
      <c r="N37"/>
      <c r="V37"/>
      <c r="W37"/>
    </row>
    <row r="38" spans="2:23" x14ac:dyDescent="0.35">
      <c r="B38"/>
      <c r="C38"/>
      <c r="D38"/>
      <c r="F38"/>
      <c r="G38"/>
      <c r="H38"/>
      <c r="I38"/>
      <c r="J38"/>
      <c r="K38"/>
      <c r="L38"/>
      <c r="M38"/>
      <c r="N38"/>
      <c r="V38"/>
      <c r="W38"/>
    </row>
    <row r="39" spans="2:23" x14ac:dyDescent="0.35">
      <c r="B39"/>
      <c r="C39"/>
      <c r="D39"/>
      <c r="F39"/>
      <c r="G39"/>
      <c r="H39"/>
      <c r="I39"/>
      <c r="J39"/>
      <c r="K39"/>
      <c r="L39"/>
      <c r="M39"/>
      <c r="N39"/>
      <c r="V39"/>
      <c r="W39"/>
    </row>
    <row r="40" spans="2:23" x14ac:dyDescent="0.35">
      <c r="B40"/>
      <c r="C40"/>
      <c r="D40"/>
      <c r="F40"/>
      <c r="G40"/>
      <c r="H40"/>
      <c r="I40"/>
      <c r="J40"/>
      <c r="K40"/>
      <c r="L40"/>
      <c r="M40"/>
      <c r="N40"/>
      <c r="V40"/>
      <c r="W40"/>
    </row>
    <row r="41" spans="2:23" x14ac:dyDescent="0.35">
      <c r="B41"/>
      <c r="C41"/>
      <c r="D41"/>
      <c r="F41"/>
      <c r="G41"/>
      <c r="H41"/>
      <c r="I41"/>
      <c r="J41"/>
      <c r="K41"/>
      <c r="L41"/>
      <c r="M41"/>
      <c r="N41"/>
      <c r="V41"/>
      <c r="W41"/>
    </row>
    <row r="42" spans="2:23" x14ac:dyDescent="0.35">
      <c r="B42"/>
      <c r="C42"/>
      <c r="D42"/>
      <c r="F42"/>
      <c r="G42"/>
      <c r="H42"/>
      <c r="I42"/>
      <c r="J42"/>
      <c r="K42"/>
      <c r="L42"/>
      <c r="M42"/>
      <c r="N42"/>
      <c r="V42"/>
      <c r="W42"/>
    </row>
    <row r="43" spans="2:23" x14ac:dyDescent="0.35">
      <c r="B43"/>
      <c r="C43"/>
      <c r="D43"/>
      <c r="F43"/>
      <c r="G43"/>
      <c r="H43"/>
      <c r="I43"/>
      <c r="J43"/>
      <c r="K43"/>
      <c r="L43"/>
      <c r="M43"/>
      <c r="N43"/>
      <c r="V43"/>
      <c r="W43"/>
    </row>
    <row r="44" spans="2:23" x14ac:dyDescent="0.35">
      <c r="B44"/>
      <c r="C44"/>
      <c r="D44"/>
      <c r="F44"/>
      <c r="G44"/>
      <c r="H44"/>
      <c r="I44"/>
      <c r="J44"/>
      <c r="K44"/>
      <c r="L44"/>
      <c r="M44"/>
      <c r="N44"/>
      <c r="V44"/>
      <c r="W44"/>
    </row>
    <row r="48" spans="2:23" x14ac:dyDescent="0.35">
      <c r="D48" s="40"/>
    </row>
    <row r="49" spans="4:4" x14ac:dyDescent="0.35">
      <c r="D49" s="4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7"/>
  <sheetViews>
    <sheetView zoomScaleNormal="100" workbookViewId="0">
      <selection activeCell="B14" sqref="B14"/>
    </sheetView>
  </sheetViews>
  <sheetFormatPr defaultRowHeight="18" x14ac:dyDescent="0.35"/>
  <cols>
    <col min="1" max="1" width="25.796875" customWidth="1"/>
  </cols>
  <sheetData>
    <row r="2" spans="1:2" x14ac:dyDescent="0.35">
      <c r="A2" t="s">
        <v>60</v>
      </c>
      <c r="B2" s="11" t="s">
        <v>61</v>
      </c>
    </row>
    <row r="3" spans="1:2" x14ac:dyDescent="0.35">
      <c r="A3" t="s">
        <v>62</v>
      </c>
      <c r="B3" s="11" t="s">
        <v>63</v>
      </c>
    </row>
    <row r="5" spans="1:2" x14ac:dyDescent="0.35">
      <c r="A5" t="s">
        <v>45</v>
      </c>
      <c r="B5" s="11" t="s">
        <v>70</v>
      </c>
    </row>
    <row r="6" spans="1:2" x14ac:dyDescent="0.35">
      <c r="A6" t="s">
        <v>65</v>
      </c>
      <c r="B6" s="11" t="s">
        <v>64</v>
      </c>
    </row>
    <row r="7" spans="1:2" x14ac:dyDescent="0.35">
      <c r="A7" t="s">
        <v>69</v>
      </c>
      <c r="B7" s="11" t="s">
        <v>68</v>
      </c>
    </row>
  </sheetData>
  <hyperlinks>
    <hyperlink ref="B2" r:id="rId1" xr:uid="{00000000-0004-0000-0800-000000000000}"/>
    <hyperlink ref="B3" r:id="rId2" xr:uid="{00000000-0004-0000-0800-000001000000}"/>
    <hyperlink ref="B5" r:id="rId3" xr:uid="{00000000-0004-0000-0800-000002000000}"/>
    <hyperlink ref="B6" r:id="rId4" xr:uid="{00000000-0004-0000-0800-000003000000}"/>
    <hyperlink ref="B7" r:id="rId5" xr:uid="{00000000-0004-0000-08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1"/>
  <sheetViews>
    <sheetView topLeftCell="A16" zoomScale="114" zoomScaleNormal="85" workbookViewId="0">
      <selection activeCell="G19" sqref="G19"/>
    </sheetView>
  </sheetViews>
  <sheetFormatPr defaultRowHeight="18" x14ac:dyDescent="0.35"/>
  <cols>
    <col min="1" max="1" width="22.796875" customWidth="1"/>
    <col min="2" max="3" width="14.19921875" style="10" customWidth="1"/>
    <col min="4" max="6" width="8.796875" bestFit="1" customWidth="1"/>
    <col min="9" max="9" width="8.8984375" bestFit="1" customWidth="1"/>
    <col min="10" max="14" width="8.796875" bestFit="1" customWidth="1"/>
  </cols>
  <sheetData>
    <row r="1" spans="1:15" x14ac:dyDescent="0.35">
      <c r="B1" s="62" t="s">
        <v>268</v>
      </c>
      <c r="C1" s="63" t="s">
        <v>269</v>
      </c>
      <c r="D1" t="s">
        <v>45</v>
      </c>
      <c r="E1" t="s">
        <v>65</v>
      </c>
      <c r="F1" t="s">
        <v>46</v>
      </c>
      <c r="G1" t="s">
        <v>251</v>
      </c>
      <c r="I1" s="10"/>
      <c r="J1" s="10" t="s">
        <v>66</v>
      </c>
      <c r="K1" s="10" t="s">
        <v>67</v>
      </c>
      <c r="L1" s="10" t="s">
        <v>45</v>
      </c>
      <c r="M1" s="10" t="s">
        <v>65</v>
      </c>
      <c r="N1" s="10" t="s">
        <v>46</v>
      </c>
      <c r="O1" s="10" t="s">
        <v>251</v>
      </c>
    </row>
    <row r="2" spans="1:15" x14ac:dyDescent="0.35">
      <c r="A2" s="4">
        <f>EMB_period1_1648455542_period2_1709991542_interval_1d_events_history_includeAdju[[#This Row],[Date]]</f>
        <v>45303</v>
      </c>
      <c r="B2" s="1">
        <f>VLOOKUP($A2,EMB!$A:$B,2,0)</f>
        <v>88.510002</v>
      </c>
      <c r="C2" s="1">
        <f>VLOOKUP($A2,BND!$A:$B,2,0)</f>
        <v>73.459998999999996</v>
      </c>
      <c r="D2" s="1">
        <f>VLOOKUP($A2,'S&amp;P500'!$A:$B,2,0)</f>
        <v>4783.830078</v>
      </c>
      <c r="E2" s="1">
        <f>VLOOKUP($A2,Gold!$A:$B,2,0)</f>
        <v>189.71000699999999</v>
      </c>
      <c r="F2" s="1">
        <f>VLOOKUP($A2,BTC!$A:$B,2,0)</f>
        <v>42853.167969000002</v>
      </c>
      <c r="G2" s="1">
        <f>G3</f>
        <v>26.75</v>
      </c>
      <c r="I2" s="4">
        <f>A2</f>
        <v>45303</v>
      </c>
      <c r="J2" s="12">
        <f>B2/B$39</f>
        <v>1.0510628553742176</v>
      </c>
      <c r="K2" s="12">
        <f t="shared" ref="K2:N17" si="0">C2/C$39</f>
        <v>1.0399207253669411</v>
      </c>
      <c r="L2" s="12">
        <f t="shared" si="0"/>
        <v>1.0597715687579072</v>
      </c>
      <c r="M2" s="12">
        <f t="shared" si="0"/>
        <v>1.0328851149658096</v>
      </c>
      <c r="N2" s="12">
        <f t="shared" si="0"/>
        <v>1.1709576868879383</v>
      </c>
      <c r="O2" s="12">
        <f>G2/G$39</f>
        <v>0.92400690846286704</v>
      </c>
    </row>
    <row r="3" spans="1:15" x14ac:dyDescent="0.35">
      <c r="A3" s="4">
        <f>EMB_period1_1648455542_period2_1709991542_interval_1d_events_history_includeAdju[[#This Row],[Date]]</f>
        <v>45302</v>
      </c>
      <c r="B3" s="1">
        <f>VLOOKUP($A3,EMB!$A:$B,2,0)</f>
        <v>88.349997999999999</v>
      </c>
      <c r="C3" s="1">
        <f>VLOOKUP($A3,BND!$A:$B,2,0)</f>
        <v>73.309997999999993</v>
      </c>
      <c r="D3" s="1">
        <f>VLOOKUP($A3,'S&amp;P500'!$A:$B,2,0)</f>
        <v>4780.2402339999999</v>
      </c>
      <c r="E3" s="1">
        <f>VLOOKUP($A3,Gold!$A:$B,2,0)</f>
        <v>187.86999499999999</v>
      </c>
      <c r="F3" s="1">
        <f>VLOOKUP($A3,BTC!$A:$B,2,0)</f>
        <v>46368.585937999997</v>
      </c>
      <c r="G3" s="1">
        <f>G4</f>
        <v>26.75</v>
      </c>
      <c r="I3" s="4">
        <f t="shared" ref="I3:I39" si="1">A3</f>
        <v>45302</v>
      </c>
      <c r="J3" s="12">
        <f t="shared" ref="J3:J39" si="2">B3/B$39</f>
        <v>1.049162795976283</v>
      </c>
      <c r="K3" s="12">
        <f t="shared" si="0"/>
        <v>1.0377972683719883</v>
      </c>
      <c r="L3" s="12">
        <f t="shared" si="0"/>
        <v>1.0589763033439095</v>
      </c>
      <c r="M3" s="12">
        <f t="shared" si="0"/>
        <v>1.0228670825161112</v>
      </c>
      <c r="N3" s="12">
        <f t="shared" si="0"/>
        <v>1.2670160622314446</v>
      </c>
      <c r="O3" s="12">
        <f t="shared" ref="O3:O39" si="3">G3/G$39</f>
        <v>0.92400690846286704</v>
      </c>
    </row>
    <row r="4" spans="1:15" x14ac:dyDescent="0.35">
      <c r="A4" s="4">
        <f>EMB_period1_1648455542_period2_1709991542_interval_1d_events_history_includeAdju[[#This Row],[Date]]</f>
        <v>45301</v>
      </c>
      <c r="B4" s="1">
        <f>VLOOKUP($A4,EMB!$A:$B,2,0)</f>
        <v>87.559997999999993</v>
      </c>
      <c r="C4" s="1">
        <f>VLOOKUP($A4,BND!$A:$B,2,0)</f>
        <v>72.930000000000007</v>
      </c>
      <c r="D4" s="1">
        <f>VLOOKUP($A4,'S&amp;P500'!$A:$B,2,0)</f>
        <v>4783.4501950000003</v>
      </c>
      <c r="E4" s="1">
        <f>VLOOKUP($A4,Gold!$A:$B,2,0)</f>
        <v>187.5</v>
      </c>
      <c r="F4" s="1">
        <f>VLOOKUP($A4,BTC!$A:$B,2,0)</f>
        <v>46627.777344000002</v>
      </c>
      <c r="G4" s="1">
        <f>VLOOKUP($A4,'Warrants + 2026'!$G:$H,2,0)</f>
        <v>26.75</v>
      </c>
      <c r="I4" s="4">
        <f t="shared" si="1"/>
        <v>45301</v>
      </c>
      <c r="J4" s="12">
        <f t="shared" si="2"/>
        <v>1.0397814872317004</v>
      </c>
      <c r="K4" s="12">
        <f t="shared" si="0"/>
        <v>1.0324179081599365</v>
      </c>
      <c r="L4" s="12">
        <f t="shared" si="0"/>
        <v>1.059687412507311</v>
      </c>
      <c r="M4" s="12">
        <f t="shared" si="0"/>
        <v>1.0208526272211318</v>
      </c>
      <c r="N4" s="12">
        <f t="shared" si="0"/>
        <v>1.274098436385219</v>
      </c>
      <c r="O4" s="12">
        <f t="shared" si="3"/>
        <v>0.92400690846286704</v>
      </c>
    </row>
    <row r="5" spans="1:15" x14ac:dyDescent="0.35">
      <c r="A5" s="4">
        <f>EMB_period1_1648455542_period2_1709991542_interval_1d_events_history_includeAdju[[#This Row],[Date]]</f>
        <v>45300</v>
      </c>
      <c r="B5" s="1">
        <f>VLOOKUP($A5,EMB!$A:$B,2,0)</f>
        <v>86.940002000000007</v>
      </c>
      <c r="C5" s="1">
        <f>VLOOKUP($A5,BND!$A:$B,2,0)</f>
        <v>73.059997999999993</v>
      </c>
      <c r="D5" s="1">
        <f>VLOOKUP($A5,'S&amp;P500'!$A:$B,2,0)</f>
        <v>4756.5</v>
      </c>
      <c r="E5" s="1">
        <f>VLOOKUP($A5,Gold!$A:$B,2,0)</f>
        <v>187.929993</v>
      </c>
      <c r="F5" s="1">
        <f>VLOOKUP($A5,BTC!$A:$B,2,0)</f>
        <v>46139.730469000002</v>
      </c>
      <c r="G5" s="1">
        <f>VLOOKUP($A5,'Warrants + 2026'!$G:$H,2,0)</f>
        <v>26.64</v>
      </c>
      <c r="I5" s="4">
        <f t="shared" si="1"/>
        <v>45300</v>
      </c>
      <c r="J5" s="12">
        <f t="shared" si="2"/>
        <v>1.0324189886286546</v>
      </c>
      <c r="K5" s="12">
        <f t="shared" si="0"/>
        <v>1.03425819697421</v>
      </c>
      <c r="L5" s="12">
        <f t="shared" si="0"/>
        <v>1.0537170812104639</v>
      </c>
      <c r="M5" s="12">
        <f t="shared" si="0"/>
        <v>1.0231937444677275</v>
      </c>
      <c r="N5" s="12">
        <f t="shared" si="0"/>
        <v>1.2607626139261585</v>
      </c>
      <c r="O5" s="12">
        <f t="shared" si="3"/>
        <v>0.92020725388601043</v>
      </c>
    </row>
    <row r="6" spans="1:15" x14ac:dyDescent="0.35">
      <c r="A6" s="4">
        <f>EMB_period1_1648455542_period2_1709991542_interval_1d_events_history_includeAdju[[#This Row],[Date]]</f>
        <v>45299</v>
      </c>
      <c r="B6" s="1">
        <f>VLOOKUP($A6,EMB!$A:$B,2,0)</f>
        <v>87.279999000000004</v>
      </c>
      <c r="C6" s="1">
        <f>VLOOKUP($A6,BND!$A:$B,2,0)</f>
        <v>73.069999999999993</v>
      </c>
      <c r="D6" s="1">
        <f>VLOOKUP($A6,'S&amp;P500'!$A:$B,2,0)</f>
        <v>4763.5400390000004</v>
      </c>
      <c r="E6" s="1">
        <f>VLOOKUP($A6,Gold!$A:$B,2,0)</f>
        <v>187.86999499999999</v>
      </c>
      <c r="F6" s="1">
        <f>VLOOKUP($A6,BTC!$A:$B,2,0)</f>
        <v>46970.503905999998</v>
      </c>
      <c r="G6" s="1">
        <f>VLOOKUP($A6,'Warrants + 2026'!$G:$H,2,0)</f>
        <v>26.6</v>
      </c>
      <c r="I6" s="4">
        <f t="shared" si="1"/>
        <v>45299</v>
      </c>
      <c r="J6" s="12">
        <f t="shared" si="2"/>
        <v>1.03645647828591</v>
      </c>
      <c r="K6" s="12">
        <f t="shared" si="0"/>
        <v>1.0343997881426923</v>
      </c>
      <c r="L6" s="12">
        <f t="shared" si="0"/>
        <v>1.0552766753125744</v>
      </c>
      <c r="M6" s="12">
        <f t="shared" si="0"/>
        <v>1.0228670825161112</v>
      </c>
      <c r="N6" s="12">
        <f t="shared" si="0"/>
        <v>1.2834633986807695</v>
      </c>
      <c r="O6" s="12">
        <f t="shared" si="3"/>
        <v>0.91882556131260806</v>
      </c>
    </row>
    <row r="7" spans="1:15" x14ac:dyDescent="0.35">
      <c r="A7" s="4">
        <f>EMB_period1_1648455542_period2_1709991542_interval_1d_events_history_includeAdju[[#This Row],[Date]]</f>
        <v>45296</v>
      </c>
      <c r="B7" s="1">
        <f>VLOOKUP($A7,EMB!$A:$B,2,0)</f>
        <v>87.169998000000007</v>
      </c>
      <c r="C7" s="1">
        <f>VLOOKUP($A7,BND!$A:$B,2,0)</f>
        <v>72.75</v>
      </c>
      <c r="D7" s="1">
        <f>VLOOKUP($A7,'S&amp;P500'!$A:$B,2,0)</f>
        <v>4697.2402339999999</v>
      </c>
      <c r="E7" s="1">
        <f>VLOOKUP($A7,Gold!$A:$B,2,0)</f>
        <v>189.35000600000001</v>
      </c>
      <c r="F7" s="1">
        <f>VLOOKUP($A7,BTC!$A:$B,2,0)</f>
        <v>44162.691405999998</v>
      </c>
      <c r="G7" s="1">
        <f>VLOOKUP($A7,'Warrants + 2026'!$G:$H,2,0)</f>
        <v>26.44</v>
      </c>
      <c r="I7" s="4">
        <f t="shared" si="1"/>
        <v>45296</v>
      </c>
      <c r="J7" s="12">
        <f t="shared" si="2"/>
        <v>1.0351502082312103</v>
      </c>
      <c r="K7" s="12">
        <f t="shared" si="0"/>
        <v>1.0298697767535359</v>
      </c>
      <c r="L7" s="12">
        <f t="shared" si="0"/>
        <v>1.0405891451939107</v>
      </c>
      <c r="M7" s="12">
        <f t="shared" si="0"/>
        <v>1.0309250724769976</v>
      </c>
      <c r="N7" s="12">
        <f t="shared" si="0"/>
        <v>1.2067402581047109</v>
      </c>
      <c r="O7" s="12">
        <f t="shared" si="3"/>
        <v>0.91329879101899836</v>
      </c>
    </row>
    <row r="8" spans="1:15" x14ac:dyDescent="0.35">
      <c r="A8" s="4">
        <f>EMB_period1_1648455542_period2_1709991542_interval_1d_events_history_includeAdju[[#This Row],[Date]]</f>
        <v>45295</v>
      </c>
      <c r="B8" s="1">
        <f>VLOOKUP($A8,EMB!$A:$B,2,0)</f>
        <v>87.440002000000007</v>
      </c>
      <c r="C8" s="1">
        <f>VLOOKUP($A8,BND!$A:$B,2,0)</f>
        <v>72.970000999999996</v>
      </c>
      <c r="D8" s="1">
        <f>VLOOKUP($A8,'S&amp;P500'!$A:$B,2,0)</f>
        <v>4688.6801759999998</v>
      </c>
      <c r="E8" s="1">
        <f>VLOOKUP($A8,Gold!$A:$B,2,0)</f>
        <v>189.320007</v>
      </c>
      <c r="F8" s="1">
        <f>VLOOKUP($A8,BTC!$A:$B,2,0)</f>
        <v>44179.921875</v>
      </c>
      <c r="G8" s="1">
        <f>VLOOKUP($A8,'Warrants + 2026'!$G:$H,2,0)</f>
        <v>26.49</v>
      </c>
      <c r="I8" s="4">
        <f t="shared" si="1"/>
        <v>45295</v>
      </c>
      <c r="J8" s="12">
        <f t="shared" si="2"/>
        <v>1.0383565258087701</v>
      </c>
      <c r="K8" s="12">
        <f t="shared" si="0"/>
        <v>1.0329841737398664</v>
      </c>
      <c r="L8" s="12">
        <f t="shared" si="0"/>
        <v>1.0386928182033184</v>
      </c>
      <c r="M8" s="12">
        <f t="shared" si="0"/>
        <v>1.0307617415011896</v>
      </c>
      <c r="N8" s="12">
        <f t="shared" si="0"/>
        <v>1.2072110786083159</v>
      </c>
      <c r="O8" s="12">
        <f t="shared" si="3"/>
        <v>0.91502590673575124</v>
      </c>
    </row>
    <row r="9" spans="1:15" x14ac:dyDescent="0.35">
      <c r="A9" s="4">
        <f>EMB_period1_1648455542_period2_1709991542_interval_1d_events_history_includeAdju[[#This Row],[Date]]</f>
        <v>45294</v>
      </c>
      <c r="B9" s="1">
        <f>VLOOKUP($A9,EMB!$A:$B,2,0)</f>
        <v>87.839995999999999</v>
      </c>
      <c r="C9" s="1">
        <f>VLOOKUP($A9,BND!$A:$B,2,0)</f>
        <v>73.300003000000004</v>
      </c>
      <c r="D9" s="1">
        <f>VLOOKUP($A9,'S&amp;P500'!$A:$B,2,0)</f>
        <v>4704.8100590000004</v>
      </c>
      <c r="E9" s="1">
        <f>VLOOKUP($A9,Gold!$A:$B,2,0)</f>
        <v>189.13000500000001</v>
      </c>
      <c r="F9" s="1">
        <f>VLOOKUP($A9,BTC!$A:$B,2,0)</f>
        <v>42848.175780999998</v>
      </c>
      <c r="G9" s="1">
        <f>VLOOKUP($A9,'Warrants + 2026'!$G:$H,2,0)</f>
        <v>26.88</v>
      </c>
      <c r="I9" s="4">
        <f t="shared" si="1"/>
        <v>45294</v>
      </c>
      <c r="J9" s="12">
        <f t="shared" si="2"/>
        <v>1.0431064843024165</v>
      </c>
      <c r="K9" s="12">
        <f t="shared" si="0"/>
        <v>1.0376557762975054</v>
      </c>
      <c r="L9" s="12">
        <f t="shared" si="0"/>
        <v>1.0422661038618966</v>
      </c>
      <c r="M9" s="12">
        <f t="shared" si="0"/>
        <v>1.0297272666165109</v>
      </c>
      <c r="N9" s="12">
        <f t="shared" si="0"/>
        <v>1.1708212759482097</v>
      </c>
      <c r="O9" s="12">
        <f t="shared" si="3"/>
        <v>0.92849740932642488</v>
      </c>
    </row>
    <row r="10" spans="1:15" x14ac:dyDescent="0.35">
      <c r="A10" s="4">
        <f>EMB_period1_1648455542_period2_1709991542_interval_1d_events_history_includeAdju[[#This Row],[Date]]</f>
        <v>45293</v>
      </c>
      <c r="B10" s="1">
        <f>VLOOKUP($A10,EMB!$A:$B,2,0)</f>
        <v>88.18</v>
      </c>
      <c r="C10" s="1">
        <f>VLOOKUP($A10,BND!$A:$B,2,0)</f>
        <v>73.239998</v>
      </c>
      <c r="D10" s="1">
        <f>VLOOKUP($A10,'S&amp;P500'!$A:$B,2,0)</f>
        <v>4742.830078</v>
      </c>
      <c r="E10" s="1">
        <f>VLOOKUP($A10,Gold!$A:$B,2,0)</f>
        <v>190.720001</v>
      </c>
      <c r="F10" s="1">
        <f>VLOOKUP($A10,BTC!$A:$B,2,0)</f>
        <v>44957.96875</v>
      </c>
      <c r="G10" s="1">
        <f>VLOOKUP($A10,'Warrants + 2026'!$G:$H,2,0)</f>
        <v>27.16</v>
      </c>
      <c r="I10" s="4">
        <f t="shared" si="1"/>
        <v>45293</v>
      </c>
      <c r="J10" s="12">
        <f t="shared" si="2"/>
        <v>1.0471440570851926</v>
      </c>
      <c r="K10" s="12">
        <f t="shared" si="0"/>
        <v>1.0368063283806106</v>
      </c>
      <c r="L10" s="12">
        <f t="shared" si="0"/>
        <v>1.0506887556958597</v>
      </c>
      <c r="M10" s="12">
        <f t="shared" si="0"/>
        <v>1.0383840751171567</v>
      </c>
      <c r="N10" s="12">
        <f t="shared" si="0"/>
        <v>1.2284711163656048</v>
      </c>
      <c r="O10" s="12">
        <f t="shared" si="3"/>
        <v>0.93816925734024181</v>
      </c>
    </row>
    <row r="11" spans="1:15" x14ac:dyDescent="0.35">
      <c r="A11" s="4">
        <f>EMB_period1_1648455542_period2_1709991542_interval_1d_events_history_includeAdju[[#This Row],[Date]]</f>
        <v>45289</v>
      </c>
      <c r="B11" s="1">
        <f>VLOOKUP($A11,EMB!$A:$B,2,0)</f>
        <v>89.059997999999993</v>
      </c>
      <c r="C11" s="1">
        <f>VLOOKUP($A11,BND!$A:$B,2,0)</f>
        <v>73.550003000000004</v>
      </c>
      <c r="D11" s="1">
        <f>VLOOKUP($A11,'S&amp;P500'!$A:$B,2,0)</f>
        <v>4769.830078</v>
      </c>
      <c r="E11" s="1">
        <f>VLOOKUP($A11,Gold!$A:$B,2,0)</f>
        <v>191.16999799999999</v>
      </c>
      <c r="F11" s="1">
        <f>VLOOKUP($A11,BTC!$A:$B,2,0)</f>
        <v>42099.402344000002</v>
      </c>
      <c r="G11" s="1">
        <f>VLOOKUP($A11,'Warrants + 2026'!$G:$H,2,0)</f>
        <v>27.17</v>
      </c>
      <c r="I11" s="4">
        <f t="shared" si="1"/>
        <v>45289</v>
      </c>
      <c r="J11" s="12">
        <f t="shared" si="2"/>
        <v>1.0575940987720471</v>
      </c>
      <c r="K11" s="12">
        <f t="shared" si="0"/>
        <v>1.0411948476952837</v>
      </c>
      <c r="L11" s="12">
        <f t="shared" si="0"/>
        <v>1.0566701203952569</v>
      </c>
      <c r="M11" s="12">
        <f t="shared" si="0"/>
        <v>1.0408341050888452</v>
      </c>
      <c r="N11" s="12">
        <f t="shared" si="0"/>
        <v>1.1503611313813737</v>
      </c>
      <c r="O11" s="12">
        <f t="shared" si="3"/>
        <v>0.93851468048359243</v>
      </c>
    </row>
    <row r="12" spans="1:15" x14ac:dyDescent="0.35">
      <c r="A12" s="4">
        <f>EMB_period1_1648455542_period2_1709991542_interval_1d_events_history_includeAdju[[#This Row],[Date]]</f>
        <v>45288</v>
      </c>
      <c r="B12" s="1">
        <f>VLOOKUP($A12,EMB!$A:$B,2,0)</f>
        <v>89.43</v>
      </c>
      <c r="C12" s="1">
        <f>VLOOKUP($A12,BND!$A:$B,2,0)</f>
        <v>73.720000999999996</v>
      </c>
      <c r="D12" s="1">
        <f>VLOOKUP($A12,'S&amp;P500'!$A:$B,2,0)</f>
        <v>4783.3500979999999</v>
      </c>
      <c r="E12" s="1">
        <f>VLOOKUP($A12,Gold!$A:$B,2,0)</f>
        <v>191.470001</v>
      </c>
      <c r="F12" s="1">
        <f>VLOOKUP($A12,BTC!$A:$B,2,0)</f>
        <v>42627.855469000002</v>
      </c>
      <c r="G12" s="1">
        <f>VLOOKUP($A12,'Warrants + 2026'!$G:$H,2,0)</f>
        <v>26.97</v>
      </c>
      <c r="I12" s="4">
        <f t="shared" si="1"/>
        <v>45288</v>
      </c>
      <c r="J12" s="12">
        <f t="shared" si="2"/>
        <v>1.0619879000354817</v>
      </c>
      <c r="K12" s="12">
        <f t="shared" si="0"/>
        <v>1.0436013879332018</v>
      </c>
      <c r="L12" s="12">
        <f t="shared" si="0"/>
        <v>1.059665237816114</v>
      </c>
      <c r="M12" s="12">
        <f t="shared" si="0"/>
        <v>1.0424674856260412</v>
      </c>
      <c r="N12" s="12">
        <f t="shared" si="0"/>
        <v>1.1648010497866208</v>
      </c>
      <c r="O12" s="12">
        <f t="shared" si="3"/>
        <v>0.93160621761658025</v>
      </c>
    </row>
    <row r="13" spans="1:15" x14ac:dyDescent="0.35">
      <c r="A13" s="4">
        <f>EMB_period1_1648455542_period2_1709991542_interval_1d_events_history_includeAdju[[#This Row],[Date]]</f>
        <v>45287</v>
      </c>
      <c r="B13" s="1">
        <f>VLOOKUP($A13,EMB!$A:$B,2,0)</f>
        <v>89.68</v>
      </c>
      <c r="C13" s="1">
        <f>VLOOKUP($A13,BND!$A:$B,2,0)</f>
        <v>73.900002000000001</v>
      </c>
      <c r="D13" s="1">
        <f>VLOOKUP($A13,'S&amp;P500'!$A:$B,2,0)</f>
        <v>4781.580078</v>
      </c>
      <c r="E13" s="1">
        <f>VLOOKUP($A13,Gold!$A:$B,2,0)</f>
        <v>192.58999600000001</v>
      </c>
      <c r="F13" s="1">
        <f>VLOOKUP($A13,BTC!$A:$B,2,0)</f>
        <v>43442.855469000002</v>
      </c>
      <c r="G13" s="1">
        <f>VLOOKUP($A13,'Warrants + 2026'!$G:$H,2,0)</f>
        <v>26.88</v>
      </c>
      <c r="I13" s="4">
        <f t="shared" si="1"/>
        <v>45287</v>
      </c>
      <c r="J13" s="12">
        <f t="shared" si="2"/>
        <v>1.0649566686255394</v>
      </c>
      <c r="K13" s="12">
        <f t="shared" si="0"/>
        <v>1.0461495334958881</v>
      </c>
      <c r="L13" s="12">
        <f t="shared" si="0"/>
        <v>1.0592731216996243</v>
      </c>
      <c r="M13" s="12">
        <f t="shared" si="0"/>
        <v>1.0485653514299054</v>
      </c>
      <c r="N13" s="12">
        <f t="shared" si="0"/>
        <v>1.1870708272626764</v>
      </c>
      <c r="O13" s="12">
        <f t="shared" si="3"/>
        <v>0.92849740932642488</v>
      </c>
    </row>
    <row r="14" spans="1:15" x14ac:dyDescent="0.35">
      <c r="A14" s="4">
        <f>EMB_period1_1648455542_period2_1709991542_interval_1d_events_history_includeAdju[[#This Row],[Date]]</f>
        <v>45286</v>
      </c>
      <c r="B14" s="1">
        <f>VLOOKUP($A14,EMB!$A:$B,2,0)</f>
        <v>89.360000999999997</v>
      </c>
      <c r="C14" s="1">
        <f>VLOOKUP($A14,BND!$A:$B,2,0)</f>
        <v>73.430000000000007</v>
      </c>
      <c r="D14" s="1">
        <f>VLOOKUP($A14,'S&amp;P500'!$A:$B,2,0)</f>
        <v>4774.75</v>
      </c>
      <c r="E14" s="1">
        <f>VLOOKUP($A14,Gold!$A:$B,2,0)</f>
        <v>191.720001</v>
      </c>
      <c r="F14" s="1">
        <f>VLOOKUP($A14,BTC!$A:$B,2,0)</f>
        <v>42520.402344000002</v>
      </c>
      <c r="G14" s="1">
        <f>G15</f>
        <v>27.01</v>
      </c>
      <c r="I14" s="4">
        <f t="shared" si="1"/>
        <v>45286</v>
      </c>
      <c r="J14" s="12">
        <f t="shared" si="2"/>
        <v>1.0611566567053397</v>
      </c>
      <c r="K14" s="12">
        <f t="shared" si="0"/>
        <v>1.0394960509554934</v>
      </c>
      <c r="L14" s="12">
        <f t="shared" si="0"/>
        <v>1.0577600406832046</v>
      </c>
      <c r="M14" s="12">
        <f t="shared" si="0"/>
        <v>1.0438286224623359</v>
      </c>
      <c r="N14" s="12">
        <f t="shared" si="0"/>
        <v>1.1618649060039743</v>
      </c>
      <c r="O14" s="12">
        <f t="shared" si="3"/>
        <v>0.93298791018998284</v>
      </c>
    </row>
    <row r="15" spans="1:15" x14ac:dyDescent="0.35">
      <c r="A15" s="4">
        <f>EMB_period1_1648455542_period2_1709991542_interval_1d_events_history_includeAdju[[#This Row],[Date]]</f>
        <v>45282</v>
      </c>
      <c r="B15" s="1">
        <f>VLOOKUP($A15,EMB!$A:$B,2,0)</f>
        <v>89.040001000000004</v>
      </c>
      <c r="C15" s="1">
        <f>VLOOKUP($A15,BND!$A:$B,2,0)</f>
        <v>73.360000999999997</v>
      </c>
      <c r="D15" s="1">
        <f>VLOOKUP($A15,'S&amp;P500'!$A:$B,2,0)</f>
        <v>4754.6298829999996</v>
      </c>
      <c r="E15" s="1">
        <f>VLOOKUP($A15,Gold!$A:$B,2,0)</f>
        <v>190.270004</v>
      </c>
      <c r="F15" s="1">
        <f>VLOOKUP($A15,BTC!$A:$B,2,0)</f>
        <v>43997.902344000002</v>
      </c>
      <c r="G15" s="1">
        <f>VLOOKUP($A15,'Warrants + 2026'!$G:$H,2,0)</f>
        <v>27.01</v>
      </c>
      <c r="I15" s="4">
        <f t="shared" si="1"/>
        <v>45282</v>
      </c>
      <c r="J15" s="12">
        <f t="shared" si="2"/>
        <v>1.0573566329100659</v>
      </c>
      <c r="K15" s="12">
        <f t="shared" si="0"/>
        <v>1.0385051251204009</v>
      </c>
      <c r="L15" s="12">
        <f t="shared" si="0"/>
        <v>1.0533027904027772</v>
      </c>
      <c r="M15" s="12">
        <f t="shared" si="0"/>
        <v>1.0359340451454679</v>
      </c>
      <c r="N15" s="12">
        <f t="shared" si="0"/>
        <v>1.2022374167044312</v>
      </c>
      <c r="O15" s="12">
        <f t="shared" si="3"/>
        <v>0.93298791018998284</v>
      </c>
    </row>
    <row r="16" spans="1:15" x14ac:dyDescent="0.35">
      <c r="A16" s="4">
        <f>EMB_period1_1648455542_period2_1709991542_interval_1d_events_history_includeAdju[[#This Row],[Date]]</f>
        <v>45281</v>
      </c>
      <c r="B16" s="1">
        <f>VLOOKUP($A16,EMB!$A:$B,2,0)</f>
        <v>89.160004000000001</v>
      </c>
      <c r="C16" s="1">
        <f>VLOOKUP($A16,BND!$A:$B,2,0)</f>
        <v>73.620002999999997</v>
      </c>
      <c r="D16" s="1">
        <f>VLOOKUP($A16,'S&amp;P500'!$A:$B,2,0)</f>
        <v>4746.75</v>
      </c>
      <c r="E16" s="1">
        <f>VLOOKUP($A16,Gold!$A:$B,2,0)</f>
        <v>189.429993</v>
      </c>
      <c r="F16" s="1">
        <f>VLOOKUP($A16,BTC!$A:$B,2,0)</f>
        <v>43869.152344000002</v>
      </c>
      <c r="G16" s="1">
        <f>VLOOKUP($A16,'Warrants + 2026'!$G:$H,2,0)</f>
        <v>27</v>
      </c>
      <c r="I16" s="4">
        <f t="shared" si="1"/>
        <v>45281</v>
      </c>
      <c r="J16" s="12">
        <f t="shared" si="2"/>
        <v>1.0587816774585166</v>
      </c>
      <c r="K16" s="12">
        <f t="shared" si="0"/>
        <v>1.0421857876866616</v>
      </c>
      <c r="L16" s="12">
        <f t="shared" si="0"/>
        <v>1.0515571439579039</v>
      </c>
      <c r="M16" s="12">
        <f t="shared" si="0"/>
        <v>1.0313605654854965</v>
      </c>
      <c r="N16" s="12">
        <f t="shared" si="0"/>
        <v>1.1987193383608212</v>
      </c>
      <c r="O16" s="12">
        <f t="shared" si="3"/>
        <v>0.93264248704663211</v>
      </c>
    </row>
    <row r="17" spans="1:15" x14ac:dyDescent="0.35">
      <c r="A17" s="4">
        <f>EMB_period1_1648455542_period2_1709991542_interval_1d_events_history_includeAdju[[#This Row],[Date]]</f>
        <v>45280</v>
      </c>
      <c r="B17" s="1">
        <f>VLOOKUP($A17,EMB!$A:$B,2,0)</f>
        <v>89</v>
      </c>
      <c r="C17" s="1">
        <f>VLOOKUP($A17,BND!$A:$B,2,0)</f>
        <v>73.629997000000003</v>
      </c>
      <c r="D17" s="1">
        <f>VLOOKUP($A17,'S&amp;P500'!$A:$B,2,0)</f>
        <v>4698.3500979999999</v>
      </c>
      <c r="E17" s="1">
        <f>VLOOKUP($A17,Gold!$A:$B,2,0)</f>
        <v>188.10000600000001</v>
      </c>
      <c r="F17" s="1">
        <f>VLOOKUP($A17,BTC!$A:$B,2,0)</f>
        <v>43652.25</v>
      </c>
      <c r="G17" s="1">
        <f>VLOOKUP($A17,'Warrants + 2026'!$G:$H,2,0)</f>
        <v>27.31</v>
      </c>
      <c r="I17" s="4">
        <f t="shared" si="1"/>
        <v>45280</v>
      </c>
      <c r="J17" s="12">
        <f t="shared" si="2"/>
        <v>1.0568816180605822</v>
      </c>
      <c r="K17" s="12">
        <f t="shared" si="0"/>
        <v>1.0423272656048594</v>
      </c>
      <c r="L17" s="12">
        <f t="shared" si="0"/>
        <v>1.0408350156143082</v>
      </c>
      <c r="M17" s="12">
        <f t="shared" si="0"/>
        <v>1.0241193882955235</v>
      </c>
      <c r="N17" s="12">
        <f t="shared" si="0"/>
        <v>1.1927925077658335</v>
      </c>
      <c r="O17" s="12">
        <f t="shared" si="3"/>
        <v>0.94335060449050079</v>
      </c>
    </row>
    <row r="18" spans="1:15" x14ac:dyDescent="0.35">
      <c r="A18" s="4">
        <f>EMB_period1_1648455542_period2_1709991542_interval_1d_events_history_includeAdju[[#This Row],[Date]]</f>
        <v>45279</v>
      </c>
      <c r="B18" s="1">
        <f>VLOOKUP($A18,EMB!$A:$B,2,0)</f>
        <v>88.989998</v>
      </c>
      <c r="C18" s="1">
        <f>VLOOKUP($A18,BND!$A:$B,2,0)</f>
        <v>73.389999000000003</v>
      </c>
      <c r="D18" s="1">
        <f>VLOOKUP($A18,'S&amp;P500'!$A:$B,2,0)</f>
        <v>4768.3701170000004</v>
      </c>
      <c r="E18" s="1">
        <f>VLOOKUP($A18,Gold!$A:$B,2,0)</f>
        <v>189.13000500000001</v>
      </c>
      <c r="F18" s="1">
        <f>VLOOKUP($A18,BTC!$A:$B,2,0)</f>
        <v>42270.527344000002</v>
      </c>
      <c r="G18" s="1">
        <f>VLOOKUP($A18,'Warrants + 2026'!$G:$H,2,0)</f>
        <v>27.78</v>
      </c>
      <c r="I18" s="4">
        <f t="shared" si="1"/>
        <v>45279</v>
      </c>
      <c r="J18" s="12">
        <f t="shared" si="2"/>
        <v>1.056762843566831</v>
      </c>
      <c r="K18" s="12">
        <f t="shared" ref="K18:K39" si="4">C18/C$39</f>
        <v>1.0389297853755632</v>
      </c>
      <c r="L18" s="12">
        <f t="shared" ref="L18:L39" si="5">D18/D$39</f>
        <v>1.0563466922771867</v>
      </c>
      <c r="M18" s="12">
        <f t="shared" ref="M18:M39" si="6">E18/E$39</f>
        <v>1.0297272666165109</v>
      </c>
      <c r="N18" s="12">
        <f t="shared" ref="N18:N39" si="7">F18/F$39</f>
        <v>1.155037101529337</v>
      </c>
      <c r="O18" s="12">
        <f t="shared" si="3"/>
        <v>0.95958549222797929</v>
      </c>
    </row>
    <row r="19" spans="1:15" x14ac:dyDescent="0.35">
      <c r="A19" s="4">
        <f>EMB_period1_1648455542_period2_1709991542_interval_1d_events_history_includeAdju[[#This Row],[Date]]</f>
        <v>45278</v>
      </c>
      <c r="B19" s="1">
        <f>VLOOKUP($A19,EMB!$A:$B,2,0)</f>
        <v>88.769997000000004</v>
      </c>
      <c r="C19" s="1">
        <f>VLOOKUP($A19,BND!$A:$B,2,0)</f>
        <v>73.25</v>
      </c>
      <c r="D19" s="1">
        <f>VLOOKUP($A19,'S&amp;P500'!$A:$B,2,0)</f>
        <v>4740.5600590000004</v>
      </c>
      <c r="E19" s="1">
        <f>VLOOKUP($A19,Gold!$A:$B,2,0)</f>
        <v>187.85000600000001</v>
      </c>
      <c r="F19" s="1">
        <f>VLOOKUP($A19,BTC!$A:$B,2,0)</f>
        <v>42623.539062999997</v>
      </c>
      <c r="G19" s="1">
        <f>VLOOKUP($A19,'Warrants + 2026'!$G:$H,2,0)</f>
        <v>28.39</v>
      </c>
      <c r="I19" s="4">
        <f t="shared" si="1"/>
        <v>45278</v>
      </c>
      <c r="J19" s="12">
        <f t="shared" si="2"/>
        <v>1.0541503153325058</v>
      </c>
      <c r="K19" s="12">
        <f t="shared" si="4"/>
        <v>1.0369479195490927</v>
      </c>
      <c r="L19" s="12">
        <f t="shared" si="5"/>
        <v>1.0501858737879501</v>
      </c>
      <c r="M19" s="12">
        <f t="shared" si="6"/>
        <v>1.0227582514592286</v>
      </c>
      <c r="N19" s="12">
        <f t="shared" si="7"/>
        <v>1.1646831045091772</v>
      </c>
      <c r="O19" s="12">
        <f t="shared" si="3"/>
        <v>0.98065630397236614</v>
      </c>
    </row>
    <row r="20" spans="1:15" x14ac:dyDescent="0.35">
      <c r="A20" s="4">
        <f>EMB_period1_1648455542_period2_1709991542_interval_1d_events_history_includeAdju[[#This Row],[Date]]</f>
        <v>45275</v>
      </c>
      <c r="B20" s="1">
        <f>VLOOKUP($A20,EMB!$A:$B,2,0)</f>
        <v>88.75</v>
      </c>
      <c r="C20" s="1">
        <f>VLOOKUP($A20,BND!$A:$B,2,0)</f>
        <v>73.400002000000001</v>
      </c>
      <c r="D20" s="1">
        <f>VLOOKUP($A20,'S&amp;P500'!$A:$B,2,0)</f>
        <v>4719.1899409999996</v>
      </c>
      <c r="E20" s="1">
        <f>VLOOKUP($A20,Gold!$A:$B,2,0)</f>
        <v>187</v>
      </c>
      <c r="F20" s="1">
        <f>VLOOKUP($A20,BTC!$A:$B,2,0)</f>
        <v>41929.757812999997</v>
      </c>
      <c r="G20" s="1">
        <f>VLOOKUP($A20,'Warrants + 2026'!$G:$H,2,0)</f>
        <v>28.65</v>
      </c>
      <c r="I20" s="4">
        <f t="shared" si="1"/>
        <v>45275</v>
      </c>
      <c r="J20" s="12">
        <f t="shared" si="2"/>
        <v>1.0539128494705243</v>
      </c>
      <c r="K20" s="12">
        <f t="shared" si="4"/>
        <v>1.0390713907003311</v>
      </c>
      <c r="L20" s="12">
        <f t="shared" si="5"/>
        <v>1.045451708253611</v>
      </c>
      <c r="M20" s="12">
        <f t="shared" si="6"/>
        <v>1.018130353548542</v>
      </c>
      <c r="N20" s="12">
        <f t="shared" si="7"/>
        <v>1.1457256148716806</v>
      </c>
      <c r="O20" s="12">
        <f t="shared" si="3"/>
        <v>0.98963730569948183</v>
      </c>
    </row>
    <row r="21" spans="1:15" x14ac:dyDescent="0.35">
      <c r="A21" s="4">
        <f>EMB_period1_1648455542_period2_1709991542_interval_1d_events_history_includeAdju[[#This Row],[Date]]</f>
        <v>45274</v>
      </c>
      <c r="B21" s="1">
        <f>VLOOKUP($A21,EMB!$A:$B,2,0)</f>
        <v>88.870002999999997</v>
      </c>
      <c r="C21" s="1">
        <f>VLOOKUP($A21,BND!$A:$B,2,0)</f>
        <v>73.510002</v>
      </c>
      <c r="D21" s="1">
        <f>VLOOKUP($A21,'S&amp;P500'!$A:$B,2,0)</f>
        <v>4719.5498049999997</v>
      </c>
      <c r="E21" s="1">
        <f>VLOOKUP($A21,Gold!$A:$B,2,0)</f>
        <v>188.729996</v>
      </c>
      <c r="F21" s="1">
        <f>VLOOKUP($A21,BTC!$A:$B,2,0)</f>
        <v>43023.972655999998</v>
      </c>
      <c r="G21" s="1">
        <f>VLOOKUP($A21,'Warrants + 2026'!$G:$H,2,0)</f>
        <v>27.82</v>
      </c>
      <c r="I21" s="4">
        <f t="shared" si="1"/>
        <v>45274</v>
      </c>
      <c r="J21" s="12">
        <f t="shared" si="2"/>
        <v>1.055337894018975</v>
      </c>
      <c r="K21" s="12">
        <f t="shared" si="4"/>
        <v>1.0406285821153536</v>
      </c>
      <c r="L21" s="12">
        <f t="shared" si="5"/>
        <v>1.0455314296545808</v>
      </c>
      <c r="M21" s="12">
        <f t="shared" si="6"/>
        <v>1.027549398677513</v>
      </c>
      <c r="N21" s="12">
        <f t="shared" si="7"/>
        <v>1.1756249045215055</v>
      </c>
      <c r="O21" s="12">
        <f t="shared" si="3"/>
        <v>0.96096718480138177</v>
      </c>
    </row>
    <row r="22" spans="1:15" x14ac:dyDescent="0.35">
      <c r="A22" s="4">
        <f>EMB_period1_1648455542_period2_1709991542_interval_1d_events_history_includeAdju[[#This Row],[Date]]</f>
        <v>45273</v>
      </c>
      <c r="B22" s="1">
        <f>VLOOKUP($A22,EMB!$A:$B,2,0)</f>
        <v>88.32</v>
      </c>
      <c r="C22" s="1">
        <f>VLOOKUP($A22,BND!$A:$B,2,0)</f>
        <v>72.959998999999996</v>
      </c>
      <c r="D22" s="1">
        <f>VLOOKUP($A22,'S&amp;P500'!$A:$B,2,0)</f>
        <v>4707.0898440000001</v>
      </c>
      <c r="E22" s="1">
        <f>VLOOKUP($A22,Gold!$A:$B,2,0)</f>
        <v>187.63000500000001</v>
      </c>
      <c r="F22" s="1">
        <f>VLOOKUP($A22,BTC!$A:$B,2,0)</f>
        <v>42890.742187999997</v>
      </c>
      <c r="G22" s="1">
        <f>VLOOKUP($A22,'Warrants + 2026'!$G:$H,2,0)</f>
        <v>29.35</v>
      </c>
      <c r="I22" s="4">
        <f t="shared" si="1"/>
        <v>45273</v>
      </c>
      <c r="J22" s="12">
        <f t="shared" si="2"/>
        <v>1.0488065674956248</v>
      </c>
      <c r="K22" s="12">
        <f t="shared" si="4"/>
        <v>1.0328425825713841</v>
      </c>
      <c r="L22" s="12">
        <f t="shared" si="5"/>
        <v>1.0427711492515712</v>
      </c>
      <c r="M22" s="12">
        <f t="shared" si="6"/>
        <v>1.0215604455987419</v>
      </c>
      <c r="N22" s="12">
        <f t="shared" si="7"/>
        <v>1.1719843979259339</v>
      </c>
      <c r="O22" s="12">
        <f t="shared" si="3"/>
        <v>1.0138169257340242</v>
      </c>
    </row>
    <row r="23" spans="1:15" x14ac:dyDescent="0.35">
      <c r="A23" s="4">
        <f>EMB_period1_1648455542_period2_1709991542_interval_1d_events_history_includeAdju[[#This Row],[Date]]</f>
        <v>45272</v>
      </c>
      <c r="B23" s="1">
        <f>VLOOKUP($A23,EMB!$A:$B,2,0)</f>
        <v>86.879997000000003</v>
      </c>
      <c r="C23" s="1">
        <f>VLOOKUP($A23,BND!$A:$B,2,0)</f>
        <v>72.040001000000004</v>
      </c>
      <c r="D23" s="1">
        <f>VLOOKUP($A23,'S&amp;P500'!$A:$B,2,0)</f>
        <v>4643.7001950000003</v>
      </c>
      <c r="E23" s="1">
        <f>VLOOKUP($A23,Gold!$A:$B,2,0)</f>
        <v>183.490005</v>
      </c>
      <c r="F23" s="1">
        <f>VLOOKUP($A23,BTC!$A:$B,2,0)</f>
        <v>41450.222655999998</v>
      </c>
      <c r="G23" s="1">
        <f>VLOOKUP($A23,'Warrants + 2026'!$G:$H,2,0)</f>
        <v>29.54</v>
      </c>
      <c r="I23" s="4">
        <f t="shared" si="1"/>
        <v>45272</v>
      </c>
      <c r="J23" s="12">
        <f t="shared" si="2"/>
        <v>1.0317064247916687</v>
      </c>
      <c r="K23" s="12">
        <f t="shared" si="4"/>
        <v>1.0198188281401306</v>
      </c>
      <c r="L23" s="12">
        <f t="shared" si="5"/>
        <v>1.0287283118872832</v>
      </c>
      <c r="M23" s="12">
        <f t="shared" si="6"/>
        <v>0.9990200195896991</v>
      </c>
      <c r="N23" s="12">
        <f t="shared" si="7"/>
        <v>1.1326223740884469</v>
      </c>
      <c r="O23" s="12">
        <f t="shared" si="3"/>
        <v>1.0203799654576857</v>
      </c>
    </row>
    <row r="24" spans="1:15" x14ac:dyDescent="0.35">
      <c r="A24" s="4">
        <f>EMB_period1_1648455542_period2_1709991542_interval_1d_events_history_includeAdju[[#This Row],[Date]]</f>
        <v>45271</v>
      </c>
      <c r="B24" s="1">
        <f>VLOOKUP($A24,EMB!$A:$B,2,0)</f>
        <v>86.699996999999996</v>
      </c>
      <c r="C24" s="1">
        <f>VLOOKUP($A24,BND!$A:$B,2,0)</f>
        <v>71.830001999999993</v>
      </c>
      <c r="D24" s="1">
        <f>VLOOKUP($A24,'S&amp;P500'!$A:$B,2,0)</f>
        <v>4622.4399409999996</v>
      </c>
      <c r="E24" s="1">
        <f>VLOOKUP($A24,Gold!$A:$B,2,0)</f>
        <v>183.58999600000001</v>
      </c>
      <c r="F24" s="1">
        <f>VLOOKUP($A24,BTC!$A:$B,2,0)</f>
        <v>41243.832030999998</v>
      </c>
      <c r="G24" s="1">
        <f>VLOOKUP($A24,'Warrants + 2026'!$G:$H,2,0)</f>
        <v>28.31</v>
      </c>
      <c r="I24" s="4">
        <f t="shared" si="1"/>
        <v>45271</v>
      </c>
      <c r="J24" s="12">
        <f t="shared" si="2"/>
        <v>1.0295689114068272</v>
      </c>
      <c r="K24" s="12">
        <f t="shared" si="4"/>
        <v>1.0168460223222822</v>
      </c>
      <c r="L24" s="12">
        <f t="shared" si="5"/>
        <v>1.0240184847474381</v>
      </c>
      <c r="M24" s="12">
        <f t="shared" si="6"/>
        <v>0.99956442532329104</v>
      </c>
      <c r="N24" s="12">
        <f t="shared" si="7"/>
        <v>1.1269827749572885</v>
      </c>
      <c r="O24" s="12">
        <f t="shared" si="3"/>
        <v>0.97789291882556129</v>
      </c>
    </row>
    <row r="25" spans="1:15" x14ac:dyDescent="0.35">
      <c r="A25" s="4">
        <f>EMB_period1_1648455542_period2_1709991542_interval_1d_events_history_includeAdju[[#This Row],[Date]]</f>
        <v>45268</v>
      </c>
      <c r="B25" s="1">
        <f>VLOOKUP($A25,EMB!$A:$B,2,0)</f>
        <v>86.839995999999999</v>
      </c>
      <c r="C25" s="1">
        <f>VLOOKUP($A25,BND!$A:$B,2,0)</f>
        <v>71.819999999999993</v>
      </c>
      <c r="D25" s="1">
        <f>VLOOKUP($A25,'S&amp;P500'!$A:$B,2,0)</f>
        <v>4604.3701170000004</v>
      </c>
      <c r="E25" s="1">
        <f>VLOOKUP($A25,Gold!$A:$B,2,0)</f>
        <v>185.63999899999999</v>
      </c>
      <c r="F25" s="1">
        <f>VLOOKUP($A25,BTC!$A:$B,2,0)</f>
        <v>44166.601562999997</v>
      </c>
      <c r="G25" s="1">
        <f>VLOOKUP($A25,'Warrants + 2026'!$G:$H,2,0)</f>
        <v>27.73</v>
      </c>
      <c r="I25" s="4">
        <f t="shared" si="1"/>
        <v>45268</v>
      </c>
      <c r="J25" s="12">
        <f t="shared" si="2"/>
        <v>1.0312314099421851</v>
      </c>
      <c r="K25" s="12">
        <f t="shared" si="4"/>
        <v>1.0167044311537998</v>
      </c>
      <c r="L25" s="12">
        <f t="shared" si="5"/>
        <v>1.0200154400289967</v>
      </c>
      <c r="M25" s="12">
        <f t="shared" si="6"/>
        <v>1.0107257637145506</v>
      </c>
      <c r="N25" s="12">
        <f t="shared" si="7"/>
        <v>1.2068471026768415</v>
      </c>
      <c r="O25" s="12">
        <f t="shared" si="3"/>
        <v>0.95785837651122629</v>
      </c>
    </row>
    <row r="26" spans="1:15" x14ac:dyDescent="0.35">
      <c r="A26" s="4">
        <f>EMB_period1_1648455542_period2_1709991542_interval_1d_events_history_includeAdju[[#This Row],[Date]]</f>
        <v>45267</v>
      </c>
      <c r="B26" s="1">
        <f>VLOOKUP($A26,EMB!$A:$B,2,0)</f>
        <v>87.139999000000003</v>
      </c>
      <c r="C26" s="1">
        <f>VLOOKUP($A26,BND!$A:$B,2,0)</f>
        <v>72.169998000000007</v>
      </c>
      <c r="D26" s="1">
        <f>VLOOKUP($A26,'S&amp;P500'!$A:$B,2,0)</f>
        <v>4585.5898440000001</v>
      </c>
      <c r="E26" s="1">
        <f>VLOOKUP($A26,Gold!$A:$B,2,0)</f>
        <v>188.14999399999999</v>
      </c>
      <c r="F26" s="1">
        <f>VLOOKUP($A26,BTC!$A:$B,2,0)</f>
        <v>43292.664062999997</v>
      </c>
      <c r="G26" s="1">
        <f>VLOOKUP($A26,'Warrants + 2026'!$G:$H,2,0)</f>
        <v>28.01</v>
      </c>
      <c r="I26" s="4">
        <f t="shared" si="1"/>
        <v>45267</v>
      </c>
      <c r="J26" s="12">
        <f t="shared" si="2"/>
        <v>1.0347939678754776</v>
      </c>
      <c r="K26" s="12">
        <f t="shared" si="4"/>
        <v>1.0216591027981188</v>
      </c>
      <c r="L26" s="12">
        <f t="shared" si="5"/>
        <v>1.0158550081042841</v>
      </c>
      <c r="M26" s="12">
        <f t="shared" si="6"/>
        <v>1.0243915503282142</v>
      </c>
      <c r="N26" s="12">
        <f t="shared" si="7"/>
        <v>1.1829668650658225</v>
      </c>
      <c r="O26" s="12">
        <f t="shared" si="3"/>
        <v>0.96753022452504323</v>
      </c>
    </row>
    <row r="27" spans="1:15" x14ac:dyDescent="0.35">
      <c r="A27" s="4">
        <f>EMB_period1_1648455542_period2_1709991542_interval_1d_events_history_includeAdju[[#This Row],[Date]]</f>
        <v>45266</v>
      </c>
      <c r="B27" s="1">
        <f>VLOOKUP($A27,EMB!$A:$B,2,0)</f>
        <v>87.230002999999996</v>
      </c>
      <c r="C27" s="1">
        <f>VLOOKUP($A27,BND!$A:$B,2,0)</f>
        <v>72.190002000000007</v>
      </c>
      <c r="D27" s="1">
        <f>VLOOKUP($A27,'S&amp;P500'!$A:$B,2,0)</f>
        <v>4549.3398440000001</v>
      </c>
      <c r="E27" s="1">
        <f>VLOOKUP($A27,Gold!$A:$B,2,0)</f>
        <v>187.83999600000001</v>
      </c>
      <c r="F27" s="1">
        <f>VLOOKUP($A27,BTC!$A:$B,2,0)</f>
        <v>43746.445312999997</v>
      </c>
      <c r="G27" s="1">
        <f>VLOOKUP($A27,'Warrants + 2026'!$G:$H,2,0)</f>
        <v>27.89</v>
      </c>
      <c r="I27" s="4">
        <f t="shared" si="1"/>
        <v>45266</v>
      </c>
      <c r="J27" s="12">
        <f t="shared" si="2"/>
        <v>1.0358627720681959</v>
      </c>
      <c r="K27" s="12">
        <f t="shared" si="4"/>
        <v>1.0219422851350835</v>
      </c>
      <c r="L27" s="12">
        <f t="shared" si="5"/>
        <v>1.0078244721652785</v>
      </c>
      <c r="M27" s="12">
        <f t="shared" si="6"/>
        <v>1.0227037515403035</v>
      </c>
      <c r="N27" s="12">
        <f t="shared" si="7"/>
        <v>1.1953663834220265</v>
      </c>
      <c r="O27" s="12">
        <f t="shared" si="3"/>
        <v>0.963385146804836</v>
      </c>
    </row>
    <row r="28" spans="1:15" x14ac:dyDescent="0.35">
      <c r="A28" s="4">
        <f>EMB_period1_1648455542_period2_1709991542_interval_1d_events_history_includeAdju[[#This Row],[Date]]</f>
        <v>45265</v>
      </c>
      <c r="B28" s="1">
        <f>VLOOKUP($A28,EMB!$A:$B,2,0)</f>
        <v>86.75</v>
      </c>
      <c r="C28" s="1">
        <f>VLOOKUP($A28,BND!$A:$B,2,0)</f>
        <v>71.980002999999996</v>
      </c>
      <c r="D28" s="1">
        <f>VLOOKUP($A28,'S&amp;P500'!$A:$B,2,0)</f>
        <v>4567.1801759999998</v>
      </c>
      <c r="E28" s="1">
        <f>VLOOKUP($A28,Gold!$A:$B,2,0)</f>
        <v>187.14999399999999</v>
      </c>
      <c r="F28" s="1">
        <f>VLOOKUP($A28,BTC!$A:$B,2,0)</f>
        <v>44080.648437999997</v>
      </c>
      <c r="G28" s="1">
        <f>VLOOKUP($A28,'Warrants + 2026'!$G:$H,2,0)</f>
        <v>27.22</v>
      </c>
      <c r="I28" s="4">
        <f t="shared" si="1"/>
        <v>45265</v>
      </c>
      <c r="J28" s="12">
        <f t="shared" si="2"/>
        <v>1.0301627007500618</v>
      </c>
      <c r="K28" s="12">
        <f t="shared" si="4"/>
        <v>1.0189694793172348</v>
      </c>
      <c r="L28" s="12">
        <f t="shared" si="5"/>
        <v>1.0117766770560312</v>
      </c>
      <c r="M28" s="12">
        <f t="shared" si="6"/>
        <v>1.0189470029830348</v>
      </c>
      <c r="N28" s="12">
        <f t="shared" si="7"/>
        <v>1.2044984438214774</v>
      </c>
      <c r="O28" s="12">
        <f t="shared" si="3"/>
        <v>0.94024179620034543</v>
      </c>
    </row>
    <row r="29" spans="1:15" x14ac:dyDescent="0.35">
      <c r="A29" s="4">
        <f>EMB_period1_1648455542_period2_1709991542_interval_1d_events_history_includeAdju[[#This Row],[Date]]</f>
        <v>45264</v>
      </c>
      <c r="B29" s="1">
        <f>VLOOKUP($A29,EMB!$A:$B,2,0)</f>
        <v>86.25</v>
      </c>
      <c r="C29" s="1">
        <f>VLOOKUP($A29,BND!$A:$B,2,0)</f>
        <v>71.519997000000004</v>
      </c>
      <c r="D29" s="1">
        <f>VLOOKUP($A29,'S&amp;P500'!$A:$B,2,0)</f>
        <v>4569.7797849999997</v>
      </c>
      <c r="E29" s="1">
        <f>VLOOKUP($A29,Gold!$A:$B,2,0)</f>
        <v>187.86000100000001</v>
      </c>
      <c r="F29" s="1">
        <f>VLOOKUP($A29,BTC!$A:$B,2,0)</f>
        <v>41980.097655999998</v>
      </c>
      <c r="G29" s="1">
        <f>VLOOKUP($A29,'Warrants + 2026'!$G:$H,2,0)</f>
        <v>27.66</v>
      </c>
      <c r="I29" s="4">
        <f t="shared" si="1"/>
        <v>45264</v>
      </c>
      <c r="J29" s="12">
        <f t="shared" si="2"/>
        <v>1.0242251635699462</v>
      </c>
      <c r="K29" s="12">
        <f t="shared" si="4"/>
        <v>1.0124575030076091</v>
      </c>
      <c r="L29" s="12">
        <f t="shared" si="5"/>
        <v>1.0123525737043584</v>
      </c>
      <c r="M29" s="12">
        <f t="shared" si="6"/>
        <v>1.0228126697099438</v>
      </c>
      <c r="N29" s="12">
        <f t="shared" si="7"/>
        <v>1.1471011450579256</v>
      </c>
      <c r="O29" s="12">
        <f t="shared" si="3"/>
        <v>0.95544041450777206</v>
      </c>
    </row>
    <row r="30" spans="1:15" x14ac:dyDescent="0.35">
      <c r="A30" s="4">
        <f>EMB_period1_1648455542_period2_1709991542_interval_1d_events_history_includeAdju[[#This Row],[Date]]</f>
        <v>45261</v>
      </c>
      <c r="B30" s="1">
        <f>VLOOKUP($A30,EMB!$A:$B,2,0)</f>
        <v>86.849997999999999</v>
      </c>
      <c r="C30" s="1">
        <f>VLOOKUP($A30,BND!$A:$B,2,0)</f>
        <v>71.809997999999993</v>
      </c>
      <c r="D30" s="1">
        <f>VLOOKUP($A30,'S&amp;P500'!$A:$B,2,0)</f>
        <v>4594.6298829999996</v>
      </c>
      <c r="E30" s="1">
        <f>VLOOKUP($A30,Gold!$A:$B,2,0)</f>
        <v>192.009995</v>
      </c>
      <c r="F30" s="1">
        <f>VLOOKUP($A30,BTC!$A:$B,2,0)</f>
        <v>38688.75</v>
      </c>
      <c r="G30" s="1">
        <f>VLOOKUP($A30,'Warrants + 2026'!$G:$H,2,0)</f>
        <v>27.79</v>
      </c>
      <c r="I30" s="4">
        <f t="shared" si="1"/>
        <v>45261</v>
      </c>
      <c r="J30" s="12">
        <f t="shared" si="2"/>
        <v>1.0313501844359363</v>
      </c>
      <c r="K30" s="12">
        <f t="shared" si="4"/>
        <v>1.0165628399853175</v>
      </c>
      <c r="L30" s="12">
        <f t="shared" si="5"/>
        <v>1.0178576662582015</v>
      </c>
      <c r="M30" s="12">
        <f t="shared" si="6"/>
        <v>1.045407508525154</v>
      </c>
      <c r="N30" s="12">
        <f>F30/F$39</f>
        <v>1.0571654642046033</v>
      </c>
      <c r="O30" s="12">
        <f t="shared" si="3"/>
        <v>0.95993091537132991</v>
      </c>
    </row>
    <row r="31" spans="1:15" x14ac:dyDescent="0.35">
      <c r="A31" s="4">
        <f>EMB_period1_1648455542_period2_1709991542_interval_1d_events_history_includeAdju[[#This Row],[Date]]</f>
        <v>45260</v>
      </c>
      <c r="B31" s="1">
        <f>VLOOKUP($A31,EMB!$A:$B,2,0)</f>
        <v>85.870002999999997</v>
      </c>
      <c r="C31" s="1">
        <f>VLOOKUP($A31,BND!$A:$B,2,0)</f>
        <v>71.430000000000007</v>
      </c>
      <c r="D31" s="1">
        <f>VLOOKUP($A31,'S&amp;P500'!$A:$B,2,0)</f>
        <v>4567.7998049999997</v>
      </c>
      <c r="E31" s="1">
        <f>VLOOKUP($A31,Gold!$A:$B,2,0)</f>
        <v>188.75</v>
      </c>
      <c r="F31" s="1">
        <f>VLOOKUP($A31,BTC!$A:$B,2,0)</f>
        <v>37712.746094000002</v>
      </c>
      <c r="G31" s="1">
        <f>VLOOKUP($A31,'Warrants + 2026'!$G:$H,2,0)</f>
        <v>27.81</v>
      </c>
      <c r="I31" s="4">
        <f t="shared" si="1"/>
        <v>45260</v>
      </c>
      <c r="J31" s="12">
        <f t="shared" si="2"/>
        <v>1.0197126709382813</v>
      </c>
      <c r="K31" s="12">
        <f t="shared" si="4"/>
        <v>1.0111834797732657</v>
      </c>
      <c r="L31" s="12">
        <f t="shared" si="5"/>
        <v>1.0119139447237098</v>
      </c>
      <c r="M31" s="12">
        <f t="shared" si="6"/>
        <v>1.0276583114026059</v>
      </c>
      <c r="N31" s="12">
        <f t="shared" si="7"/>
        <v>1.0304962742630313</v>
      </c>
      <c r="O31" s="12">
        <f t="shared" si="3"/>
        <v>0.96062176165803104</v>
      </c>
    </row>
    <row r="32" spans="1:15" x14ac:dyDescent="0.35">
      <c r="A32" s="4">
        <f>EMB_period1_1648455542_period2_1709991542_interval_1d_events_history_includeAdju[[#This Row],[Date]]</f>
        <v>45259</v>
      </c>
      <c r="B32" s="1">
        <f>VLOOKUP($A32,EMB!$A:$B,2,0)</f>
        <v>86.480002999999996</v>
      </c>
      <c r="C32" s="1">
        <f>VLOOKUP($A32,BND!$A:$B,2,0)</f>
        <v>71.660004000000001</v>
      </c>
      <c r="D32" s="1">
        <f>VLOOKUP($A32,'S&amp;P500'!$A:$B,2,0)</f>
        <v>4550.580078</v>
      </c>
      <c r="E32" s="1">
        <f>VLOOKUP($A32,Gold!$A:$B,2,0)</f>
        <v>189.53999300000001</v>
      </c>
      <c r="F32" s="1">
        <f>VLOOKUP($A32,BTC!$A:$B,2,0)</f>
        <v>37858.492187999997</v>
      </c>
      <c r="G32" s="1">
        <f>VLOOKUP($A32,'Warrants + 2026'!$G:$H,2,0)</f>
        <v>28.32</v>
      </c>
      <c r="I32" s="4">
        <f t="shared" si="1"/>
        <v>45259</v>
      </c>
      <c r="J32" s="12">
        <f t="shared" si="2"/>
        <v>1.0269564662980224</v>
      </c>
      <c r="K32" s="12">
        <f t="shared" si="4"/>
        <v>1.0144394820843641</v>
      </c>
      <c r="L32" s="12">
        <f t="shared" si="5"/>
        <v>1.008099223715893</v>
      </c>
      <c r="M32" s="12">
        <f t="shared" si="6"/>
        <v>1.0319594656934663</v>
      </c>
      <c r="N32" s="12">
        <f t="shared" si="7"/>
        <v>1.0344787688414168</v>
      </c>
      <c r="O32" s="12">
        <f t="shared" si="3"/>
        <v>0.97823834196891191</v>
      </c>
    </row>
    <row r="33" spans="1:15" x14ac:dyDescent="0.35">
      <c r="A33" s="4">
        <f>EMB_period1_1648455542_period2_1709991542_interval_1d_events_history_includeAdju[[#This Row],[Date]]</f>
        <v>45258</v>
      </c>
      <c r="B33" s="1">
        <f>VLOOKUP($A33,EMB!$A:$B,2,0)</f>
        <v>85.800003000000004</v>
      </c>
      <c r="C33" s="1">
        <f>VLOOKUP($A33,BND!$A:$B,2,0)</f>
        <v>71.290001000000004</v>
      </c>
      <c r="D33" s="1">
        <f>VLOOKUP($A33,'S&amp;P500'!$A:$B,2,0)</f>
        <v>4554.8901370000003</v>
      </c>
      <c r="E33" s="1">
        <f>VLOOKUP($A33,Gold!$A:$B,2,0)</f>
        <v>189.259995</v>
      </c>
      <c r="F33" s="1">
        <f>VLOOKUP($A33,BTC!$A:$B,2,0)</f>
        <v>37831.085937999997</v>
      </c>
      <c r="G33" s="1">
        <f>VLOOKUP($A33,'Warrants + 2026'!$G:$H,2,0)</f>
        <v>28.45</v>
      </c>
      <c r="I33" s="4">
        <f t="shared" si="1"/>
        <v>45258</v>
      </c>
      <c r="J33" s="12">
        <f t="shared" si="2"/>
        <v>1.0188814157330652</v>
      </c>
      <c r="K33" s="12">
        <f t="shared" si="4"/>
        <v>1.0092016139467952</v>
      </c>
      <c r="L33" s="12">
        <f t="shared" si="5"/>
        <v>1.0090540398179271</v>
      </c>
      <c r="M33" s="12">
        <f>E33/E$39</f>
        <v>1.0304350033259106</v>
      </c>
      <c r="N33" s="12">
        <f t="shared" si="7"/>
        <v>1.0337298963396337</v>
      </c>
      <c r="O33" s="12">
        <f t="shared" si="3"/>
        <v>0.98272884283246975</v>
      </c>
    </row>
    <row r="34" spans="1:15" x14ac:dyDescent="0.35">
      <c r="A34" s="4">
        <f>EMB_period1_1648455542_period2_1709991542_interval_1d_events_history_includeAdju[[#This Row],[Date]]</f>
        <v>45257</v>
      </c>
      <c r="B34" s="1">
        <f>VLOOKUP($A34,EMB!$A:$B,2,0)</f>
        <v>85.360000999999997</v>
      </c>
      <c r="C34" s="1">
        <f>VLOOKUP($A34,BND!$A:$B,2,0)</f>
        <v>70.989998</v>
      </c>
      <c r="D34" s="1">
        <f>VLOOKUP($A34,'S&amp;P500'!$A:$B,2,0)</f>
        <v>4550.4301759999998</v>
      </c>
      <c r="E34" s="1">
        <f>VLOOKUP($A34,Gold!$A:$B,2,0)</f>
        <v>186.770004</v>
      </c>
      <c r="F34" s="1">
        <f>VLOOKUP($A34,BTC!$A:$B,2,0)</f>
        <v>37254.167969000002</v>
      </c>
      <c r="G34" s="1">
        <f>VLOOKUP($A34,'Warrants + 2026'!$G:$H,2,0)</f>
        <v>28.23</v>
      </c>
      <c r="I34" s="4">
        <f t="shared" si="1"/>
        <v>45257</v>
      </c>
      <c r="J34" s="12">
        <f t="shared" si="2"/>
        <v>1.0136563592644148</v>
      </c>
      <c r="K34" s="12">
        <f t="shared" si="4"/>
        <v>1.0049546858006042</v>
      </c>
      <c r="L34" s="12">
        <f t="shared" si="5"/>
        <v>1.0080660156221459</v>
      </c>
      <c r="M34" s="12">
        <f t="shared" si="6"/>
        <v>1.0168781294373401</v>
      </c>
      <c r="N34" s="12">
        <f t="shared" si="7"/>
        <v>1.0179656818714522</v>
      </c>
      <c r="O34" s="12">
        <f t="shared" si="3"/>
        <v>0.97512953367875654</v>
      </c>
    </row>
    <row r="35" spans="1:15" x14ac:dyDescent="0.35">
      <c r="A35" s="4">
        <f>EMB_period1_1648455542_period2_1709991542_interval_1d_events_history_includeAdju[[#This Row],[Date]]</f>
        <v>45254</v>
      </c>
      <c r="B35" s="1">
        <f>VLOOKUP($A35,EMB!$A:$B,2,0)</f>
        <v>84.989998</v>
      </c>
      <c r="C35" s="1">
        <f>VLOOKUP($A35,BND!$A:$B,2,0)</f>
        <v>70.559997999999993</v>
      </c>
      <c r="D35" s="1">
        <f>VLOOKUP($A35,'S&amp;P500'!$A:$B,2,0)</f>
        <v>4559.3398440000001</v>
      </c>
      <c r="E35" s="1">
        <f>VLOOKUP($A35,Gold!$A:$B,2,0)</f>
        <v>185.520004</v>
      </c>
      <c r="F35" s="1">
        <f>VLOOKUP($A35,BTC!$A:$B,2,0)</f>
        <v>37720.28125</v>
      </c>
      <c r="G35" s="1">
        <f>VLOOKUP($A35,'Warrants + 2026'!$G:$H,2,0)</f>
        <v>28.7</v>
      </c>
      <c r="I35" s="4">
        <f t="shared" si="1"/>
        <v>45254</v>
      </c>
      <c r="J35" s="12">
        <f t="shared" si="2"/>
        <v>1.0092625461259062</v>
      </c>
      <c r="K35" s="12">
        <f t="shared" si="4"/>
        <v>0.99886748299642514</v>
      </c>
      <c r="L35" s="12">
        <f t="shared" si="5"/>
        <v>1.0100397924243145</v>
      </c>
      <c r="M35" s="12">
        <f t="shared" si="6"/>
        <v>1.010072445255866</v>
      </c>
      <c r="N35" s="12">
        <f t="shared" si="7"/>
        <v>1.0307021714990647</v>
      </c>
      <c r="O35" s="12">
        <f t="shared" si="3"/>
        <v>0.99136442141623493</v>
      </c>
    </row>
    <row r="36" spans="1:15" x14ac:dyDescent="0.35">
      <c r="A36" s="4">
        <f>EMB_period1_1648455542_period2_1709991542_interval_1d_events_history_includeAdju[[#This Row],[Date]]</f>
        <v>45252</v>
      </c>
      <c r="B36" s="1">
        <f>VLOOKUP($A36,EMB!$A:$B,2,0)</f>
        <v>85.160004000000001</v>
      </c>
      <c r="C36" s="1">
        <f>VLOOKUP($A36,BND!$A:$B,2,0)</f>
        <v>70.900002000000001</v>
      </c>
      <c r="D36" s="1">
        <f>VLOOKUP($A36,'S&amp;P500'!$A:$B,2,0)</f>
        <v>4556.6201170000004</v>
      </c>
      <c r="E36" s="1">
        <f>VLOOKUP($A36,Gold!$A:$B,2,0)</f>
        <v>184.55999800000001</v>
      </c>
      <c r="F36" s="1">
        <f>VLOOKUP($A36,BTC!$A:$B,2,0)</f>
        <v>37432.339844000002</v>
      </c>
      <c r="G36" s="1">
        <f>VLOOKUP($A36,'Warrants + 2026'!$G:$H,2,0)</f>
        <v>28.94</v>
      </c>
      <c r="I36" s="4">
        <f t="shared" si="1"/>
        <v>45252</v>
      </c>
      <c r="J36" s="12">
        <f t="shared" si="2"/>
        <v>1.0112813800175915</v>
      </c>
      <c r="K36" s="12">
        <f t="shared" si="4"/>
        <v>1.0036806767225463</v>
      </c>
      <c r="L36" s="12">
        <f t="shared" si="5"/>
        <v>1.0094372857920999</v>
      </c>
      <c r="M36" s="12">
        <f t="shared" si="6"/>
        <v>1.0048456471372098</v>
      </c>
      <c r="N36" s="12">
        <f t="shared" si="7"/>
        <v>1.0228342070355525</v>
      </c>
      <c r="O36" s="12">
        <f t="shared" si="3"/>
        <v>0.99965457685664949</v>
      </c>
    </row>
    <row r="37" spans="1:15" x14ac:dyDescent="0.35">
      <c r="A37" s="4">
        <f>EMB_period1_1648455542_period2_1709991542_interval_1d_events_history_includeAdju[[#This Row],[Date]]</f>
        <v>45251</v>
      </c>
      <c r="B37" s="1">
        <f>VLOOKUP($A37,EMB!$A:$B,2,0)</f>
        <v>84.739998</v>
      </c>
      <c r="C37" s="1">
        <f>VLOOKUP($A37,BND!$A:$B,2,0)</f>
        <v>70.839995999999999</v>
      </c>
      <c r="D37" s="1">
        <f>VLOOKUP($A37,'S&amp;P500'!$A:$B,2,0)</f>
        <v>4538.1899409999996</v>
      </c>
      <c r="E37" s="1">
        <f>VLOOKUP($A37,Gold!$A:$B,2,0)</f>
        <v>185.35000600000001</v>
      </c>
      <c r="F37" s="1">
        <f>VLOOKUP($A37,BTC!$A:$B,2,0)</f>
        <v>35813.8125</v>
      </c>
      <c r="G37" s="1">
        <f>VLOOKUP($A37,'Warrants + 2026'!$G:$H,2,0)</f>
        <v>28.92</v>
      </c>
      <c r="I37" s="4">
        <f t="shared" si="1"/>
        <v>45251</v>
      </c>
      <c r="J37" s="12">
        <f t="shared" si="2"/>
        <v>1.0062937775358483</v>
      </c>
      <c r="K37" s="12">
        <f t="shared" si="4"/>
        <v>1.0028312146493659</v>
      </c>
      <c r="L37" s="12">
        <f t="shared" si="5"/>
        <v>1.0053544115650599</v>
      </c>
      <c r="M37" s="12">
        <f t="shared" si="6"/>
        <v>1.0091468830962802</v>
      </c>
      <c r="N37" s="12">
        <f t="shared" si="7"/>
        <v>0.97860814103580818</v>
      </c>
      <c r="O37" s="12">
        <f t="shared" si="3"/>
        <v>0.99896373056994825</v>
      </c>
    </row>
    <row r="38" spans="1:15" x14ac:dyDescent="0.35">
      <c r="A38" s="4">
        <f>EMB_period1_1648455542_period2_1709991542_interval_1d_events_history_includeAdju[[#This Row],[Date]]</f>
        <v>45250</v>
      </c>
      <c r="B38" s="1">
        <f>VLOOKUP($A38,EMB!$A:$B,2,0)</f>
        <v>84.739998</v>
      </c>
      <c r="C38" s="1">
        <f>VLOOKUP($A38,BND!$A:$B,2,0)</f>
        <v>70.739998</v>
      </c>
      <c r="D38" s="1">
        <f>VLOOKUP($A38,'S&amp;P500'!$A:$B,2,0)</f>
        <v>4547.3798829999996</v>
      </c>
      <c r="E38" s="1">
        <f>VLOOKUP($A38,Gold!$A:$B,2,0)</f>
        <v>183.36999499999999</v>
      </c>
      <c r="F38" s="1">
        <f>VLOOKUP($A38,BTC!$A:$B,2,0)</f>
        <v>37476.957030999998</v>
      </c>
      <c r="G38" s="1">
        <f>VLOOKUP($A38,'Warrants + 2026'!$G:$H,2,0)</f>
        <v>29</v>
      </c>
      <c r="I38" s="4">
        <f t="shared" si="1"/>
        <v>45250</v>
      </c>
      <c r="J38" s="12">
        <f t="shared" si="2"/>
        <v>1.0062937775358483</v>
      </c>
      <c r="K38" s="12">
        <f t="shared" si="4"/>
        <v>1.0014156144028257</v>
      </c>
      <c r="L38" s="12">
        <f t="shared" si="5"/>
        <v>1.0073902780342565</v>
      </c>
      <c r="M38" s="12">
        <f t="shared" si="6"/>
        <v>0.99836661946280414</v>
      </c>
      <c r="N38" s="12">
        <f t="shared" si="7"/>
        <v>1.0240533663313776</v>
      </c>
      <c r="O38" s="12">
        <f t="shared" si="3"/>
        <v>1.0017271157167531</v>
      </c>
    </row>
    <row r="39" spans="1:15" x14ac:dyDescent="0.35">
      <c r="A39" s="4">
        <f>EMB_period1_1648455542_period2_1709991542_interval_1d_events_history_includeAdju[[#This Row],[Date]]</f>
        <v>45247</v>
      </c>
      <c r="B39" s="1">
        <f>VLOOKUP($A39,EMB!$A:$B,2,0)</f>
        <v>84.209998999999996</v>
      </c>
      <c r="C39" s="1">
        <f>VLOOKUP($A39,BND!$A:$B,2,0)</f>
        <v>70.639999000000003</v>
      </c>
      <c r="D39" s="1">
        <f>VLOOKUP($A39,'S&amp;P500'!$A:$B,2,0)</f>
        <v>4514.0200199999999</v>
      </c>
      <c r="E39" s="1">
        <f>VLOOKUP($A39,Gold!$A:$B,2,0)</f>
        <v>183.66999799999999</v>
      </c>
      <c r="F39" s="1">
        <f>VLOOKUP($A39,BTC!$A:$B,2,0)</f>
        <v>36596.683594000002</v>
      </c>
      <c r="G39" s="1">
        <f>VLOOKUP($A39,'Warrants + 2026'!$G:$H,2,0)</f>
        <v>28.95</v>
      </c>
      <c r="I39" s="4">
        <f t="shared" si="1"/>
        <v>45247</v>
      </c>
      <c r="J39" s="12">
        <f t="shared" si="2"/>
        <v>1</v>
      </c>
      <c r="K39" s="12">
        <f t="shared" si="4"/>
        <v>1</v>
      </c>
      <c r="L39" s="12">
        <f t="shared" si="5"/>
        <v>1</v>
      </c>
      <c r="M39" s="12">
        <f t="shared" si="6"/>
        <v>1</v>
      </c>
      <c r="N39" s="12">
        <f t="shared" si="7"/>
        <v>1</v>
      </c>
      <c r="O39" s="12">
        <f t="shared" si="3"/>
        <v>1</v>
      </c>
    </row>
    <row r="41" spans="1:15" x14ac:dyDescent="0.35">
      <c r="I41" s="4" t="str">
        <f>TEXT(I39,"гггг-мм-дд")</f>
        <v>2023-00-17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53"/>
  <sheetViews>
    <sheetView workbookViewId="0">
      <selection activeCell="A2" sqref="A2"/>
    </sheetView>
  </sheetViews>
  <sheetFormatPr defaultRowHeight="18" x14ac:dyDescent="0.35"/>
  <cols>
    <col min="1" max="1" width="9.09765625" bestFit="1" customWidth="1"/>
    <col min="2" max="2" width="9.796875" bestFit="1" customWidth="1"/>
  </cols>
  <sheetData>
    <row r="1" spans="1:2" x14ac:dyDescent="0.35">
      <c r="A1" s="13" t="s">
        <v>5</v>
      </c>
      <c r="B1" s="13" t="s">
        <v>41</v>
      </c>
    </row>
    <row r="2" spans="1:2" x14ac:dyDescent="0.35">
      <c r="A2" s="10">
        <v>45303</v>
      </c>
      <c r="B2" s="10">
        <v>88.510002</v>
      </c>
    </row>
    <row r="3" spans="1:2" x14ac:dyDescent="0.35">
      <c r="A3" s="10">
        <v>45302</v>
      </c>
      <c r="B3" s="10">
        <v>88.349997999999999</v>
      </c>
    </row>
    <row r="4" spans="1:2" x14ac:dyDescent="0.35">
      <c r="A4" s="10">
        <v>45301</v>
      </c>
      <c r="B4" s="10">
        <v>87.559997999999993</v>
      </c>
    </row>
    <row r="5" spans="1:2" x14ac:dyDescent="0.35">
      <c r="A5" s="10">
        <v>45300</v>
      </c>
      <c r="B5" s="10">
        <v>86.940002000000007</v>
      </c>
    </row>
    <row r="6" spans="1:2" x14ac:dyDescent="0.35">
      <c r="A6" s="10">
        <v>45299</v>
      </c>
      <c r="B6" s="10">
        <v>87.279999000000004</v>
      </c>
    </row>
    <row r="7" spans="1:2" x14ac:dyDescent="0.35">
      <c r="A7" s="10">
        <v>45296</v>
      </c>
      <c r="B7" s="10">
        <v>87.169998000000007</v>
      </c>
    </row>
    <row r="8" spans="1:2" x14ac:dyDescent="0.35">
      <c r="A8" s="10">
        <v>45295</v>
      </c>
      <c r="B8" s="10">
        <v>87.440002000000007</v>
      </c>
    </row>
    <row r="9" spans="1:2" x14ac:dyDescent="0.35">
      <c r="A9" s="10">
        <v>45294</v>
      </c>
      <c r="B9" s="10">
        <v>87.839995999999999</v>
      </c>
    </row>
    <row r="10" spans="1:2" x14ac:dyDescent="0.35">
      <c r="A10" s="10">
        <v>45293</v>
      </c>
      <c r="B10" s="10">
        <v>88.18</v>
      </c>
    </row>
    <row r="11" spans="1:2" x14ac:dyDescent="0.35">
      <c r="A11" s="10">
        <v>45289</v>
      </c>
      <c r="B11" s="10">
        <v>89.059997999999993</v>
      </c>
    </row>
    <row r="12" spans="1:2" x14ac:dyDescent="0.35">
      <c r="A12" s="10">
        <v>45288</v>
      </c>
      <c r="B12" s="10">
        <v>89.43</v>
      </c>
    </row>
    <row r="13" spans="1:2" x14ac:dyDescent="0.35">
      <c r="A13" s="10">
        <v>45287</v>
      </c>
      <c r="B13" s="10">
        <v>89.68</v>
      </c>
    </row>
    <row r="14" spans="1:2" x14ac:dyDescent="0.35">
      <c r="A14" s="10">
        <v>45286</v>
      </c>
      <c r="B14" s="10">
        <v>89.360000999999997</v>
      </c>
    </row>
    <row r="15" spans="1:2" x14ac:dyDescent="0.35">
      <c r="A15" s="10">
        <v>45282</v>
      </c>
      <c r="B15" s="10">
        <v>89.040001000000004</v>
      </c>
    </row>
    <row r="16" spans="1:2" x14ac:dyDescent="0.35">
      <c r="A16" s="10">
        <v>45281</v>
      </c>
      <c r="B16" s="10">
        <v>89.160004000000001</v>
      </c>
    </row>
    <row r="17" spans="1:2" x14ac:dyDescent="0.35">
      <c r="A17" s="10">
        <v>45280</v>
      </c>
      <c r="B17" s="10">
        <v>89</v>
      </c>
    </row>
    <row r="18" spans="1:2" x14ac:dyDescent="0.35">
      <c r="A18" s="10">
        <v>45279</v>
      </c>
      <c r="B18" s="10">
        <v>88.989998</v>
      </c>
    </row>
    <row r="19" spans="1:2" x14ac:dyDescent="0.35">
      <c r="A19" s="10">
        <v>45278</v>
      </c>
      <c r="B19" s="10">
        <v>88.769997000000004</v>
      </c>
    </row>
    <row r="20" spans="1:2" x14ac:dyDescent="0.35">
      <c r="A20" s="10">
        <v>45275</v>
      </c>
      <c r="B20" s="10">
        <v>88.75</v>
      </c>
    </row>
    <row r="21" spans="1:2" x14ac:dyDescent="0.35">
      <c r="A21" s="10">
        <v>45274</v>
      </c>
      <c r="B21" s="10">
        <v>88.870002999999997</v>
      </c>
    </row>
    <row r="22" spans="1:2" x14ac:dyDescent="0.35">
      <c r="A22" s="10">
        <v>45273</v>
      </c>
      <c r="B22" s="10">
        <v>88.32</v>
      </c>
    </row>
    <row r="23" spans="1:2" x14ac:dyDescent="0.35">
      <c r="A23" s="10">
        <v>45272</v>
      </c>
      <c r="B23" s="10">
        <v>86.879997000000003</v>
      </c>
    </row>
    <row r="24" spans="1:2" x14ac:dyDescent="0.35">
      <c r="A24" s="10">
        <v>45271</v>
      </c>
      <c r="B24" s="10">
        <v>86.699996999999996</v>
      </c>
    </row>
    <row r="25" spans="1:2" x14ac:dyDescent="0.35">
      <c r="A25" s="10">
        <v>45268</v>
      </c>
      <c r="B25" s="10">
        <v>86.839995999999999</v>
      </c>
    </row>
    <row r="26" spans="1:2" x14ac:dyDescent="0.35">
      <c r="A26" s="10">
        <v>45267</v>
      </c>
      <c r="B26" s="10">
        <v>87.139999000000003</v>
      </c>
    </row>
    <row r="27" spans="1:2" x14ac:dyDescent="0.35">
      <c r="A27" s="10">
        <v>45266</v>
      </c>
      <c r="B27" s="10">
        <v>87.230002999999996</v>
      </c>
    </row>
    <row r="28" spans="1:2" x14ac:dyDescent="0.35">
      <c r="A28" s="10">
        <v>45265</v>
      </c>
      <c r="B28" s="10">
        <v>86.75</v>
      </c>
    </row>
    <row r="29" spans="1:2" x14ac:dyDescent="0.35">
      <c r="A29" s="10">
        <v>45264</v>
      </c>
      <c r="B29" s="10">
        <v>86.25</v>
      </c>
    </row>
    <row r="30" spans="1:2" x14ac:dyDescent="0.35">
      <c r="A30" s="10">
        <v>45261</v>
      </c>
      <c r="B30" s="10">
        <v>86.849997999999999</v>
      </c>
    </row>
    <row r="31" spans="1:2" x14ac:dyDescent="0.35">
      <c r="A31" s="10">
        <v>45260</v>
      </c>
      <c r="B31" s="10">
        <v>85.870002999999997</v>
      </c>
    </row>
    <row r="32" spans="1:2" x14ac:dyDescent="0.35">
      <c r="A32" s="10">
        <v>45259</v>
      </c>
      <c r="B32" s="10">
        <v>86.480002999999996</v>
      </c>
    </row>
    <row r="33" spans="1:2" x14ac:dyDescent="0.35">
      <c r="A33" s="10">
        <v>45258</v>
      </c>
      <c r="B33" s="10">
        <v>85.800003000000004</v>
      </c>
    </row>
    <row r="34" spans="1:2" x14ac:dyDescent="0.35">
      <c r="A34" s="10">
        <v>45257</v>
      </c>
      <c r="B34" s="10">
        <v>85.360000999999997</v>
      </c>
    </row>
    <row r="35" spans="1:2" x14ac:dyDescent="0.35">
      <c r="A35" s="10">
        <v>45254</v>
      </c>
      <c r="B35" s="10">
        <v>84.989998</v>
      </c>
    </row>
    <row r="36" spans="1:2" x14ac:dyDescent="0.35">
      <c r="A36" s="4">
        <v>45252</v>
      </c>
      <c r="B36" s="10">
        <v>85.160004000000001</v>
      </c>
    </row>
    <row r="37" spans="1:2" x14ac:dyDescent="0.35">
      <c r="A37" s="10">
        <v>45251</v>
      </c>
      <c r="B37" s="10">
        <v>84.739998</v>
      </c>
    </row>
    <row r="38" spans="1:2" x14ac:dyDescent="0.35">
      <c r="A38" s="10">
        <v>45250</v>
      </c>
      <c r="B38" s="10">
        <v>84.739998</v>
      </c>
    </row>
    <row r="39" spans="1:2" x14ac:dyDescent="0.35">
      <c r="A39" s="10">
        <v>45247</v>
      </c>
      <c r="B39" s="10">
        <v>84.209998999999996</v>
      </c>
    </row>
    <row r="40" spans="1:2" x14ac:dyDescent="0.35">
      <c r="A40" s="10">
        <v>45246</v>
      </c>
      <c r="B40" s="10">
        <v>83.940002000000007</v>
      </c>
    </row>
    <row r="41" spans="1:2" x14ac:dyDescent="0.35">
      <c r="A41" s="10">
        <v>45245</v>
      </c>
      <c r="B41" s="10">
        <v>83.25</v>
      </c>
    </row>
    <row r="42" spans="1:2" x14ac:dyDescent="0.35">
      <c r="A42" s="10">
        <v>45244</v>
      </c>
      <c r="B42" s="10">
        <v>83.769997000000004</v>
      </c>
    </row>
    <row r="43" spans="1:2" x14ac:dyDescent="0.35">
      <c r="A43" s="10">
        <v>45243</v>
      </c>
      <c r="B43" s="10">
        <v>82.339995999999999</v>
      </c>
    </row>
    <row r="44" spans="1:2" x14ac:dyDescent="0.35">
      <c r="A44" s="10">
        <v>45240</v>
      </c>
      <c r="B44" s="10">
        <v>82.779999000000004</v>
      </c>
    </row>
    <row r="45" spans="1:2" x14ac:dyDescent="0.35">
      <c r="A45" s="10">
        <v>45239</v>
      </c>
      <c r="B45" s="10">
        <v>82.419998000000007</v>
      </c>
    </row>
    <row r="46" spans="1:2" x14ac:dyDescent="0.35">
      <c r="A46" s="10">
        <v>45238</v>
      </c>
      <c r="B46" s="10">
        <v>83.269997000000004</v>
      </c>
    </row>
    <row r="47" spans="1:2" x14ac:dyDescent="0.35">
      <c r="A47" s="10">
        <v>45237</v>
      </c>
      <c r="B47" s="10">
        <v>83.110000999999997</v>
      </c>
    </row>
    <row r="48" spans="1:2" x14ac:dyDescent="0.35">
      <c r="A48" s="10">
        <v>45236</v>
      </c>
      <c r="B48" s="10">
        <v>82.830001999999993</v>
      </c>
    </row>
    <row r="49" spans="1:2" x14ac:dyDescent="0.35">
      <c r="A49" s="10">
        <v>45233</v>
      </c>
      <c r="B49" s="10">
        <v>83.519997000000004</v>
      </c>
    </row>
    <row r="50" spans="1:2" x14ac:dyDescent="0.35">
      <c r="A50" s="10">
        <v>45232</v>
      </c>
      <c r="B50" s="10">
        <v>82.709998999999996</v>
      </c>
    </row>
    <row r="51" spans="1:2" x14ac:dyDescent="0.35">
      <c r="A51" s="10">
        <v>45231</v>
      </c>
      <c r="B51" s="10">
        <v>81.889999000000003</v>
      </c>
    </row>
    <row r="52" spans="1:2" x14ac:dyDescent="0.35">
      <c r="A52" s="10">
        <v>45230</v>
      </c>
      <c r="B52" s="10">
        <v>81.190002000000007</v>
      </c>
    </row>
    <row r="53" spans="1:2" x14ac:dyDescent="0.35">
      <c r="A53" s="10">
        <v>45229</v>
      </c>
      <c r="B53" s="10">
        <v>81.209998999999996</v>
      </c>
    </row>
    <row r="54" spans="1:2" x14ac:dyDescent="0.35">
      <c r="A54" s="10">
        <v>45226</v>
      </c>
      <c r="B54" s="10">
        <v>81</v>
      </c>
    </row>
    <row r="55" spans="1:2" x14ac:dyDescent="0.35">
      <c r="A55" s="10">
        <v>45225</v>
      </c>
      <c r="B55" s="10">
        <v>80.959998999999996</v>
      </c>
    </row>
    <row r="56" spans="1:2" x14ac:dyDescent="0.35">
      <c r="A56" s="10">
        <v>45224</v>
      </c>
      <c r="B56" s="10">
        <v>80.639999000000003</v>
      </c>
    </row>
    <row r="57" spans="1:2" x14ac:dyDescent="0.35">
      <c r="A57" s="10">
        <v>45223</v>
      </c>
      <c r="B57" s="10">
        <v>81.25</v>
      </c>
    </row>
    <row r="58" spans="1:2" x14ac:dyDescent="0.35">
      <c r="A58" s="10">
        <v>45222</v>
      </c>
      <c r="B58" s="10">
        <v>80.610000999999997</v>
      </c>
    </row>
    <row r="59" spans="1:2" x14ac:dyDescent="0.35">
      <c r="A59" s="4">
        <v>45219</v>
      </c>
      <c r="B59" s="13">
        <v>80.150002000000001</v>
      </c>
    </row>
    <row r="60" spans="1:2" x14ac:dyDescent="0.35">
      <c r="A60" s="4">
        <v>45218</v>
      </c>
      <c r="B60" s="13">
        <v>79.709998999999996</v>
      </c>
    </row>
    <row r="61" spans="1:2" x14ac:dyDescent="0.35">
      <c r="A61" s="4">
        <v>45217</v>
      </c>
      <c r="B61" s="13">
        <v>80.300003000000004</v>
      </c>
    </row>
    <row r="62" spans="1:2" x14ac:dyDescent="0.35">
      <c r="A62" s="4">
        <v>45216</v>
      </c>
      <c r="B62" s="13">
        <v>80.819999999999993</v>
      </c>
    </row>
    <row r="63" spans="1:2" x14ac:dyDescent="0.35">
      <c r="A63" s="4">
        <v>45215</v>
      </c>
      <c r="B63" s="13">
        <v>81.209998999999996</v>
      </c>
    </row>
    <row r="64" spans="1:2" x14ac:dyDescent="0.35">
      <c r="A64" s="4">
        <v>45212</v>
      </c>
      <c r="B64" s="13">
        <v>81.300003000000004</v>
      </c>
    </row>
    <row r="65" spans="1:2" x14ac:dyDescent="0.35">
      <c r="A65" s="4">
        <v>45211</v>
      </c>
      <c r="B65" s="13">
        <v>81.069999999999993</v>
      </c>
    </row>
    <row r="66" spans="1:2" x14ac:dyDescent="0.35">
      <c r="A66" s="4">
        <v>45210</v>
      </c>
      <c r="B66" s="13">
        <v>81.93</v>
      </c>
    </row>
    <row r="67" spans="1:2" x14ac:dyDescent="0.35">
      <c r="A67" s="4">
        <v>45209</v>
      </c>
      <c r="B67" s="13">
        <v>81.269997000000004</v>
      </c>
    </row>
    <row r="68" spans="1:2" x14ac:dyDescent="0.35">
      <c r="A68" s="4">
        <v>45208</v>
      </c>
      <c r="B68" s="13">
        <v>81.139999000000003</v>
      </c>
    </row>
    <row r="69" spans="1:2" x14ac:dyDescent="0.35">
      <c r="A69" s="4">
        <v>45205</v>
      </c>
      <c r="B69" s="13">
        <v>80.739998</v>
      </c>
    </row>
    <row r="70" spans="1:2" x14ac:dyDescent="0.35">
      <c r="A70" s="4">
        <v>45204</v>
      </c>
      <c r="B70" s="13">
        <v>80.709998999999996</v>
      </c>
    </row>
    <row r="71" spans="1:2" x14ac:dyDescent="0.35">
      <c r="A71" s="4">
        <v>45203</v>
      </c>
      <c r="B71" s="13">
        <v>80.739998</v>
      </c>
    </row>
    <row r="72" spans="1:2" x14ac:dyDescent="0.35">
      <c r="A72" s="4">
        <v>45202</v>
      </c>
      <c r="B72" s="13">
        <v>80.360000999999997</v>
      </c>
    </row>
    <row r="73" spans="1:2" x14ac:dyDescent="0.35">
      <c r="A73" s="4">
        <v>45201</v>
      </c>
      <c r="B73" s="13">
        <v>81.269997000000004</v>
      </c>
    </row>
    <row r="74" spans="1:2" x14ac:dyDescent="0.35">
      <c r="A74" s="4">
        <v>45198</v>
      </c>
      <c r="B74" s="13">
        <v>82.519997000000004</v>
      </c>
    </row>
    <row r="75" spans="1:2" x14ac:dyDescent="0.35">
      <c r="A75" s="4">
        <v>45197</v>
      </c>
      <c r="B75" s="13">
        <v>82.610000999999997</v>
      </c>
    </row>
    <row r="76" spans="1:2" x14ac:dyDescent="0.35">
      <c r="A76" s="4">
        <v>45196</v>
      </c>
      <c r="B76" s="13">
        <v>82.419998000000007</v>
      </c>
    </row>
    <row r="77" spans="1:2" x14ac:dyDescent="0.35">
      <c r="A77" s="4">
        <v>45195</v>
      </c>
      <c r="B77" s="13">
        <v>82.779999000000004</v>
      </c>
    </row>
    <row r="78" spans="1:2" x14ac:dyDescent="0.35">
      <c r="A78" s="4">
        <v>45194</v>
      </c>
      <c r="B78" s="13">
        <v>83.330001999999993</v>
      </c>
    </row>
    <row r="79" spans="1:2" x14ac:dyDescent="0.35">
      <c r="A79" s="4">
        <v>45191</v>
      </c>
      <c r="B79" s="13">
        <v>83.809997999999993</v>
      </c>
    </row>
    <row r="80" spans="1:2" x14ac:dyDescent="0.35">
      <c r="A80" s="4">
        <v>45190</v>
      </c>
      <c r="B80" s="13">
        <v>83.470000999999996</v>
      </c>
    </row>
    <row r="81" spans="1:2" x14ac:dyDescent="0.35">
      <c r="A81" s="4">
        <v>45189</v>
      </c>
      <c r="B81" s="13">
        <v>84.32</v>
      </c>
    </row>
    <row r="82" spans="1:2" x14ac:dyDescent="0.35">
      <c r="A82" s="4">
        <v>45188</v>
      </c>
      <c r="B82" s="13">
        <v>84.389999000000003</v>
      </c>
    </row>
    <row r="83" spans="1:2" x14ac:dyDescent="0.35">
      <c r="A83" s="4">
        <v>45187</v>
      </c>
      <c r="B83" s="13">
        <v>84.489998</v>
      </c>
    </row>
    <row r="84" spans="1:2" x14ac:dyDescent="0.35">
      <c r="A84" s="4">
        <v>45184</v>
      </c>
      <c r="B84" s="13">
        <v>84.440002000000007</v>
      </c>
    </row>
    <row r="85" spans="1:2" x14ac:dyDescent="0.35">
      <c r="A85" s="4">
        <v>45183</v>
      </c>
      <c r="B85" s="13">
        <v>84.720000999999996</v>
      </c>
    </row>
    <row r="86" spans="1:2" x14ac:dyDescent="0.35">
      <c r="A86" s="4">
        <v>45182</v>
      </c>
      <c r="B86" s="13">
        <v>84.690002000000007</v>
      </c>
    </row>
    <row r="87" spans="1:2" x14ac:dyDescent="0.35">
      <c r="A87" s="4">
        <v>45181</v>
      </c>
      <c r="B87" s="13">
        <v>84.639999000000003</v>
      </c>
    </row>
    <row r="88" spans="1:2" x14ac:dyDescent="0.35">
      <c r="A88" s="4">
        <v>45180</v>
      </c>
      <c r="B88" s="13">
        <v>84.580001999999993</v>
      </c>
    </row>
    <row r="89" spans="1:2" x14ac:dyDescent="0.35">
      <c r="A89" s="4">
        <v>45177</v>
      </c>
      <c r="B89" s="13">
        <v>84.709998999999996</v>
      </c>
    </row>
    <row r="90" spans="1:2" x14ac:dyDescent="0.35">
      <c r="A90" s="4">
        <v>45176</v>
      </c>
      <c r="B90" s="13">
        <v>84.639999000000003</v>
      </c>
    </row>
    <row r="91" spans="1:2" x14ac:dyDescent="0.35">
      <c r="A91" s="4">
        <v>45175</v>
      </c>
      <c r="B91" s="13">
        <v>84.190002000000007</v>
      </c>
    </row>
    <row r="92" spans="1:2" x14ac:dyDescent="0.35">
      <c r="A92" s="4">
        <v>45174</v>
      </c>
      <c r="B92" s="13">
        <v>84.32</v>
      </c>
    </row>
    <row r="93" spans="1:2" x14ac:dyDescent="0.35">
      <c r="A93" s="4">
        <v>45170</v>
      </c>
      <c r="B93" s="13">
        <v>85.150002000000001</v>
      </c>
    </row>
    <row r="94" spans="1:2" x14ac:dyDescent="0.35">
      <c r="A94" s="4">
        <v>45169</v>
      </c>
      <c r="B94" s="13">
        <v>85.720000999999996</v>
      </c>
    </row>
    <row r="95" spans="1:2" x14ac:dyDescent="0.35">
      <c r="A95" s="4">
        <v>45168</v>
      </c>
      <c r="B95" s="13">
        <v>85.800003000000004</v>
      </c>
    </row>
    <row r="96" spans="1:2" x14ac:dyDescent="0.35">
      <c r="A96" s="4">
        <v>45167</v>
      </c>
      <c r="B96" s="13">
        <v>86.029999000000004</v>
      </c>
    </row>
    <row r="97" spans="1:2" x14ac:dyDescent="0.35">
      <c r="A97" s="4">
        <v>45166</v>
      </c>
      <c r="B97" s="13">
        <v>85.150002000000001</v>
      </c>
    </row>
    <row r="98" spans="1:2" x14ac:dyDescent="0.35">
      <c r="A98" s="4">
        <v>45163</v>
      </c>
      <c r="B98" s="13">
        <v>84.879997000000003</v>
      </c>
    </row>
    <row r="99" spans="1:2" x14ac:dyDescent="0.35">
      <c r="A99" s="4">
        <v>45162</v>
      </c>
      <c r="B99" s="13">
        <v>84.75</v>
      </c>
    </row>
    <row r="100" spans="1:2" x14ac:dyDescent="0.35">
      <c r="A100" s="4">
        <v>45161</v>
      </c>
      <c r="B100" s="13">
        <v>85.330001999999993</v>
      </c>
    </row>
    <row r="101" spans="1:2" x14ac:dyDescent="0.35">
      <c r="A101" s="4">
        <v>45160</v>
      </c>
      <c r="B101" s="13">
        <v>83.980002999999996</v>
      </c>
    </row>
    <row r="102" spans="1:2" x14ac:dyDescent="0.35">
      <c r="A102" s="4">
        <v>45159</v>
      </c>
      <c r="B102" s="13">
        <v>83.75</v>
      </c>
    </row>
    <row r="103" spans="1:2" x14ac:dyDescent="0.35">
      <c r="A103" s="4">
        <v>45156</v>
      </c>
      <c r="B103" s="13">
        <v>84.169998000000007</v>
      </c>
    </row>
    <row r="104" spans="1:2" x14ac:dyDescent="0.35">
      <c r="A104" s="4">
        <v>45155</v>
      </c>
      <c r="B104" s="13">
        <v>84.190002000000007</v>
      </c>
    </row>
    <row r="105" spans="1:2" x14ac:dyDescent="0.35">
      <c r="A105" s="4">
        <v>45154</v>
      </c>
      <c r="B105" s="13">
        <v>84.260002</v>
      </c>
    </row>
    <row r="106" spans="1:2" x14ac:dyDescent="0.35">
      <c r="A106" s="4">
        <v>45153</v>
      </c>
      <c r="B106" s="13">
        <v>84.419998000000007</v>
      </c>
    </row>
    <row r="107" spans="1:2" x14ac:dyDescent="0.35">
      <c r="A107" s="4">
        <v>45152</v>
      </c>
      <c r="B107" s="13">
        <v>85.139999000000003</v>
      </c>
    </row>
    <row r="108" spans="1:2" x14ac:dyDescent="0.35">
      <c r="A108" s="4">
        <v>45149</v>
      </c>
      <c r="B108" s="13">
        <v>85.830001999999993</v>
      </c>
    </row>
    <row r="109" spans="1:2" x14ac:dyDescent="0.35">
      <c r="A109" s="4">
        <v>45148</v>
      </c>
      <c r="B109" s="13">
        <v>86.029999000000004</v>
      </c>
    </row>
    <row r="110" spans="1:2" x14ac:dyDescent="0.35">
      <c r="A110" s="4">
        <v>45147</v>
      </c>
      <c r="B110" s="13">
        <v>86.360000999999997</v>
      </c>
    </row>
    <row r="111" spans="1:2" x14ac:dyDescent="0.35">
      <c r="A111" s="4">
        <v>45146</v>
      </c>
      <c r="B111" s="13">
        <v>86.18</v>
      </c>
    </row>
    <row r="112" spans="1:2" x14ac:dyDescent="0.35">
      <c r="A112" s="4">
        <v>45145</v>
      </c>
      <c r="B112" s="13">
        <v>85.959998999999996</v>
      </c>
    </row>
    <row r="113" spans="1:2" x14ac:dyDescent="0.35">
      <c r="A113" s="4">
        <v>45142</v>
      </c>
      <c r="B113" s="13">
        <v>86.239998</v>
      </c>
    </row>
    <row r="114" spans="1:2" x14ac:dyDescent="0.35">
      <c r="A114" s="4">
        <v>45141</v>
      </c>
      <c r="B114" s="13">
        <v>85.110000999999997</v>
      </c>
    </row>
    <row r="115" spans="1:2" x14ac:dyDescent="0.35">
      <c r="A115" s="4">
        <v>45140</v>
      </c>
      <c r="B115" s="13">
        <v>85.839995999999999</v>
      </c>
    </row>
    <row r="116" spans="1:2" x14ac:dyDescent="0.35">
      <c r="A116" s="4">
        <v>45139</v>
      </c>
      <c r="B116" s="13">
        <v>86.459998999999996</v>
      </c>
    </row>
    <row r="117" spans="1:2" x14ac:dyDescent="0.35">
      <c r="A117" s="4">
        <v>45138</v>
      </c>
      <c r="B117" s="13">
        <v>87.68</v>
      </c>
    </row>
    <row r="118" spans="1:2" x14ac:dyDescent="0.35">
      <c r="A118" s="4">
        <v>45135</v>
      </c>
      <c r="B118" s="13">
        <v>87.559997999999993</v>
      </c>
    </row>
    <row r="119" spans="1:2" x14ac:dyDescent="0.35">
      <c r="A119" s="4">
        <v>45134</v>
      </c>
      <c r="B119" s="13">
        <v>86.510002</v>
      </c>
    </row>
    <row r="120" spans="1:2" x14ac:dyDescent="0.35">
      <c r="A120" s="4">
        <v>45133</v>
      </c>
      <c r="B120" s="13">
        <v>87.339995999999999</v>
      </c>
    </row>
    <row r="121" spans="1:2" x14ac:dyDescent="0.35">
      <c r="A121" s="4">
        <v>45132</v>
      </c>
      <c r="B121" s="13">
        <v>87.059997999999993</v>
      </c>
    </row>
    <row r="122" spans="1:2" x14ac:dyDescent="0.35">
      <c r="A122" s="4">
        <v>45131</v>
      </c>
      <c r="B122" s="13">
        <v>87.169998000000007</v>
      </c>
    </row>
    <row r="123" spans="1:2" x14ac:dyDescent="0.35">
      <c r="A123" s="4">
        <v>45128</v>
      </c>
      <c r="B123" s="13">
        <v>87</v>
      </c>
    </row>
    <row r="124" spans="1:2" x14ac:dyDescent="0.35">
      <c r="A124" s="4">
        <v>45127</v>
      </c>
      <c r="B124" s="13">
        <v>86.730002999999996</v>
      </c>
    </row>
    <row r="125" spans="1:2" x14ac:dyDescent="0.35">
      <c r="A125" s="4">
        <v>45126</v>
      </c>
      <c r="B125" s="13">
        <v>87.260002</v>
      </c>
    </row>
    <row r="126" spans="1:2" x14ac:dyDescent="0.35">
      <c r="A126" s="4">
        <v>45125</v>
      </c>
      <c r="B126" s="13">
        <v>87.5</v>
      </c>
    </row>
    <row r="127" spans="1:2" x14ac:dyDescent="0.35">
      <c r="A127" s="4">
        <v>45124</v>
      </c>
      <c r="B127" s="13">
        <v>87.07</v>
      </c>
    </row>
    <row r="128" spans="1:2" x14ac:dyDescent="0.35">
      <c r="A128" s="4">
        <v>45121</v>
      </c>
      <c r="B128" s="13">
        <v>86.940002000000007</v>
      </c>
    </row>
    <row r="129" spans="1:2" x14ac:dyDescent="0.35">
      <c r="A129" s="4">
        <v>45120</v>
      </c>
      <c r="B129" s="13">
        <v>87.449996999999996</v>
      </c>
    </row>
    <row r="130" spans="1:2" x14ac:dyDescent="0.35">
      <c r="A130" s="4">
        <v>45119</v>
      </c>
      <c r="B130" s="13">
        <v>86.510002</v>
      </c>
    </row>
    <row r="131" spans="1:2" x14ac:dyDescent="0.35">
      <c r="A131" s="4">
        <v>45118</v>
      </c>
      <c r="B131" s="13">
        <v>85.489998</v>
      </c>
    </row>
    <row r="132" spans="1:2" x14ac:dyDescent="0.35">
      <c r="A132" s="4">
        <v>45117</v>
      </c>
      <c r="B132" s="13">
        <v>84.949996999999996</v>
      </c>
    </row>
    <row r="133" spans="1:2" x14ac:dyDescent="0.35">
      <c r="A133" s="4">
        <v>45114</v>
      </c>
      <c r="B133" s="13">
        <v>84.589995999999999</v>
      </c>
    </row>
    <row r="134" spans="1:2" x14ac:dyDescent="0.35">
      <c r="A134" s="4">
        <v>45113</v>
      </c>
      <c r="B134" s="13">
        <v>84.690002000000007</v>
      </c>
    </row>
    <row r="135" spans="1:2" x14ac:dyDescent="0.35">
      <c r="A135" s="4">
        <v>45112</v>
      </c>
      <c r="B135" s="13">
        <v>85.919998000000007</v>
      </c>
    </row>
    <row r="136" spans="1:2" x14ac:dyDescent="0.35">
      <c r="A136" s="4">
        <v>45110</v>
      </c>
      <c r="B136" s="13">
        <v>86.360000999999997</v>
      </c>
    </row>
    <row r="137" spans="1:2" x14ac:dyDescent="0.35">
      <c r="A137" s="4">
        <v>45107</v>
      </c>
      <c r="B137" s="13">
        <v>86.540001000000004</v>
      </c>
    </row>
    <row r="138" spans="1:2" x14ac:dyDescent="0.35">
      <c r="A138" s="4">
        <v>45106</v>
      </c>
      <c r="B138" s="13">
        <v>85.919998000000007</v>
      </c>
    </row>
    <row r="139" spans="1:2" x14ac:dyDescent="0.35">
      <c r="A139" s="4">
        <v>45105</v>
      </c>
      <c r="B139" s="13">
        <v>86.379997000000003</v>
      </c>
    </row>
    <row r="140" spans="1:2" x14ac:dyDescent="0.35">
      <c r="A140" s="4">
        <v>45104</v>
      </c>
      <c r="B140" s="13">
        <v>86.32</v>
      </c>
    </row>
    <row r="141" spans="1:2" x14ac:dyDescent="0.35">
      <c r="A141" s="4">
        <v>45103</v>
      </c>
      <c r="B141" s="13">
        <v>86.32</v>
      </c>
    </row>
    <row r="142" spans="1:2" x14ac:dyDescent="0.35">
      <c r="A142" s="4">
        <v>45100</v>
      </c>
      <c r="B142" s="13">
        <v>86.050003000000004</v>
      </c>
    </row>
    <row r="143" spans="1:2" x14ac:dyDescent="0.35">
      <c r="A143" s="4">
        <v>45099</v>
      </c>
      <c r="B143" s="13">
        <v>85.949996999999996</v>
      </c>
    </row>
    <row r="144" spans="1:2" x14ac:dyDescent="0.35">
      <c r="A144" s="4">
        <v>45098</v>
      </c>
      <c r="B144" s="13">
        <v>86.279999000000004</v>
      </c>
    </row>
    <row r="145" spans="1:2" x14ac:dyDescent="0.35">
      <c r="A145" s="4">
        <v>45097</v>
      </c>
      <c r="B145" s="13">
        <v>85.830001999999993</v>
      </c>
    </row>
    <row r="146" spans="1:2" x14ac:dyDescent="0.35">
      <c r="A146" s="4">
        <v>45093</v>
      </c>
      <c r="B146" s="13">
        <v>85.790001000000004</v>
      </c>
    </row>
    <row r="147" spans="1:2" x14ac:dyDescent="0.35">
      <c r="A147" s="4">
        <v>45092</v>
      </c>
      <c r="B147" s="13">
        <v>86.129997000000003</v>
      </c>
    </row>
    <row r="148" spans="1:2" x14ac:dyDescent="0.35">
      <c r="A148" s="4">
        <v>45091</v>
      </c>
      <c r="B148" s="13">
        <v>85.690002000000007</v>
      </c>
    </row>
    <row r="149" spans="1:2" x14ac:dyDescent="0.35">
      <c r="A149" s="4">
        <v>45090</v>
      </c>
      <c r="B149" s="13">
        <v>85.510002</v>
      </c>
    </row>
    <row r="150" spans="1:2" x14ac:dyDescent="0.35">
      <c r="A150" s="4">
        <v>45089</v>
      </c>
      <c r="B150" s="13">
        <v>85.639999000000003</v>
      </c>
    </row>
    <row r="151" spans="1:2" x14ac:dyDescent="0.35">
      <c r="A151" s="4">
        <v>45086</v>
      </c>
      <c r="B151" s="13">
        <v>85.169998000000007</v>
      </c>
    </row>
    <row r="152" spans="1:2" x14ac:dyDescent="0.35">
      <c r="A152" s="4">
        <v>45085</v>
      </c>
      <c r="B152" s="13">
        <v>85.269997000000004</v>
      </c>
    </row>
    <row r="153" spans="1:2" x14ac:dyDescent="0.35">
      <c r="A153" s="4">
        <v>45084</v>
      </c>
      <c r="B153" s="13">
        <v>84.790001000000004</v>
      </c>
    </row>
    <row r="154" spans="1:2" x14ac:dyDescent="0.35">
      <c r="A154" s="4">
        <v>45083</v>
      </c>
      <c r="B154" s="13">
        <v>85.290001000000004</v>
      </c>
    </row>
    <row r="155" spans="1:2" x14ac:dyDescent="0.35">
      <c r="A155" s="4">
        <v>45082</v>
      </c>
      <c r="B155" s="13">
        <v>85.139999000000003</v>
      </c>
    </row>
    <row r="156" spans="1:2" x14ac:dyDescent="0.35">
      <c r="A156" s="4">
        <v>45079</v>
      </c>
      <c r="B156" s="13">
        <v>84.860000999999997</v>
      </c>
    </row>
    <row r="157" spans="1:2" x14ac:dyDescent="0.35">
      <c r="A157" s="4">
        <v>45078</v>
      </c>
      <c r="B157" s="13">
        <v>84.989998</v>
      </c>
    </row>
    <row r="158" spans="1:2" x14ac:dyDescent="0.35">
      <c r="A158" s="4">
        <v>45077</v>
      </c>
      <c r="B158" s="13">
        <v>84.779999000000004</v>
      </c>
    </row>
    <row r="159" spans="1:2" x14ac:dyDescent="0.35">
      <c r="A159" s="4">
        <v>45076</v>
      </c>
      <c r="B159" s="13">
        <v>84.889999000000003</v>
      </c>
    </row>
    <row r="160" spans="1:2" x14ac:dyDescent="0.35">
      <c r="A160" s="4">
        <v>45072</v>
      </c>
      <c r="B160" s="13">
        <v>84.25</v>
      </c>
    </row>
    <row r="161" spans="1:2" x14ac:dyDescent="0.35">
      <c r="A161" s="4">
        <v>45071</v>
      </c>
      <c r="B161" s="13">
        <v>83.900002000000001</v>
      </c>
    </row>
    <row r="162" spans="1:2" x14ac:dyDescent="0.35">
      <c r="A162" s="4">
        <v>45070</v>
      </c>
      <c r="B162" s="13">
        <v>84.120002999999997</v>
      </c>
    </row>
    <row r="163" spans="1:2" x14ac:dyDescent="0.35">
      <c r="A163" s="4">
        <v>45069</v>
      </c>
      <c r="B163" s="13">
        <v>84.260002</v>
      </c>
    </row>
    <row r="164" spans="1:2" x14ac:dyDescent="0.35">
      <c r="A164" s="4">
        <v>45068</v>
      </c>
      <c r="B164" s="13">
        <v>84.160004000000001</v>
      </c>
    </row>
    <row r="165" spans="1:2" x14ac:dyDescent="0.35">
      <c r="A165" s="4">
        <v>45065</v>
      </c>
      <c r="B165" s="13">
        <v>84.169998000000007</v>
      </c>
    </row>
    <row r="166" spans="1:2" x14ac:dyDescent="0.35">
      <c r="A166" s="4">
        <v>45064</v>
      </c>
      <c r="B166" s="13">
        <v>84.18</v>
      </c>
    </row>
    <row r="167" spans="1:2" x14ac:dyDescent="0.35">
      <c r="A167" s="4">
        <v>45063</v>
      </c>
      <c r="B167" s="13">
        <v>84.519997000000004</v>
      </c>
    </row>
    <row r="168" spans="1:2" x14ac:dyDescent="0.35">
      <c r="A168" s="4">
        <v>45062</v>
      </c>
      <c r="B168" s="13">
        <v>84.510002</v>
      </c>
    </row>
    <row r="169" spans="1:2" x14ac:dyDescent="0.35">
      <c r="A169" s="4">
        <v>45061</v>
      </c>
      <c r="B169" s="13">
        <v>84.839995999999999</v>
      </c>
    </row>
    <row r="170" spans="1:2" x14ac:dyDescent="0.35">
      <c r="A170" s="4">
        <v>45058</v>
      </c>
      <c r="B170" s="13">
        <v>85.209998999999996</v>
      </c>
    </row>
    <row r="171" spans="1:2" x14ac:dyDescent="0.35">
      <c r="A171" s="4">
        <v>45057</v>
      </c>
      <c r="B171" s="13">
        <v>85.75</v>
      </c>
    </row>
    <row r="172" spans="1:2" x14ac:dyDescent="0.35">
      <c r="A172" s="4">
        <v>45056</v>
      </c>
      <c r="B172" s="13">
        <v>85.480002999999996</v>
      </c>
    </row>
    <row r="173" spans="1:2" x14ac:dyDescent="0.35">
      <c r="A173" s="4">
        <v>45055</v>
      </c>
      <c r="B173" s="13">
        <v>85.010002</v>
      </c>
    </row>
    <row r="174" spans="1:2" x14ac:dyDescent="0.35">
      <c r="A174" s="4">
        <v>45054</v>
      </c>
      <c r="B174" s="13">
        <v>85.050003000000004</v>
      </c>
    </row>
    <row r="175" spans="1:2" x14ac:dyDescent="0.35">
      <c r="A175" s="4">
        <v>45051</v>
      </c>
      <c r="B175" s="13">
        <v>85.389999000000003</v>
      </c>
    </row>
    <row r="176" spans="1:2" x14ac:dyDescent="0.35">
      <c r="A176" s="4">
        <v>45050</v>
      </c>
      <c r="B176" s="13">
        <v>85.150002000000001</v>
      </c>
    </row>
    <row r="177" spans="1:2" x14ac:dyDescent="0.35">
      <c r="A177" s="4">
        <v>45049</v>
      </c>
      <c r="B177" s="13">
        <v>85.580001999999993</v>
      </c>
    </row>
    <row r="178" spans="1:2" x14ac:dyDescent="0.35">
      <c r="A178" s="4">
        <v>45048</v>
      </c>
      <c r="B178" s="13">
        <v>85.309997999999993</v>
      </c>
    </row>
    <row r="179" spans="1:2" x14ac:dyDescent="0.35">
      <c r="A179" s="4">
        <v>45047</v>
      </c>
      <c r="B179" s="13">
        <v>84.949996999999996</v>
      </c>
    </row>
    <row r="180" spans="1:2" x14ac:dyDescent="0.35">
      <c r="A180" s="4">
        <v>45044</v>
      </c>
      <c r="B180" s="13">
        <v>86.150002000000001</v>
      </c>
    </row>
    <row r="181" spans="1:2" x14ac:dyDescent="0.35">
      <c r="A181" s="4">
        <v>45043</v>
      </c>
      <c r="B181" s="13">
        <v>85.360000999999997</v>
      </c>
    </row>
    <row r="182" spans="1:2" x14ac:dyDescent="0.35">
      <c r="A182" s="4">
        <v>45042</v>
      </c>
      <c r="B182" s="13">
        <v>85.339995999999999</v>
      </c>
    </row>
    <row r="183" spans="1:2" x14ac:dyDescent="0.35">
      <c r="A183" s="4">
        <v>45041</v>
      </c>
      <c r="B183" s="13">
        <v>85.57</v>
      </c>
    </row>
    <row r="184" spans="1:2" x14ac:dyDescent="0.35">
      <c r="A184" s="4">
        <v>45040</v>
      </c>
      <c r="B184" s="13">
        <v>85.050003000000004</v>
      </c>
    </row>
    <row r="185" spans="1:2" x14ac:dyDescent="0.35">
      <c r="A185" s="4">
        <v>45037</v>
      </c>
      <c r="B185" s="13">
        <v>84.82</v>
      </c>
    </row>
    <row r="186" spans="1:2" x14ac:dyDescent="0.35">
      <c r="A186" s="4">
        <v>45036</v>
      </c>
      <c r="B186" s="13">
        <v>84.809997999999993</v>
      </c>
    </row>
    <row r="187" spans="1:2" x14ac:dyDescent="0.35">
      <c r="A187" s="4">
        <v>45035</v>
      </c>
      <c r="B187" s="13">
        <v>84.910004000000001</v>
      </c>
    </row>
    <row r="188" spans="1:2" x14ac:dyDescent="0.35">
      <c r="A188" s="4">
        <v>45034</v>
      </c>
      <c r="B188" s="13">
        <v>85.32</v>
      </c>
    </row>
    <row r="189" spans="1:2" x14ac:dyDescent="0.35">
      <c r="A189" s="4">
        <v>45033</v>
      </c>
      <c r="B189" s="13">
        <v>85.339995999999999</v>
      </c>
    </row>
    <row r="190" spans="1:2" x14ac:dyDescent="0.35">
      <c r="A190" s="4">
        <v>45030</v>
      </c>
      <c r="B190" s="13">
        <v>85.889999000000003</v>
      </c>
    </row>
    <row r="191" spans="1:2" x14ac:dyDescent="0.35">
      <c r="A191" s="4">
        <v>45029</v>
      </c>
      <c r="B191" s="13">
        <v>86.07</v>
      </c>
    </row>
    <row r="192" spans="1:2" x14ac:dyDescent="0.35">
      <c r="A192" s="4">
        <v>45028</v>
      </c>
      <c r="B192" s="13">
        <v>85.980002999999996</v>
      </c>
    </row>
    <row r="193" spans="1:2" x14ac:dyDescent="0.35">
      <c r="A193" s="4">
        <v>45027</v>
      </c>
      <c r="B193" s="13">
        <v>85.730002999999996</v>
      </c>
    </row>
    <row r="194" spans="1:2" x14ac:dyDescent="0.35">
      <c r="A194" s="4">
        <v>45026</v>
      </c>
      <c r="B194" s="13">
        <v>85.639999000000003</v>
      </c>
    </row>
    <row r="195" spans="1:2" x14ac:dyDescent="0.35">
      <c r="A195" s="4">
        <v>45022</v>
      </c>
      <c r="B195" s="13">
        <v>86.089995999999999</v>
      </c>
    </row>
    <row r="196" spans="1:2" x14ac:dyDescent="0.35">
      <c r="A196" s="4">
        <v>45021</v>
      </c>
      <c r="B196" s="13">
        <v>86.18</v>
      </c>
    </row>
    <row r="197" spans="1:2" x14ac:dyDescent="0.35">
      <c r="A197" s="4">
        <v>45020</v>
      </c>
      <c r="B197" s="13">
        <v>86.360000999999997</v>
      </c>
    </row>
    <row r="198" spans="1:2" x14ac:dyDescent="0.35">
      <c r="A198" s="4">
        <v>45019</v>
      </c>
      <c r="B198" s="13">
        <v>86.239998</v>
      </c>
    </row>
    <row r="199" spans="1:2" x14ac:dyDescent="0.35">
      <c r="A199" s="4">
        <v>45016</v>
      </c>
      <c r="B199" s="13">
        <v>86.279999000000004</v>
      </c>
    </row>
    <row r="200" spans="1:2" x14ac:dyDescent="0.35">
      <c r="A200" s="4">
        <v>45015</v>
      </c>
      <c r="B200" s="13">
        <v>85.730002999999996</v>
      </c>
    </row>
    <row r="201" spans="1:2" x14ac:dyDescent="0.35">
      <c r="A201" s="4">
        <v>45014</v>
      </c>
      <c r="B201" s="13">
        <v>85.139999000000003</v>
      </c>
    </row>
    <row r="202" spans="1:2" x14ac:dyDescent="0.35">
      <c r="A202" s="4">
        <v>45013</v>
      </c>
      <c r="B202" s="13">
        <v>84.730002999999996</v>
      </c>
    </row>
    <row r="203" spans="1:2" x14ac:dyDescent="0.35">
      <c r="A203" s="4">
        <v>45012</v>
      </c>
      <c r="B203" s="13">
        <v>85.029999000000004</v>
      </c>
    </row>
    <row r="204" spans="1:2" x14ac:dyDescent="0.35">
      <c r="A204" s="4">
        <v>45009</v>
      </c>
      <c r="B204" s="13">
        <v>85.389999000000003</v>
      </c>
    </row>
    <row r="205" spans="1:2" x14ac:dyDescent="0.35">
      <c r="A205" s="4">
        <v>45008</v>
      </c>
      <c r="B205" s="13">
        <v>85.860000999999997</v>
      </c>
    </row>
    <row r="206" spans="1:2" x14ac:dyDescent="0.35">
      <c r="A206" s="4">
        <v>45007</v>
      </c>
      <c r="B206" s="13">
        <v>85.550003000000004</v>
      </c>
    </row>
    <row r="207" spans="1:2" x14ac:dyDescent="0.35">
      <c r="A207" s="4">
        <v>45006</v>
      </c>
      <c r="B207" s="13">
        <v>84.809997999999993</v>
      </c>
    </row>
    <row r="208" spans="1:2" x14ac:dyDescent="0.35">
      <c r="A208" s="4">
        <v>45005</v>
      </c>
      <c r="B208" s="13">
        <v>84.209998999999996</v>
      </c>
    </row>
    <row r="209" spans="1:2" x14ac:dyDescent="0.35">
      <c r="A209" s="4">
        <v>45002</v>
      </c>
      <c r="B209" s="13">
        <v>84.199996999999996</v>
      </c>
    </row>
    <row r="210" spans="1:2" x14ac:dyDescent="0.35">
      <c r="A210" s="4">
        <v>45001</v>
      </c>
      <c r="B210" s="13">
        <v>84.580001999999993</v>
      </c>
    </row>
    <row r="211" spans="1:2" x14ac:dyDescent="0.35">
      <c r="A211" s="4">
        <v>45000</v>
      </c>
      <c r="B211" s="13">
        <v>84.940002000000007</v>
      </c>
    </row>
    <row r="212" spans="1:2" x14ac:dyDescent="0.35">
      <c r="A212" s="4">
        <v>44999</v>
      </c>
      <c r="B212" s="13">
        <v>84.629997000000003</v>
      </c>
    </row>
    <row r="213" spans="1:2" x14ac:dyDescent="0.35">
      <c r="A213" s="4">
        <v>44998</v>
      </c>
      <c r="B213" s="13">
        <v>84.860000999999997</v>
      </c>
    </row>
    <row r="214" spans="1:2" x14ac:dyDescent="0.35">
      <c r="A214" s="4">
        <v>44995</v>
      </c>
      <c r="B214" s="13">
        <v>85</v>
      </c>
    </row>
    <row r="215" spans="1:2" x14ac:dyDescent="0.35">
      <c r="A215" s="4">
        <v>44994</v>
      </c>
      <c r="B215" s="13">
        <v>84.209998999999996</v>
      </c>
    </row>
    <row r="216" spans="1:2" x14ac:dyDescent="0.35">
      <c r="A216" s="4">
        <v>44993</v>
      </c>
      <c r="B216" s="13">
        <v>84.190002000000007</v>
      </c>
    </row>
    <row r="217" spans="1:2" x14ac:dyDescent="0.35">
      <c r="A217" s="4">
        <v>44992</v>
      </c>
      <c r="B217" s="13">
        <v>84.589995999999999</v>
      </c>
    </row>
    <row r="218" spans="1:2" x14ac:dyDescent="0.35">
      <c r="A218" s="4">
        <v>44991</v>
      </c>
      <c r="B218" s="13">
        <v>84.940002000000007</v>
      </c>
    </row>
    <row r="219" spans="1:2" x14ac:dyDescent="0.35">
      <c r="A219" s="4">
        <v>44988</v>
      </c>
      <c r="B219" s="13">
        <v>85.279999000000004</v>
      </c>
    </row>
    <row r="220" spans="1:2" x14ac:dyDescent="0.35">
      <c r="A220" s="4">
        <v>44987</v>
      </c>
      <c r="B220" s="13">
        <v>83.989998</v>
      </c>
    </row>
    <row r="221" spans="1:2" x14ac:dyDescent="0.35">
      <c r="A221" s="4">
        <v>44986</v>
      </c>
      <c r="B221" s="13">
        <v>84.300003000000004</v>
      </c>
    </row>
    <row r="222" spans="1:2" x14ac:dyDescent="0.35">
      <c r="A222" s="4">
        <v>44985</v>
      </c>
      <c r="B222" s="13">
        <v>85.239998</v>
      </c>
    </row>
    <row r="223" spans="1:2" x14ac:dyDescent="0.35">
      <c r="A223" s="4">
        <v>44984</v>
      </c>
      <c r="B223" s="13">
        <v>85.599997999999999</v>
      </c>
    </row>
    <row r="224" spans="1:2" x14ac:dyDescent="0.35">
      <c r="A224" s="4">
        <v>44981</v>
      </c>
      <c r="B224" s="13">
        <v>85.169998000000007</v>
      </c>
    </row>
    <row r="225" spans="1:2" x14ac:dyDescent="0.35">
      <c r="A225" s="4">
        <v>44980</v>
      </c>
      <c r="B225" s="13">
        <v>85.760002</v>
      </c>
    </row>
    <row r="226" spans="1:2" x14ac:dyDescent="0.35">
      <c r="A226" s="4">
        <v>44979</v>
      </c>
      <c r="B226" s="13">
        <v>84.410004000000001</v>
      </c>
    </row>
    <row r="227" spans="1:2" x14ac:dyDescent="0.35">
      <c r="A227" s="4">
        <v>44978</v>
      </c>
      <c r="B227" s="13">
        <v>84.080001999999993</v>
      </c>
    </row>
    <row r="228" spans="1:2" x14ac:dyDescent="0.35">
      <c r="A228" s="4">
        <v>44974</v>
      </c>
      <c r="B228" s="13">
        <v>85.370002999999997</v>
      </c>
    </row>
    <row r="229" spans="1:2" x14ac:dyDescent="0.35">
      <c r="A229" s="4">
        <v>44973</v>
      </c>
      <c r="B229" s="13">
        <v>85.339995999999999</v>
      </c>
    </row>
    <row r="230" spans="1:2" x14ac:dyDescent="0.35">
      <c r="A230" s="4">
        <v>44972</v>
      </c>
      <c r="B230" s="13">
        <v>85.900002000000001</v>
      </c>
    </row>
    <row r="231" spans="1:2" x14ac:dyDescent="0.35">
      <c r="A231" s="4">
        <v>44971</v>
      </c>
      <c r="B231" s="13">
        <v>86.150002000000001</v>
      </c>
    </row>
    <row r="232" spans="1:2" x14ac:dyDescent="0.35">
      <c r="A232" s="4">
        <v>44970</v>
      </c>
      <c r="B232" s="13">
        <v>86.099997999999999</v>
      </c>
    </row>
    <row r="233" spans="1:2" x14ac:dyDescent="0.35">
      <c r="A233" s="4">
        <v>44967</v>
      </c>
      <c r="B233" s="13">
        <v>85.860000999999997</v>
      </c>
    </row>
    <row r="234" spans="1:2" x14ac:dyDescent="0.35">
      <c r="A234" s="4">
        <v>44966</v>
      </c>
      <c r="B234" s="13">
        <v>86.529999000000004</v>
      </c>
    </row>
    <row r="235" spans="1:2" x14ac:dyDescent="0.35">
      <c r="A235" s="4">
        <v>44965</v>
      </c>
      <c r="B235" s="13">
        <v>87.099997999999999</v>
      </c>
    </row>
    <row r="236" spans="1:2" x14ac:dyDescent="0.35">
      <c r="A236" s="4">
        <v>44964</v>
      </c>
      <c r="B236" s="13">
        <v>87.150002000000001</v>
      </c>
    </row>
    <row r="237" spans="1:2" x14ac:dyDescent="0.35">
      <c r="A237" s="4">
        <v>44963</v>
      </c>
      <c r="B237" s="13">
        <v>87.07</v>
      </c>
    </row>
    <row r="238" spans="1:2" x14ac:dyDescent="0.35">
      <c r="A238" s="4">
        <v>44960</v>
      </c>
      <c r="B238" s="13">
        <v>88.32</v>
      </c>
    </row>
    <row r="239" spans="1:2" x14ac:dyDescent="0.35">
      <c r="A239" s="4">
        <v>44959</v>
      </c>
      <c r="B239" s="13">
        <v>89.550003000000004</v>
      </c>
    </row>
    <row r="240" spans="1:2" x14ac:dyDescent="0.35">
      <c r="A240" s="4">
        <v>44958</v>
      </c>
      <c r="B240" s="13">
        <v>89.260002</v>
      </c>
    </row>
    <row r="241" spans="1:2" x14ac:dyDescent="0.35">
      <c r="A241" s="4">
        <v>44957</v>
      </c>
      <c r="B241" s="13">
        <v>87.910004000000001</v>
      </c>
    </row>
    <row r="242" spans="1:2" x14ac:dyDescent="0.35">
      <c r="A242" s="4">
        <v>44956</v>
      </c>
      <c r="B242" s="13">
        <v>87.480002999999996</v>
      </c>
    </row>
    <row r="243" spans="1:2" x14ac:dyDescent="0.35">
      <c r="A243" s="4">
        <v>44953</v>
      </c>
      <c r="B243" s="13">
        <v>88.610000999999997</v>
      </c>
    </row>
    <row r="244" spans="1:2" x14ac:dyDescent="0.35">
      <c r="A244" s="4">
        <v>44952</v>
      </c>
      <c r="B244" s="13">
        <v>88.779999000000004</v>
      </c>
    </row>
    <row r="245" spans="1:2" x14ac:dyDescent="0.35">
      <c r="A245" s="4">
        <v>44951</v>
      </c>
      <c r="B245" s="13">
        <v>88.779999000000004</v>
      </c>
    </row>
    <row r="246" spans="1:2" x14ac:dyDescent="0.35">
      <c r="A246" s="4">
        <v>44950</v>
      </c>
      <c r="B246" s="13">
        <v>88.839995999999999</v>
      </c>
    </row>
    <row r="247" spans="1:2" x14ac:dyDescent="0.35">
      <c r="A247" s="4">
        <v>44949</v>
      </c>
      <c r="B247" s="13">
        <v>88.449996999999996</v>
      </c>
    </row>
    <row r="248" spans="1:2" x14ac:dyDescent="0.35">
      <c r="A248" s="4">
        <v>44946</v>
      </c>
      <c r="B248" s="13">
        <v>88.5</v>
      </c>
    </row>
    <row r="249" spans="1:2" x14ac:dyDescent="0.35">
      <c r="A249" s="4">
        <v>44945</v>
      </c>
      <c r="B249" s="13">
        <v>88.699996999999996</v>
      </c>
    </row>
    <row r="250" spans="1:2" x14ac:dyDescent="0.35">
      <c r="A250" s="4">
        <v>44944</v>
      </c>
      <c r="B250" s="13">
        <v>88.949996999999996</v>
      </c>
    </row>
    <row r="251" spans="1:2" x14ac:dyDescent="0.35">
      <c r="A251" s="4">
        <v>44943</v>
      </c>
      <c r="B251" s="13">
        <v>87.910004000000001</v>
      </c>
    </row>
    <row r="252" spans="1:2" x14ac:dyDescent="0.35">
      <c r="A252" s="4">
        <v>44939</v>
      </c>
      <c r="B252" s="13">
        <v>87.82</v>
      </c>
    </row>
    <row r="253" spans="1:2" x14ac:dyDescent="0.35">
      <c r="A253" s="4">
        <v>44938</v>
      </c>
      <c r="B253" s="13">
        <v>88.029999000000004</v>
      </c>
    </row>
    <row r="254" spans="1:2" x14ac:dyDescent="0.35">
      <c r="A254" s="4">
        <v>44937</v>
      </c>
      <c r="B254" s="13">
        <v>87</v>
      </c>
    </row>
    <row r="255" spans="1:2" x14ac:dyDescent="0.35">
      <c r="A255" s="4">
        <v>44936</v>
      </c>
      <c r="B255" s="13">
        <v>86.019997000000004</v>
      </c>
    </row>
    <row r="256" spans="1:2" x14ac:dyDescent="0.35">
      <c r="A256" s="4">
        <v>44935</v>
      </c>
      <c r="B256" s="13">
        <v>86.559997999999993</v>
      </c>
    </row>
    <row r="257" spans="1:2" x14ac:dyDescent="0.35">
      <c r="A257" s="4">
        <v>44932</v>
      </c>
      <c r="B257" s="13">
        <v>86.730002999999996</v>
      </c>
    </row>
    <row r="258" spans="1:2" x14ac:dyDescent="0.35">
      <c r="A258" s="4">
        <v>44931</v>
      </c>
      <c r="B258" s="13">
        <v>85.220000999999996</v>
      </c>
    </row>
    <row r="259" spans="1:2" x14ac:dyDescent="0.35">
      <c r="A259" s="4">
        <v>44930</v>
      </c>
      <c r="B259" s="13">
        <v>86</v>
      </c>
    </row>
    <row r="260" spans="1:2" x14ac:dyDescent="0.35">
      <c r="A260" s="4">
        <v>44929</v>
      </c>
      <c r="B260" s="13">
        <v>84.959998999999996</v>
      </c>
    </row>
    <row r="261" spans="1:2" x14ac:dyDescent="0.35">
      <c r="A261" s="4">
        <v>44925</v>
      </c>
      <c r="B261" s="13">
        <v>84.589995999999999</v>
      </c>
    </row>
    <row r="262" spans="1:2" x14ac:dyDescent="0.35">
      <c r="A262" s="4">
        <v>44924</v>
      </c>
      <c r="B262" s="13">
        <v>85.010002</v>
      </c>
    </row>
    <row r="263" spans="1:2" x14ac:dyDescent="0.35">
      <c r="A263" s="4">
        <v>44923</v>
      </c>
      <c r="B263" s="13">
        <v>84.360000999999997</v>
      </c>
    </row>
    <row r="264" spans="1:2" x14ac:dyDescent="0.35">
      <c r="A264" s="4">
        <v>44922</v>
      </c>
      <c r="B264" s="13">
        <v>84.669998000000007</v>
      </c>
    </row>
    <row r="265" spans="1:2" x14ac:dyDescent="0.35">
      <c r="A265" s="4">
        <v>44918</v>
      </c>
      <c r="B265" s="13">
        <v>85.18</v>
      </c>
    </row>
    <row r="266" spans="1:2" x14ac:dyDescent="0.35">
      <c r="A266" s="4">
        <v>44917</v>
      </c>
      <c r="B266" s="13">
        <v>85.639999000000003</v>
      </c>
    </row>
    <row r="267" spans="1:2" x14ac:dyDescent="0.35">
      <c r="A267" s="4">
        <v>44916</v>
      </c>
      <c r="B267" s="13">
        <v>86.080001999999993</v>
      </c>
    </row>
    <row r="268" spans="1:2" x14ac:dyDescent="0.35">
      <c r="A268" s="4">
        <v>44915</v>
      </c>
      <c r="B268" s="13">
        <v>84.970000999999996</v>
      </c>
    </row>
    <row r="269" spans="1:2" x14ac:dyDescent="0.35">
      <c r="A269" s="4">
        <v>44914</v>
      </c>
      <c r="B269" s="13">
        <v>85.400002000000001</v>
      </c>
    </row>
    <row r="270" spans="1:2" x14ac:dyDescent="0.35">
      <c r="A270" s="4">
        <v>44911</v>
      </c>
      <c r="B270" s="13">
        <v>85.870002999999997</v>
      </c>
    </row>
    <row r="271" spans="1:2" x14ac:dyDescent="0.35">
      <c r="A271" s="4">
        <v>44910</v>
      </c>
      <c r="B271" s="13">
        <v>86.32</v>
      </c>
    </row>
    <row r="272" spans="1:2" x14ac:dyDescent="0.35">
      <c r="A272" s="4">
        <v>44909</v>
      </c>
      <c r="B272" s="13">
        <v>87.120002999999997</v>
      </c>
    </row>
    <row r="273" spans="1:2" x14ac:dyDescent="0.35">
      <c r="A273" s="4">
        <v>44908</v>
      </c>
      <c r="B273" s="13">
        <v>87.25</v>
      </c>
    </row>
    <row r="274" spans="1:2" x14ac:dyDescent="0.35">
      <c r="A274" s="4">
        <v>44907</v>
      </c>
      <c r="B274" s="13">
        <v>86.419998000000007</v>
      </c>
    </row>
    <row r="275" spans="1:2" x14ac:dyDescent="0.35">
      <c r="A275" s="4">
        <v>44904</v>
      </c>
      <c r="B275" s="13">
        <v>86.099997999999999</v>
      </c>
    </row>
    <row r="276" spans="1:2" x14ac:dyDescent="0.35">
      <c r="A276" s="4">
        <v>44903</v>
      </c>
      <c r="B276" s="13">
        <v>86.699996999999996</v>
      </c>
    </row>
    <row r="277" spans="1:2" x14ac:dyDescent="0.35">
      <c r="A277" s="4">
        <v>44902</v>
      </c>
      <c r="B277" s="13">
        <v>86.860000999999997</v>
      </c>
    </row>
    <row r="278" spans="1:2" x14ac:dyDescent="0.35">
      <c r="A278" s="4">
        <v>44901</v>
      </c>
      <c r="B278" s="13">
        <v>85.620002999999997</v>
      </c>
    </row>
    <row r="279" spans="1:2" x14ac:dyDescent="0.35">
      <c r="A279" s="4">
        <v>44900</v>
      </c>
      <c r="B279" s="13">
        <v>86.089995999999999</v>
      </c>
    </row>
    <row r="280" spans="1:2" x14ac:dyDescent="0.35">
      <c r="A280" s="4">
        <v>44897</v>
      </c>
      <c r="B280" s="13">
        <v>87.43</v>
      </c>
    </row>
    <row r="281" spans="1:2" x14ac:dyDescent="0.35">
      <c r="A281" s="4">
        <v>44896</v>
      </c>
      <c r="B281" s="13">
        <v>87.800003000000004</v>
      </c>
    </row>
    <row r="282" spans="1:2" x14ac:dyDescent="0.35">
      <c r="A282" s="4">
        <v>44895</v>
      </c>
      <c r="B282" s="13">
        <v>86.43</v>
      </c>
    </row>
    <row r="283" spans="1:2" x14ac:dyDescent="0.35">
      <c r="A283" s="4">
        <v>44894</v>
      </c>
      <c r="B283" s="13">
        <v>85.459998999999996</v>
      </c>
    </row>
    <row r="284" spans="1:2" x14ac:dyDescent="0.35">
      <c r="A284" s="4">
        <v>44893</v>
      </c>
      <c r="B284" s="13">
        <v>85.07</v>
      </c>
    </row>
    <row r="285" spans="1:2" x14ac:dyDescent="0.35">
      <c r="A285" s="4">
        <v>44890</v>
      </c>
      <c r="B285" s="13">
        <v>85.410004000000001</v>
      </c>
    </row>
    <row r="286" spans="1:2" x14ac:dyDescent="0.35">
      <c r="A286" s="4">
        <v>44888</v>
      </c>
      <c r="B286" s="13">
        <v>85.019997000000004</v>
      </c>
    </row>
    <row r="287" spans="1:2" x14ac:dyDescent="0.35">
      <c r="A287" s="4">
        <v>44887</v>
      </c>
      <c r="B287" s="13">
        <v>84.470000999999996</v>
      </c>
    </row>
    <row r="288" spans="1:2" x14ac:dyDescent="0.35">
      <c r="A288" s="4">
        <v>44886</v>
      </c>
      <c r="B288" s="13">
        <v>83.599997999999999</v>
      </c>
    </row>
    <row r="289" spans="1:2" x14ac:dyDescent="0.35">
      <c r="A289" s="4">
        <v>44883</v>
      </c>
      <c r="B289" s="13">
        <v>83.589995999999999</v>
      </c>
    </row>
    <row r="290" spans="1:2" x14ac:dyDescent="0.35">
      <c r="A290" s="4">
        <v>44882</v>
      </c>
      <c r="B290" s="13">
        <v>83.589995999999999</v>
      </c>
    </row>
    <row r="291" spans="1:2" x14ac:dyDescent="0.35">
      <c r="A291" s="4">
        <v>44881</v>
      </c>
      <c r="B291" s="13">
        <v>84.349997999999999</v>
      </c>
    </row>
    <row r="292" spans="1:2" x14ac:dyDescent="0.35">
      <c r="A292" s="4">
        <v>44880</v>
      </c>
      <c r="B292" s="13">
        <v>84.349997999999999</v>
      </c>
    </row>
    <row r="293" spans="1:2" x14ac:dyDescent="0.35">
      <c r="A293" s="4">
        <v>44879</v>
      </c>
      <c r="B293" s="13">
        <v>82.790001000000004</v>
      </c>
    </row>
    <row r="294" spans="1:2" x14ac:dyDescent="0.35">
      <c r="A294" s="4">
        <v>44876</v>
      </c>
      <c r="B294" s="13">
        <v>83.5</v>
      </c>
    </row>
    <row r="295" spans="1:2" x14ac:dyDescent="0.35">
      <c r="A295" s="4">
        <v>44875</v>
      </c>
      <c r="B295" s="13">
        <v>83.519997000000004</v>
      </c>
    </row>
    <row r="296" spans="1:2" x14ac:dyDescent="0.35">
      <c r="A296" s="4">
        <v>44874</v>
      </c>
      <c r="B296" s="13">
        <v>79.849997999999999</v>
      </c>
    </row>
    <row r="297" spans="1:2" x14ac:dyDescent="0.35">
      <c r="A297" s="4">
        <v>44873</v>
      </c>
      <c r="B297" s="13">
        <v>80.940002000000007</v>
      </c>
    </row>
    <row r="298" spans="1:2" x14ac:dyDescent="0.35">
      <c r="A298" s="4">
        <v>44872</v>
      </c>
      <c r="B298" s="13">
        <v>80.379997000000003</v>
      </c>
    </row>
    <row r="299" spans="1:2" x14ac:dyDescent="0.35">
      <c r="A299" s="4">
        <v>44869</v>
      </c>
      <c r="B299" s="13">
        <v>80.410004000000001</v>
      </c>
    </row>
    <row r="300" spans="1:2" x14ac:dyDescent="0.35">
      <c r="A300" s="4">
        <v>44868</v>
      </c>
      <c r="B300" s="13">
        <v>79.139999000000003</v>
      </c>
    </row>
    <row r="301" spans="1:2" x14ac:dyDescent="0.35">
      <c r="A301" s="4">
        <v>44867</v>
      </c>
      <c r="B301" s="13">
        <v>79.419998000000007</v>
      </c>
    </row>
    <row r="302" spans="1:2" x14ac:dyDescent="0.35">
      <c r="A302" s="4">
        <v>44866</v>
      </c>
      <c r="B302" s="13">
        <v>80.029999000000004</v>
      </c>
    </row>
    <row r="303" spans="1:2" x14ac:dyDescent="0.35">
      <c r="A303" s="4">
        <v>44865</v>
      </c>
      <c r="B303" s="13">
        <v>78.900002000000001</v>
      </c>
    </row>
    <row r="304" spans="1:2" x14ac:dyDescent="0.35">
      <c r="A304" s="4">
        <v>44862</v>
      </c>
      <c r="B304" s="13">
        <v>80.139999000000003</v>
      </c>
    </row>
    <row r="305" spans="1:2" x14ac:dyDescent="0.35">
      <c r="A305" s="4">
        <v>44861</v>
      </c>
      <c r="B305" s="13">
        <v>79.940002000000007</v>
      </c>
    </row>
    <row r="306" spans="1:2" x14ac:dyDescent="0.35">
      <c r="A306" s="4">
        <v>44860</v>
      </c>
      <c r="B306" s="13">
        <v>79.760002</v>
      </c>
    </row>
    <row r="307" spans="1:2" x14ac:dyDescent="0.35">
      <c r="A307" s="4">
        <v>44859</v>
      </c>
      <c r="B307" s="13">
        <v>79.239998</v>
      </c>
    </row>
    <row r="308" spans="1:2" x14ac:dyDescent="0.35">
      <c r="A308" s="4">
        <v>44858</v>
      </c>
      <c r="B308" s="13">
        <v>77.889999000000003</v>
      </c>
    </row>
    <row r="309" spans="1:2" x14ac:dyDescent="0.35">
      <c r="A309" s="4">
        <v>44855</v>
      </c>
      <c r="B309" s="13">
        <v>77.940002000000007</v>
      </c>
    </row>
    <row r="310" spans="1:2" x14ac:dyDescent="0.35">
      <c r="A310" s="4">
        <v>44854</v>
      </c>
      <c r="B310" s="13">
        <v>77.089995999999999</v>
      </c>
    </row>
    <row r="311" spans="1:2" x14ac:dyDescent="0.35">
      <c r="A311" s="4">
        <v>44853</v>
      </c>
      <c r="B311" s="13">
        <v>77.879997000000003</v>
      </c>
    </row>
    <row r="312" spans="1:2" x14ac:dyDescent="0.35">
      <c r="A312" s="4">
        <v>44852</v>
      </c>
      <c r="B312" s="13">
        <v>79.059997999999993</v>
      </c>
    </row>
    <row r="313" spans="1:2" x14ac:dyDescent="0.35">
      <c r="A313" s="4">
        <v>44851</v>
      </c>
      <c r="B313" s="13">
        <v>78.230002999999996</v>
      </c>
    </row>
    <row r="314" spans="1:2" x14ac:dyDescent="0.35">
      <c r="A314" s="4">
        <v>44848</v>
      </c>
      <c r="B314" s="13">
        <v>77.800003000000004</v>
      </c>
    </row>
    <row r="315" spans="1:2" x14ac:dyDescent="0.35">
      <c r="A315" s="4">
        <v>44847</v>
      </c>
      <c r="B315" s="13">
        <v>78.379997000000003</v>
      </c>
    </row>
    <row r="316" spans="1:2" x14ac:dyDescent="0.35">
      <c r="A316" s="4">
        <v>44846</v>
      </c>
      <c r="B316" s="13">
        <v>78.620002999999997</v>
      </c>
    </row>
    <row r="317" spans="1:2" x14ac:dyDescent="0.35">
      <c r="A317" s="4">
        <v>44845</v>
      </c>
      <c r="B317" s="13">
        <v>78.900002000000001</v>
      </c>
    </row>
    <row r="318" spans="1:2" x14ac:dyDescent="0.35">
      <c r="A318" s="4">
        <v>44844</v>
      </c>
      <c r="B318" s="13">
        <v>78.959998999999996</v>
      </c>
    </row>
    <row r="319" spans="1:2" x14ac:dyDescent="0.35">
      <c r="A319" s="4">
        <v>44841</v>
      </c>
      <c r="B319" s="13">
        <v>79.190002000000007</v>
      </c>
    </row>
    <row r="320" spans="1:2" x14ac:dyDescent="0.35">
      <c r="A320" s="4">
        <v>44840</v>
      </c>
      <c r="B320" s="13">
        <v>80.269997000000004</v>
      </c>
    </row>
    <row r="321" spans="1:2" x14ac:dyDescent="0.35">
      <c r="A321" s="4">
        <v>44839</v>
      </c>
      <c r="B321" s="13">
        <v>80.580001999999993</v>
      </c>
    </row>
    <row r="322" spans="1:2" x14ac:dyDescent="0.35">
      <c r="A322" s="4">
        <v>44838</v>
      </c>
      <c r="B322" s="13">
        <v>81.739998</v>
      </c>
    </row>
    <row r="323" spans="1:2" x14ac:dyDescent="0.35">
      <c r="A323" s="4">
        <v>44837</v>
      </c>
      <c r="B323" s="13">
        <v>80.230002999999996</v>
      </c>
    </row>
    <row r="324" spans="1:2" x14ac:dyDescent="0.35">
      <c r="A324" s="4">
        <v>44834</v>
      </c>
      <c r="B324" s="13">
        <v>79.400002000000001</v>
      </c>
    </row>
    <row r="325" spans="1:2" x14ac:dyDescent="0.35">
      <c r="A325" s="4">
        <v>44833</v>
      </c>
      <c r="B325" s="13">
        <v>79.580001999999993</v>
      </c>
    </row>
    <row r="326" spans="1:2" x14ac:dyDescent="0.35">
      <c r="A326" s="4">
        <v>44832</v>
      </c>
      <c r="B326" s="13">
        <v>80.599997999999999</v>
      </c>
    </row>
    <row r="327" spans="1:2" x14ac:dyDescent="0.35">
      <c r="A327" s="4">
        <v>44831</v>
      </c>
      <c r="B327" s="13">
        <v>78.709998999999996</v>
      </c>
    </row>
    <row r="328" spans="1:2" x14ac:dyDescent="0.35">
      <c r="A328" s="4">
        <v>44830</v>
      </c>
      <c r="B328" s="13">
        <v>79.989998</v>
      </c>
    </row>
    <row r="329" spans="1:2" x14ac:dyDescent="0.35">
      <c r="A329" s="4">
        <v>44827</v>
      </c>
      <c r="B329" s="13">
        <v>81.919998000000007</v>
      </c>
    </row>
    <row r="330" spans="1:2" x14ac:dyDescent="0.35">
      <c r="A330" s="4">
        <v>44826</v>
      </c>
      <c r="B330" s="13">
        <v>82.919998000000007</v>
      </c>
    </row>
    <row r="331" spans="1:2" x14ac:dyDescent="0.35">
      <c r="A331" s="4">
        <v>44825</v>
      </c>
      <c r="B331" s="13">
        <v>83.480002999999996</v>
      </c>
    </row>
    <row r="332" spans="1:2" x14ac:dyDescent="0.35">
      <c r="A332" s="4">
        <v>44824</v>
      </c>
      <c r="B332" s="13">
        <v>83.720000999999996</v>
      </c>
    </row>
    <row r="333" spans="1:2" x14ac:dyDescent="0.35">
      <c r="A333" s="4">
        <v>44823</v>
      </c>
      <c r="B333" s="13">
        <v>84.5</v>
      </c>
    </row>
    <row r="334" spans="1:2" x14ac:dyDescent="0.35">
      <c r="A334" s="4">
        <v>44820</v>
      </c>
      <c r="B334" s="13">
        <v>84.199996999999996</v>
      </c>
    </row>
    <row r="335" spans="1:2" x14ac:dyDescent="0.35">
      <c r="A335" s="4">
        <v>44819</v>
      </c>
      <c r="B335" s="13">
        <v>84.660004000000001</v>
      </c>
    </row>
    <row r="336" spans="1:2" x14ac:dyDescent="0.35">
      <c r="A336" s="4">
        <v>44818</v>
      </c>
      <c r="B336" s="13">
        <v>84.720000999999996</v>
      </c>
    </row>
    <row r="337" spans="1:2" x14ac:dyDescent="0.35">
      <c r="A337" s="4">
        <v>44817</v>
      </c>
      <c r="B337" s="13">
        <v>84.779999000000004</v>
      </c>
    </row>
    <row r="338" spans="1:2" x14ac:dyDescent="0.35">
      <c r="A338" s="4">
        <v>44816</v>
      </c>
      <c r="B338" s="13">
        <v>86.099997999999999</v>
      </c>
    </row>
    <row r="339" spans="1:2" x14ac:dyDescent="0.35">
      <c r="A339" s="4">
        <v>44813</v>
      </c>
      <c r="B339" s="13">
        <v>86.129997000000003</v>
      </c>
    </row>
    <row r="340" spans="1:2" x14ac:dyDescent="0.35">
      <c r="A340" s="4">
        <v>44812</v>
      </c>
      <c r="B340" s="13">
        <v>85.610000999999997</v>
      </c>
    </row>
    <row r="341" spans="1:2" x14ac:dyDescent="0.35">
      <c r="A341" s="10">
        <v>44811</v>
      </c>
      <c r="B341" s="10">
        <v>85.580001999999993</v>
      </c>
    </row>
    <row r="342" spans="1:2" x14ac:dyDescent="0.35">
      <c r="A342" s="10">
        <v>44810</v>
      </c>
      <c r="B342" s="10">
        <v>84.300003000000004</v>
      </c>
    </row>
    <row r="343" spans="1:2" x14ac:dyDescent="0.35">
      <c r="A343" s="10">
        <v>44806</v>
      </c>
      <c r="B343" s="10">
        <v>85.080001999999993</v>
      </c>
    </row>
    <row r="344" spans="1:2" x14ac:dyDescent="0.35">
      <c r="A344" s="10">
        <v>44805</v>
      </c>
      <c r="B344" s="10">
        <v>84.779999000000004</v>
      </c>
    </row>
    <row r="345" spans="1:2" x14ac:dyDescent="0.35">
      <c r="A345" s="10">
        <v>44804</v>
      </c>
      <c r="B345" s="10">
        <v>85.300003000000004</v>
      </c>
    </row>
    <row r="346" spans="1:2" x14ac:dyDescent="0.35">
      <c r="A346" s="10">
        <v>44803</v>
      </c>
      <c r="B346" s="10">
        <v>85.989998</v>
      </c>
    </row>
    <row r="347" spans="1:2" x14ac:dyDescent="0.35">
      <c r="A347" s="10">
        <v>44802</v>
      </c>
      <c r="B347" s="10">
        <v>86.019997000000004</v>
      </c>
    </row>
    <row r="348" spans="1:2" x14ac:dyDescent="0.35">
      <c r="A348" s="10">
        <v>44799</v>
      </c>
      <c r="B348" s="10">
        <v>86.540001000000004</v>
      </c>
    </row>
    <row r="349" spans="1:2" x14ac:dyDescent="0.35">
      <c r="A349" s="10">
        <v>44798</v>
      </c>
      <c r="B349" s="10">
        <v>87.910004000000001</v>
      </c>
    </row>
    <row r="350" spans="1:2" x14ac:dyDescent="0.35">
      <c r="A350" s="10">
        <v>44797</v>
      </c>
      <c r="B350" s="10">
        <v>86.989998</v>
      </c>
    </row>
    <row r="351" spans="1:2" x14ac:dyDescent="0.35">
      <c r="A351" s="10">
        <v>44796</v>
      </c>
      <c r="B351" s="10">
        <v>87.07</v>
      </c>
    </row>
    <row r="352" spans="1:2" x14ac:dyDescent="0.35">
      <c r="A352" s="10">
        <v>44795</v>
      </c>
      <c r="B352" s="10">
        <v>86.160004000000001</v>
      </c>
    </row>
    <row r="353" spans="1:2" x14ac:dyDescent="0.35">
      <c r="A353" s="10">
        <v>44792</v>
      </c>
      <c r="B353" s="10">
        <v>86.800003000000004</v>
      </c>
    </row>
    <row r="354" spans="1:2" x14ac:dyDescent="0.35">
      <c r="A354" s="10">
        <v>44791</v>
      </c>
      <c r="B354" s="10">
        <v>88.139999000000003</v>
      </c>
    </row>
    <row r="355" spans="1:2" x14ac:dyDescent="0.35">
      <c r="A355" s="10">
        <v>44790</v>
      </c>
      <c r="B355" s="10">
        <v>88.239998</v>
      </c>
    </row>
    <row r="356" spans="1:2" x14ac:dyDescent="0.35">
      <c r="A356" s="10">
        <v>44789</v>
      </c>
      <c r="B356" s="10">
        <v>89.220000999999996</v>
      </c>
    </row>
    <row r="357" spans="1:2" x14ac:dyDescent="0.35">
      <c r="A357" s="10">
        <v>44788</v>
      </c>
      <c r="B357" s="10">
        <v>90</v>
      </c>
    </row>
    <row r="358" spans="1:2" x14ac:dyDescent="0.35">
      <c r="A358" s="10">
        <v>44785</v>
      </c>
      <c r="B358" s="10">
        <v>90.169998000000007</v>
      </c>
    </row>
    <row r="359" spans="1:2" x14ac:dyDescent="0.35">
      <c r="A359" s="10">
        <v>44784</v>
      </c>
      <c r="B359" s="10">
        <v>89.489998</v>
      </c>
    </row>
    <row r="360" spans="1:2" x14ac:dyDescent="0.35">
      <c r="A360" s="10">
        <v>44783</v>
      </c>
      <c r="B360" s="10">
        <v>89.860000999999997</v>
      </c>
    </row>
    <row r="361" spans="1:2" x14ac:dyDescent="0.35">
      <c r="A361" s="10">
        <v>44782</v>
      </c>
      <c r="B361" s="10">
        <v>88.279999000000004</v>
      </c>
    </row>
    <row r="362" spans="1:2" x14ac:dyDescent="0.35">
      <c r="A362" s="10">
        <v>44781</v>
      </c>
      <c r="B362" s="10">
        <v>89.779999000000004</v>
      </c>
    </row>
    <row r="363" spans="1:2" x14ac:dyDescent="0.35">
      <c r="A363" s="10">
        <v>44778</v>
      </c>
      <c r="B363" s="10">
        <v>88.470000999999996</v>
      </c>
    </row>
    <row r="364" spans="1:2" x14ac:dyDescent="0.35">
      <c r="A364" s="10">
        <v>44777</v>
      </c>
      <c r="B364" s="10">
        <v>88.650002000000001</v>
      </c>
    </row>
    <row r="365" spans="1:2" x14ac:dyDescent="0.35">
      <c r="A365" s="10">
        <v>44776</v>
      </c>
      <c r="B365" s="10">
        <v>88.459998999999996</v>
      </c>
    </row>
    <row r="366" spans="1:2" x14ac:dyDescent="0.35">
      <c r="A366" s="10">
        <v>44775</v>
      </c>
      <c r="B366" s="10">
        <v>86.790001000000004</v>
      </c>
    </row>
    <row r="367" spans="1:2" x14ac:dyDescent="0.35">
      <c r="A367" s="4">
        <v>44774</v>
      </c>
      <c r="B367" s="10">
        <v>88.07</v>
      </c>
    </row>
    <row r="368" spans="1:2" x14ac:dyDescent="0.35">
      <c r="A368" s="10">
        <v>44771</v>
      </c>
      <c r="B368" s="10">
        <v>88.019997000000004</v>
      </c>
    </row>
    <row r="369" spans="1:2" x14ac:dyDescent="0.35">
      <c r="A369" s="10">
        <v>44770</v>
      </c>
      <c r="B369" s="10">
        <v>87.68</v>
      </c>
    </row>
    <row r="370" spans="1:2" x14ac:dyDescent="0.35">
      <c r="A370" s="10">
        <v>44769</v>
      </c>
      <c r="B370" s="10">
        <v>86.559997999999993</v>
      </c>
    </row>
    <row r="371" spans="1:2" x14ac:dyDescent="0.35">
      <c r="A371" s="10">
        <v>44768</v>
      </c>
      <c r="B371" s="10">
        <v>85.269997000000004</v>
      </c>
    </row>
    <row r="372" spans="1:2" x14ac:dyDescent="0.35">
      <c r="A372" s="10">
        <v>44767</v>
      </c>
      <c r="B372" s="10">
        <v>86.07</v>
      </c>
    </row>
    <row r="373" spans="1:2" x14ac:dyDescent="0.35">
      <c r="A373" s="10">
        <v>44764</v>
      </c>
      <c r="B373" s="10">
        <v>86.010002</v>
      </c>
    </row>
    <row r="374" spans="1:2" x14ac:dyDescent="0.35">
      <c r="A374" s="10">
        <v>44763</v>
      </c>
      <c r="B374" s="10">
        <v>85.080001999999993</v>
      </c>
    </row>
    <row r="375" spans="1:2" x14ac:dyDescent="0.35">
      <c r="A375" s="10">
        <v>44762</v>
      </c>
      <c r="B375" s="10">
        <v>84.610000999999997</v>
      </c>
    </row>
    <row r="376" spans="1:2" x14ac:dyDescent="0.35">
      <c r="A376" s="10">
        <v>44761</v>
      </c>
      <c r="B376" s="10">
        <v>83.949996999999996</v>
      </c>
    </row>
    <row r="377" spans="1:2" x14ac:dyDescent="0.35">
      <c r="A377" s="10">
        <v>44760</v>
      </c>
      <c r="B377" s="10">
        <v>82.739998</v>
      </c>
    </row>
    <row r="378" spans="1:2" x14ac:dyDescent="0.35">
      <c r="A378" s="10">
        <v>44757</v>
      </c>
      <c r="B378" s="10">
        <v>82.699996999999996</v>
      </c>
    </row>
    <row r="379" spans="1:2" x14ac:dyDescent="0.35">
      <c r="A379" s="10">
        <v>44756</v>
      </c>
      <c r="B379" s="10">
        <v>81.879997000000003</v>
      </c>
    </row>
    <row r="380" spans="1:2" x14ac:dyDescent="0.35">
      <c r="A380" s="10">
        <v>44755</v>
      </c>
      <c r="B380" s="10">
        <v>83.339995999999999</v>
      </c>
    </row>
    <row r="381" spans="1:2" x14ac:dyDescent="0.35">
      <c r="A381" s="10">
        <v>44754</v>
      </c>
      <c r="B381" s="10">
        <v>83.68</v>
      </c>
    </row>
    <row r="382" spans="1:2" x14ac:dyDescent="0.35">
      <c r="A382" s="10">
        <v>44753</v>
      </c>
      <c r="B382" s="10">
        <v>83.919998000000007</v>
      </c>
    </row>
    <row r="383" spans="1:2" x14ac:dyDescent="0.35">
      <c r="A383" s="10">
        <v>44750</v>
      </c>
      <c r="B383" s="10">
        <v>84.629997000000003</v>
      </c>
    </row>
    <row r="384" spans="1:2" x14ac:dyDescent="0.35">
      <c r="A384" s="10">
        <v>44749</v>
      </c>
      <c r="B384" s="10">
        <v>85.029999000000004</v>
      </c>
    </row>
    <row r="385" spans="1:2" x14ac:dyDescent="0.35">
      <c r="A385" s="10">
        <v>44748</v>
      </c>
      <c r="B385" s="10">
        <v>84.779999000000004</v>
      </c>
    </row>
    <row r="386" spans="1:2" x14ac:dyDescent="0.35">
      <c r="A386" s="10">
        <v>44747</v>
      </c>
      <c r="B386" s="10">
        <v>85.470000999999996</v>
      </c>
    </row>
    <row r="387" spans="1:2" x14ac:dyDescent="0.35">
      <c r="A387" s="10">
        <v>44743</v>
      </c>
      <c r="B387" s="10">
        <v>86.150002000000001</v>
      </c>
    </row>
    <row r="388" spans="1:2" x14ac:dyDescent="0.35">
      <c r="A388" s="10">
        <v>44742</v>
      </c>
      <c r="B388" s="10">
        <v>85.32</v>
      </c>
    </row>
    <row r="389" spans="1:2" x14ac:dyDescent="0.35">
      <c r="A389" s="10">
        <v>44741</v>
      </c>
      <c r="B389" s="10">
        <v>84.970000999999996</v>
      </c>
    </row>
    <row r="390" spans="1:2" x14ac:dyDescent="0.35">
      <c r="A390" s="10">
        <v>44740</v>
      </c>
      <c r="B390" s="10">
        <v>84.660004000000001</v>
      </c>
    </row>
    <row r="391" spans="1:2" x14ac:dyDescent="0.35">
      <c r="A391" s="10">
        <v>44739</v>
      </c>
      <c r="B391" s="10">
        <v>85.309997999999993</v>
      </c>
    </row>
    <row r="392" spans="1:2" x14ac:dyDescent="0.35">
      <c r="A392" s="10">
        <v>44736</v>
      </c>
      <c r="B392" s="10">
        <v>86.489998</v>
      </c>
    </row>
    <row r="393" spans="1:2" x14ac:dyDescent="0.35">
      <c r="A393" s="10">
        <v>44735</v>
      </c>
      <c r="B393" s="10">
        <v>86.379997000000003</v>
      </c>
    </row>
    <row r="394" spans="1:2" x14ac:dyDescent="0.35">
      <c r="A394" s="10">
        <v>44734</v>
      </c>
      <c r="B394" s="10">
        <v>85.809997999999993</v>
      </c>
    </row>
    <row r="395" spans="1:2" x14ac:dyDescent="0.35">
      <c r="A395" s="10">
        <v>44733</v>
      </c>
      <c r="B395" s="10">
        <v>85.68</v>
      </c>
    </row>
    <row r="396" spans="1:2" x14ac:dyDescent="0.35">
      <c r="A396" s="10">
        <v>44729</v>
      </c>
      <c r="B396" s="10">
        <v>85.93</v>
      </c>
    </row>
    <row r="397" spans="1:2" x14ac:dyDescent="0.35">
      <c r="A397" s="10">
        <v>44728</v>
      </c>
      <c r="B397" s="10">
        <v>85.470000999999996</v>
      </c>
    </row>
    <row r="398" spans="1:2" x14ac:dyDescent="0.35">
      <c r="A398" s="10">
        <v>44727</v>
      </c>
      <c r="B398" s="10">
        <v>87.410004000000001</v>
      </c>
    </row>
    <row r="399" spans="1:2" x14ac:dyDescent="0.35">
      <c r="A399" s="10">
        <v>44726</v>
      </c>
      <c r="B399" s="10">
        <v>84.870002999999997</v>
      </c>
    </row>
    <row r="400" spans="1:2" x14ac:dyDescent="0.35">
      <c r="A400" s="10">
        <v>44725</v>
      </c>
      <c r="B400" s="10">
        <v>84.910004000000001</v>
      </c>
    </row>
    <row r="401" spans="1:2" x14ac:dyDescent="0.35">
      <c r="A401" s="10">
        <v>44722</v>
      </c>
      <c r="B401" s="10">
        <v>87.220000999999996</v>
      </c>
    </row>
    <row r="402" spans="1:2" x14ac:dyDescent="0.35">
      <c r="A402" s="10">
        <v>44721</v>
      </c>
      <c r="B402" s="10">
        <v>88.709998999999996</v>
      </c>
    </row>
    <row r="403" spans="1:2" x14ac:dyDescent="0.35">
      <c r="A403" s="10">
        <v>44720</v>
      </c>
      <c r="B403" s="10">
        <v>89.449996999999996</v>
      </c>
    </row>
    <row r="404" spans="1:2" x14ac:dyDescent="0.35">
      <c r="A404" s="10">
        <v>44719</v>
      </c>
      <c r="B404" s="10">
        <v>90.339995999999999</v>
      </c>
    </row>
    <row r="405" spans="1:2" x14ac:dyDescent="0.35">
      <c r="A405" s="10">
        <v>44718</v>
      </c>
      <c r="B405" s="10">
        <v>89.809997999999993</v>
      </c>
    </row>
    <row r="406" spans="1:2" x14ac:dyDescent="0.35">
      <c r="A406" s="10">
        <v>44715</v>
      </c>
      <c r="B406" s="10">
        <v>91.010002</v>
      </c>
    </row>
    <row r="407" spans="1:2" x14ac:dyDescent="0.35">
      <c r="A407" s="10">
        <v>44714</v>
      </c>
      <c r="B407" s="10">
        <v>91.629997000000003</v>
      </c>
    </row>
    <row r="408" spans="1:2" x14ac:dyDescent="0.35">
      <c r="A408" s="10">
        <v>44713</v>
      </c>
      <c r="B408" s="10">
        <v>90.75</v>
      </c>
    </row>
    <row r="409" spans="1:2" x14ac:dyDescent="0.35">
      <c r="A409" s="10">
        <v>44712</v>
      </c>
      <c r="B409" s="10">
        <v>91.25</v>
      </c>
    </row>
    <row r="410" spans="1:2" x14ac:dyDescent="0.35">
      <c r="A410" s="10">
        <v>44708</v>
      </c>
      <c r="B410" s="10">
        <v>91.720000999999996</v>
      </c>
    </row>
    <row r="411" spans="1:2" x14ac:dyDescent="0.35">
      <c r="A411" s="10">
        <v>44707</v>
      </c>
      <c r="B411" s="10">
        <v>91.57</v>
      </c>
    </row>
    <row r="412" spans="1:2" x14ac:dyDescent="0.35">
      <c r="A412" s="10">
        <v>44706</v>
      </c>
      <c r="B412" s="10">
        <v>91.269997000000004</v>
      </c>
    </row>
    <row r="413" spans="1:2" x14ac:dyDescent="0.35">
      <c r="A413" s="10">
        <v>44705</v>
      </c>
      <c r="B413" s="10">
        <v>90.470000999999996</v>
      </c>
    </row>
    <row r="414" spans="1:2" x14ac:dyDescent="0.35">
      <c r="A414" s="10">
        <v>44704</v>
      </c>
      <c r="B414" s="10">
        <v>89.690002000000007</v>
      </c>
    </row>
    <row r="415" spans="1:2" x14ac:dyDescent="0.35">
      <c r="A415" s="10">
        <v>44701</v>
      </c>
      <c r="B415" s="10">
        <v>89.629997000000003</v>
      </c>
    </row>
    <row r="416" spans="1:2" x14ac:dyDescent="0.35">
      <c r="A416" s="10">
        <v>44700</v>
      </c>
      <c r="B416" s="10">
        <v>89.050003000000004</v>
      </c>
    </row>
    <row r="417" spans="1:2" x14ac:dyDescent="0.35">
      <c r="A417" s="10">
        <v>44699</v>
      </c>
      <c r="B417" s="10">
        <v>88.57</v>
      </c>
    </row>
    <row r="418" spans="1:2" x14ac:dyDescent="0.35">
      <c r="A418" s="10">
        <v>44698</v>
      </c>
      <c r="B418" s="10">
        <v>89.139999000000003</v>
      </c>
    </row>
    <row r="419" spans="1:2" x14ac:dyDescent="0.35">
      <c r="A419" s="10">
        <v>44697</v>
      </c>
      <c r="B419" s="10">
        <v>88.82</v>
      </c>
    </row>
    <row r="420" spans="1:2" x14ac:dyDescent="0.35">
      <c r="A420" s="10">
        <v>44694</v>
      </c>
      <c r="B420" s="10">
        <v>89.300003000000004</v>
      </c>
    </row>
    <row r="421" spans="1:2" x14ac:dyDescent="0.35">
      <c r="A421" s="10">
        <v>44693</v>
      </c>
      <c r="B421" s="10">
        <v>89.449996999999996</v>
      </c>
    </row>
    <row r="422" spans="1:2" x14ac:dyDescent="0.35">
      <c r="A422" s="10">
        <v>44692</v>
      </c>
      <c r="B422" s="10">
        <v>89.389999000000003</v>
      </c>
    </row>
    <row r="423" spans="1:2" x14ac:dyDescent="0.35">
      <c r="A423" s="10">
        <v>44691</v>
      </c>
      <c r="B423" s="10">
        <v>89</v>
      </c>
    </row>
    <row r="424" spans="1:2" x14ac:dyDescent="0.35">
      <c r="A424" s="10">
        <v>44690</v>
      </c>
      <c r="B424" s="10">
        <v>88.559997999999993</v>
      </c>
    </row>
    <row r="425" spans="1:2" x14ac:dyDescent="0.35">
      <c r="A425" s="10">
        <v>44687</v>
      </c>
      <c r="B425" s="10">
        <v>89.349997999999999</v>
      </c>
    </row>
    <row r="426" spans="1:2" x14ac:dyDescent="0.35">
      <c r="A426" s="10">
        <v>44686</v>
      </c>
      <c r="B426" s="10">
        <v>90.57</v>
      </c>
    </row>
    <row r="427" spans="1:2" x14ac:dyDescent="0.35">
      <c r="A427" s="10">
        <v>44685</v>
      </c>
      <c r="B427" s="10">
        <v>91.949996999999996</v>
      </c>
    </row>
    <row r="428" spans="1:2" x14ac:dyDescent="0.35">
      <c r="A428" s="4">
        <v>44684</v>
      </c>
      <c r="B428" s="10">
        <v>90.400002000000001</v>
      </c>
    </row>
    <row r="429" spans="1:2" x14ac:dyDescent="0.35">
      <c r="A429" s="10">
        <v>44683</v>
      </c>
      <c r="B429" s="10">
        <v>90.019997000000004</v>
      </c>
    </row>
    <row r="430" spans="1:2" x14ac:dyDescent="0.35">
      <c r="A430" s="10">
        <v>44680</v>
      </c>
      <c r="B430" s="10">
        <v>90.879997000000003</v>
      </c>
    </row>
    <row r="431" spans="1:2" x14ac:dyDescent="0.35">
      <c r="A431" s="10">
        <v>44679</v>
      </c>
      <c r="B431" s="10">
        <v>92.449996999999996</v>
      </c>
    </row>
    <row r="432" spans="1:2" x14ac:dyDescent="0.35">
      <c r="A432" s="10">
        <v>44678</v>
      </c>
      <c r="B432" s="10">
        <v>92.279999000000004</v>
      </c>
    </row>
    <row r="433" spans="1:2" x14ac:dyDescent="0.35">
      <c r="A433" s="10">
        <v>44677</v>
      </c>
      <c r="B433" s="10">
        <v>92.529999000000004</v>
      </c>
    </row>
    <row r="434" spans="1:2" x14ac:dyDescent="0.35">
      <c r="A434" s="10">
        <v>44676</v>
      </c>
      <c r="B434" s="10">
        <v>93.169998000000007</v>
      </c>
    </row>
    <row r="435" spans="1:2" x14ac:dyDescent="0.35">
      <c r="A435" s="10">
        <v>44673</v>
      </c>
      <c r="B435" s="10">
        <v>92.089995999999999</v>
      </c>
    </row>
    <row r="436" spans="1:2" x14ac:dyDescent="0.35">
      <c r="A436" s="10">
        <v>44672</v>
      </c>
      <c r="B436" s="10">
        <v>93.080001999999993</v>
      </c>
    </row>
    <row r="437" spans="1:2" x14ac:dyDescent="0.35">
      <c r="A437" s="10">
        <v>44671</v>
      </c>
      <c r="B437" s="10">
        <v>93.93</v>
      </c>
    </row>
    <row r="438" spans="1:2" x14ac:dyDescent="0.35">
      <c r="A438" s="10">
        <v>44670</v>
      </c>
      <c r="B438" s="10">
        <v>93.290001000000004</v>
      </c>
    </row>
    <row r="439" spans="1:2" x14ac:dyDescent="0.35">
      <c r="A439" s="10">
        <v>44669</v>
      </c>
      <c r="B439" s="10">
        <v>93.660004000000001</v>
      </c>
    </row>
    <row r="440" spans="1:2" x14ac:dyDescent="0.35">
      <c r="A440" s="10">
        <v>44665</v>
      </c>
      <c r="B440" s="10">
        <v>93.709998999999996</v>
      </c>
    </row>
    <row r="441" spans="1:2" x14ac:dyDescent="0.35">
      <c r="A441" s="10">
        <v>44664</v>
      </c>
      <c r="B441" s="10">
        <v>94.589995999999999</v>
      </c>
    </row>
    <row r="442" spans="1:2" x14ac:dyDescent="0.35">
      <c r="A442" s="10">
        <v>44663</v>
      </c>
      <c r="B442" s="10">
        <v>94.349997999999999</v>
      </c>
    </row>
    <row r="443" spans="1:2" x14ac:dyDescent="0.35">
      <c r="A443" s="10">
        <v>44662</v>
      </c>
      <c r="B443" s="10">
        <v>94</v>
      </c>
    </row>
    <row r="444" spans="1:2" x14ac:dyDescent="0.35">
      <c r="A444" s="10">
        <v>44659</v>
      </c>
      <c r="B444" s="10">
        <v>95.129997000000003</v>
      </c>
    </row>
    <row r="445" spans="1:2" x14ac:dyDescent="0.35">
      <c r="A445" s="10">
        <v>44658</v>
      </c>
      <c r="B445" s="10">
        <v>95.959998999999996</v>
      </c>
    </row>
    <row r="446" spans="1:2" x14ac:dyDescent="0.35">
      <c r="A446" s="10">
        <v>44657</v>
      </c>
      <c r="B446" s="10">
        <v>96.239998</v>
      </c>
    </row>
    <row r="447" spans="1:2" x14ac:dyDescent="0.35">
      <c r="A447" s="10">
        <v>44656</v>
      </c>
      <c r="B447" s="10">
        <v>96.529999000000004</v>
      </c>
    </row>
    <row r="448" spans="1:2" x14ac:dyDescent="0.35">
      <c r="A448" s="10">
        <v>44655</v>
      </c>
      <c r="B448" s="10">
        <v>98.110000999999997</v>
      </c>
    </row>
    <row r="449" spans="1:2" x14ac:dyDescent="0.35">
      <c r="A449" s="10">
        <v>44652</v>
      </c>
      <c r="B449" s="10">
        <v>97.730002999999996</v>
      </c>
    </row>
    <row r="450" spans="1:2" x14ac:dyDescent="0.35">
      <c r="A450" s="10">
        <v>44651</v>
      </c>
      <c r="B450" s="10">
        <v>97.760002</v>
      </c>
    </row>
    <row r="451" spans="1:2" x14ac:dyDescent="0.35">
      <c r="A451" s="10">
        <v>44650</v>
      </c>
      <c r="B451" s="10">
        <v>97.860000999999997</v>
      </c>
    </row>
    <row r="452" spans="1:2" x14ac:dyDescent="0.35">
      <c r="A452" s="10">
        <v>44649</v>
      </c>
      <c r="B452" s="10">
        <v>97.790001000000004</v>
      </c>
    </row>
    <row r="453" spans="1:2" x14ac:dyDescent="0.35">
      <c r="A453" s="10">
        <v>44648</v>
      </c>
      <c r="B453" s="10">
        <v>96.839995999999999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53"/>
  <sheetViews>
    <sheetView workbookViewId="0">
      <selection sqref="A1:B413"/>
    </sheetView>
  </sheetViews>
  <sheetFormatPr defaultRowHeight="18" x14ac:dyDescent="0.35"/>
  <cols>
    <col min="1" max="1" width="9.09765625" bestFit="1" customWidth="1"/>
    <col min="2" max="2" width="9.796875" bestFit="1" customWidth="1"/>
  </cols>
  <sheetData>
    <row r="1" spans="1:2" x14ac:dyDescent="0.35">
      <c r="A1" s="13" t="s">
        <v>5</v>
      </c>
      <c r="B1" s="13" t="s">
        <v>41</v>
      </c>
    </row>
    <row r="2" spans="1:2" x14ac:dyDescent="0.35">
      <c r="A2" s="4">
        <v>45303</v>
      </c>
      <c r="B2" s="13">
        <v>73.459998999999996</v>
      </c>
    </row>
    <row r="3" spans="1:2" x14ac:dyDescent="0.35">
      <c r="A3" s="4">
        <v>45302</v>
      </c>
      <c r="B3" s="13">
        <v>73.309997999999993</v>
      </c>
    </row>
    <row r="4" spans="1:2" x14ac:dyDescent="0.35">
      <c r="A4" s="4">
        <v>45301</v>
      </c>
      <c r="B4" s="13">
        <v>72.930000000000007</v>
      </c>
    </row>
    <row r="5" spans="1:2" x14ac:dyDescent="0.35">
      <c r="A5" s="4">
        <v>45300</v>
      </c>
      <c r="B5" s="13">
        <v>73.059997999999993</v>
      </c>
    </row>
    <row r="6" spans="1:2" x14ac:dyDescent="0.35">
      <c r="A6" s="4">
        <v>45299</v>
      </c>
      <c r="B6" s="13">
        <v>73.069999999999993</v>
      </c>
    </row>
    <row r="7" spans="1:2" x14ac:dyDescent="0.35">
      <c r="A7" s="4">
        <v>45296</v>
      </c>
      <c r="B7" s="13">
        <v>72.75</v>
      </c>
    </row>
    <row r="8" spans="1:2" x14ac:dyDescent="0.35">
      <c r="A8" s="4">
        <v>45295</v>
      </c>
      <c r="B8" s="13">
        <v>72.970000999999996</v>
      </c>
    </row>
    <row r="9" spans="1:2" x14ac:dyDescent="0.35">
      <c r="A9" s="4">
        <v>45294</v>
      </c>
      <c r="B9" s="13">
        <v>73.300003000000004</v>
      </c>
    </row>
    <row r="10" spans="1:2" x14ac:dyDescent="0.35">
      <c r="A10" s="4">
        <v>45293</v>
      </c>
      <c r="B10" s="13">
        <v>73.239998</v>
      </c>
    </row>
    <row r="11" spans="1:2" x14ac:dyDescent="0.35">
      <c r="A11" s="4">
        <v>45289</v>
      </c>
      <c r="B11" s="13">
        <v>73.550003000000004</v>
      </c>
    </row>
    <row r="12" spans="1:2" x14ac:dyDescent="0.35">
      <c r="A12" s="4">
        <v>45288</v>
      </c>
      <c r="B12" s="13">
        <v>73.720000999999996</v>
      </c>
    </row>
    <row r="13" spans="1:2" x14ac:dyDescent="0.35">
      <c r="A13" s="4">
        <v>45287</v>
      </c>
      <c r="B13" s="13">
        <v>73.900002000000001</v>
      </c>
    </row>
    <row r="14" spans="1:2" x14ac:dyDescent="0.35">
      <c r="A14" s="4">
        <v>45286</v>
      </c>
      <c r="B14" s="13">
        <v>73.430000000000007</v>
      </c>
    </row>
    <row r="15" spans="1:2" x14ac:dyDescent="0.35">
      <c r="A15" s="4">
        <v>45282</v>
      </c>
      <c r="B15" s="13">
        <v>73.360000999999997</v>
      </c>
    </row>
    <row r="16" spans="1:2" x14ac:dyDescent="0.35">
      <c r="A16" s="4">
        <v>45281</v>
      </c>
      <c r="B16" s="13">
        <v>73.620002999999997</v>
      </c>
    </row>
    <row r="17" spans="1:2" x14ac:dyDescent="0.35">
      <c r="A17" s="4">
        <v>45280</v>
      </c>
      <c r="B17" s="13">
        <v>73.629997000000003</v>
      </c>
    </row>
    <row r="18" spans="1:2" x14ac:dyDescent="0.35">
      <c r="A18" s="4">
        <v>45279</v>
      </c>
      <c r="B18" s="13">
        <v>73.389999000000003</v>
      </c>
    </row>
    <row r="19" spans="1:2" x14ac:dyDescent="0.35">
      <c r="A19" s="4">
        <v>45278</v>
      </c>
      <c r="B19" s="13">
        <v>73.25</v>
      </c>
    </row>
    <row r="20" spans="1:2" x14ac:dyDescent="0.35">
      <c r="A20" s="4">
        <v>45275</v>
      </c>
      <c r="B20" s="13">
        <v>73.400002000000001</v>
      </c>
    </row>
    <row r="21" spans="1:2" x14ac:dyDescent="0.35">
      <c r="A21" s="4">
        <v>45274</v>
      </c>
      <c r="B21" s="13">
        <v>73.510002</v>
      </c>
    </row>
    <row r="22" spans="1:2" x14ac:dyDescent="0.35">
      <c r="A22" s="4">
        <v>45273</v>
      </c>
      <c r="B22" s="13">
        <v>72.959998999999996</v>
      </c>
    </row>
    <row r="23" spans="1:2" x14ac:dyDescent="0.35">
      <c r="A23" s="4">
        <v>45272</v>
      </c>
      <c r="B23" s="13">
        <v>72.040001000000004</v>
      </c>
    </row>
    <row r="24" spans="1:2" x14ac:dyDescent="0.35">
      <c r="A24" s="4">
        <v>45271</v>
      </c>
      <c r="B24" s="13">
        <v>71.830001999999993</v>
      </c>
    </row>
    <row r="25" spans="1:2" x14ac:dyDescent="0.35">
      <c r="A25" s="4">
        <v>45268</v>
      </c>
      <c r="B25" s="13">
        <v>71.819999999999993</v>
      </c>
    </row>
    <row r="26" spans="1:2" x14ac:dyDescent="0.35">
      <c r="A26" s="4">
        <v>45267</v>
      </c>
      <c r="B26" s="13">
        <v>72.169998000000007</v>
      </c>
    </row>
    <row r="27" spans="1:2" x14ac:dyDescent="0.35">
      <c r="A27" s="4">
        <v>45266</v>
      </c>
      <c r="B27" s="13">
        <v>72.190002000000007</v>
      </c>
    </row>
    <row r="28" spans="1:2" x14ac:dyDescent="0.35">
      <c r="A28" s="4">
        <v>45265</v>
      </c>
      <c r="B28" s="13">
        <v>71.980002999999996</v>
      </c>
    </row>
    <row r="29" spans="1:2" x14ac:dyDescent="0.35">
      <c r="A29" s="4">
        <v>45264</v>
      </c>
      <c r="B29" s="13">
        <v>71.519997000000004</v>
      </c>
    </row>
    <row r="30" spans="1:2" x14ac:dyDescent="0.35">
      <c r="A30" s="4">
        <v>45261</v>
      </c>
      <c r="B30" s="13">
        <v>71.809997999999993</v>
      </c>
    </row>
    <row r="31" spans="1:2" x14ac:dyDescent="0.35">
      <c r="A31" s="4">
        <v>45260</v>
      </c>
      <c r="B31" s="13">
        <v>71.430000000000007</v>
      </c>
    </row>
    <row r="32" spans="1:2" x14ac:dyDescent="0.35">
      <c r="A32" s="4">
        <v>45259</v>
      </c>
      <c r="B32" s="13">
        <v>71.660004000000001</v>
      </c>
    </row>
    <row r="33" spans="1:2" x14ac:dyDescent="0.35">
      <c r="A33" s="4">
        <v>45258</v>
      </c>
      <c r="B33" s="13">
        <v>71.290001000000004</v>
      </c>
    </row>
    <row r="34" spans="1:2" x14ac:dyDescent="0.35">
      <c r="A34" s="4">
        <v>45257</v>
      </c>
      <c r="B34" s="13">
        <v>70.989998</v>
      </c>
    </row>
    <row r="35" spans="1:2" x14ac:dyDescent="0.35">
      <c r="A35" s="4">
        <v>45254</v>
      </c>
      <c r="B35" s="13">
        <v>70.559997999999993</v>
      </c>
    </row>
    <row r="36" spans="1:2" x14ac:dyDescent="0.35">
      <c r="A36" s="4">
        <v>45252</v>
      </c>
      <c r="B36" s="13">
        <v>70.900002000000001</v>
      </c>
    </row>
    <row r="37" spans="1:2" x14ac:dyDescent="0.35">
      <c r="A37" s="4">
        <v>45251</v>
      </c>
      <c r="B37" s="13">
        <v>70.839995999999999</v>
      </c>
    </row>
    <row r="38" spans="1:2" x14ac:dyDescent="0.35">
      <c r="A38" s="4">
        <v>45250</v>
      </c>
      <c r="B38" s="13">
        <v>70.739998</v>
      </c>
    </row>
    <row r="39" spans="1:2" x14ac:dyDescent="0.35">
      <c r="A39" s="4">
        <v>45247</v>
      </c>
      <c r="B39" s="13">
        <v>70.639999000000003</v>
      </c>
    </row>
    <row r="40" spans="1:2" x14ac:dyDescent="0.35">
      <c r="A40" s="4">
        <v>45246</v>
      </c>
      <c r="B40" s="13">
        <v>70.540001000000004</v>
      </c>
    </row>
    <row r="41" spans="1:2" x14ac:dyDescent="0.35">
      <c r="A41" s="4">
        <v>45245</v>
      </c>
      <c r="B41" s="13">
        <v>70.120002999999997</v>
      </c>
    </row>
    <row r="42" spans="1:2" x14ac:dyDescent="0.35">
      <c r="A42" s="4">
        <v>45244</v>
      </c>
      <c r="B42" s="13">
        <v>70.510002</v>
      </c>
    </row>
    <row r="43" spans="1:2" x14ac:dyDescent="0.35">
      <c r="A43" s="4">
        <v>45243</v>
      </c>
      <c r="B43" s="13">
        <v>69.660004000000001</v>
      </c>
    </row>
    <row r="44" spans="1:2" x14ac:dyDescent="0.35">
      <c r="A44" s="4">
        <v>45240</v>
      </c>
      <c r="B44" s="13">
        <v>69.680000000000007</v>
      </c>
    </row>
    <row r="45" spans="1:2" x14ac:dyDescent="0.35">
      <c r="A45" s="4">
        <v>45239</v>
      </c>
      <c r="B45" s="13">
        <v>69.550003000000004</v>
      </c>
    </row>
    <row r="46" spans="1:2" x14ac:dyDescent="0.35">
      <c r="A46" s="4">
        <v>45238</v>
      </c>
      <c r="B46" s="13">
        <v>70.069999999999993</v>
      </c>
    </row>
    <row r="47" spans="1:2" x14ac:dyDescent="0.35">
      <c r="A47" s="4">
        <v>45237</v>
      </c>
      <c r="B47" s="13">
        <v>69.849997999999999</v>
      </c>
    </row>
    <row r="48" spans="1:2" x14ac:dyDescent="0.35">
      <c r="A48" s="4">
        <v>45236</v>
      </c>
      <c r="B48" s="13">
        <v>69.5</v>
      </c>
    </row>
    <row r="49" spans="1:2" x14ac:dyDescent="0.35">
      <c r="A49" s="4">
        <v>45233</v>
      </c>
      <c r="B49" s="13">
        <v>69.800003000000004</v>
      </c>
    </row>
    <row r="50" spans="1:2" x14ac:dyDescent="0.35">
      <c r="A50" s="4">
        <v>45232</v>
      </c>
      <c r="B50" s="13">
        <v>69.389999000000003</v>
      </c>
    </row>
    <row r="51" spans="1:2" x14ac:dyDescent="0.35">
      <c r="A51" s="4">
        <v>45231</v>
      </c>
      <c r="B51" s="13">
        <v>68.989998</v>
      </c>
    </row>
    <row r="52" spans="1:2" x14ac:dyDescent="0.35">
      <c r="A52" s="4">
        <v>45230</v>
      </c>
      <c r="B52" s="13">
        <v>68.529999000000004</v>
      </c>
    </row>
    <row r="53" spans="1:2" x14ac:dyDescent="0.35">
      <c r="A53" s="4">
        <v>45229</v>
      </c>
      <c r="B53" s="13">
        <v>68.550003000000004</v>
      </c>
    </row>
    <row r="54" spans="1:2" x14ac:dyDescent="0.35">
      <c r="A54" s="4">
        <v>45226</v>
      </c>
      <c r="B54" s="13">
        <v>68.720000999999996</v>
      </c>
    </row>
    <row r="55" spans="1:2" x14ac:dyDescent="0.35">
      <c r="A55" s="4">
        <v>45225</v>
      </c>
      <c r="B55" s="13">
        <v>68.720000999999996</v>
      </c>
    </row>
    <row r="56" spans="1:2" x14ac:dyDescent="0.35">
      <c r="A56" s="4">
        <v>45224</v>
      </c>
      <c r="B56" s="13">
        <v>68.260002</v>
      </c>
    </row>
    <row r="57" spans="1:2" x14ac:dyDescent="0.35">
      <c r="A57" s="4">
        <v>45223</v>
      </c>
      <c r="B57" s="13">
        <v>68.779999000000004</v>
      </c>
    </row>
    <row r="58" spans="1:2" x14ac:dyDescent="0.35">
      <c r="A58" s="4">
        <v>45222</v>
      </c>
      <c r="B58" s="13">
        <v>68.550003000000004</v>
      </c>
    </row>
    <row r="59" spans="1:2" x14ac:dyDescent="0.35">
      <c r="A59" s="4">
        <v>45219</v>
      </c>
      <c r="B59" s="13">
        <v>68.290001000000004</v>
      </c>
    </row>
    <row r="60" spans="1:2" x14ac:dyDescent="0.35">
      <c r="A60" s="4">
        <v>45218</v>
      </c>
      <c r="B60" s="13">
        <v>68.040001000000004</v>
      </c>
    </row>
    <row r="61" spans="1:2" x14ac:dyDescent="0.35">
      <c r="A61" s="4">
        <v>45217</v>
      </c>
      <c r="B61" s="13">
        <v>68.339995999999999</v>
      </c>
    </row>
    <row r="62" spans="1:2" x14ac:dyDescent="0.35">
      <c r="A62" s="4">
        <v>45216</v>
      </c>
      <c r="B62" s="13">
        <v>68.639999000000003</v>
      </c>
    </row>
    <row r="63" spans="1:2" x14ac:dyDescent="0.35">
      <c r="A63" s="4">
        <v>45215</v>
      </c>
      <c r="B63" s="13">
        <v>69.089995999999999</v>
      </c>
    </row>
    <row r="64" spans="1:2" x14ac:dyDescent="0.35">
      <c r="A64" s="4">
        <v>45212</v>
      </c>
      <c r="B64" s="13">
        <v>69.449996999999996</v>
      </c>
    </row>
    <row r="65" spans="1:2" x14ac:dyDescent="0.35">
      <c r="A65" s="4">
        <v>45211</v>
      </c>
      <c r="B65" s="13">
        <v>69.129997000000003</v>
      </c>
    </row>
    <row r="66" spans="1:2" x14ac:dyDescent="0.35">
      <c r="A66" s="4">
        <v>45210</v>
      </c>
      <c r="B66" s="13">
        <v>69.730002999999996</v>
      </c>
    </row>
    <row r="67" spans="1:2" x14ac:dyDescent="0.35">
      <c r="A67" s="4">
        <v>45209</v>
      </c>
      <c r="B67" s="13">
        <v>69.410004000000001</v>
      </c>
    </row>
    <row r="68" spans="1:2" x14ac:dyDescent="0.35">
      <c r="A68" s="4">
        <v>45208</v>
      </c>
      <c r="B68" s="13">
        <v>69.480002999999996</v>
      </c>
    </row>
    <row r="69" spans="1:2" x14ac:dyDescent="0.35">
      <c r="A69" s="4">
        <v>45205</v>
      </c>
      <c r="B69" s="13">
        <v>68.779999000000004</v>
      </c>
    </row>
    <row r="70" spans="1:2" x14ac:dyDescent="0.35">
      <c r="A70" s="4">
        <v>45204</v>
      </c>
      <c r="B70" s="13">
        <v>69.050003000000004</v>
      </c>
    </row>
    <row r="71" spans="1:2" x14ac:dyDescent="0.35">
      <c r="A71" s="4">
        <v>45203</v>
      </c>
      <c r="B71" s="13">
        <v>69</v>
      </c>
    </row>
    <row r="72" spans="1:2" x14ac:dyDescent="0.35">
      <c r="A72" s="4">
        <v>45202</v>
      </c>
      <c r="B72" s="13">
        <v>68.550003000000004</v>
      </c>
    </row>
    <row r="73" spans="1:2" x14ac:dyDescent="0.35">
      <c r="A73" s="4">
        <v>45201</v>
      </c>
      <c r="B73" s="13">
        <v>69.110000999999997</v>
      </c>
    </row>
    <row r="74" spans="1:2" x14ac:dyDescent="0.35">
      <c r="A74" s="4">
        <v>45198</v>
      </c>
      <c r="B74" s="13">
        <v>69.779999000000004</v>
      </c>
    </row>
    <row r="75" spans="1:2" x14ac:dyDescent="0.35">
      <c r="A75" s="4">
        <v>45197</v>
      </c>
      <c r="B75" s="13">
        <v>69.809997999999993</v>
      </c>
    </row>
    <row r="76" spans="1:2" x14ac:dyDescent="0.35">
      <c r="A76" s="4">
        <v>45196</v>
      </c>
      <c r="B76" s="13">
        <v>69.629997000000003</v>
      </c>
    </row>
    <row r="77" spans="1:2" x14ac:dyDescent="0.35">
      <c r="A77" s="4">
        <v>45195</v>
      </c>
      <c r="B77" s="13">
        <v>69.879997000000003</v>
      </c>
    </row>
    <row r="78" spans="1:2" x14ac:dyDescent="0.35">
      <c r="A78" s="4">
        <v>45194</v>
      </c>
      <c r="B78" s="13">
        <v>69.949996999999996</v>
      </c>
    </row>
    <row r="79" spans="1:2" x14ac:dyDescent="0.35">
      <c r="A79" s="4">
        <v>45191</v>
      </c>
      <c r="B79" s="13">
        <v>70.470000999999996</v>
      </c>
    </row>
    <row r="80" spans="1:2" x14ac:dyDescent="0.35">
      <c r="A80" s="4">
        <v>45190</v>
      </c>
      <c r="B80" s="13">
        <v>70.180000000000007</v>
      </c>
    </row>
    <row r="81" spans="1:2" x14ac:dyDescent="0.35">
      <c r="A81" s="4">
        <v>45189</v>
      </c>
      <c r="B81" s="13">
        <v>70.620002999999997</v>
      </c>
    </row>
    <row r="82" spans="1:2" x14ac:dyDescent="0.35">
      <c r="A82" s="4">
        <v>45188</v>
      </c>
      <c r="B82" s="13">
        <v>70.709998999999996</v>
      </c>
    </row>
    <row r="83" spans="1:2" x14ac:dyDescent="0.35">
      <c r="A83" s="4">
        <v>45187</v>
      </c>
      <c r="B83" s="13">
        <v>70.860000999999997</v>
      </c>
    </row>
    <row r="84" spans="1:2" x14ac:dyDescent="0.35">
      <c r="A84" s="4">
        <v>45184</v>
      </c>
      <c r="B84" s="13">
        <v>70.790001000000004</v>
      </c>
    </row>
    <row r="85" spans="1:2" x14ac:dyDescent="0.35">
      <c r="A85" s="4">
        <v>45183</v>
      </c>
      <c r="B85" s="13">
        <v>70.930000000000007</v>
      </c>
    </row>
    <row r="86" spans="1:2" x14ac:dyDescent="0.35">
      <c r="A86" s="4">
        <v>45182</v>
      </c>
      <c r="B86" s="13">
        <v>71.050003000000004</v>
      </c>
    </row>
    <row r="87" spans="1:2" x14ac:dyDescent="0.35">
      <c r="A87" s="4">
        <v>45181</v>
      </c>
      <c r="B87" s="13">
        <v>70.940002000000007</v>
      </c>
    </row>
    <row r="88" spans="1:2" x14ac:dyDescent="0.35">
      <c r="A88" s="4">
        <v>45180</v>
      </c>
      <c r="B88" s="13">
        <v>70.889999000000003</v>
      </c>
    </row>
    <row r="89" spans="1:2" x14ac:dyDescent="0.35">
      <c r="A89" s="4">
        <v>45177</v>
      </c>
      <c r="B89" s="13">
        <v>71</v>
      </c>
    </row>
    <row r="90" spans="1:2" x14ac:dyDescent="0.35">
      <c r="A90" s="4">
        <v>45176</v>
      </c>
      <c r="B90" s="13">
        <v>70.980002999999996</v>
      </c>
    </row>
    <row r="91" spans="1:2" x14ac:dyDescent="0.35">
      <c r="A91" s="4">
        <v>45175</v>
      </c>
      <c r="B91" s="13">
        <v>70.739998</v>
      </c>
    </row>
    <row r="92" spans="1:2" x14ac:dyDescent="0.35">
      <c r="A92" s="4">
        <v>45174</v>
      </c>
      <c r="B92" s="13">
        <v>70.819999999999993</v>
      </c>
    </row>
    <row r="93" spans="1:2" x14ac:dyDescent="0.35">
      <c r="A93" s="4">
        <v>45170</v>
      </c>
      <c r="B93" s="13">
        <v>71.209998999999996</v>
      </c>
    </row>
    <row r="94" spans="1:2" x14ac:dyDescent="0.35">
      <c r="A94" s="4">
        <v>45169</v>
      </c>
      <c r="B94" s="13">
        <v>71.75</v>
      </c>
    </row>
    <row r="95" spans="1:2" x14ac:dyDescent="0.35">
      <c r="A95" s="4">
        <v>45168</v>
      </c>
      <c r="B95" s="13">
        <v>71.629997000000003</v>
      </c>
    </row>
    <row r="96" spans="1:2" x14ac:dyDescent="0.35">
      <c r="A96" s="4">
        <v>45167</v>
      </c>
      <c r="B96" s="13">
        <v>71.660004000000001</v>
      </c>
    </row>
    <row r="97" spans="1:2" x14ac:dyDescent="0.35">
      <c r="A97" s="4">
        <v>45166</v>
      </c>
      <c r="B97" s="13">
        <v>71.220000999999996</v>
      </c>
    </row>
    <row r="98" spans="1:2" x14ac:dyDescent="0.35">
      <c r="A98" s="4">
        <v>45163</v>
      </c>
      <c r="B98" s="13">
        <v>71.089995999999999</v>
      </c>
    </row>
    <row r="99" spans="1:2" x14ac:dyDescent="0.35">
      <c r="A99" s="4">
        <v>45162</v>
      </c>
      <c r="B99" s="13">
        <v>71.089995999999999</v>
      </c>
    </row>
    <row r="100" spans="1:2" x14ac:dyDescent="0.35">
      <c r="A100" s="4">
        <v>45161</v>
      </c>
      <c r="B100" s="13">
        <v>71.260002</v>
      </c>
    </row>
    <row r="101" spans="1:2" x14ac:dyDescent="0.35">
      <c r="A101" s="4">
        <v>45160</v>
      </c>
      <c r="B101" s="13">
        <v>70.620002999999997</v>
      </c>
    </row>
    <row r="102" spans="1:2" x14ac:dyDescent="0.35">
      <c r="A102" s="4">
        <v>45159</v>
      </c>
      <c r="B102" s="13">
        <v>70.529999000000004</v>
      </c>
    </row>
    <row r="103" spans="1:2" x14ac:dyDescent="0.35">
      <c r="A103" s="4">
        <v>45156</v>
      </c>
      <c r="B103" s="13">
        <v>70.870002999999997</v>
      </c>
    </row>
    <row r="104" spans="1:2" x14ac:dyDescent="0.35">
      <c r="A104" s="4">
        <v>45155</v>
      </c>
      <c r="B104" s="13">
        <v>70.720000999999996</v>
      </c>
    </row>
    <row r="105" spans="1:2" x14ac:dyDescent="0.35">
      <c r="A105" s="4">
        <v>45154</v>
      </c>
      <c r="B105" s="13">
        <v>70.790001000000004</v>
      </c>
    </row>
    <row r="106" spans="1:2" x14ac:dyDescent="0.35">
      <c r="A106" s="4">
        <v>45153</v>
      </c>
      <c r="B106" s="13">
        <v>70.989998</v>
      </c>
    </row>
    <row r="107" spans="1:2" x14ac:dyDescent="0.35">
      <c r="A107" s="4">
        <v>45152</v>
      </c>
      <c r="B107" s="13">
        <v>71.150002000000001</v>
      </c>
    </row>
    <row r="108" spans="1:2" x14ac:dyDescent="0.35">
      <c r="A108" s="4">
        <v>45149</v>
      </c>
      <c r="B108" s="13">
        <v>71.239998</v>
      </c>
    </row>
    <row r="109" spans="1:2" x14ac:dyDescent="0.35">
      <c r="A109" s="4">
        <v>45148</v>
      </c>
      <c r="B109" s="13">
        <v>71.470000999999996</v>
      </c>
    </row>
    <row r="110" spans="1:2" x14ac:dyDescent="0.35">
      <c r="A110" s="4">
        <v>45147</v>
      </c>
      <c r="B110" s="13">
        <v>71.870002999999997</v>
      </c>
    </row>
    <row r="111" spans="1:2" x14ac:dyDescent="0.35">
      <c r="A111" s="4">
        <v>45146</v>
      </c>
      <c r="B111" s="13">
        <v>71.849997999999999</v>
      </c>
    </row>
    <row r="112" spans="1:2" x14ac:dyDescent="0.35">
      <c r="A112" s="4">
        <v>45145</v>
      </c>
      <c r="B112" s="13">
        <v>71.589995999999999</v>
      </c>
    </row>
    <row r="113" spans="1:2" x14ac:dyDescent="0.35">
      <c r="A113" s="4">
        <v>45142</v>
      </c>
      <c r="B113" s="13">
        <v>71.699996999999996</v>
      </c>
    </row>
    <row r="114" spans="1:2" x14ac:dyDescent="0.35">
      <c r="A114" s="4">
        <v>45141</v>
      </c>
      <c r="B114" s="13">
        <v>71.110000999999997</v>
      </c>
    </row>
    <row r="115" spans="1:2" x14ac:dyDescent="0.35">
      <c r="A115" s="4">
        <v>45140</v>
      </c>
      <c r="B115" s="13">
        <v>71.550003000000004</v>
      </c>
    </row>
    <row r="116" spans="1:2" x14ac:dyDescent="0.35">
      <c r="A116" s="4">
        <v>45139</v>
      </c>
      <c r="B116" s="13">
        <v>71.779999000000004</v>
      </c>
    </row>
    <row r="117" spans="1:2" x14ac:dyDescent="0.35">
      <c r="A117" s="4">
        <v>45138</v>
      </c>
      <c r="B117" s="13">
        <v>72.419998000000007</v>
      </c>
    </row>
    <row r="118" spans="1:2" x14ac:dyDescent="0.35">
      <c r="A118" s="4">
        <v>45135</v>
      </c>
      <c r="B118" s="13">
        <v>72.290001000000004</v>
      </c>
    </row>
    <row r="119" spans="1:2" x14ac:dyDescent="0.35">
      <c r="A119" s="4">
        <v>45134</v>
      </c>
      <c r="B119" s="13">
        <v>72.040001000000004</v>
      </c>
    </row>
    <row r="120" spans="1:2" x14ac:dyDescent="0.35">
      <c r="A120" s="4">
        <v>45133</v>
      </c>
      <c r="B120" s="13">
        <v>72.660004000000001</v>
      </c>
    </row>
    <row r="121" spans="1:2" x14ac:dyDescent="0.35">
      <c r="A121" s="4">
        <v>45132</v>
      </c>
      <c r="B121" s="13">
        <v>72.419998000000007</v>
      </c>
    </row>
    <row r="122" spans="1:2" x14ac:dyDescent="0.35">
      <c r="A122" s="4">
        <v>45131</v>
      </c>
      <c r="B122" s="13">
        <v>72.5</v>
      </c>
    </row>
    <row r="123" spans="1:2" x14ac:dyDescent="0.35">
      <c r="A123" s="4">
        <v>45128</v>
      </c>
      <c r="B123" s="13">
        <v>72.620002999999997</v>
      </c>
    </row>
    <row r="124" spans="1:2" x14ac:dyDescent="0.35">
      <c r="A124" s="4">
        <v>45127</v>
      </c>
      <c r="B124" s="13">
        <v>72.569999999999993</v>
      </c>
    </row>
    <row r="125" spans="1:2" x14ac:dyDescent="0.35">
      <c r="A125" s="4">
        <v>45126</v>
      </c>
      <c r="B125" s="13">
        <v>72.910004000000001</v>
      </c>
    </row>
    <row r="126" spans="1:2" x14ac:dyDescent="0.35">
      <c r="A126" s="4">
        <v>45125</v>
      </c>
      <c r="B126" s="13">
        <v>72.739998</v>
      </c>
    </row>
    <row r="127" spans="1:2" x14ac:dyDescent="0.35">
      <c r="A127" s="4">
        <v>45124</v>
      </c>
      <c r="B127" s="13">
        <v>72.650002000000001</v>
      </c>
    </row>
    <row r="128" spans="1:2" x14ac:dyDescent="0.35">
      <c r="A128" s="4">
        <v>45121</v>
      </c>
      <c r="B128" s="13">
        <v>72.569999999999993</v>
      </c>
    </row>
    <row r="129" spans="1:2" x14ac:dyDescent="0.35">
      <c r="A129" s="4">
        <v>45120</v>
      </c>
      <c r="B129" s="13">
        <v>72.910004000000001</v>
      </c>
    </row>
    <row r="130" spans="1:2" x14ac:dyDescent="0.35">
      <c r="A130" s="4">
        <v>45119</v>
      </c>
      <c r="B130" s="13">
        <v>72.470000999999996</v>
      </c>
    </row>
    <row r="131" spans="1:2" x14ac:dyDescent="0.35">
      <c r="A131" s="4">
        <v>45118</v>
      </c>
      <c r="B131" s="13">
        <v>71.900002000000001</v>
      </c>
    </row>
    <row r="132" spans="1:2" x14ac:dyDescent="0.35">
      <c r="A132" s="4">
        <v>45117</v>
      </c>
      <c r="B132" s="13">
        <v>71.75</v>
      </c>
    </row>
    <row r="133" spans="1:2" x14ac:dyDescent="0.35">
      <c r="A133" s="4">
        <v>45114</v>
      </c>
      <c r="B133" s="13">
        <v>71.5</v>
      </c>
    </row>
    <row r="134" spans="1:2" x14ac:dyDescent="0.35">
      <c r="A134" s="4">
        <v>45113</v>
      </c>
      <c r="B134" s="13">
        <v>71.540001000000004</v>
      </c>
    </row>
    <row r="135" spans="1:2" x14ac:dyDescent="0.35">
      <c r="A135" s="4">
        <v>45112</v>
      </c>
      <c r="B135" s="13">
        <v>72</v>
      </c>
    </row>
    <row r="136" spans="1:2" x14ac:dyDescent="0.35">
      <c r="A136" s="4">
        <v>45110</v>
      </c>
      <c r="B136" s="13">
        <v>72.300003000000004</v>
      </c>
    </row>
    <row r="137" spans="1:2" x14ac:dyDescent="0.35">
      <c r="A137" s="4">
        <v>45107</v>
      </c>
      <c r="B137" s="13">
        <v>72.690002000000007</v>
      </c>
    </row>
    <row r="138" spans="1:2" x14ac:dyDescent="0.35">
      <c r="A138" s="4">
        <v>45106</v>
      </c>
      <c r="B138" s="13">
        <v>72.440002000000007</v>
      </c>
    </row>
    <row r="139" spans="1:2" x14ac:dyDescent="0.35">
      <c r="A139" s="4">
        <v>45105</v>
      </c>
      <c r="B139" s="13">
        <v>72.989998</v>
      </c>
    </row>
    <row r="140" spans="1:2" x14ac:dyDescent="0.35">
      <c r="A140" s="4">
        <v>45104</v>
      </c>
      <c r="B140" s="13">
        <v>72.760002</v>
      </c>
    </row>
    <row r="141" spans="1:2" x14ac:dyDescent="0.35">
      <c r="A141" s="4">
        <v>45103</v>
      </c>
      <c r="B141" s="13">
        <v>72.900002000000001</v>
      </c>
    </row>
    <row r="142" spans="1:2" x14ac:dyDescent="0.35">
      <c r="A142" s="4">
        <v>45100</v>
      </c>
      <c r="B142" s="13">
        <v>72.809997999999993</v>
      </c>
    </row>
    <row r="143" spans="1:2" x14ac:dyDescent="0.35">
      <c r="A143" s="4">
        <v>45099</v>
      </c>
      <c r="B143" s="13">
        <v>72.599997999999999</v>
      </c>
    </row>
    <row r="144" spans="1:2" x14ac:dyDescent="0.35">
      <c r="A144" s="4">
        <v>45098</v>
      </c>
      <c r="B144" s="13">
        <v>72.949996999999996</v>
      </c>
    </row>
    <row r="145" spans="1:2" x14ac:dyDescent="0.35">
      <c r="A145" s="4">
        <v>45097</v>
      </c>
      <c r="B145" s="13">
        <v>72.830001999999993</v>
      </c>
    </row>
    <row r="146" spans="1:2" x14ac:dyDescent="0.35">
      <c r="A146" s="4">
        <v>45093</v>
      </c>
      <c r="B146" s="13">
        <v>72.730002999999996</v>
      </c>
    </row>
    <row r="147" spans="1:2" x14ac:dyDescent="0.35">
      <c r="A147" s="4">
        <v>45092</v>
      </c>
      <c r="B147" s="13">
        <v>72.889999000000003</v>
      </c>
    </row>
    <row r="148" spans="1:2" x14ac:dyDescent="0.35">
      <c r="A148" s="4">
        <v>45091</v>
      </c>
      <c r="B148" s="13">
        <v>72.440002000000007</v>
      </c>
    </row>
    <row r="149" spans="1:2" x14ac:dyDescent="0.35">
      <c r="A149" s="4">
        <v>45090</v>
      </c>
      <c r="B149" s="13">
        <v>72.379997000000003</v>
      </c>
    </row>
    <row r="150" spans="1:2" x14ac:dyDescent="0.35">
      <c r="A150" s="4">
        <v>45089</v>
      </c>
      <c r="B150" s="13">
        <v>72.699996999999996</v>
      </c>
    </row>
    <row r="151" spans="1:2" x14ac:dyDescent="0.35">
      <c r="A151" s="4">
        <v>45086</v>
      </c>
      <c r="B151" s="13">
        <v>72.550003000000004</v>
      </c>
    </row>
    <row r="152" spans="1:2" x14ac:dyDescent="0.35">
      <c r="A152" s="4">
        <v>45085</v>
      </c>
      <c r="B152" s="13">
        <v>72.699996999999996</v>
      </c>
    </row>
    <row r="153" spans="1:2" x14ac:dyDescent="0.35">
      <c r="A153" s="4">
        <v>45084</v>
      </c>
      <c r="B153" s="13">
        <v>72.339995999999999</v>
      </c>
    </row>
    <row r="154" spans="1:2" x14ac:dyDescent="0.35">
      <c r="A154" s="4">
        <v>45083</v>
      </c>
      <c r="B154" s="13">
        <v>72.75</v>
      </c>
    </row>
    <row r="155" spans="1:2" x14ac:dyDescent="0.35">
      <c r="A155" s="4">
        <v>45082</v>
      </c>
      <c r="B155" s="13">
        <v>72.650002000000001</v>
      </c>
    </row>
    <row r="156" spans="1:2" x14ac:dyDescent="0.35">
      <c r="A156" s="4">
        <v>45079</v>
      </c>
      <c r="B156" s="13">
        <v>72.639999000000003</v>
      </c>
    </row>
    <row r="157" spans="1:2" x14ac:dyDescent="0.35">
      <c r="A157" s="4">
        <v>45078</v>
      </c>
      <c r="B157" s="13">
        <v>73.050003000000004</v>
      </c>
    </row>
    <row r="158" spans="1:2" x14ac:dyDescent="0.35">
      <c r="A158" s="4">
        <v>45077</v>
      </c>
      <c r="B158" s="13">
        <v>73.040001000000004</v>
      </c>
    </row>
    <row r="159" spans="1:2" x14ac:dyDescent="0.35">
      <c r="A159" s="4">
        <v>45076</v>
      </c>
      <c r="B159" s="13">
        <v>72.800003000000004</v>
      </c>
    </row>
    <row r="160" spans="1:2" x14ac:dyDescent="0.35">
      <c r="A160" s="4">
        <v>45072</v>
      </c>
      <c r="B160" s="13">
        <v>72.319999999999993</v>
      </c>
    </row>
    <row r="161" spans="1:2" x14ac:dyDescent="0.35">
      <c r="A161" s="4">
        <v>45071</v>
      </c>
      <c r="B161" s="13">
        <v>72.230002999999996</v>
      </c>
    </row>
    <row r="162" spans="1:2" x14ac:dyDescent="0.35">
      <c r="A162" s="4">
        <v>45070</v>
      </c>
      <c r="B162" s="13">
        <v>72.5</v>
      </c>
    </row>
    <row r="163" spans="1:2" x14ac:dyDescent="0.35">
      <c r="A163" s="4">
        <v>45069</v>
      </c>
      <c r="B163" s="13">
        <v>72.699996999999996</v>
      </c>
    </row>
    <row r="164" spans="1:2" x14ac:dyDescent="0.35">
      <c r="A164" s="4">
        <v>45068</v>
      </c>
      <c r="B164" s="13">
        <v>72.650002000000001</v>
      </c>
    </row>
    <row r="165" spans="1:2" x14ac:dyDescent="0.35">
      <c r="A165" s="4">
        <v>45065</v>
      </c>
      <c r="B165" s="13">
        <v>72.669998000000007</v>
      </c>
    </row>
    <row r="166" spans="1:2" x14ac:dyDescent="0.35">
      <c r="A166" s="4">
        <v>45064</v>
      </c>
      <c r="B166" s="13">
        <v>72.870002999999997</v>
      </c>
    </row>
    <row r="167" spans="1:2" x14ac:dyDescent="0.35">
      <c r="A167" s="4">
        <v>45063</v>
      </c>
      <c r="B167" s="13">
        <v>73.169998000000007</v>
      </c>
    </row>
    <row r="168" spans="1:2" x14ac:dyDescent="0.35">
      <c r="A168" s="4">
        <v>45062</v>
      </c>
      <c r="B168" s="13">
        <v>73.300003000000004</v>
      </c>
    </row>
    <row r="169" spans="1:2" x14ac:dyDescent="0.35">
      <c r="A169" s="4">
        <v>45061</v>
      </c>
      <c r="B169" s="13">
        <v>73.480002999999996</v>
      </c>
    </row>
    <row r="170" spans="1:2" x14ac:dyDescent="0.35">
      <c r="A170" s="4">
        <v>45058</v>
      </c>
      <c r="B170" s="13">
        <v>73.669998000000007</v>
      </c>
    </row>
    <row r="171" spans="1:2" x14ac:dyDescent="0.35">
      <c r="A171" s="4">
        <v>45057</v>
      </c>
      <c r="B171" s="13">
        <v>74.059997999999993</v>
      </c>
    </row>
    <row r="172" spans="1:2" x14ac:dyDescent="0.35">
      <c r="A172" s="4">
        <v>45056</v>
      </c>
      <c r="B172" s="13">
        <v>73.819999999999993</v>
      </c>
    </row>
    <row r="173" spans="1:2" x14ac:dyDescent="0.35">
      <c r="A173" s="4">
        <v>45055</v>
      </c>
      <c r="B173" s="13">
        <v>73.370002999999997</v>
      </c>
    </row>
    <row r="174" spans="1:2" x14ac:dyDescent="0.35">
      <c r="A174" s="4">
        <v>45054</v>
      </c>
      <c r="B174" s="13">
        <v>73.449996999999996</v>
      </c>
    </row>
    <row r="175" spans="1:2" x14ac:dyDescent="0.35">
      <c r="A175" s="4">
        <v>45051</v>
      </c>
      <c r="B175" s="13">
        <v>73.800003000000004</v>
      </c>
    </row>
    <row r="176" spans="1:2" x14ac:dyDescent="0.35">
      <c r="A176" s="4">
        <v>45050</v>
      </c>
      <c r="B176" s="13">
        <v>74.069999999999993</v>
      </c>
    </row>
    <row r="177" spans="1:2" x14ac:dyDescent="0.35">
      <c r="A177" s="4">
        <v>45049</v>
      </c>
      <c r="B177" s="13">
        <v>74.169998000000007</v>
      </c>
    </row>
    <row r="178" spans="1:2" x14ac:dyDescent="0.35">
      <c r="A178" s="4">
        <v>45048</v>
      </c>
      <c r="B178" s="13">
        <v>73.860000999999997</v>
      </c>
    </row>
    <row r="179" spans="1:2" x14ac:dyDescent="0.35">
      <c r="A179" s="4">
        <v>45047</v>
      </c>
      <c r="B179" s="13">
        <v>73.139999000000003</v>
      </c>
    </row>
    <row r="180" spans="1:2" x14ac:dyDescent="0.35">
      <c r="A180" s="4">
        <v>45044</v>
      </c>
      <c r="B180" s="13">
        <v>74.080001999999993</v>
      </c>
    </row>
    <row r="181" spans="1:2" x14ac:dyDescent="0.35">
      <c r="A181" s="4">
        <v>45043</v>
      </c>
      <c r="B181" s="13">
        <v>73.669998000000007</v>
      </c>
    </row>
    <row r="182" spans="1:2" x14ac:dyDescent="0.35">
      <c r="A182" s="4">
        <v>45042</v>
      </c>
      <c r="B182" s="13">
        <v>73.989998</v>
      </c>
    </row>
    <row r="183" spans="1:2" x14ac:dyDescent="0.35">
      <c r="A183" s="4">
        <v>45041</v>
      </c>
      <c r="B183" s="13">
        <v>74.25</v>
      </c>
    </row>
    <row r="184" spans="1:2" x14ac:dyDescent="0.35">
      <c r="A184" s="4">
        <v>45040</v>
      </c>
      <c r="B184" s="13">
        <v>73.769997000000004</v>
      </c>
    </row>
    <row r="185" spans="1:2" x14ac:dyDescent="0.35">
      <c r="A185" s="4">
        <v>45037</v>
      </c>
      <c r="B185" s="13">
        <v>73.480002999999996</v>
      </c>
    </row>
    <row r="186" spans="1:2" x14ac:dyDescent="0.35">
      <c r="A186" s="4">
        <v>45036</v>
      </c>
      <c r="B186" s="13">
        <v>73.610000999999997</v>
      </c>
    </row>
    <row r="187" spans="1:2" x14ac:dyDescent="0.35">
      <c r="A187" s="4">
        <v>45035</v>
      </c>
      <c r="B187" s="13">
        <v>73.290001000000004</v>
      </c>
    </row>
    <row r="188" spans="1:2" x14ac:dyDescent="0.35">
      <c r="A188" s="4">
        <v>45034</v>
      </c>
      <c r="B188" s="13">
        <v>73.389999000000003</v>
      </c>
    </row>
    <row r="189" spans="1:2" x14ac:dyDescent="0.35">
      <c r="A189" s="4">
        <v>45033</v>
      </c>
      <c r="B189" s="13">
        <v>73.279999000000004</v>
      </c>
    </row>
    <row r="190" spans="1:2" x14ac:dyDescent="0.35">
      <c r="A190" s="4">
        <v>45030</v>
      </c>
      <c r="B190" s="13">
        <v>73.680000000000007</v>
      </c>
    </row>
    <row r="191" spans="1:2" x14ac:dyDescent="0.35">
      <c r="A191" s="4">
        <v>45029</v>
      </c>
      <c r="B191" s="13">
        <v>74.010002</v>
      </c>
    </row>
    <row r="192" spans="1:2" x14ac:dyDescent="0.35">
      <c r="A192" s="4">
        <v>45028</v>
      </c>
      <c r="B192" s="13">
        <v>74.050003000000004</v>
      </c>
    </row>
    <row r="193" spans="1:2" x14ac:dyDescent="0.35">
      <c r="A193" s="4">
        <v>45027</v>
      </c>
      <c r="B193" s="13">
        <v>73.970000999999996</v>
      </c>
    </row>
    <row r="194" spans="1:2" x14ac:dyDescent="0.35">
      <c r="A194" s="4">
        <v>45026</v>
      </c>
      <c r="B194" s="13">
        <v>73.940002000000007</v>
      </c>
    </row>
    <row r="195" spans="1:2" x14ac:dyDescent="0.35">
      <c r="A195" s="4">
        <v>45022</v>
      </c>
      <c r="B195" s="13">
        <v>74.440002000000007</v>
      </c>
    </row>
    <row r="196" spans="1:2" x14ac:dyDescent="0.35">
      <c r="A196" s="4">
        <v>45021</v>
      </c>
      <c r="B196" s="13">
        <v>74.459998999999996</v>
      </c>
    </row>
    <row r="197" spans="1:2" x14ac:dyDescent="0.35">
      <c r="A197" s="4">
        <v>45020</v>
      </c>
      <c r="B197" s="13">
        <v>74.260002</v>
      </c>
    </row>
    <row r="198" spans="1:2" x14ac:dyDescent="0.35">
      <c r="A198" s="4">
        <v>45019</v>
      </c>
      <c r="B198" s="13">
        <v>73.959998999999996</v>
      </c>
    </row>
    <row r="199" spans="1:2" x14ac:dyDescent="0.35">
      <c r="A199" s="4">
        <v>45016</v>
      </c>
      <c r="B199" s="13">
        <v>73.830001999999993</v>
      </c>
    </row>
    <row r="200" spans="1:2" x14ac:dyDescent="0.35">
      <c r="A200" s="4">
        <v>45015</v>
      </c>
      <c r="B200" s="13">
        <v>73.449996999999996</v>
      </c>
    </row>
    <row r="201" spans="1:2" x14ac:dyDescent="0.35">
      <c r="A201" s="4">
        <v>45014</v>
      </c>
      <c r="B201" s="13">
        <v>73.349997999999999</v>
      </c>
    </row>
    <row r="202" spans="1:2" x14ac:dyDescent="0.35">
      <c r="A202" s="4">
        <v>45013</v>
      </c>
      <c r="B202" s="13">
        <v>73.269997000000004</v>
      </c>
    </row>
    <row r="203" spans="1:2" x14ac:dyDescent="0.35">
      <c r="A203" s="4">
        <v>45012</v>
      </c>
      <c r="B203" s="13">
        <v>73.400002000000001</v>
      </c>
    </row>
    <row r="204" spans="1:2" x14ac:dyDescent="0.35">
      <c r="A204" s="4">
        <v>45009</v>
      </c>
      <c r="B204" s="13">
        <v>74.169998000000007</v>
      </c>
    </row>
    <row r="205" spans="1:2" x14ac:dyDescent="0.35">
      <c r="A205" s="4">
        <v>45008</v>
      </c>
      <c r="B205" s="13">
        <v>74.019997000000004</v>
      </c>
    </row>
    <row r="206" spans="1:2" x14ac:dyDescent="0.35">
      <c r="A206" s="4">
        <v>45007</v>
      </c>
      <c r="B206" s="13">
        <v>73.849997999999999</v>
      </c>
    </row>
    <row r="207" spans="1:2" x14ac:dyDescent="0.35">
      <c r="A207" s="4">
        <v>45006</v>
      </c>
      <c r="B207" s="13">
        <v>73.199996999999996</v>
      </c>
    </row>
    <row r="208" spans="1:2" x14ac:dyDescent="0.35">
      <c r="A208" s="4">
        <v>45005</v>
      </c>
      <c r="B208" s="13">
        <v>73.400002000000001</v>
      </c>
    </row>
    <row r="209" spans="1:2" x14ac:dyDescent="0.35">
      <c r="A209" s="4">
        <v>45002</v>
      </c>
      <c r="B209" s="13">
        <v>73.720000999999996</v>
      </c>
    </row>
    <row r="210" spans="1:2" x14ac:dyDescent="0.35">
      <c r="A210" s="4">
        <v>45001</v>
      </c>
      <c r="B210" s="13">
        <v>73.190002000000007</v>
      </c>
    </row>
    <row r="211" spans="1:2" x14ac:dyDescent="0.35">
      <c r="A211" s="4">
        <v>45000</v>
      </c>
      <c r="B211" s="13">
        <v>73.540001000000004</v>
      </c>
    </row>
    <row r="212" spans="1:2" x14ac:dyDescent="0.35">
      <c r="A212" s="4">
        <v>44999</v>
      </c>
      <c r="B212" s="13">
        <v>72.790001000000004</v>
      </c>
    </row>
    <row r="213" spans="1:2" x14ac:dyDescent="0.35">
      <c r="A213" s="4">
        <v>44998</v>
      </c>
      <c r="B213" s="13">
        <v>73.25</v>
      </c>
    </row>
    <row r="214" spans="1:2" x14ac:dyDescent="0.35">
      <c r="A214" s="4">
        <v>44995</v>
      </c>
      <c r="B214" s="13">
        <v>72.669998000000007</v>
      </c>
    </row>
    <row r="215" spans="1:2" x14ac:dyDescent="0.35">
      <c r="A215" s="4">
        <v>44994</v>
      </c>
      <c r="B215" s="13">
        <v>71.809997999999993</v>
      </c>
    </row>
    <row r="216" spans="1:2" x14ac:dyDescent="0.35">
      <c r="A216" s="4">
        <v>44993</v>
      </c>
      <c r="B216" s="13">
        <v>71.569999999999993</v>
      </c>
    </row>
    <row r="217" spans="1:2" x14ac:dyDescent="0.35">
      <c r="A217" s="4">
        <v>44992</v>
      </c>
      <c r="B217" s="13">
        <v>71.629997000000003</v>
      </c>
    </row>
    <row r="218" spans="1:2" x14ac:dyDescent="0.35">
      <c r="A218" s="4">
        <v>44991</v>
      </c>
      <c r="B218" s="13">
        <v>71.709998999999996</v>
      </c>
    </row>
    <row r="219" spans="1:2" x14ac:dyDescent="0.35">
      <c r="A219" s="4">
        <v>44988</v>
      </c>
      <c r="B219" s="13">
        <v>71.879997000000003</v>
      </c>
    </row>
    <row r="220" spans="1:2" x14ac:dyDescent="0.35">
      <c r="A220" s="4">
        <v>44987</v>
      </c>
      <c r="B220" s="13">
        <v>71.330001999999993</v>
      </c>
    </row>
    <row r="221" spans="1:2" x14ac:dyDescent="0.35">
      <c r="A221" s="4">
        <v>44986</v>
      </c>
      <c r="B221" s="13">
        <v>71.480002999999996</v>
      </c>
    </row>
    <row r="222" spans="1:2" x14ac:dyDescent="0.35">
      <c r="A222" s="4">
        <v>44985</v>
      </c>
      <c r="B222" s="13">
        <v>72.069999999999993</v>
      </c>
    </row>
    <row r="223" spans="1:2" x14ac:dyDescent="0.35">
      <c r="A223" s="4">
        <v>44984</v>
      </c>
      <c r="B223" s="13">
        <v>72.050003000000004</v>
      </c>
    </row>
    <row r="224" spans="1:2" x14ac:dyDescent="0.35">
      <c r="A224" s="4">
        <v>44981</v>
      </c>
      <c r="B224" s="13">
        <v>71.930000000000007</v>
      </c>
    </row>
    <row r="225" spans="1:2" x14ac:dyDescent="0.35">
      <c r="A225" s="4">
        <v>44980</v>
      </c>
      <c r="B225" s="13">
        <v>72.330001999999993</v>
      </c>
    </row>
    <row r="226" spans="1:2" x14ac:dyDescent="0.35">
      <c r="A226" s="4">
        <v>44979</v>
      </c>
      <c r="B226" s="13">
        <v>72.069999999999993</v>
      </c>
    </row>
    <row r="227" spans="1:2" x14ac:dyDescent="0.35">
      <c r="A227" s="4">
        <v>44978</v>
      </c>
      <c r="B227" s="13">
        <v>71.910004000000001</v>
      </c>
    </row>
    <row r="228" spans="1:2" x14ac:dyDescent="0.35">
      <c r="A228" s="4">
        <v>44974</v>
      </c>
      <c r="B228" s="13">
        <v>72.540001000000004</v>
      </c>
    </row>
    <row r="229" spans="1:2" x14ac:dyDescent="0.35">
      <c r="A229" s="4">
        <v>44973</v>
      </c>
      <c r="B229" s="13">
        <v>72.379997000000003</v>
      </c>
    </row>
    <row r="230" spans="1:2" x14ac:dyDescent="0.35">
      <c r="A230" s="4">
        <v>44972</v>
      </c>
      <c r="B230" s="13">
        <v>72.660004000000001</v>
      </c>
    </row>
    <row r="231" spans="1:2" x14ac:dyDescent="0.35">
      <c r="A231" s="4">
        <v>44971</v>
      </c>
      <c r="B231" s="13">
        <v>72.819999999999993</v>
      </c>
    </row>
    <row r="232" spans="1:2" x14ac:dyDescent="0.35">
      <c r="A232" s="4">
        <v>44970</v>
      </c>
      <c r="B232" s="13">
        <v>73.069999999999993</v>
      </c>
    </row>
    <row r="233" spans="1:2" x14ac:dyDescent="0.35">
      <c r="A233" s="4">
        <v>44967</v>
      </c>
      <c r="B233" s="13">
        <v>72.870002999999997</v>
      </c>
    </row>
    <row r="234" spans="1:2" x14ac:dyDescent="0.35">
      <c r="A234" s="4">
        <v>44966</v>
      </c>
      <c r="B234" s="13">
        <v>73.180000000000007</v>
      </c>
    </row>
    <row r="235" spans="1:2" x14ac:dyDescent="0.35">
      <c r="A235" s="4">
        <v>44965</v>
      </c>
      <c r="B235" s="13">
        <v>73.480002999999996</v>
      </c>
    </row>
    <row r="236" spans="1:2" x14ac:dyDescent="0.35">
      <c r="A236" s="4">
        <v>44964</v>
      </c>
      <c r="B236" s="13">
        <v>73.349997999999999</v>
      </c>
    </row>
    <row r="237" spans="1:2" x14ac:dyDescent="0.35">
      <c r="A237" s="4">
        <v>44963</v>
      </c>
      <c r="B237" s="13">
        <v>73.449996999999996</v>
      </c>
    </row>
    <row r="238" spans="1:2" x14ac:dyDescent="0.35">
      <c r="A238" s="4">
        <v>44960</v>
      </c>
      <c r="B238" s="13">
        <v>73.910004000000001</v>
      </c>
    </row>
    <row r="239" spans="1:2" x14ac:dyDescent="0.35">
      <c r="A239" s="4">
        <v>44959</v>
      </c>
      <c r="B239" s="13">
        <v>74.569999999999993</v>
      </c>
    </row>
    <row r="240" spans="1:2" x14ac:dyDescent="0.35">
      <c r="A240" s="4">
        <v>44958</v>
      </c>
      <c r="B240" s="13">
        <v>74.519997000000004</v>
      </c>
    </row>
    <row r="241" spans="1:2" x14ac:dyDescent="0.35">
      <c r="A241" s="4">
        <v>44957</v>
      </c>
      <c r="B241" s="13">
        <v>74.220000999999996</v>
      </c>
    </row>
    <row r="242" spans="1:2" x14ac:dyDescent="0.35">
      <c r="A242" s="4">
        <v>44956</v>
      </c>
      <c r="B242" s="13">
        <v>73.879997000000003</v>
      </c>
    </row>
    <row r="243" spans="1:2" x14ac:dyDescent="0.35">
      <c r="A243" s="4">
        <v>44953</v>
      </c>
      <c r="B243" s="13">
        <v>74.089995999999999</v>
      </c>
    </row>
    <row r="244" spans="1:2" x14ac:dyDescent="0.35">
      <c r="A244" s="4">
        <v>44952</v>
      </c>
      <c r="B244" s="13">
        <v>74.169998000000007</v>
      </c>
    </row>
    <row r="245" spans="1:2" x14ac:dyDescent="0.35">
      <c r="A245" s="4">
        <v>44951</v>
      </c>
      <c r="B245" s="13">
        <v>74.309997999999993</v>
      </c>
    </row>
    <row r="246" spans="1:2" x14ac:dyDescent="0.35">
      <c r="A246" s="4">
        <v>44950</v>
      </c>
      <c r="B246" s="13">
        <v>74.220000999999996</v>
      </c>
    </row>
    <row r="247" spans="1:2" x14ac:dyDescent="0.35">
      <c r="A247" s="4">
        <v>44949</v>
      </c>
      <c r="B247" s="13">
        <v>73.889999000000003</v>
      </c>
    </row>
    <row r="248" spans="1:2" x14ac:dyDescent="0.35">
      <c r="A248" s="4">
        <v>44946</v>
      </c>
      <c r="B248" s="13">
        <v>74.069999999999993</v>
      </c>
    </row>
    <row r="249" spans="1:2" x14ac:dyDescent="0.35">
      <c r="A249" s="4">
        <v>44945</v>
      </c>
      <c r="B249" s="13">
        <v>74.400002000000001</v>
      </c>
    </row>
    <row r="250" spans="1:2" x14ac:dyDescent="0.35">
      <c r="A250" s="4">
        <v>44944</v>
      </c>
      <c r="B250" s="13">
        <v>74.550003000000004</v>
      </c>
    </row>
    <row r="251" spans="1:2" x14ac:dyDescent="0.35">
      <c r="A251" s="4">
        <v>44943</v>
      </c>
      <c r="B251" s="13">
        <v>73.870002999999997</v>
      </c>
    </row>
    <row r="252" spans="1:2" x14ac:dyDescent="0.35">
      <c r="A252" s="4">
        <v>44939</v>
      </c>
      <c r="B252" s="13">
        <v>73.970000999999996</v>
      </c>
    </row>
    <row r="253" spans="1:2" x14ac:dyDescent="0.35">
      <c r="A253" s="4">
        <v>44938</v>
      </c>
      <c r="B253" s="13">
        <v>74.220000999999996</v>
      </c>
    </row>
    <row r="254" spans="1:2" x14ac:dyDescent="0.35">
      <c r="A254" s="4">
        <v>44937</v>
      </c>
      <c r="B254" s="13">
        <v>73.650002000000001</v>
      </c>
    </row>
    <row r="255" spans="1:2" x14ac:dyDescent="0.35">
      <c r="A255" s="4">
        <v>44936</v>
      </c>
      <c r="B255" s="13">
        <v>73.260002</v>
      </c>
    </row>
    <row r="256" spans="1:2" x14ac:dyDescent="0.35">
      <c r="A256" s="4">
        <v>44935</v>
      </c>
      <c r="B256" s="13">
        <v>73.550003000000004</v>
      </c>
    </row>
    <row r="257" spans="1:2" x14ac:dyDescent="0.35">
      <c r="A257" s="4">
        <v>44932</v>
      </c>
      <c r="B257" s="13">
        <v>73.349997999999999</v>
      </c>
    </row>
    <row r="258" spans="1:2" x14ac:dyDescent="0.35">
      <c r="A258" s="4">
        <v>44931</v>
      </c>
      <c r="B258" s="13">
        <v>72.550003000000004</v>
      </c>
    </row>
    <row r="259" spans="1:2" x14ac:dyDescent="0.35">
      <c r="A259" s="4">
        <v>44930</v>
      </c>
      <c r="B259" s="13">
        <v>72.629997000000003</v>
      </c>
    </row>
    <row r="260" spans="1:2" x14ac:dyDescent="0.35">
      <c r="A260" s="4">
        <v>44929</v>
      </c>
      <c r="B260" s="13">
        <v>72.220000999999996</v>
      </c>
    </row>
    <row r="261" spans="1:2" x14ac:dyDescent="0.35">
      <c r="A261" s="4">
        <v>44925</v>
      </c>
      <c r="B261" s="13">
        <v>71.839995999999999</v>
      </c>
    </row>
    <row r="262" spans="1:2" x14ac:dyDescent="0.35">
      <c r="A262" s="4">
        <v>44924</v>
      </c>
      <c r="B262" s="13">
        <v>72.139999000000003</v>
      </c>
    </row>
    <row r="263" spans="1:2" x14ac:dyDescent="0.35">
      <c r="A263" s="4">
        <v>44923</v>
      </c>
      <c r="B263" s="13">
        <v>71.870002999999997</v>
      </c>
    </row>
    <row r="264" spans="1:2" x14ac:dyDescent="0.35">
      <c r="A264" s="4">
        <v>44922</v>
      </c>
      <c r="B264" s="13">
        <v>71.970000999999996</v>
      </c>
    </row>
    <row r="265" spans="1:2" x14ac:dyDescent="0.35">
      <c r="A265" s="4">
        <v>44918</v>
      </c>
      <c r="B265" s="13">
        <v>72.529999000000004</v>
      </c>
    </row>
    <row r="266" spans="1:2" x14ac:dyDescent="0.35">
      <c r="A266" s="4">
        <v>44917</v>
      </c>
      <c r="B266" s="13">
        <v>72.930000000000007</v>
      </c>
    </row>
    <row r="267" spans="1:2" x14ac:dyDescent="0.35">
      <c r="A267" s="4">
        <v>44916</v>
      </c>
      <c r="B267" s="13">
        <v>72.940002000000007</v>
      </c>
    </row>
    <row r="268" spans="1:2" x14ac:dyDescent="0.35">
      <c r="A268" s="4">
        <v>44915</v>
      </c>
      <c r="B268" s="13">
        <v>72.769997000000004</v>
      </c>
    </row>
    <row r="269" spans="1:2" x14ac:dyDescent="0.35">
      <c r="A269" s="4">
        <v>44914</v>
      </c>
      <c r="B269" s="13">
        <v>73.25</v>
      </c>
    </row>
    <row r="270" spans="1:2" x14ac:dyDescent="0.35">
      <c r="A270" s="4">
        <v>44911</v>
      </c>
      <c r="B270" s="13">
        <v>73.690002000000007</v>
      </c>
    </row>
    <row r="271" spans="1:2" x14ac:dyDescent="0.35">
      <c r="A271" s="4">
        <v>44910</v>
      </c>
      <c r="B271" s="13">
        <v>73.879997000000003</v>
      </c>
    </row>
    <row r="272" spans="1:2" x14ac:dyDescent="0.35">
      <c r="A272" s="4">
        <v>44909</v>
      </c>
      <c r="B272" s="13">
        <v>73.839995999999999</v>
      </c>
    </row>
    <row r="273" spans="1:2" x14ac:dyDescent="0.35">
      <c r="A273" s="4">
        <v>44908</v>
      </c>
      <c r="B273" s="13">
        <v>73.660004000000001</v>
      </c>
    </row>
    <row r="274" spans="1:2" x14ac:dyDescent="0.35">
      <c r="A274" s="4">
        <v>44907</v>
      </c>
      <c r="B274" s="13">
        <v>73.160004000000001</v>
      </c>
    </row>
    <row r="275" spans="1:2" x14ac:dyDescent="0.35">
      <c r="A275" s="4">
        <v>44904</v>
      </c>
      <c r="B275" s="13">
        <v>73.160004000000001</v>
      </c>
    </row>
    <row r="276" spans="1:2" x14ac:dyDescent="0.35">
      <c r="A276" s="4">
        <v>44903</v>
      </c>
      <c r="B276" s="13">
        <v>73.589995999999999</v>
      </c>
    </row>
    <row r="277" spans="1:2" x14ac:dyDescent="0.35">
      <c r="A277" s="4">
        <v>44902</v>
      </c>
      <c r="B277" s="13">
        <v>73.800003000000004</v>
      </c>
    </row>
    <row r="278" spans="1:2" x14ac:dyDescent="0.35">
      <c r="A278" s="4">
        <v>44901</v>
      </c>
      <c r="B278" s="13">
        <v>73.160004000000001</v>
      </c>
    </row>
    <row r="279" spans="1:2" x14ac:dyDescent="0.35">
      <c r="A279" s="4">
        <v>44900</v>
      </c>
      <c r="B279" s="13">
        <v>72.919998000000007</v>
      </c>
    </row>
    <row r="280" spans="1:2" x14ac:dyDescent="0.35">
      <c r="A280" s="4">
        <v>44897</v>
      </c>
      <c r="B280" s="13">
        <v>73.5</v>
      </c>
    </row>
    <row r="281" spans="1:2" x14ac:dyDescent="0.35">
      <c r="A281" s="4">
        <v>44896</v>
      </c>
      <c r="B281" s="13">
        <v>73.199996999999996</v>
      </c>
    </row>
    <row r="282" spans="1:2" x14ac:dyDescent="0.35">
      <c r="A282" s="4">
        <v>44895</v>
      </c>
      <c r="B282" s="13">
        <v>72.760002</v>
      </c>
    </row>
    <row r="283" spans="1:2" x14ac:dyDescent="0.35">
      <c r="A283" s="4">
        <v>44894</v>
      </c>
      <c r="B283" s="13">
        <v>72.199996999999996</v>
      </c>
    </row>
    <row r="284" spans="1:2" x14ac:dyDescent="0.35">
      <c r="A284" s="10">
        <v>44893</v>
      </c>
      <c r="B284" s="10">
        <v>72.470000999999996</v>
      </c>
    </row>
    <row r="285" spans="1:2" x14ac:dyDescent="0.35">
      <c r="A285" s="10">
        <v>44890</v>
      </c>
      <c r="B285" s="10">
        <v>72.559997999999993</v>
      </c>
    </row>
    <row r="286" spans="1:2" x14ac:dyDescent="0.35">
      <c r="A286" s="10">
        <v>44888</v>
      </c>
      <c r="B286" s="10">
        <v>72.559997999999993</v>
      </c>
    </row>
    <row r="287" spans="1:2" x14ac:dyDescent="0.35">
      <c r="A287" s="10">
        <v>44887</v>
      </c>
      <c r="B287" s="10">
        <v>72.120002999999997</v>
      </c>
    </row>
    <row r="288" spans="1:2" x14ac:dyDescent="0.35">
      <c r="A288" s="10">
        <v>44886</v>
      </c>
      <c r="B288" s="10">
        <v>71.75</v>
      </c>
    </row>
    <row r="289" spans="1:2" x14ac:dyDescent="0.35">
      <c r="A289" s="10">
        <v>44883</v>
      </c>
      <c r="B289" s="10">
        <v>71.75</v>
      </c>
    </row>
    <row r="290" spans="1:2" x14ac:dyDescent="0.35">
      <c r="A290" s="10">
        <v>44882</v>
      </c>
      <c r="B290" s="10">
        <v>71.870002999999997</v>
      </c>
    </row>
    <row r="291" spans="1:2" x14ac:dyDescent="0.35">
      <c r="A291" s="10">
        <v>44881</v>
      </c>
      <c r="B291" s="10">
        <v>72.169998000000007</v>
      </c>
    </row>
    <row r="292" spans="1:2" x14ac:dyDescent="0.35">
      <c r="A292" s="10">
        <v>44880</v>
      </c>
      <c r="B292" s="10">
        <v>71.760002</v>
      </c>
    </row>
    <row r="293" spans="1:2" x14ac:dyDescent="0.35">
      <c r="A293" s="10">
        <v>44879</v>
      </c>
      <c r="B293" s="10">
        <v>71.260002</v>
      </c>
    </row>
    <row r="294" spans="1:2" x14ac:dyDescent="0.35">
      <c r="A294" s="10">
        <v>44876</v>
      </c>
      <c r="B294" s="10">
        <v>71.489998</v>
      </c>
    </row>
    <row r="295" spans="1:2" x14ac:dyDescent="0.35">
      <c r="A295" s="10">
        <v>44875</v>
      </c>
      <c r="B295" s="10">
        <v>71.489998</v>
      </c>
    </row>
    <row r="296" spans="1:2" x14ac:dyDescent="0.35">
      <c r="A296" s="10">
        <v>44874</v>
      </c>
      <c r="B296" s="10">
        <v>70.040001000000004</v>
      </c>
    </row>
    <row r="297" spans="1:2" x14ac:dyDescent="0.35">
      <c r="A297" s="10">
        <v>44873</v>
      </c>
      <c r="B297" s="10">
        <v>69.940002000000007</v>
      </c>
    </row>
    <row r="298" spans="1:2" x14ac:dyDescent="0.35">
      <c r="A298" s="10">
        <v>44872</v>
      </c>
      <c r="B298" s="10">
        <v>69.629997000000003</v>
      </c>
    </row>
    <row r="299" spans="1:2" x14ac:dyDescent="0.35">
      <c r="A299" s="10">
        <v>44869</v>
      </c>
      <c r="B299" s="10">
        <v>69.900002000000001</v>
      </c>
    </row>
    <row r="300" spans="1:2" x14ac:dyDescent="0.35">
      <c r="A300" s="10">
        <v>44868</v>
      </c>
      <c r="B300" s="10">
        <v>69.879997000000003</v>
      </c>
    </row>
    <row r="301" spans="1:2" x14ac:dyDescent="0.35">
      <c r="A301" s="10">
        <v>44867</v>
      </c>
      <c r="B301" s="10">
        <v>70.150002000000001</v>
      </c>
    </row>
    <row r="302" spans="1:2" x14ac:dyDescent="0.35">
      <c r="A302" s="10">
        <v>44866</v>
      </c>
      <c r="B302" s="10">
        <v>70.260002</v>
      </c>
    </row>
    <row r="303" spans="1:2" x14ac:dyDescent="0.35">
      <c r="A303" s="10">
        <v>44865</v>
      </c>
      <c r="B303" s="10">
        <v>70.349997999999999</v>
      </c>
    </row>
    <row r="304" spans="1:2" x14ac:dyDescent="0.35">
      <c r="A304" s="10">
        <v>44862</v>
      </c>
      <c r="B304" s="10">
        <v>70.569999999999993</v>
      </c>
    </row>
    <row r="305" spans="1:2" x14ac:dyDescent="0.35">
      <c r="A305" s="10">
        <v>44861</v>
      </c>
      <c r="B305" s="10">
        <v>70.709998999999996</v>
      </c>
    </row>
    <row r="306" spans="1:2" x14ac:dyDescent="0.35">
      <c r="A306" s="10">
        <v>44860</v>
      </c>
      <c r="B306" s="10">
        <v>70.339995999999999</v>
      </c>
    </row>
    <row r="307" spans="1:2" x14ac:dyDescent="0.35">
      <c r="A307" s="10">
        <v>44859</v>
      </c>
      <c r="B307" s="10">
        <v>70.059997999999993</v>
      </c>
    </row>
    <row r="308" spans="1:2" x14ac:dyDescent="0.35">
      <c r="A308" s="10">
        <v>44858</v>
      </c>
      <c r="B308" s="10">
        <v>69.400002000000001</v>
      </c>
    </row>
    <row r="309" spans="1:2" x14ac:dyDescent="0.35">
      <c r="A309" s="10">
        <v>44855</v>
      </c>
      <c r="B309" s="10">
        <v>69.5</v>
      </c>
    </row>
    <row r="310" spans="1:2" x14ac:dyDescent="0.35">
      <c r="A310" s="10">
        <v>44854</v>
      </c>
      <c r="B310" s="10">
        <v>69.379997000000003</v>
      </c>
    </row>
    <row r="311" spans="1:2" x14ac:dyDescent="0.35">
      <c r="A311" s="10">
        <v>44853</v>
      </c>
      <c r="B311" s="10">
        <v>69.849997999999999</v>
      </c>
    </row>
    <row r="312" spans="1:2" x14ac:dyDescent="0.35">
      <c r="A312" s="10">
        <v>44852</v>
      </c>
      <c r="B312" s="10">
        <v>70.430000000000007</v>
      </c>
    </row>
    <row r="313" spans="1:2" x14ac:dyDescent="0.35">
      <c r="A313" s="10">
        <v>44851</v>
      </c>
      <c r="B313" s="10">
        <v>70.269997000000004</v>
      </c>
    </row>
    <row r="314" spans="1:2" x14ac:dyDescent="0.35">
      <c r="A314" s="10">
        <v>44848</v>
      </c>
      <c r="B314" s="10">
        <v>70.120002999999997</v>
      </c>
    </row>
    <row r="315" spans="1:2" x14ac:dyDescent="0.35">
      <c r="A315" s="10">
        <v>44847</v>
      </c>
      <c r="B315" s="10">
        <v>70.459998999999996</v>
      </c>
    </row>
    <row r="316" spans="1:2" x14ac:dyDescent="0.35">
      <c r="A316" s="10">
        <v>44846</v>
      </c>
      <c r="B316" s="10">
        <v>70.709998999999996</v>
      </c>
    </row>
    <row r="317" spans="1:2" x14ac:dyDescent="0.35">
      <c r="A317" s="10">
        <v>44845</v>
      </c>
      <c r="B317" s="10">
        <v>70.629997000000003</v>
      </c>
    </row>
    <row r="318" spans="1:2" x14ac:dyDescent="0.35">
      <c r="A318" s="10">
        <v>44844</v>
      </c>
      <c r="B318" s="10">
        <v>70.610000999999997</v>
      </c>
    </row>
    <row r="319" spans="1:2" x14ac:dyDescent="0.35">
      <c r="A319" s="10">
        <v>44841</v>
      </c>
      <c r="B319" s="10">
        <v>70.930000000000007</v>
      </c>
    </row>
    <row r="320" spans="1:2" x14ac:dyDescent="0.35">
      <c r="A320" s="10">
        <v>44840</v>
      </c>
      <c r="B320" s="10">
        <v>71.300003000000004</v>
      </c>
    </row>
    <row r="321" spans="1:2" x14ac:dyDescent="0.35">
      <c r="A321" s="10">
        <v>44839</v>
      </c>
      <c r="B321" s="10">
        <v>71.569999999999993</v>
      </c>
    </row>
    <row r="322" spans="1:2" x14ac:dyDescent="0.35">
      <c r="A322" s="10">
        <v>44838</v>
      </c>
      <c r="B322" s="10">
        <v>71.949996999999996</v>
      </c>
    </row>
    <row r="323" spans="1:2" x14ac:dyDescent="0.35">
      <c r="A323" s="10">
        <v>44837</v>
      </c>
      <c r="B323" s="10">
        <v>71.769997000000004</v>
      </c>
    </row>
    <row r="324" spans="1:2" x14ac:dyDescent="0.35">
      <c r="A324" s="10">
        <v>44834</v>
      </c>
      <c r="B324" s="10">
        <v>71.330001999999993</v>
      </c>
    </row>
    <row r="325" spans="1:2" x14ac:dyDescent="0.35">
      <c r="A325" s="10">
        <v>44833</v>
      </c>
      <c r="B325" s="10">
        <v>71.5</v>
      </c>
    </row>
    <row r="326" spans="1:2" x14ac:dyDescent="0.35">
      <c r="A326" s="10">
        <v>44832</v>
      </c>
      <c r="B326" s="10">
        <v>71.870002999999997</v>
      </c>
    </row>
    <row r="327" spans="1:2" x14ac:dyDescent="0.35">
      <c r="A327" s="10">
        <v>44831</v>
      </c>
      <c r="B327" s="10">
        <v>70.769997000000004</v>
      </c>
    </row>
    <row r="328" spans="1:2" x14ac:dyDescent="0.35">
      <c r="A328" s="10">
        <v>44830</v>
      </c>
      <c r="B328" s="10">
        <v>71.080001999999993</v>
      </c>
    </row>
    <row r="329" spans="1:2" x14ac:dyDescent="0.35">
      <c r="A329" s="10">
        <v>44827</v>
      </c>
      <c r="B329" s="10">
        <v>72</v>
      </c>
    </row>
    <row r="330" spans="1:2" x14ac:dyDescent="0.35">
      <c r="A330" s="10">
        <v>44826</v>
      </c>
      <c r="B330" s="10">
        <v>72.199996999999996</v>
      </c>
    </row>
    <row r="331" spans="1:2" x14ac:dyDescent="0.35">
      <c r="A331" s="10">
        <v>44825</v>
      </c>
      <c r="B331" s="10">
        <v>72.949996999999996</v>
      </c>
    </row>
    <row r="332" spans="1:2" x14ac:dyDescent="0.35">
      <c r="A332" s="10">
        <v>44824</v>
      </c>
      <c r="B332" s="10">
        <v>72.75</v>
      </c>
    </row>
    <row r="333" spans="1:2" x14ac:dyDescent="0.35">
      <c r="A333" s="10">
        <v>44823</v>
      </c>
      <c r="B333" s="10">
        <v>73.110000999999997</v>
      </c>
    </row>
    <row r="334" spans="1:2" x14ac:dyDescent="0.35">
      <c r="A334" s="10">
        <v>44820</v>
      </c>
      <c r="B334" s="10">
        <v>73.160004000000001</v>
      </c>
    </row>
    <row r="335" spans="1:2" x14ac:dyDescent="0.35">
      <c r="A335" s="10">
        <v>44819</v>
      </c>
      <c r="B335" s="10">
        <v>73.239998</v>
      </c>
    </row>
    <row r="336" spans="1:2" x14ac:dyDescent="0.35">
      <c r="A336" s="10">
        <v>44818</v>
      </c>
      <c r="B336" s="10">
        <v>73.459998999999996</v>
      </c>
    </row>
    <row r="337" spans="1:2" x14ac:dyDescent="0.35">
      <c r="A337" s="10">
        <v>44817</v>
      </c>
      <c r="B337" s="10">
        <v>73.370002999999997</v>
      </c>
    </row>
    <row r="338" spans="1:2" x14ac:dyDescent="0.35">
      <c r="A338" s="10">
        <v>44816</v>
      </c>
      <c r="B338" s="10">
        <v>73.739998</v>
      </c>
    </row>
    <row r="339" spans="1:2" x14ac:dyDescent="0.35">
      <c r="A339" s="10">
        <v>44813</v>
      </c>
      <c r="B339" s="10">
        <v>73.830001999999993</v>
      </c>
    </row>
    <row r="340" spans="1:2" x14ac:dyDescent="0.35">
      <c r="A340" s="10">
        <v>44812</v>
      </c>
      <c r="B340" s="10">
        <v>73.860000999999997</v>
      </c>
    </row>
    <row r="341" spans="1:2" x14ac:dyDescent="0.35">
      <c r="A341" s="10">
        <v>44811</v>
      </c>
      <c r="B341" s="10">
        <v>74.089995999999999</v>
      </c>
    </row>
    <row r="342" spans="1:2" x14ac:dyDescent="0.35">
      <c r="A342" s="10">
        <v>44810</v>
      </c>
      <c r="B342" s="10">
        <v>73.559997999999993</v>
      </c>
    </row>
    <row r="343" spans="1:2" x14ac:dyDescent="0.35">
      <c r="A343" s="10">
        <v>44806</v>
      </c>
      <c r="B343" s="10">
        <v>74.230002999999996</v>
      </c>
    </row>
    <row r="344" spans="1:2" x14ac:dyDescent="0.35">
      <c r="A344" s="10">
        <v>44805</v>
      </c>
      <c r="B344" s="10">
        <v>74.040001000000004</v>
      </c>
    </row>
    <row r="345" spans="1:2" x14ac:dyDescent="0.35">
      <c r="A345" s="10">
        <v>44804</v>
      </c>
      <c r="B345" s="10">
        <v>74.599997999999999</v>
      </c>
    </row>
    <row r="346" spans="1:2" x14ac:dyDescent="0.35">
      <c r="A346" s="10">
        <v>44803</v>
      </c>
      <c r="B346" s="10">
        <v>74.910004000000001</v>
      </c>
    </row>
    <row r="347" spans="1:2" x14ac:dyDescent="0.35">
      <c r="A347" s="10">
        <v>44802</v>
      </c>
      <c r="B347" s="10">
        <v>74.849997999999999</v>
      </c>
    </row>
    <row r="348" spans="1:2" x14ac:dyDescent="0.35">
      <c r="A348" s="10">
        <v>44799</v>
      </c>
      <c r="B348" s="10">
        <v>75.190002000000007</v>
      </c>
    </row>
    <row r="349" spans="1:2" x14ac:dyDescent="0.35">
      <c r="A349" s="10">
        <v>44798</v>
      </c>
      <c r="B349" s="10">
        <v>75.339995999999999</v>
      </c>
    </row>
    <row r="350" spans="1:2" x14ac:dyDescent="0.35">
      <c r="A350" s="10">
        <v>44797</v>
      </c>
      <c r="B350" s="10">
        <v>74.930000000000007</v>
      </c>
    </row>
    <row r="351" spans="1:2" x14ac:dyDescent="0.35">
      <c r="A351" s="10">
        <v>44796</v>
      </c>
      <c r="B351" s="10">
        <v>75.120002999999997</v>
      </c>
    </row>
    <row r="352" spans="1:2" x14ac:dyDescent="0.35">
      <c r="A352" s="10">
        <v>44795</v>
      </c>
      <c r="B352" s="10">
        <v>75.150002000000001</v>
      </c>
    </row>
    <row r="353" spans="1:2" x14ac:dyDescent="0.35">
      <c r="A353" s="10">
        <v>44792</v>
      </c>
      <c r="B353" s="10">
        <v>75.489998</v>
      </c>
    </row>
    <row r="354" spans="1:2" x14ac:dyDescent="0.35">
      <c r="A354" s="10">
        <v>44791</v>
      </c>
      <c r="B354" s="10">
        <v>75.970000999999996</v>
      </c>
    </row>
    <row r="355" spans="1:2" x14ac:dyDescent="0.35">
      <c r="A355" s="10">
        <v>44790</v>
      </c>
      <c r="B355" s="10">
        <v>75.830001999999993</v>
      </c>
    </row>
    <row r="356" spans="1:2" x14ac:dyDescent="0.35">
      <c r="A356" s="10">
        <v>44789</v>
      </c>
      <c r="B356" s="10">
        <v>76.279999000000004</v>
      </c>
    </row>
    <row r="357" spans="1:2" x14ac:dyDescent="0.35">
      <c r="A357" s="10">
        <v>44788</v>
      </c>
      <c r="B357" s="10">
        <v>76.379997000000003</v>
      </c>
    </row>
    <row r="358" spans="1:2" x14ac:dyDescent="0.35">
      <c r="A358" s="10">
        <v>44785</v>
      </c>
      <c r="B358" s="10">
        <v>76.300003000000004</v>
      </c>
    </row>
    <row r="359" spans="1:2" x14ac:dyDescent="0.35">
      <c r="A359" s="10">
        <v>44784</v>
      </c>
      <c r="B359" s="10">
        <v>75.949996999999996</v>
      </c>
    </row>
    <row r="360" spans="1:2" x14ac:dyDescent="0.35">
      <c r="A360" s="10">
        <v>44783</v>
      </c>
      <c r="B360" s="10">
        <v>76.379997000000003</v>
      </c>
    </row>
    <row r="361" spans="1:2" x14ac:dyDescent="0.35">
      <c r="A361" s="10">
        <v>44782</v>
      </c>
      <c r="B361" s="10">
        <v>76.169998000000007</v>
      </c>
    </row>
    <row r="362" spans="1:2" x14ac:dyDescent="0.35">
      <c r="A362" s="10">
        <v>44781</v>
      </c>
      <c r="B362" s="10">
        <v>76.339995999999999</v>
      </c>
    </row>
    <row r="363" spans="1:2" x14ac:dyDescent="0.35">
      <c r="A363" s="10">
        <v>44778</v>
      </c>
      <c r="B363" s="10">
        <v>76</v>
      </c>
    </row>
    <row r="364" spans="1:2" x14ac:dyDescent="0.35">
      <c r="A364" s="10">
        <v>44777</v>
      </c>
      <c r="B364" s="10">
        <v>76.870002999999997</v>
      </c>
    </row>
    <row r="365" spans="1:2" x14ac:dyDescent="0.35">
      <c r="A365" s="10">
        <v>44776</v>
      </c>
      <c r="B365" s="10">
        <v>76.680000000000007</v>
      </c>
    </row>
    <row r="366" spans="1:2" x14ac:dyDescent="0.35">
      <c r="A366" s="10">
        <v>44775</v>
      </c>
      <c r="B366" s="10">
        <v>76.300003000000004</v>
      </c>
    </row>
    <row r="367" spans="1:2" x14ac:dyDescent="0.35">
      <c r="A367" s="10">
        <v>44774</v>
      </c>
      <c r="B367" s="10">
        <v>77.080001999999993</v>
      </c>
    </row>
    <row r="368" spans="1:2" x14ac:dyDescent="0.35">
      <c r="A368" s="10">
        <v>44771</v>
      </c>
      <c r="B368" s="10">
        <v>76.900002000000001</v>
      </c>
    </row>
    <row r="369" spans="1:2" x14ac:dyDescent="0.35">
      <c r="A369" s="10">
        <v>44770</v>
      </c>
      <c r="B369" s="10">
        <v>76.959998999999996</v>
      </c>
    </row>
    <row r="370" spans="1:2" x14ac:dyDescent="0.35">
      <c r="A370" s="10">
        <v>44769</v>
      </c>
      <c r="B370" s="10">
        <v>76.430000000000007</v>
      </c>
    </row>
    <row r="371" spans="1:2" x14ac:dyDescent="0.35">
      <c r="A371" s="10">
        <v>44768</v>
      </c>
      <c r="B371" s="10">
        <v>76.220000999999996</v>
      </c>
    </row>
    <row r="372" spans="1:2" x14ac:dyDescent="0.35">
      <c r="A372" s="10">
        <v>44767</v>
      </c>
      <c r="B372" s="10">
        <v>76.199996999999996</v>
      </c>
    </row>
    <row r="373" spans="1:2" x14ac:dyDescent="0.35">
      <c r="A373" s="10">
        <v>44764</v>
      </c>
      <c r="B373" s="10">
        <v>76.480002999999996</v>
      </c>
    </row>
    <row r="374" spans="1:2" x14ac:dyDescent="0.35">
      <c r="A374" s="10">
        <v>44763</v>
      </c>
      <c r="B374" s="10">
        <v>75.860000999999997</v>
      </c>
    </row>
    <row r="375" spans="1:2" x14ac:dyDescent="0.35">
      <c r="A375" s="10">
        <v>44762</v>
      </c>
      <c r="B375" s="10">
        <v>75.239998</v>
      </c>
    </row>
    <row r="376" spans="1:2" x14ac:dyDescent="0.35">
      <c r="A376" s="10">
        <v>44761</v>
      </c>
      <c r="B376" s="10">
        <v>75.309997999999993</v>
      </c>
    </row>
    <row r="377" spans="1:2" x14ac:dyDescent="0.35">
      <c r="A377" s="10">
        <v>44760</v>
      </c>
      <c r="B377" s="10">
        <v>75.370002999999997</v>
      </c>
    </row>
    <row r="378" spans="1:2" x14ac:dyDescent="0.35">
      <c r="A378" s="10">
        <v>44757</v>
      </c>
      <c r="B378" s="10">
        <v>75.599997999999999</v>
      </c>
    </row>
    <row r="379" spans="1:2" x14ac:dyDescent="0.35">
      <c r="A379" s="10">
        <v>44756</v>
      </c>
      <c r="B379" s="10">
        <v>75.330001999999993</v>
      </c>
    </row>
    <row r="380" spans="1:2" x14ac:dyDescent="0.35">
      <c r="A380" s="10">
        <v>44755</v>
      </c>
      <c r="B380" s="10">
        <v>75.569999999999993</v>
      </c>
    </row>
    <row r="381" spans="1:2" x14ac:dyDescent="0.35">
      <c r="A381" s="10">
        <v>44754</v>
      </c>
      <c r="B381" s="10">
        <v>75.330001999999993</v>
      </c>
    </row>
    <row r="382" spans="1:2" x14ac:dyDescent="0.35">
      <c r="A382" s="10">
        <v>44753</v>
      </c>
      <c r="B382" s="10">
        <v>75.199996999999996</v>
      </c>
    </row>
    <row r="383" spans="1:2" x14ac:dyDescent="0.35">
      <c r="A383" s="10">
        <v>44750</v>
      </c>
      <c r="B383" s="10">
        <v>74.919998000000007</v>
      </c>
    </row>
    <row r="384" spans="1:2" x14ac:dyDescent="0.35">
      <c r="A384" s="10">
        <v>44749</v>
      </c>
      <c r="B384" s="10">
        <v>75.169998000000007</v>
      </c>
    </row>
    <row r="385" spans="1:2" x14ac:dyDescent="0.35">
      <c r="A385" s="10">
        <v>44748</v>
      </c>
      <c r="B385" s="10">
        <v>75.379997000000003</v>
      </c>
    </row>
    <row r="386" spans="1:2" x14ac:dyDescent="0.35">
      <c r="A386" s="10">
        <v>44747</v>
      </c>
      <c r="B386" s="10">
        <v>75.839995999999999</v>
      </c>
    </row>
    <row r="387" spans="1:2" x14ac:dyDescent="0.35">
      <c r="A387" s="10">
        <v>44743</v>
      </c>
      <c r="B387" s="10">
        <v>75.709998999999996</v>
      </c>
    </row>
    <row r="388" spans="1:2" x14ac:dyDescent="0.35">
      <c r="A388" s="10">
        <v>44742</v>
      </c>
      <c r="B388" s="10">
        <v>75.260002</v>
      </c>
    </row>
    <row r="389" spans="1:2" x14ac:dyDescent="0.35">
      <c r="A389" s="10">
        <v>44741</v>
      </c>
      <c r="B389" s="10">
        <v>74.940002000000007</v>
      </c>
    </row>
    <row r="390" spans="1:2" x14ac:dyDescent="0.35">
      <c r="A390" s="10">
        <v>44740</v>
      </c>
      <c r="B390" s="10">
        <v>74.510002</v>
      </c>
    </row>
    <row r="391" spans="1:2" x14ac:dyDescent="0.35">
      <c r="A391" s="10">
        <v>44739</v>
      </c>
      <c r="B391" s="10">
        <v>74.470000999999996</v>
      </c>
    </row>
    <row r="392" spans="1:2" x14ac:dyDescent="0.35">
      <c r="A392" s="10">
        <v>44736</v>
      </c>
      <c r="B392" s="10">
        <v>74.830001999999993</v>
      </c>
    </row>
    <row r="393" spans="1:2" x14ac:dyDescent="0.35">
      <c r="A393" s="10">
        <v>44735</v>
      </c>
      <c r="B393" s="10">
        <v>74.970000999999996</v>
      </c>
    </row>
    <row r="394" spans="1:2" x14ac:dyDescent="0.35">
      <c r="A394" s="10">
        <v>44734</v>
      </c>
      <c r="B394" s="10">
        <v>74.610000999999997</v>
      </c>
    </row>
    <row r="395" spans="1:2" x14ac:dyDescent="0.35">
      <c r="A395" s="10">
        <v>44733</v>
      </c>
      <c r="B395" s="10">
        <v>74</v>
      </c>
    </row>
    <row r="396" spans="1:2" x14ac:dyDescent="0.35">
      <c r="A396" s="10">
        <v>44729</v>
      </c>
      <c r="B396" s="10">
        <v>74.339995999999999</v>
      </c>
    </row>
    <row r="397" spans="1:2" x14ac:dyDescent="0.35">
      <c r="A397" s="10">
        <v>44728</v>
      </c>
      <c r="B397" s="10">
        <v>74.300003000000004</v>
      </c>
    </row>
    <row r="398" spans="1:2" x14ac:dyDescent="0.35">
      <c r="A398" s="10">
        <v>44727</v>
      </c>
      <c r="B398" s="10">
        <v>74.139999000000003</v>
      </c>
    </row>
    <row r="399" spans="1:2" x14ac:dyDescent="0.35">
      <c r="A399" s="10">
        <v>44726</v>
      </c>
      <c r="B399" s="10">
        <v>73.300003000000004</v>
      </c>
    </row>
    <row r="400" spans="1:2" x14ac:dyDescent="0.35">
      <c r="A400" s="10">
        <v>44725</v>
      </c>
      <c r="B400" s="10">
        <v>73.699996999999996</v>
      </c>
    </row>
    <row r="401" spans="1:2" x14ac:dyDescent="0.35">
      <c r="A401" s="10">
        <v>44722</v>
      </c>
      <c r="B401" s="10">
        <v>74.910004000000001</v>
      </c>
    </row>
    <row r="402" spans="1:2" x14ac:dyDescent="0.35">
      <c r="A402" s="10">
        <v>44721</v>
      </c>
      <c r="B402" s="10">
        <v>75.550003000000004</v>
      </c>
    </row>
    <row r="403" spans="1:2" x14ac:dyDescent="0.35">
      <c r="A403" s="10">
        <v>44720</v>
      </c>
      <c r="B403" s="10">
        <v>75.650002000000001</v>
      </c>
    </row>
    <row r="404" spans="1:2" x14ac:dyDescent="0.35">
      <c r="A404" s="10">
        <v>44719</v>
      </c>
      <c r="B404" s="10">
        <v>75.959998999999996</v>
      </c>
    </row>
    <row r="405" spans="1:2" x14ac:dyDescent="0.35">
      <c r="A405" s="10">
        <v>44718</v>
      </c>
      <c r="B405" s="10">
        <v>75.699996999999996</v>
      </c>
    </row>
    <row r="406" spans="1:2" x14ac:dyDescent="0.35">
      <c r="A406" s="10">
        <v>44715</v>
      </c>
      <c r="B406" s="10">
        <v>76.150002000000001</v>
      </c>
    </row>
    <row r="407" spans="1:2" x14ac:dyDescent="0.35">
      <c r="A407" s="10">
        <v>44714</v>
      </c>
      <c r="B407" s="10">
        <v>76.260002</v>
      </c>
    </row>
    <row r="408" spans="1:2" x14ac:dyDescent="0.35">
      <c r="A408" s="10">
        <v>44713</v>
      </c>
      <c r="B408" s="10">
        <v>76.190002000000007</v>
      </c>
    </row>
    <row r="409" spans="1:2" x14ac:dyDescent="0.35">
      <c r="A409" s="10">
        <v>44712</v>
      </c>
      <c r="B409" s="10">
        <v>76.680000000000007</v>
      </c>
    </row>
    <row r="410" spans="1:2" x14ac:dyDescent="0.35">
      <c r="A410" s="10">
        <v>44708</v>
      </c>
      <c r="B410" s="10">
        <v>77.120002999999997</v>
      </c>
    </row>
    <row r="411" spans="1:2" x14ac:dyDescent="0.35">
      <c r="A411" s="10">
        <v>44707</v>
      </c>
      <c r="B411" s="10">
        <v>76.900002000000001</v>
      </c>
    </row>
    <row r="412" spans="1:2" x14ac:dyDescent="0.35">
      <c r="A412" s="10">
        <v>44706</v>
      </c>
      <c r="B412" s="10">
        <v>76.980002999999996</v>
      </c>
    </row>
    <row r="413" spans="1:2" x14ac:dyDescent="0.35">
      <c r="A413" s="10">
        <v>44705</v>
      </c>
      <c r="B413" s="10">
        <v>76.669998000000007</v>
      </c>
    </row>
    <row r="414" spans="1:2" x14ac:dyDescent="0.35">
      <c r="A414" s="10">
        <v>44704</v>
      </c>
      <c r="B414" s="10">
        <v>76.050003000000004</v>
      </c>
    </row>
    <row r="415" spans="1:2" x14ac:dyDescent="0.35">
      <c r="A415" s="10">
        <v>44701</v>
      </c>
      <c r="B415" s="10">
        <v>76.319999999999993</v>
      </c>
    </row>
    <row r="416" spans="1:2" x14ac:dyDescent="0.35">
      <c r="A416" s="10">
        <v>44700</v>
      </c>
      <c r="B416" s="10">
        <v>76.089995999999999</v>
      </c>
    </row>
    <row r="417" spans="1:2" x14ac:dyDescent="0.35">
      <c r="A417" s="10">
        <v>44699</v>
      </c>
      <c r="B417" s="10">
        <v>75.930000000000007</v>
      </c>
    </row>
    <row r="418" spans="1:2" x14ac:dyDescent="0.35">
      <c r="A418" s="10">
        <v>44698</v>
      </c>
      <c r="B418" s="10">
        <v>75.610000999999997</v>
      </c>
    </row>
    <row r="419" spans="1:2" x14ac:dyDescent="0.35">
      <c r="A419" s="10">
        <v>44697</v>
      </c>
      <c r="B419" s="10">
        <v>76.059997999999993</v>
      </c>
    </row>
    <row r="420" spans="1:2" x14ac:dyDescent="0.35">
      <c r="A420" s="10">
        <v>44694</v>
      </c>
      <c r="B420" s="10">
        <v>75.940002000000007</v>
      </c>
    </row>
    <row r="421" spans="1:2" x14ac:dyDescent="0.35">
      <c r="A421" s="10">
        <v>44693</v>
      </c>
      <c r="B421" s="10">
        <v>76.220000999999996</v>
      </c>
    </row>
    <row r="422" spans="1:2" x14ac:dyDescent="0.35">
      <c r="A422" s="10">
        <v>44692</v>
      </c>
      <c r="B422" s="10">
        <v>76.069999999999993</v>
      </c>
    </row>
    <row r="423" spans="1:2" x14ac:dyDescent="0.35">
      <c r="A423" s="10">
        <v>44691</v>
      </c>
      <c r="B423" s="10">
        <v>75.809997999999993</v>
      </c>
    </row>
    <row r="424" spans="1:2" x14ac:dyDescent="0.35">
      <c r="A424" s="10">
        <v>44690</v>
      </c>
      <c r="B424" s="10">
        <v>75.589995999999999</v>
      </c>
    </row>
    <row r="425" spans="1:2" x14ac:dyDescent="0.35">
      <c r="A425" s="10">
        <v>44687</v>
      </c>
      <c r="B425" s="10">
        <v>75.25</v>
      </c>
    </row>
    <row r="426" spans="1:2" x14ac:dyDescent="0.35">
      <c r="A426" s="10">
        <v>44686</v>
      </c>
      <c r="B426" s="10">
        <v>75.569999999999993</v>
      </c>
    </row>
    <row r="427" spans="1:2" x14ac:dyDescent="0.35">
      <c r="A427" s="10">
        <v>44685</v>
      </c>
      <c r="B427" s="10">
        <v>76.330001999999993</v>
      </c>
    </row>
    <row r="428" spans="1:2" x14ac:dyDescent="0.35">
      <c r="A428" s="10">
        <v>44684</v>
      </c>
      <c r="B428" s="10">
        <v>75.839995999999999</v>
      </c>
    </row>
    <row r="429" spans="1:2" x14ac:dyDescent="0.35">
      <c r="A429" s="10">
        <v>44683</v>
      </c>
      <c r="B429" s="10">
        <v>75.660004000000001</v>
      </c>
    </row>
    <row r="430" spans="1:2" x14ac:dyDescent="0.35">
      <c r="A430" s="10">
        <v>44680</v>
      </c>
      <c r="B430" s="10">
        <v>76.190002000000007</v>
      </c>
    </row>
    <row r="431" spans="1:2" x14ac:dyDescent="0.35">
      <c r="A431" s="10">
        <v>44679</v>
      </c>
      <c r="B431" s="10">
        <v>76.709998999999996</v>
      </c>
    </row>
    <row r="432" spans="1:2" x14ac:dyDescent="0.35">
      <c r="A432" s="10">
        <v>44678</v>
      </c>
      <c r="B432" s="10">
        <v>76.739998</v>
      </c>
    </row>
    <row r="433" spans="1:2" x14ac:dyDescent="0.35">
      <c r="A433" s="10">
        <v>44677</v>
      </c>
      <c r="B433" s="10">
        <v>76.980002999999996</v>
      </c>
    </row>
    <row r="434" spans="1:2" x14ac:dyDescent="0.35">
      <c r="A434" s="10">
        <v>44676</v>
      </c>
      <c r="B434" s="10">
        <v>76.779999000000004</v>
      </c>
    </row>
    <row r="435" spans="1:2" x14ac:dyDescent="0.35">
      <c r="A435" s="10">
        <v>44673</v>
      </c>
      <c r="B435" s="10">
        <v>76.300003000000004</v>
      </c>
    </row>
    <row r="436" spans="1:2" x14ac:dyDescent="0.35">
      <c r="A436" s="10">
        <v>44672</v>
      </c>
      <c r="B436" s="10">
        <v>76.400002000000001</v>
      </c>
    </row>
    <row r="437" spans="1:2" x14ac:dyDescent="0.35">
      <c r="A437" s="10">
        <v>44671</v>
      </c>
      <c r="B437" s="10">
        <v>76.809997999999993</v>
      </c>
    </row>
    <row r="438" spans="1:2" x14ac:dyDescent="0.35">
      <c r="A438" s="10">
        <v>44670</v>
      </c>
      <c r="B438" s="10">
        <v>76.330001999999993</v>
      </c>
    </row>
    <row r="439" spans="1:2" x14ac:dyDescent="0.35">
      <c r="A439" s="10">
        <v>44669</v>
      </c>
      <c r="B439" s="10">
        <v>76.809997999999993</v>
      </c>
    </row>
    <row r="440" spans="1:2" x14ac:dyDescent="0.35">
      <c r="A440" s="10">
        <v>44665</v>
      </c>
      <c r="B440" s="10">
        <v>77.059997999999993</v>
      </c>
    </row>
    <row r="441" spans="1:2" x14ac:dyDescent="0.35">
      <c r="A441" s="10">
        <v>44664</v>
      </c>
      <c r="B441" s="10">
        <v>77.589995999999999</v>
      </c>
    </row>
    <row r="442" spans="1:2" x14ac:dyDescent="0.35">
      <c r="A442" s="10">
        <v>44663</v>
      </c>
      <c r="B442" s="10">
        <v>77.5</v>
      </c>
    </row>
    <row r="443" spans="1:2" x14ac:dyDescent="0.35">
      <c r="A443" s="10">
        <v>44662</v>
      </c>
      <c r="B443" s="10">
        <v>77.25</v>
      </c>
    </row>
    <row r="444" spans="1:2" x14ac:dyDescent="0.35">
      <c r="A444" s="10">
        <v>44659</v>
      </c>
      <c r="B444" s="10">
        <v>77.610000999999997</v>
      </c>
    </row>
    <row r="445" spans="1:2" x14ac:dyDescent="0.35">
      <c r="A445" s="10">
        <v>44658</v>
      </c>
      <c r="B445" s="10">
        <v>78.029999000000004</v>
      </c>
    </row>
    <row r="446" spans="1:2" x14ac:dyDescent="0.35">
      <c r="A446" s="10">
        <v>44657</v>
      </c>
      <c r="B446" s="10">
        <v>78.190002000000007</v>
      </c>
    </row>
    <row r="447" spans="1:2" x14ac:dyDescent="0.35">
      <c r="A447" s="10">
        <v>44656</v>
      </c>
      <c r="B447" s="10">
        <v>78.430000000000007</v>
      </c>
    </row>
    <row r="448" spans="1:2" x14ac:dyDescent="0.35">
      <c r="A448" s="10">
        <v>44655</v>
      </c>
      <c r="B448" s="10">
        <v>79.230002999999996</v>
      </c>
    </row>
    <row r="449" spans="1:2" x14ac:dyDescent="0.35">
      <c r="A449" s="10">
        <v>44652</v>
      </c>
      <c r="B449" s="10">
        <v>79.169998000000007</v>
      </c>
    </row>
    <row r="450" spans="1:2" x14ac:dyDescent="0.35">
      <c r="A450" s="10">
        <v>44651</v>
      </c>
      <c r="B450" s="10">
        <v>79.540001000000004</v>
      </c>
    </row>
    <row r="451" spans="1:2" x14ac:dyDescent="0.35">
      <c r="A451" s="10">
        <v>44650</v>
      </c>
      <c r="B451" s="10">
        <v>79.480002999999996</v>
      </c>
    </row>
    <row r="452" spans="1:2" x14ac:dyDescent="0.35">
      <c r="A452" s="10">
        <v>44649</v>
      </c>
      <c r="B452" s="10">
        <v>79.300003000000004</v>
      </c>
    </row>
    <row r="453" spans="1:2" x14ac:dyDescent="0.35">
      <c r="A453" s="10">
        <v>44648</v>
      </c>
      <c r="B453" s="10">
        <v>78.949996999999996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84"/>
  <sheetViews>
    <sheetView workbookViewId="0">
      <selection activeCell="A7" sqref="A7"/>
    </sheetView>
  </sheetViews>
  <sheetFormatPr defaultRowHeight="18" x14ac:dyDescent="0.35"/>
  <cols>
    <col min="1" max="1" width="9.09765625" bestFit="1" customWidth="1"/>
    <col min="2" max="2" width="11.796875" bestFit="1" customWidth="1"/>
    <col min="3" max="3" width="10.8984375" bestFit="1" customWidth="1"/>
    <col min="4" max="7" width="10.796875" bestFit="1" customWidth="1"/>
  </cols>
  <sheetData>
    <row r="1" spans="1:2" x14ac:dyDescent="0.35">
      <c r="A1" t="s">
        <v>5</v>
      </c>
      <c r="B1" t="s">
        <v>41</v>
      </c>
    </row>
    <row r="2" spans="1:2" x14ac:dyDescent="0.35">
      <c r="A2" s="4">
        <v>45303</v>
      </c>
      <c r="B2" s="13">
        <v>4783.830078</v>
      </c>
    </row>
    <row r="3" spans="1:2" x14ac:dyDescent="0.35">
      <c r="A3" s="4">
        <v>45302</v>
      </c>
      <c r="B3" s="13">
        <v>4780.2402339999999</v>
      </c>
    </row>
    <row r="4" spans="1:2" x14ac:dyDescent="0.35">
      <c r="A4" s="4">
        <v>45301</v>
      </c>
      <c r="B4" s="13">
        <v>4783.4501950000003</v>
      </c>
    </row>
    <row r="5" spans="1:2" x14ac:dyDescent="0.35">
      <c r="A5" s="4">
        <v>45300</v>
      </c>
      <c r="B5" s="13">
        <v>4756.5</v>
      </c>
    </row>
    <row r="6" spans="1:2" x14ac:dyDescent="0.35">
      <c r="A6" s="4">
        <v>45299</v>
      </c>
      <c r="B6" s="13">
        <v>4763.5400390000004</v>
      </c>
    </row>
    <row r="7" spans="1:2" x14ac:dyDescent="0.35">
      <c r="A7" s="4">
        <v>45296</v>
      </c>
      <c r="B7" s="13">
        <v>4697.2402339999999</v>
      </c>
    </row>
    <row r="8" spans="1:2" x14ac:dyDescent="0.35">
      <c r="A8" s="4">
        <v>45295</v>
      </c>
      <c r="B8" s="13">
        <v>4688.6801759999998</v>
      </c>
    </row>
    <row r="9" spans="1:2" x14ac:dyDescent="0.35">
      <c r="A9" s="4">
        <v>45294</v>
      </c>
      <c r="B9" s="13">
        <v>4704.8100590000004</v>
      </c>
    </row>
    <row r="10" spans="1:2" x14ac:dyDescent="0.35">
      <c r="A10" s="4">
        <v>45293</v>
      </c>
      <c r="B10" s="13">
        <v>4742.830078</v>
      </c>
    </row>
    <row r="11" spans="1:2" x14ac:dyDescent="0.35">
      <c r="A11" s="4">
        <v>45289</v>
      </c>
      <c r="B11" s="13">
        <v>4769.830078</v>
      </c>
    </row>
    <row r="12" spans="1:2" x14ac:dyDescent="0.35">
      <c r="A12" s="4">
        <v>45288</v>
      </c>
      <c r="B12" s="13">
        <v>4783.3500979999999</v>
      </c>
    </row>
    <row r="13" spans="1:2" x14ac:dyDescent="0.35">
      <c r="A13" s="4">
        <v>45287</v>
      </c>
      <c r="B13" s="13">
        <v>4781.580078</v>
      </c>
    </row>
    <row r="14" spans="1:2" x14ac:dyDescent="0.35">
      <c r="A14" s="4">
        <v>45286</v>
      </c>
      <c r="B14" s="13">
        <v>4774.75</v>
      </c>
    </row>
    <row r="15" spans="1:2" x14ac:dyDescent="0.35">
      <c r="A15" s="4">
        <v>45282</v>
      </c>
      <c r="B15" s="13">
        <v>4754.6298829999996</v>
      </c>
    </row>
    <row r="16" spans="1:2" x14ac:dyDescent="0.35">
      <c r="A16" s="4">
        <v>45281</v>
      </c>
      <c r="B16" s="13">
        <v>4746.75</v>
      </c>
    </row>
    <row r="17" spans="1:2" x14ac:dyDescent="0.35">
      <c r="A17" s="4">
        <v>45280</v>
      </c>
      <c r="B17" s="13">
        <v>4698.3500979999999</v>
      </c>
    </row>
    <row r="18" spans="1:2" x14ac:dyDescent="0.35">
      <c r="A18" s="4">
        <v>45279</v>
      </c>
      <c r="B18" s="13">
        <v>4768.3701170000004</v>
      </c>
    </row>
    <row r="19" spans="1:2" x14ac:dyDescent="0.35">
      <c r="A19" s="4">
        <v>45278</v>
      </c>
      <c r="B19" s="13">
        <v>4740.5600590000004</v>
      </c>
    </row>
    <row r="20" spans="1:2" x14ac:dyDescent="0.35">
      <c r="A20" s="4">
        <v>45275</v>
      </c>
      <c r="B20" s="13">
        <v>4719.1899409999996</v>
      </c>
    </row>
    <row r="21" spans="1:2" x14ac:dyDescent="0.35">
      <c r="A21" s="4">
        <v>45274</v>
      </c>
      <c r="B21" s="13">
        <v>4719.5498049999997</v>
      </c>
    </row>
    <row r="22" spans="1:2" x14ac:dyDescent="0.35">
      <c r="A22" s="4">
        <v>45273</v>
      </c>
      <c r="B22" s="13">
        <v>4707.0898440000001</v>
      </c>
    </row>
    <row r="23" spans="1:2" x14ac:dyDescent="0.35">
      <c r="A23" s="4">
        <v>45272</v>
      </c>
      <c r="B23" s="13">
        <v>4643.7001950000003</v>
      </c>
    </row>
    <row r="24" spans="1:2" x14ac:dyDescent="0.35">
      <c r="A24" s="4">
        <v>45271</v>
      </c>
      <c r="B24" s="13">
        <v>4622.4399409999996</v>
      </c>
    </row>
    <row r="25" spans="1:2" x14ac:dyDescent="0.35">
      <c r="A25" s="4">
        <v>45268</v>
      </c>
      <c r="B25" s="13">
        <v>4604.3701170000004</v>
      </c>
    </row>
    <row r="26" spans="1:2" x14ac:dyDescent="0.35">
      <c r="A26" s="4">
        <v>45267</v>
      </c>
      <c r="B26" s="13">
        <v>4585.5898440000001</v>
      </c>
    </row>
    <row r="27" spans="1:2" x14ac:dyDescent="0.35">
      <c r="A27" s="4">
        <v>45266</v>
      </c>
      <c r="B27" s="13">
        <v>4549.3398440000001</v>
      </c>
    </row>
    <row r="28" spans="1:2" x14ac:dyDescent="0.35">
      <c r="A28" s="4">
        <v>45265</v>
      </c>
      <c r="B28" s="13">
        <v>4567.1801759999998</v>
      </c>
    </row>
    <row r="29" spans="1:2" x14ac:dyDescent="0.35">
      <c r="A29" s="4">
        <v>45264</v>
      </c>
      <c r="B29" s="13">
        <v>4569.7797849999997</v>
      </c>
    </row>
    <row r="30" spans="1:2" x14ac:dyDescent="0.35">
      <c r="A30" s="4">
        <v>45261</v>
      </c>
      <c r="B30" s="13">
        <v>4594.6298829999996</v>
      </c>
    </row>
    <row r="31" spans="1:2" x14ac:dyDescent="0.35">
      <c r="A31" s="4">
        <v>45260</v>
      </c>
      <c r="B31" s="13">
        <v>4567.7998049999997</v>
      </c>
    </row>
    <row r="32" spans="1:2" x14ac:dyDescent="0.35">
      <c r="A32" s="4">
        <v>45259</v>
      </c>
      <c r="B32" s="13">
        <v>4550.580078</v>
      </c>
    </row>
    <row r="33" spans="1:2" x14ac:dyDescent="0.35">
      <c r="A33" s="4">
        <v>45258</v>
      </c>
      <c r="B33" s="13">
        <v>4554.8901370000003</v>
      </c>
    </row>
    <row r="34" spans="1:2" x14ac:dyDescent="0.35">
      <c r="A34" s="4">
        <v>45257</v>
      </c>
      <c r="B34" s="13">
        <v>4550.4301759999998</v>
      </c>
    </row>
    <row r="35" spans="1:2" x14ac:dyDescent="0.35">
      <c r="A35" s="4">
        <v>45254</v>
      </c>
      <c r="B35" s="13">
        <v>4559.3398440000001</v>
      </c>
    </row>
    <row r="36" spans="1:2" x14ac:dyDescent="0.35">
      <c r="A36" s="4">
        <v>45252</v>
      </c>
      <c r="B36" s="13">
        <v>4556.6201170000004</v>
      </c>
    </row>
    <row r="37" spans="1:2" x14ac:dyDescent="0.35">
      <c r="A37" s="4">
        <v>45251</v>
      </c>
      <c r="B37" s="13">
        <v>4538.1899409999996</v>
      </c>
    </row>
    <row r="38" spans="1:2" x14ac:dyDescent="0.35">
      <c r="A38" s="4">
        <v>45250</v>
      </c>
      <c r="B38" s="13">
        <v>4547.3798829999996</v>
      </c>
    </row>
    <row r="39" spans="1:2" x14ac:dyDescent="0.35">
      <c r="A39" s="4">
        <v>45247</v>
      </c>
      <c r="B39" s="13">
        <v>4514.0200199999999</v>
      </c>
    </row>
    <row r="40" spans="1:2" x14ac:dyDescent="0.35">
      <c r="A40" s="4">
        <v>45246</v>
      </c>
      <c r="B40" s="13">
        <v>4508.2402339999999</v>
      </c>
    </row>
    <row r="41" spans="1:2" x14ac:dyDescent="0.35">
      <c r="A41" s="4">
        <v>45245</v>
      </c>
      <c r="B41" s="13">
        <v>4502.8798829999996</v>
      </c>
    </row>
    <row r="42" spans="1:2" x14ac:dyDescent="0.35">
      <c r="A42" s="4">
        <v>45244</v>
      </c>
      <c r="B42" s="13">
        <v>4495.7001950000003</v>
      </c>
    </row>
    <row r="43" spans="1:2" x14ac:dyDescent="0.35">
      <c r="A43" s="4">
        <v>45243</v>
      </c>
      <c r="B43" s="13">
        <v>4411.5498049999997</v>
      </c>
    </row>
    <row r="44" spans="1:2" x14ac:dyDescent="0.35">
      <c r="A44" s="4">
        <v>45240</v>
      </c>
      <c r="B44" s="13">
        <v>4415.2402339999999</v>
      </c>
    </row>
    <row r="45" spans="1:2" x14ac:dyDescent="0.35">
      <c r="A45" s="4">
        <v>45239</v>
      </c>
      <c r="B45" s="13">
        <v>4347.3500979999999</v>
      </c>
    </row>
    <row r="46" spans="1:2" x14ac:dyDescent="0.35">
      <c r="A46" s="4">
        <v>45238</v>
      </c>
      <c r="B46" s="13">
        <v>4382.7797849999997</v>
      </c>
    </row>
    <row r="47" spans="1:2" x14ac:dyDescent="0.35">
      <c r="A47" s="4">
        <v>45237</v>
      </c>
      <c r="B47" s="13">
        <v>4378.3798829999996</v>
      </c>
    </row>
    <row r="48" spans="1:2" x14ac:dyDescent="0.35">
      <c r="A48" s="4">
        <v>45236</v>
      </c>
      <c r="B48" s="13">
        <v>4365.9799800000001</v>
      </c>
    </row>
    <row r="49" spans="1:2" x14ac:dyDescent="0.35">
      <c r="A49" s="4">
        <v>45233</v>
      </c>
      <c r="B49" s="13">
        <v>4358.3398440000001</v>
      </c>
    </row>
    <row r="50" spans="1:2" x14ac:dyDescent="0.35">
      <c r="A50" s="4">
        <v>45232</v>
      </c>
      <c r="B50" s="13">
        <v>4317.7797849999997</v>
      </c>
    </row>
    <row r="51" spans="1:2" x14ac:dyDescent="0.35">
      <c r="A51" s="4">
        <v>45231</v>
      </c>
      <c r="B51" s="13">
        <v>4237.8598629999997</v>
      </c>
    </row>
    <row r="52" spans="1:2" x14ac:dyDescent="0.35">
      <c r="A52" s="4">
        <v>45230</v>
      </c>
      <c r="B52" s="13">
        <v>4193.7998049999997</v>
      </c>
    </row>
    <row r="53" spans="1:2" x14ac:dyDescent="0.35">
      <c r="A53" s="4">
        <v>45229</v>
      </c>
      <c r="B53" s="13">
        <v>4166.8198240000002</v>
      </c>
    </row>
    <row r="54" spans="1:2" x14ac:dyDescent="0.35">
      <c r="A54" s="4">
        <v>45226</v>
      </c>
      <c r="B54" s="13">
        <v>4117.3701170000004</v>
      </c>
    </row>
    <row r="55" spans="1:2" x14ac:dyDescent="0.35">
      <c r="A55" s="4">
        <v>45225</v>
      </c>
      <c r="B55" s="13">
        <v>4137.2299800000001</v>
      </c>
    </row>
    <row r="56" spans="1:2" x14ac:dyDescent="0.35">
      <c r="A56" s="4">
        <v>45224</v>
      </c>
      <c r="B56" s="13">
        <v>4186.7700199999999</v>
      </c>
    </row>
    <row r="57" spans="1:2" x14ac:dyDescent="0.35">
      <c r="A57" s="4">
        <v>45223</v>
      </c>
      <c r="B57" s="13">
        <v>4247.6801759999998</v>
      </c>
    </row>
    <row r="58" spans="1:2" x14ac:dyDescent="0.35">
      <c r="A58" s="4">
        <v>45222</v>
      </c>
      <c r="B58" s="13">
        <v>4217.0400390000004</v>
      </c>
    </row>
    <row r="59" spans="1:2" x14ac:dyDescent="0.35">
      <c r="A59" s="4">
        <v>45219</v>
      </c>
      <c r="B59" s="13">
        <v>4224.1601559999999</v>
      </c>
    </row>
    <row r="60" spans="1:2" x14ac:dyDescent="0.35">
      <c r="A60" s="4">
        <v>45218</v>
      </c>
      <c r="B60" s="13">
        <v>4278</v>
      </c>
    </row>
    <row r="61" spans="1:2" x14ac:dyDescent="0.35">
      <c r="A61" s="4">
        <v>45217</v>
      </c>
      <c r="B61" s="13">
        <v>4314.6000979999999</v>
      </c>
    </row>
    <row r="62" spans="1:2" x14ac:dyDescent="0.35">
      <c r="A62" s="4">
        <v>45216</v>
      </c>
      <c r="B62" s="13">
        <v>4373.2001950000003</v>
      </c>
    </row>
    <row r="63" spans="1:2" x14ac:dyDescent="0.35">
      <c r="A63" s="4">
        <v>45215</v>
      </c>
      <c r="B63" s="13">
        <v>4373.6298829999996</v>
      </c>
    </row>
    <row r="64" spans="1:2" x14ac:dyDescent="0.35">
      <c r="A64" s="4">
        <v>45212</v>
      </c>
      <c r="B64" s="13">
        <v>4327.7797849999997</v>
      </c>
    </row>
    <row r="65" spans="1:2" x14ac:dyDescent="0.35">
      <c r="A65" s="4">
        <v>45211</v>
      </c>
      <c r="B65" s="13">
        <v>4349.6098629999997</v>
      </c>
    </row>
    <row r="66" spans="1:2" x14ac:dyDescent="0.35">
      <c r="A66" s="4">
        <v>45210</v>
      </c>
      <c r="B66" s="13">
        <v>4376.9501950000003</v>
      </c>
    </row>
    <row r="67" spans="1:2" x14ac:dyDescent="0.35">
      <c r="A67" s="4">
        <v>45209</v>
      </c>
      <c r="B67" s="13">
        <v>4358.2402339999999</v>
      </c>
    </row>
    <row r="68" spans="1:2" x14ac:dyDescent="0.35">
      <c r="A68" s="4">
        <v>45208</v>
      </c>
      <c r="B68" s="13">
        <v>4335.6601559999999</v>
      </c>
    </row>
    <row r="69" spans="1:2" x14ac:dyDescent="0.35">
      <c r="A69" s="4">
        <v>45205</v>
      </c>
      <c r="B69" s="13">
        <v>4308.5</v>
      </c>
    </row>
    <row r="70" spans="1:2" x14ac:dyDescent="0.35">
      <c r="A70" s="4">
        <v>45204</v>
      </c>
      <c r="B70" s="13">
        <v>4258.1899409999996</v>
      </c>
    </row>
    <row r="71" spans="1:2" x14ac:dyDescent="0.35">
      <c r="A71" s="4">
        <v>45203</v>
      </c>
      <c r="B71" s="13">
        <v>4263.75</v>
      </c>
    </row>
    <row r="72" spans="1:2" x14ac:dyDescent="0.35">
      <c r="A72" s="4">
        <v>45202</v>
      </c>
      <c r="B72" s="13">
        <v>4229.4501950000003</v>
      </c>
    </row>
    <row r="73" spans="1:2" x14ac:dyDescent="0.35">
      <c r="A73" s="4">
        <v>45201</v>
      </c>
      <c r="B73" s="13">
        <v>4288.3901370000003</v>
      </c>
    </row>
    <row r="74" spans="1:2" x14ac:dyDescent="0.35">
      <c r="A74" s="4">
        <v>45198</v>
      </c>
      <c r="B74" s="13">
        <v>4288.0498049999997</v>
      </c>
    </row>
    <row r="75" spans="1:2" x14ac:dyDescent="0.35">
      <c r="A75" s="4">
        <v>45197</v>
      </c>
      <c r="B75" s="13">
        <v>4299.7001950000003</v>
      </c>
    </row>
    <row r="76" spans="1:2" x14ac:dyDescent="0.35">
      <c r="A76" s="4">
        <v>45196</v>
      </c>
      <c r="B76" s="13">
        <v>4274.5097660000001</v>
      </c>
    </row>
    <row r="77" spans="1:2" x14ac:dyDescent="0.35">
      <c r="A77" s="4">
        <v>45195</v>
      </c>
      <c r="B77" s="13">
        <v>4273.5297849999997</v>
      </c>
    </row>
    <row r="78" spans="1:2" x14ac:dyDescent="0.35">
      <c r="A78" s="4">
        <v>45194</v>
      </c>
      <c r="B78" s="13">
        <v>4337.4399409999996</v>
      </c>
    </row>
    <row r="79" spans="1:2" x14ac:dyDescent="0.35">
      <c r="A79" s="4">
        <v>45191</v>
      </c>
      <c r="B79" s="13">
        <v>4320.0600590000004</v>
      </c>
    </row>
    <row r="80" spans="1:2" x14ac:dyDescent="0.35">
      <c r="A80" s="4">
        <v>45190</v>
      </c>
      <c r="B80" s="13">
        <v>4330</v>
      </c>
    </row>
    <row r="81" spans="1:2" x14ac:dyDescent="0.35">
      <c r="A81" s="4">
        <v>45189</v>
      </c>
      <c r="B81" s="13">
        <v>4402.2001950000003</v>
      </c>
    </row>
    <row r="82" spans="1:2" x14ac:dyDescent="0.35">
      <c r="A82" s="4">
        <v>45188</v>
      </c>
      <c r="B82" s="13">
        <v>4443.9501950000003</v>
      </c>
    </row>
    <row r="83" spans="1:2" x14ac:dyDescent="0.35">
      <c r="A83" s="4">
        <v>45187</v>
      </c>
      <c r="B83" s="13">
        <v>4453.5297849999997</v>
      </c>
    </row>
    <row r="84" spans="1:2" x14ac:dyDescent="0.35">
      <c r="A84" s="4">
        <v>45184</v>
      </c>
      <c r="B84" s="13">
        <v>4450.3198240000002</v>
      </c>
    </row>
    <row r="85" spans="1:2" x14ac:dyDescent="0.35">
      <c r="A85" s="4">
        <v>45183</v>
      </c>
      <c r="B85" s="13">
        <v>4505.1000979999999</v>
      </c>
    </row>
    <row r="86" spans="1:2" x14ac:dyDescent="0.35">
      <c r="A86" s="4">
        <v>45182</v>
      </c>
      <c r="B86" s="13">
        <v>4467.4399409999996</v>
      </c>
    </row>
    <row r="87" spans="1:2" x14ac:dyDescent="0.35">
      <c r="A87" s="4">
        <v>45181</v>
      </c>
      <c r="B87" s="13">
        <v>4461.8999020000001</v>
      </c>
    </row>
    <row r="88" spans="1:2" x14ac:dyDescent="0.35">
      <c r="A88" s="4">
        <v>45180</v>
      </c>
      <c r="B88" s="13">
        <v>4487.4599609999996</v>
      </c>
    </row>
    <row r="89" spans="1:2" x14ac:dyDescent="0.35">
      <c r="A89" s="4">
        <v>45177</v>
      </c>
      <c r="B89" s="13">
        <v>4457.4902339999999</v>
      </c>
    </row>
    <row r="90" spans="1:2" x14ac:dyDescent="0.35">
      <c r="A90" s="4">
        <v>45176</v>
      </c>
      <c r="B90" s="13">
        <v>4451.1401370000003</v>
      </c>
    </row>
    <row r="91" spans="1:2" x14ac:dyDescent="0.35">
      <c r="A91" s="4">
        <v>45175</v>
      </c>
      <c r="B91" s="13">
        <v>4465.4799800000001</v>
      </c>
    </row>
    <row r="92" spans="1:2" x14ac:dyDescent="0.35">
      <c r="A92" s="4">
        <v>45174</v>
      </c>
      <c r="B92" s="13">
        <v>4496.830078</v>
      </c>
    </row>
    <row r="93" spans="1:2" x14ac:dyDescent="0.35">
      <c r="A93" s="4">
        <v>45170</v>
      </c>
      <c r="B93" s="13">
        <v>4515.7700199999999</v>
      </c>
    </row>
    <row r="94" spans="1:2" x14ac:dyDescent="0.35">
      <c r="A94" s="4">
        <v>45169</v>
      </c>
      <c r="B94" s="13">
        <v>4507.6601559999999</v>
      </c>
    </row>
    <row r="95" spans="1:2" x14ac:dyDescent="0.35">
      <c r="A95" s="4">
        <v>45168</v>
      </c>
      <c r="B95" s="13">
        <v>4514.8701170000004</v>
      </c>
    </row>
    <row r="96" spans="1:2" x14ac:dyDescent="0.35">
      <c r="A96" s="4">
        <v>45167</v>
      </c>
      <c r="B96" s="13">
        <v>4497.6298829999996</v>
      </c>
    </row>
    <row r="97" spans="1:2" x14ac:dyDescent="0.35">
      <c r="A97" s="4">
        <v>45166</v>
      </c>
      <c r="B97" s="13">
        <v>4433.3100590000004</v>
      </c>
    </row>
    <row r="98" spans="1:2" x14ac:dyDescent="0.35">
      <c r="A98" s="4">
        <v>45163</v>
      </c>
      <c r="B98" s="13">
        <v>4405.7099609999996</v>
      </c>
    </row>
    <row r="99" spans="1:2" x14ac:dyDescent="0.35">
      <c r="A99" s="4">
        <v>45162</v>
      </c>
      <c r="B99" s="13">
        <v>4376.3100590000004</v>
      </c>
    </row>
    <row r="100" spans="1:2" x14ac:dyDescent="0.35">
      <c r="A100" s="4">
        <v>45161</v>
      </c>
      <c r="B100" s="13">
        <v>4436.0097660000001</v>
      </c>
    </row>
    <row r="101" spans="1:2" x14ac:dyDescent="0.35">
      <c r="A101" s="4">
        <v>45160</v>
      </c>
      <c r="B101" s="13">
        <v>4387.5498049999997</v>
      </c>
    </row>
    <row r="102" spans="1:2" x14ac:dyDescent="0.35">
      <c r="A102" s="4">
        <v>45159</v>
      </c>
      <c r="B102" s="13">
        <v>4399.7700199999999</v>
      </c>
    </row>
    <row r="103" spans="1:2" x14ac:dyDescent="0.35">
      <c r="A103" s="4">
        <v>45156</v>
      </c>
      <c r="B103" s="13">
        <v>4369.7099609999996</v>
      </c>
    </row>
    <row r="104" spans="1:2" x14ac:dyDescent="0.35">
      <c r="A104" s="4">
        <v>45155</v>
      </c>
      <c r="B104" s="13">
        <v>4370.3598629999997</v>
      </c>
    </row>
    <row r="105" spans="1:2" x14ac:dyDescent="0.35">
      <c r="A105" s="4">
        <v>45154</v>
      </c>
      <c r="B105" s="13">
        <v>4404.330078</v>
      </c>
    </row>
    <row r="106" spans="1:2" x14ac:dyDescent="0.35">
      <c r="A106" s="4">
        <v>45153</v>
      </c>
      <c r="B106" s="13">
        <v>4437.8598629999997</v>
      </c>
    </row>
    <row r="107" spans="1:2" x14ac:dyDescent="0.35">
      <c r="A107" s="4">
        <v>45152</v>
      </c>
      <c r="B107" s="13">
        <v>4489.7202150000003</v>
      </c>
    </row>
    <row r="108" spans="1:2" x14ac:dyDescent="0.35">
      <c r="A108" s="4">
        <v>45149</v>
      </c>
      <c r="B108" s="13">
        <v>4464.0498049999997</v>
      </c>
    </row>
    <row r="109" spans="1:2" x14ac:dyDescent="0.35">
      <c r="A109" s="4">
        <v>45148</v>
      </c>
      <c r="B109" s="13">
        <v>4468.830078</v>
      </c>
    </row>
    <row r="110" spans="1:2" x14ac:dyDescent="0.35">
      <c r="A110" s="4">
        <v>45147</v>
      </c>
      <c r="B110" s="13">
        <v>4467.7099609999996</v>
      </c>
    </row>
    <row r="111" spans="1:2" x14ac:dyDescent="0.35">
      <c r="A111" s="4">
        <v>45146</v>
      </c>
      <c r="B111" s="13">
        <v>4499.3798829999996</v>
      </c>
    </row>
    <row r="112" spans="1:2" x14ac:dyDescent="0.35">
      <c r="A112" s="4">
        <v>45145</v>
      </c>
      <c r="B112" s="13">
        <v>4518.4399409999996</v>
      </c>
    </row>
    <row r="113" spans="1:2" x14ac:dyDescent="0.35">
      <c r="A113" s="4">
        <v>45142</v>
      </c>
      <c r="B113" s="13">
        <v>4478.0297849999997</v>
      </c>
    </row>
    <row r="114" spans="1:2" x14ac:dyDescent="0.35">
      <c r="A114" s="4">
        <v>45141</v>
      </c>
      <c r="B114" s="13">
        <v>4501.8901370000003</v>
      </c>
    </row>
    <row r="115" spans="1:2" x14ac:dyDescent="0.35">
      <c r="A115" s="4">
        <v>45140</v>
      </c>
      <c r="B115" s="13">
        <v>4513.3901370000003</v>
      </c>
    </row>
    <row r="116" spans="1:2" x14ac:dyDescent="0.35">
      <c r="A116" s="4">
        <v>45139</v>
      </c>
      <c r="B116" s="13">
        <v>4576.7299800000001</v>
      </c>
    </row>
    <row r="117" spans="1:2" x14ac:dyDescent="0.35">
      <c r="A117" s="4">
        <v>45138</v>
      </c>
      <c r="B117" s="13">
        <v>4588.9599609999996</v>
      </c>
    </row>
    <row r="118" spans="1:2" x14ac:dyDescent="0.35">
      <c r="A118" s="4">
        <v>45135</v>
      </c>
      <c r="B118" s="13">
        <v>4582.2299800000001</v>
      </c>
    </row>
    <row r="119" spans="1:2" x14ac:dyDescent="0.35">
      <c r="A119" s="4">
        <v>45134</v>
      </c>
      <c r="B119" s="13">
        <v>4537.4101559999999</v>
      </c>
    </row>
    <row r="120" spans="1:2" x14ac:dyDescent="0.35">
      <c r="A120" s="4">
        <v>45133</v>
      </c>
      <c r="B120" s="13">
        <v>4566.75</v>
      </c>
    </row>
    <row r="121" spans="1:2" x14ac:dyDescent="0.35">
      <c r="A121" s="4">
        <v>45132</v>
      </c>
      <c r="B121" s="13">
        <v>4567.4599609999996</v>
      </c>
    </row>
    <row r="122" spans="1:2" x14ac:dyDescent="0.35">
      <c r="A122" s="4">
        <v>45131</v>
      </c>
      <c r="B122" s="13">
        <v>4554.6401370000003</v>
      </c>
    </row>
    <row r="123" spans="1:2" x14ac:dyDescent="0.35">
      <c r="A123" s="4">
        <v>45128</v>
      </c>
      <c r="B123" s="13">
        <v>4536.3398440000001</v>
      </c>
    </row>
    <row r="124" spans="1:2" x14ac:dyDescent="0.35">
      <c r="A124" s="4">
        <v>45127</v>
      </c>
      <c r="B124" s="13">
        <v>4534.8701170000004</v>
      </c>
    </row>
    <row r="125" spans="1:2" x14ac:dyDescent="0.35">
      <c r="A125" s="4">
        <v>45126</v>
      </c>
      <c r="B125" s="13">
        <v>4565.7202150000003</v>
      </c>
    </row>
    <row r="126" spans="1:2" x14ac:dyDescent="0.35">
      <c r="A126" s="4">
        <v>45125</v>
      </c>
      <c r="B126" s="13">
        <v>4554.9799800000001</v>
      </c>
    </row>
    <row r="127" spans="1:2" x14ac:dyDescent="0.35">
      <c r="A127" s="4">
        <v>45124</v>
      </c>
      <c r="B127" s="13">
        <v>4522.7900390000004</v>
      </c>
    </row>
    <row r="128" spans="1:2" x14ac:dyDescent="0.35">
      <c r="A128" s="4">
        <v>45121</v>
      </c>
      <c r="B128" s="13">
        <v>4505.419922</v>
      </c>
    </row>
    <row r="129" spans="1:2" x14ac:dyDescent="0.35">
      <c r="A129" s="4">
        <v>45120</v>
      </c>
      <c r="B129" s="13">
        <v>4510.0400390000004</v>
      </c>
    </row>
    <row r="130" spans="1:2" x14ac:dyDescent="0.35">
      <c r="A130" s="4">
        <v>45119</v>
      </c>
      <c r="B130" s="13">
        <v>4472.1601559999999</v>
      </c>
    </row>
    <row r="131" spans="1:2" x14ac:dyDescent="0.35">
      <c r="A131" s="4">
        <v>45118</v>
      </c>
      <c r="B131" s="13">
        <v>4439.2597660000001</v>
      </c>
    </row>
    <row r="132" spans="1:2" x14ac:dyDescent="0.35">
      <c r="A132" s="4">
        <v>45117</v>
      </c>
      <c r="B132" s="13">
        <v>4409.5297849999997</v>
      </c>
    </row>
    <row r="133" spans="1:2" x14ac:dyDescent="0.35">
      <c r="A133" s="4">
        <v>45114</v>
      </c>
      <c r="B133" s="13">
        <v>4398.9501950000003</v>
      </c>
    </row>
    <row r="134" spans="1:2" x14ac:dyDescent="0.35">
      <c r="A134" s="4">
        <v>45113</v>
      </c>
      <c r="B134" s="13">
        <v>4411.5898440000001</v>
      </c>
    </row>
    <row r="135" spans="1:2" x14ac:dyDescent="0.35">
      <c r="A135" s="4">
        <v>45112</v>
      </c>
      <c r="B135" s="13">
        <v>4446.8198240000002</v>
      </c>
    </row>
    <row r="136" spans="1:2" x14ac:dyDescent="0.35">
      <c r="A136" s="4">
        <v>45110</v>
      </c>
      <c r="B136" s="13">
        <v>4455.5898440000001</v>
      </c>
    </row>
    <row r="137" spans="1:2" x14ac:dyDescent="0.35">
      <c r="A137" s="4">
        <v>45107</v>
      </c>
      <c r="B137" s="13">
        <v>4450.3798829999996</v>
      </c>
    </row>
    <row r="138" spans="1:2" x14ac:dyDescent="0.35">
      <c r="A138" s="4">
        <v>45106</v>
      </c>
      <c r="B138" s="13">
        <v>4396.4399409999996</v>
      </c>
    </row>
    <row r="139" spans="1:2" x14ac:dyDescent="0.35">
      <c r="A139" s="4">
        <v>45105</v>
      </c>
      <c r="B139" s="13">
        <v>4376.8598629999997</v>
      </c>
    </row>
    <row r="140" spans="1:2" x14ac:dyDescent="0.35">
      <c r="A140" s="4">
        <v>45104</v>
      </c>
      <c r="B140" s="13">
        <v>4378.4101559999999</v>
      </c>
    </row>
    <row r="141" spans="1:2" x14ac:dyDescent="0.35">
      <c r="A141" s="4">
        <v>45103</v>
      </c>
      <c r="B141" s="13">
        <v>4328.8198240000002</v>
      </c>
    </row>
    <row r="142" spans="1:2" x14ac:dyDescent="0.35">
      <c r="A142" s="4">
        <v>45100</v>
      </c>
      <c r="B142" s="13">
        <v>4348.330078</v>
      </c>
    </row>
    <row r="143" spans="1:2" x14ac:dyDescent="0.35">
      <c r="A143" s="4">
        <v>45099</v>
      </c>
      <c r="B143" s="13">
        <v>4381.8901370000003</v>
      </c>
    </row>
    <row r="144" spans="1:2" x14ac:dyDescent="0.35">
      <c r="A144" s="4">
        <v>45098</v>
      </c>
      <c r="B144" s="13">
        <v>4365.6899409999996</v>
      </c>
    </row>
    <row r="145" spans="1:2" x14ac:dyDescent="0.35">
      <c r="A145" s="4">
        <v>45097</v>
      </c>
      <c r="B145" s="13">
        <v>4388.7099609999996</v>
      </c>
    </row>
    <row r="146" spans="1:2" x14ac:dyDescent="0.35">
      <c r="A146" s="4">
        <v>45093</v>
      </c>
      <c r="B146" s="13">
        <v>4409.5898440000001</v>
      </c>
    </row>
    <row r="147" spans="1:2" x14ac:dyDescent="0.35">
      <c r="A147" s="4">
        <v>45092</v>
      </c>
      <c r="B147" s="13">
        <v>4425.8398440000001</v>
      </c>
    </row>
    <row r="148" spans="1:2" x14ac:dyDescent="0.35">
      <c r="A148" s="4">
        <v>45091</v>
      </c>
      <c r="B148" s="13">
        <v>4372.5898440000001</v>
      </c>
    </row>
    <row r="149" spans="1:2" x14ac:dyDescent="0.35">
      <c r="A149" s="4">
        <v>45090</v>
      </c>
      <c r="B149" s="13">
        <v>4369.0097660000001</v>
      </c>
    </row>
    <row r="150" spans="1:2" x14ac:dyDescent="0.35">
      <c r="A150" s="4">
        <v>45089</v>
      </c>
      <c r="B150" s="13">
        <v>4338.9301759999998</v>
      </c>
    </row>
    <row r="151" spans="1:2" x14ac:dyDescent="0.35">
      <c r="A151" s="4">
        <v>45086</v>
      </c>
      <c r="B151" s="13">
        <v>4298.8598629999997</v>
      </c>
    </row>
    <row r="152" spans="1:2" x14ac:dyDescent="0.35">
      <c r="A152" s="4">
        <v>45085</v>
      </c>
      <c r="B152" s="13">
        <v>4293.9301759999998</v>
      </c>
    </row>
    <row r="153" spans="1:2" x14ac:dyDescent="0.35">
      <c r="A153" s="4">
        <v>45084</v>
      </c>
      <c r="B153" s="13">
        <v>4267.5200199999999</v>
      </c>
    </row>
    <row r="154" spans="1:2" x14ac:dyDescent="0.35">
      <c r="A154" s="4">
        <v>45083</v>
      </c>
      <c r="B154" s="13">
        <v>4283.8500979999999</v>
      </c>
    </row>
    <row r="155" spans="1:2" x14ac:dyDescent="0.35">
      <c r="A155" s="4">
        <v>45082</v>
      </c>
      <c r="B155" s="13">
        <v>4273.7900390000004</v>
      </c>
    </row>
    <row r="156" spans="1:2" x14ac:dyDescent="0.35">
      <c r="A156" s="4">
        <v>45079</v>
      </c>
      <c r="B156" s="13">
        <v>4282.3701170000004</v>
      </c>
    </row>
    <row r="157" spans="1:2" x14ac:dyDescent="0.35">
      <c r="A157" s="4">
        <v>45078</v>
      </c>
      <c r="B157" s="13">
        <v>4221.0200199999999</v>
      </c>
    </row>
    <row r="158" spans="1:2" x14ac:dyDescent="0.35">
      <c r="A158" s="4">
        <v>45077</v>
      </c>
      <c r="B158" s="13">
        <v>4179.830078</v>
      </c>
    </row>
    <row r="159" spans="1:2" x14ac:dyDescent="0.35">
      <c r="A159" s="4">
        <v>45076</v>
      </c>
      <c r="B159" s="13">
        <v>4205.5200199999999</v>
      </c>
    </row>
    <row r="160" spans="1:2" x14ac:dyDescent="0.35">
      <c r="A160" s="4">
        <v>45072</v>
      </c>
      <c r="B160" s="13">
        <v>4205.4501950000003</v>
      </c>
    </row>
    <row r="161" spans="1:2" x14ac:dyDescent="0.35">
      <c r="A161" s="4">
        <v>45071</v>
      </c>
      <c r="B161" s="13">
        <v>4151.2797849999997</v>
      </c>
    </row>
    <row r="162" spans="1:2" x14ac:dyDescent="0.35">
      <c r="A162" s="4">
        <v>45070</v>
      </c>
      <c r="B162" s="13">
        <v>4115.2402339999999</v>
      </c>
    </row>
    <row r="163" spans="1:2" x14ac:dyDescent="0.35">
      <c r="A163" s="4">
        <v>45069</v>
      </c>
      <c r="B163" s="13">
        <v>4145.580078</v>
      </c>
    </row>
    <row r="164" spans="1:2" x14ac:dyDescent="0.35">
      <c r="A164" s="4">
        <v>45068</v>
      </c>
      <c r="B164" s="13">
        <v>4192.6298829999996</v>
      </c>
    </row>
    <row r="165" spans="1:2" x14ac:dyDescent="0.35">
      <c r="A165" s="4">
        <v>45065</v>
      </c>
      <c r="B165" s="13">
        <v>4191.9799800000001</v>
      </c>
    </row>
    <row r="166" spans="1:2" x14ac:dyDescent="0.35">
      <c r="A166" s="4">
        <v>45064</v>
      </c>
      <c r="B166" s="13">
        <v>4198.0498049999997</v>
      </c>
    </row>
    <row r="167" spans="1:2" x14ac:dyDescent="0.35">
      <c r="A167" s="4">
        <v>45063</v>
      </c>
      <c r="B167" s="13">
        <v>4158.7700199999999</v>
      </c>
    </row>
    <row r="168" spans="1:2" x14ac:dyDescent="0.35">
      <c r="A168" s="4">
        <v>45062</v>
      </c>
      <c r="B168" s="13">
        <v>4109.8999020000001</v>
      </c>
    </row>
    <row r="169" spans="1:2" x14ac:dyDescent="0.35">
      <c r="A169" s="4">
        <v>45061</v>
      </c>
      <c r="B169" s="13">
        <v>4136.2797849999997</v>
      </c>
    </row>
    <row r="170" spans="1:2" x14ac:dyDescent="0.35">
      <c r="A170" s="4">
        <v>45058</v>
      </c>
      <c r="B170" s="13">
        <v>4124.080078</v>
      </c>
    </row>
    <row r="171" spans="1:2" x14ac:dyDescent="0.35">
      <c r="A171" s="4">
        <v>45057</v>
      </c>
      <c r="B171" s="13">
        <v>4130.6201170000004</v>
      </c>
    </row>
    <row r="172" spans="1:2" x14ac:dyDescent="0.35">
      <c r="A172" s="4">
        <v>45056</v>
      </c>
      <c r="B172" s="13">
        <v>4137.6401370000003</v>
      </c>
    </row>
    <row r="173" spans="1:2" x14ac:dyDescent="0.35">
      <c r="A173" s="4">
        <v>45055</v>
      </c>
      <c r="B173" s="13">
        <v>4119.169922</v>
      </c>
    </row>
    <row r="174" spans="1:2" x14ac:dyDescent="0.35">
      <c r="A174" s="4">
        <v>45054</v>
      </c>
      <c r="B174" s="13">
        <v>4138.1201170000004</v>
      </c>
    </row>
    <row r="175" spans="1:2" x14ac:dyDescent="0.35">
      <c r="A175" s="4">
        <v>45051</v>
      </c>
      <c r="B175" s="13">
        <v>4136.25</v>
      </c>
    </row>
    <row r="176" spans="1:2" x14ac:dyDescent="0.35">
      <c r="A176" s="4">
        <v>45050</v>
      </c>
      <c r="B176" s="13">
        <v>4061.219971</v>
      </c>
    </row>
    <row r="177" spans="1:2" x14ac:dyDescent="0.35">
      <c r="A177" s="4">
        <v>45049</v>
      </c>
      <c r="B177" s="13">
        <v>4090.75</v>
      </c>
    </row>
    <row r="178" spans="1:2" x14ac:dyDescent="0.35">
      <c r="A178" s="4">
        <v>45048</v>
      </c>
      <c r="B178" s="13">
        <v>4119.580078</v>
      </c>
    </row>
    <row r="179" spans="1:2" x14ac:dyDescent="0.35">
      <c r="A179" s="4">
        <v>45047</v>
      </c>
      <c r="B179" s="13">
        <v>4167.8701170000004</v>
      </c>
    </row>
    <row r="180" spans="1:2" x14ac:dyDescent="0.35">
      <c r="A180" s="4">
        <v>45044</v>
      </c>
      <c r="B180" s="13">
        <v>4169.4799800000001</v>
      </c>
    </row>
    <row r="181" spans="1:2" x14ac:dyDescent="0.35">
      <c r="A181" s="4">
        <v>45043</v>
      </c>
      <c r="B181" s="13">
        <v>4135.3500979999999</v>
      </c>
    </row>
    <row r="182" spans="1:2" x14ac:dyDescent="0.35">
      <c r="A182" s="4">
        <v>45042</v>
      </c>
      <c r="B182" s="13">
        <v>4055.98999</v>
      </c>
    </row>
    <row r="183" spans="1:2" x14ac:dyDescent="0.35">
      <c r="A183" s="4">
        <v>45041</v>
      </c>
      <c r="B183" s="13">
        <v>4071.6298830000001</v>
      </c>
    </row>
    <row r="184" spans="1:2" x14ac:dyDescent="0.35">
      <c r="A184" s="4">
        <v>45040</v>
      </c>
      <c r="B184" s="13">
        <v>4137.0400390000004</v>
      </c>
    </row>
    <row r="185" spans="1:2" x14ac:dyDescent="0.35">
      <c r="A185" s="4">
        <v>45037</v>
      </c>
      <c r="B185" s="13">
        <v>4133.5200199999999</v>
      </c>
    </row>
    <row r="186" spans="1:2" x14ac:dyDescent="0.35">
      <c r="A186" s="4">
        <v>45036</v>
      </c>
      <c r="B186" s="13">
        <v>4129.7900390000004</v>
      </c>
    </row>
    <row r="187" spans="1:2" x14ac:dyDescent="0.35">
      <c r="A187" s="4">
        <v>45035</v>
      </c>
      <c r="B187" s="13">
        <v>4154.5200199999999</v>
      </c>
    </row>
    <row r="188" spans="1:2" x14ac:dyDescent="0.35">
      <c r="A188" s="4">
        <v>45034</v>
      </c>
      <c r="B188" s="13">
        <v>4154.8701170000004</v>
      </c>
    </row>
    <row r="189" spans="1:2" x14ac:dyDescent="0.35">
      <c r="A189" s="4">
        <v>45033</v>
      </c>
      <c r="B189" s="13">
        <v>4151.3198240000002</v>
      </c>
    </row>
    <row r="190" spans="1:2" x14ac:dyDescent="0.35">
      <c r="A190" s="4">
        <v>45030</v>
      </c>
      <c r="B190" s="13">
        <v>4137.6401370000003</v>
      </c>
    </row>
    <row r="191" spans="1:2" x14ac:dyDescent="0.35">
      <c r="A191" s="4">
        <v>45029</v>
      </c>
      <c r="B191" s="13">
        <v>4146.2202150000003</v>
      </c>
    </row>
    <row r="192" spans="1:2" x14ac:dyDescent="0.35">
      <c r="A192" s="4">
        <v>45028</v>
      </c>
      <c r="B192" s="13">
        <v>4091.9499510000001</v>
      </c>
    </row>
    <row r="193" spans="1:2" x14ac:dyDescent="0.35">
      <c r="A193" s="4">
        <v>45027</v>
      </c>
      <c r="B193" s="13">
        <v>4108.9399409999996</v>
      </c>
    </row>
    <row r="194" spans="1:2" x14ac:dyDescent="0.35">
      <c r="A194" s="4">
        <v>45026</v>
      </c>
      <c r="B194" s="13">
        <v>4109.1098629999997</v>
      </c>
    </row>
    <row r="195" spans="1:2" x14ac:dyDescent="0.35">
      <c r="A195" s="4">
        <v>45022</v>
      </c>
      <c r="B195" s="13">
        <v>4105.0200199999999</v>
      </c>
    </row>
    <row r="196" spans="1:2" x14ac:dyDescent="0.35">
      <c r="A196" s="4">
        <v>45021</v>
      </c>
      <c r="B196" s="13">
        <v>4090.3798830000001</v>
      </c>
    </row>
    <row r="197" spans="1:2" x14ac:dyDescent="0.35">
      <c r="A197" s="4">
        <v>45020</v>
      </c>
      <c r="B197" s="13">
        <v>4100.6000979999999</v>
      </c>
    </row>
    <row r="198" spans="1:2" x14ac:dyDescent="0.35">
      <c r="A198" s="4">
        <v>45019</v>
      </c>
      <c r="B198" s="13">
        <v>4124.5097660000001</v>
      </c>
    </row>
    <row r="199" spans="1:2" x14ac:dyDescent="0.35">
      <c r="A199" s="4">
        <v>45016</v>
      </c>
      <c r="B199" s="13">
        <v>4109.3100590000004</v>
      </c>
    </row>
    <row r="200" spans="1:2" x14ac:dyDescent="0.35">
      <c r="A200" s="4">
        <v>45015</v>
      </c>
      <c r="B200" s="13">
        <v>4050.830078</v>
      </c>
    </row>
    <row r="201" spans="1:2" x14ac:dyDescent="0.35">
      <c r="A201" s="4">
        <v>45014</v>
      </c>
      <c r="B201" s="13">
        <v>4027.8100589999999</v>
      </c>
    </row>
    <row r="202" spans="1:2" x14ac:dyDescent="0.35">
      <c r="A202" s="4">
        <v>45013</v>
      </c>
      <c r="B202" s="13">
        <v>3971.2700199999999</v>
      </c>
    </row>
    <row r="203" spans="1:2" x14ac:dyDescent="0.35">
      <c r="A203" s="4">
        <v>45012</v>
      </c>
      <c r="B203" s="13">
        <v>3977.530029</v>
      </c>
    </row>
    <row r="204" spans="1:2" x14ac:dyDescent="0.35">
      <c r="A204" s="4">
        <v>45009</v>
      </c>
      <c r="B204" s="13">
        <v>3970.98999</v>
      </c>
    </row>
    <row r="205" spans="1:2" x14ac:dyDescent="0.35">
      <c r="A205" s="4">
        <v>45008</v>
      </c>
      <c r="B205" s="13">
        <v>3948.719971</v>
      </c>
    </row>
    <row r="206" spans="1:2" x14ac:dyDescent="0.35">
      <c r="A206" s="4">
        <v>45007</v>
      </c>
      <c r="B206" s="13">
        <v>3936.969971</v>
      </c>
    </row>
    <row r="207" spans="1:2" x14ac:dyDescent="0.35">
      <c r="A207" s="4">
        <v>45006</v>
      </c>
      <c r="B207" s="13">
        <v>4002.8701169999999</v>
      </c>
    </row>
    <row r="208" spans="1:2" x14ac:dyDescent="0.35">
      <c r="A208" s="4">
        <v>45005</v>
      </c>
      <c r="B208" s="13">
        <v>3951.570068</v>
      </c>
    </row>
    <row r="209" spans="1:2" x14ac:dyDescent="0.35">
      <c r="A209" s="4">
        <v>45002</v>
      </c>
      <c r="B209" s="13">
        <v>3916.639893</v>
      </c>
    </row>
    <row r="210" spans="1:2" x14ac:dyDescent="0.35">
      <c r="A210" s="4">
        <v>45001</v>
      </c>
      <c r="B210" s="13">
        <v>3960.280029</v>
      </c>
    </row>
    <row r="211" spans="1:2" x14ac:dyDescent="0.35">
      <c r="A211" s="4">
        <v>45000</v>
      </c>
      <c r="B211" s="13">
        <v>3891.929932</v>
      </c>
    </row>
    <row r="212" spans="1:2" x14ac:dyDescent="0.35">
      <c r="A212" s="4">
        <v>44999</v>
      </c>
      <c r="B212" s="13">
        <v>3919.290039</v>
      </c>
    </row>
    <row r="213" spans="1:2" x14ac:dyDescent="0.35">
      <c r="A213" s="4">
        <v>44998</v>
      </c>
      <c r="B213" s="13">
        <v>3855.76001</v>
      </c>
    </row>
    <row r="214" spans="1:2" x14ac:dyDescent="0.35">
      <c r="A214" s="4">
        <v>44995</v>
      </c>
      <c r="B214" s="13">
        <v>3861.5900879999999</v>
      </c>
    </row>
    <row r="215" spans="1:2" x14ac:dyDescent="0.35">
      <c r="A215" s="4">
        <v>44994</v>
      </c>
      <c r="B215" s="13">
        <v>3918.320068</v>
      </c>
    </row>
    <row r="216" spans="1:2" x14ac:dyDescent="0.35">
      <c r="A216" s="4">
        <v>44993</v>
      </c>
      <c r="B216" s="13">
        <v>3992.01001</v>
      </c>
    </row>
    <row r="217" spans="1:2" x14ac:dyDescent="0.35">
      <c r="A217" s="4">
        <v>44992</v>
      </c>
      <c r="B217" s="13">
        <v>3986.3701169999999</v>
      </c>
    </row>
    <row r="218" spans="1:2" x14ac:dyDescent="0.35">
      <c r="A218" s="4">
        <v>44991</v>
      </c>
      <c r="B218" s="13">
        <v>4048.419922</v>
      </c>
    </row>
    <row r="219" spans="1:2" x14ac:dyDescent="0.35">
      <c r="A219" s="4">
        <v>44988</v>
      </c>
      <c r="B219" s="13">
        <v>4045.639893</v>
      </c>
    </row>
    <row r="220" spans="1:2" x14ac:dyDescent="0.35">
      <c r="A220" s="4">
        <v>44987</v>
      </c>
      <c r="B220" s="13">
        <v>3981.3500979999999</v>
      </c>
    </row>
    <row r="221" spans="1:2" x14ac:dyDescent="0.35">
      <c r="A221" s="4">
        <v>44986</v>
      </c>
      <c r="B221" s="13">
        <v>3951.389893</v>
      </c>
    </row>
    <row r="222" spans="1:2" x14ac:dyDescent="0.35">
      <c r="A222" s="4">
        <v>44985</v>
      </c>
      <c r="B222" s="13">
        <v>3970.1499020000001</v>
      </c>
    </row>
    <row r="223" spans="1:2" x14ac:dyDescent="0.35">
      <c r="A223" s="4">
        <v>44984</v>
      </c>
      <c r="B223" s="13">
        <v>3982.23999</v>
      </c>
    </row>
    <row r="224" spans="1:2" x14ac:dyDescent="0.35">
      <c r="A224" s="4">
        <v>44981</v>
      </c>
      <c r="B224" s="13">
        <v>3970.040039</v>
      </c>
    </row>
    <row r="225" spans="1:2" x14ac:dyDescent="0.35">
      <c r="A225" s="4">
        <v>44980</v>
      </c>
      <c r="B225" s="13">
        <v>4012.320068</v>
      </c>
    </row>
    <row r="226" spans="1:2" x14ac:dyDescent="0.35">
      <c r="A226" s="4">
        <v>44979</v>
      </c>
      <c r="B226" s="13">
        <v>3991.0500489999999</v>
      </c>
    </row>
    <row r="227" spans="1:2" x14ac:dyDescent="0.35">
      <c r="A227" s="4">
        <v>44978</v>
      </c>
      <c r="B227" s="13">
        <v>3997.3400879999999</v>
      </c>
    </row>
    <row r="228" spans="1:2" x14ac:dyDescent="0.35">
      <c r="A228" s="4">
        <v>44974</v>
      </c>
      <c r="B228" s="13">
        <v>4079.0900879999999</v>
      </c>
    </row>
    <row r="229" spans="1:2" x14ac:dyDescent="0.35">
      <c r="A229" s="4">
        <v>44973</v>
      </c>
      <c r="B229" s="13">
        <v>4090.4099120000001</v>
      </c>
    </row>
    <row r="230" spans="1:2" x14ac:dyDescent="0.35">
      <c r="A230" s="4">
        <v>44972</v>
      </c>
      <c r="B230" s="13">
        <v>4147.6000979999999</v>
      </c>
    </row>
    <row r="231" spans="1:2" x14ac:dyDescent="0.35">
      <c r="A231" s="4">
        <v>44971</v>
      </c>
      <c r="B231" s="13">
        <v>4136.1298829999996</v>
      </c>
    </row>
    <row r="232" spans="1:2" x14ac:dyDescent="0.35">
      <c r="A232" s="4">
        <v>44970</v>
      </c>
      <c r="B232" s="13">
        <v>4137.2900390000004</v>
      </c>
    </row>
    <row r="233" spans="1:2" x14ac:dyDescent="0.35">
      <c r="A233" s="4">
        <v>44967</v>
      </c>
      <c r="B233" s="13">
        <v>4090.459961</v>
      </c>
    </row>
    <row r="234" spans="1:2" x14ac:dyDescent="0.35">
      <c r="A234" s="4">
        <v>44966</v>
      </c>
      <c r="B234" s="13">
        <v>4081.5</v>
      </c>
    </row>
    <row r="235" spans="1:2" x14ac:dyDescent="0.35">
      <c r="A235" s="4">
        <v>44965</v>
      </c>
      <c r="B235" s="13">
        <v>4117.8598629999997</v>
      </c>
    </row>
    <row r="236" spans="1:2" x14ac:dyDescent="0.35">
      <c r="A236" s="4">
        <v>44964</v>
      </c>
      <c r="B236" s="13">
        <v>4164</v>
      </c>
    </row>
    <row r="237" spans="1:2" x14ac:dyDescent="0.35">
      <c r="A237" s="4">
        <v>44963</v>
      </c>
      <c r="B237" s="13">
        <v>4111.080078</v>
      </c>
    </row>
    <row r="238" spans="1:2" x14ac:dyDescent="0.35">
      <c r="A238" s="4">
        <v>44960</v>
      </c>
      <c r="B238" s="13">
        <v>4136.4799800000001</v>
      </c>
    </row>
    <row r="239" spans="1:2" x14ac:dyDescent="0.35">
      <c r="A239" s="4">
        <v>44959</v>
      </c>
      <c r="B239" s="13">
        <v>4179.7597660000001</v>
      </c>
    </row>
    <row r="240" spans="1:2" x14ac:dyDescent="0.35">
      <c r="A240" s="4">
        <v>44958</v>
      </c>
      <c r="B240" s="13">
        <v>4119.2099609999996</v>
      </c>
    </row>
    <row r="241" spans="1:2" x14ac:dyDescent="0.35">
      <c r="A241" s="4">
        <v>44957</v>
      </c>
      <c r="B241" s="13">
        <v>4076.6000979999999</v>
      </c>
    </row>
    <row r="242" spans="1:2" x14ac:dyDescent="0.35">
      <c r="A242" s="4">
        <v>44956</v>
      </c>
      <c r="B242" s="13">
        <v>4017.7700199999999</v>
      </c>
    </row>
    <row r="243" spans="1:2" x14ac:dyDescent="0.35">
      <c r="A243" s="4">
        <v>44953</v>
      </c>
      <c r="B243" s="13">
        <v>4070.5600589999999</v>
      </c>
    </row>
    <row r="244" spans="1:2" x14ac:dyDescent="0.35">
      <c r="A244" s="4">
        <v>44952</v>
      </c>
      <c r="B244" s="13">
        <v>4060.429932</v>
      </c>
    </row>
    <row r="245" spans="1:2" x14ac:dyDescent="0.35">
      <c r="A245" s="4">
        <v>44951</v>
      </c>
      <c r="B245" s="13">
        <v>4016.219971</v>
      </c>
    </row>
    <row r="246" spans="1:2" x14ac:dyDescent="0.35">
      <c r="A246" s="4">
        <v>44950</v>
      </c>
      <c r="B246" s="13">
        <v>4016.9499510000001</v>
      </c>
    </row>
    <row r="247" spans="1:2" x14ac:dyDescent="0.35">
      <c r="A247" s="4">
        <v>44949</v>
      </c>
      <c r="B247" s="13">
        <v>4019.8100589999999</v>
      </c>
    </row>
    <row r="248" spans="1:2" x14ac:dyDescent="0.35">
      <c r="A248" s="4">
        <v>44946</v>
      </c>
      <c r="B248" s="13">
        <v>3972.610107</v>
      </c>
    </row>
    <row r="249" spans="1:2" x14ac:dyDescent="0.35">
      <c r="A249" s="4">
        <v>44945</v>
      </c>
      <c r="B249" s="13">
        <v>3898.8500979999999</v>
      </c>
    </row>
    <row r="250" spans="1:2" x14ac:dyDescent="0.35">
      <c r="A250" s="4">
        <v>44944</v>
      </c>
      <c r="B250" s="13">
        <v>3928.860107</v>
      </c>
    </row>
    <row r="251" spans="1:2" x14ac:dyDescent="0.35">
      <c r="A251" s="4">
        <v>44943</v>
      </c>
      <c r="B251" s="13">
        <v>3990.969971</v>
      </c>
    </row>
    <row r="252" spans="1:2" x14ac:dyDescent="0.35">
      <c r="A252" s="4">
        <v>44939</v>
      </c>
      <c r="B252" s="13">
        <v>3999.0900879999999</v>
      </c>
    </row>
    <row r="253" spans="1:2" x14ac:dyDescent="0.35">
      <c r="A253" s="4">
        <v>44938</v>
      </c>
      <c r="B253" s="13">
        <v>3983.169922</v>
      </c>
    </row>
    <row r="254" spans="1:2" x14ac:dyDescent="0.35">
      <c r="A254" s="4">
        <v>44937</v>
      </c>
      <c r="B254" s="13">
        <v>3969.610107</v>
      </c>
    </row>
    <row r="255" spans="1:2" x14ac:dyDescent="0.35">
      <c r="A255" s="4">
        <v>44936</v>
      </c>
      <c r="B255" s="13">
        <v>3919.25</v>
      </c>
    </row>
    <row r="256" spans="1:2" x14ac:dyDescent="0.35">
      <c r="A256" s="4">
        <v>44935</v>
      </c>
      <c r="B256" s="13">
        <v>3892.0900879999999</v>
      </c>
    </row>
    <row r="257" spans="1:2" x14ac:dyDescent="0.35">
      <c r="A257" s="4">
        <v>44932</v>
      </c>
      <c r="B257" s="13">
        <v>3895.080078</v>
      </c>
    </row>
    <row r="258" spans="1:2" x14ac:dyDescent="0.35">
      <c r="A258" s="4">
        <v>44931</v>
      </c>
      <c r="B258" s="13">
        <v>3808.1000979999999</v>
      </c>
    </row>
    <row r="259" spans="1:2" x14ac:dyDescent="0.35">
      <c r="A259" s="4">
        <v>44930</v>
      </c>
      <c r="B259" s="13">
        <v>3852.969971</v>
      </c>
    </row>
    <row r="260" spans="1:2" x14ac:dyDescent="0.35">
      <c r="A260" s="4">
        <v>44929</v>
      </c>
      <c r="B260" s="13">
        <v>3824.139893</v>
      </c>
    </row>
    <row r="261" spans="1:2" x14ac:dyDescent="0.35">
      <c r="A261" s="4">
        <v>44925</v>
      </c>
      <c r="B261" s="13">
        <v>3839.5</v>
      </c>
    </row>
    <row r="262" spans="1:2" x14ac:dyDescent="0.35">
      <c r="A262" s="4">
        <v>44924</v>
      </c>
      <c r="B262" s="13">
        <v>3849.280029</v>
      </c>
    </row>
    <row r="263" spans="1:2" x14ac:dyDescent="0.35">
      <c r="A263" s="4">
        <v>44923</v>
      </c>
      <c r="B263" s="13">
        <v>3783.219971</v>
      </c>
    </row>
    <row r="264" spans="1:2" x14ac:dyDescent="0.35">
      <c r="A264" s="4">
        <v>44922</v>
      </c>
      <c r="B264" s="13">
        <v>3829.25</v>
      </c>
    </row>
    <row r="265" spans="1:2" x14ac:dyDescent="0.35">
      <c r="A265" s="4">
        <v>44918</v>
      </c>
      <c r="B265" s="13">
        <v>3844.820068</v>
      </c>
    </row>
    <row r="266" spans="1:2" x14ac:dyDescent="0.35">
      <c r="A266" s="4">
        <v>44917</v>
      </c>
      <c r="B266" s="13">
        <v>3822.389893</v>
      </c>
    </row>
    <row r="267" spans="1:2" x14ac:dyDescent="0.35">
      <c r="A267" s="4">
        <v>44916</v>
      </c>
      <c r="B267" s="13">
        <v>3878.4399410000001</v>
      </c>
    </row>
    <row r="268" spans="1:2" x14ac:dyDescent="0.35">
      <c r="A268" s="4">
        <v>44915</v>
      </c>
      <c r="B268" s="13">
        <v>3821.6201169999999</v>
      </c>
    </row>
    <row r="269" spans="1:2" x14ac:dyDescent="0.35">
      <c r="A269" s="4">
        <v>44914</v>
      </c>
      <c r="B269" s="13">
        <v>3817.6599120000001</v>
      </c>
    </row>
    <row r="270" spans="1:2" x14ac:dyDescent="0.35">
      <c r="A270" s="4">
        <v>44911</v>
      </c>
      <c r="B270" s="13">
        <v>3852.360107</v>
      </c>
    </row>
    <row r="271" spans="1:2" x14ac:dyDescent="0.35">
      <c r="A271" s="4">
        <v>44910</v>
      </c>
      <c r="B271" s="13">
        <v>3895.75</v>
      </c>
    </row>
    <row r="272" spans="1:2" x14ac:dyDescent="0.35">
      <c r="A272" s="4">
        <v>44909</v>
      </c>
      <c r="B272" s="13">
        <v>3995.320068</v>
      </c>
    </row>
    <row r="273" spans="1:2" x14ac:dyDescent="0.35">
      <c r="A273" s="4">
        <v>44908</v>
      </c>
      <c r="B273" s="13">
        <v>4019.6499020000001</v>
      </c>
    </row>
    <row r="274" spans="1:2" x14ac:dyDescent="0.35">
      <c r="A274" s="4">
        <v>44907</v>
      </c>
      <c r="B274" s="13">
        <v>3990.5600589999999</v>
      </c>
    </row>
    <row r="275" spans="1:2" x14ac:dyDescent="0.35">
      <c r="A275" s="4">
        <v>44904</v>
      </c>
      <c r="B275" s="13">
        <v>3934.3798830000001</v>
      </c>
    </row>
    <row r="276" spans="1:2" x14ac:dyDescent="0.35">
      <c r="A276" s="4">
        <v>44903</v>
      </c>
      <c r="B276" s="13">
        <v>3963.51001</v>
      </c>
    </row>
    <row r="277" spans="1:2" x14ac:dyDescent="0.35">
      <c r="A277" s="4">
        <v>44902</v>
      </c>
      <c r="B277" s="13">
        <v>3933.919922</v>
      </c>
    </row>
    <row r="278" spans="1:2" x14ac:dyDescent="0.35">
      <c r="A278" s="4">
        <v>44901</v>
      </c>
      <c r="B278" s="13">
        <v>3941.26001</v>
      </c>
    </row>
    <row r="279" spans="1:2" x14ac:dyDescent="0.35">
      <c r="A279" s="4">
        <v>44900</v>
      </c>
      <c r="B279" s="13">
        <v>3998.8400879999999</v>
      </c>
    </row>
    <row r="280" spans="1:2" x14ac:dyDescent="0.35">
      <c r="A280" s="4">
        <v>44897</v>
      </c>
      <c r="B280" s="13">
        <v>4071.6999510000001</v>
      </c>
    </row>
    <row r="281" spans="1:2" x14ac:dyDescent="0.35">
      <c r="A281" s="4">
        <v>44896</v>
      </c>
      <c r="B281" s="13">
        <v>4076.570068</v>
      </c>
    </row>
    <row r="282" spans="1:2" x14ac:dyDescent="0.35">
      <c r="A282" s="4">
        <v>44895</v>
      </c>
      <c r="B282" s="13">
        <v>4080.110107</v>
      </c>
    </row>
    <row r="283" spans="1:2" x14ac:dyDescent="0.35">
      <c r="A283" s="4">
        <v>44894</v>
      </c>
      <c r="B283" s="13">
        <v>3957.6298830000001</v>
      </c>
    </row>
    <row r="284" spans="1:2" x14ac:dyDescent="0.35">
      <c r="A284" s="4">
        <v>44893</v>
      </c>
      <c r="B284" s="13">
        <v>3963.9399410000001</v>
      </c>
    </row>
    <row r="285" spans="1:2" x14ac:dyDescent="0.35">
      <c r="A285" s="4">
        <v>44890</v>
      </c>
      <c r="B285" s="13">
        <v>4026.1201169999999</v>
      </c>
    </row>
    <row r="286" spans="1:2" x14ac:dyDescent="0.35">
      <c r="A286" s="4">
        <v>44888</v>
      </c>
      <c r="B286" s="13">
        <v>4027.26001</v>
      </c>
    </row>
    <row r="287" spans="1:2" x14ac:dyDescent="0.35">
      <c r="A287" s="4">
        <v>44887</v>
      </c>
      <c r="B287" s="13">
        <v>4003.580078</v>
      </c>
    </row>
    <row r="288" spans="1:2" x14ac:dyDescent="0.35">
      <c r="A288" s="4">
        <v>44886</v>
      </c>
      <c r="B288" s="13">
        <v>3949.9399410000001</v>
      </c>
    </row>
    <row r="289" spans="1:2" x14ac:dyDescent="0.35">
      <c r="A289" s="4">
        <v>44883</v>
      </c>
      <c r="B289" s="13">
        <v>3965.3400879999999</v>
      </c>
    </row>
    <row r="290" spans="1:2" x14ac:dyDescent="0.35">
      <c r="A290" s="4">
        <v>44882</v>
      </c>
      <c r="B290" s="13">
        <v>3946.5600589999999</v>
      </c>
    </row>
    <row r="291" spans="1:2" x14ac:dyDescent="0.35">
      <c r="A291" s="4">
        <v>44881</v>
      </c>
      <c r="B291" s="13">
        <v>3958.790039</v>
      </c>
    </row>
    <row r="292" spans="1:2" x14ac:dyDescent="0.35">
      <c r="A292" s="4">
        <v>44880</v>
      </c>
      <c r="B292" s="13">
        <v>3991.7299800000001</v>
      </c>
    </row>
    <row r="293" spans="1:2" x14ac:dyDescent="0.35">
      <c r="A293" s="4">
        <v>44879</v>
      </c>
      <c r="B293" s="13">
        <v>3957.25</v>
      </c>
    </row>
    <row r="294" spans="1:2" x14ac:dyDescent="0.35">
      <c r="A294" s="4">
        <v>44876</v>
      </c>
      <c r="B294" s="13">
        <v>3992.929932</v>
      </c>
    </row>
    <row r="295" spans="1:2" x14ac:dyDescent="0.35">
      <c r="A295" s="4">
        <v>44875</v>
      </c>
      <c r="B295" s="13">
        <v>3956.3701169999999</v>
      </c>
    </row>
    <row r="296" spans="1:2" x14ac:dyDescent="0.35">
      <c r="A296" s="4">
        <v>44874</v>
      </c>
      <c r="B296" s="13">
        <v>3748.570068</v>
      </c>
    </row>
    <row r="297" spans="1:2" x14ac:dyDescent="0.35">
      <c r="A297" s="4">
        <v>44873</v>
      </c>
      <c r="B297" s="13">
        <v>3828.110107</v>
      </c>
    </row>
    <row r="298" spans="1:2" x14ac:dyDescent="0.35">
      <c r="A298" s="4">
        <v>44872</v>
      </c>
      <c r="B298" s="13">
        <v>3806.8000489999999</v>
      </c>
    </row>
    <row r="299" spans="1:2" x14ac:dyDescent="0.35">
      <c r="A299" s="4">
        <v>44869</v>
      </c>
      <c r="B299" s="13">
        <v>3770.5500489999999</v>
      </c>
    </row>
    <row r="300" spans="1:2" x14ac:dyDescent="0.35">
      <c r="A300" s="4">
        <v>44868</v>
      </c>
      <c r="B300" s="13">
        <v>3719.889893</v>
      </c>
    </row>
    <row r="301" spans="1:2" x14ac:dyDescent="0.35">
      <c r="A301" s="4">
        <v>44867</v>
      </c>
      <c r="B301" s="13">
        <v>3759.6899410000001</v>
      </c>
    </row>
    <row r="302" spans="1:2" x14ac:dyDescent="0.35">
      <c r="A302" s="4">
        <v>44866</v>
      </c>
      <c r="B302" s="13">
        <v>3856.1000979999999</v>
      </c>
    </row>
    <row r="303" spans="1:2" x14ac:dyDescent="0.35">
      <c r="A303" s="4">
        <v>44865</v>
      </c>
      <c r="B303" s="13">
        <v>3871.9799800000001</v>
      </c>
    </row>
    <row r="304" spans="1:2" x14ac:dyDescent="0.35">
      <c r="A304" s="4">
        <v>44862</v>
      </c>
      <c r="B304" s="13">
        <v>3901.0600589999999</v>
      </c>
    </row>
    <row r="305" spans="1:2" x14ac:dyDescent="0.35">
      <c r="A305" s="4">
        <v>44861</v>
      </c>
      <c r="B305" s="13">
        <v>3807.3000489999999</v>
      </c>
    </row>
    <row r="306" spans="1:2" x14ac:dyDescent="0.35">
      <c r="A306" s="4">
        <v>44860</v>
      </c>
      <c r="B306" s="13">
        <v>3830.6000979999999</v>
      </c>
    </row>
    <row r="307" spans="1:2" x14ac:dyDescent="0.35">
      <c r="A307" s="4">
        <v>44859</v>
      </c>
      <c r="B307" s="13">
        <v>3859.110107</v>
      </c>
    </row>
    <row r="308" spans="1:2" x14ac:dyDescent="0.35">
      <c r="A308" s="4">
        <v>44858</v>
      </c>
      <c r="B308" s="13">
        <v>3797.3400879999999</v>
      </c>
    </row>
    <row r="309" spans="1:2" x14ac:dyDescent="0.35">
      <c r="A309" s="4">
        <v>44855</v>
      </c>
      <c r="B309" s="13">
        <v>3752.75</v>
      </c>
    </row>
    <row r="310" spans="1:2" x14ac:dyDescent="0.35">
      <c r="A310" s="4">
        <v>44854</v>
      </c>
      <c r="B310" s="13">
        <v>3665.780029</v>
      </c>
    </row>
    <row r="311" spans="1:2" x14ac:dyDescent="0.35">
      <c r="A311" s="4">
        <v>44853</v>
      </c>
      <c r="B311" s="13">
        <v>3695.1599120000001</v>
      </c>
    </row>
    <row r="312" spans="1:2" x14ac:dyDescent="0.35">
      <c r="A312" s="4">
        <v>44852</v>
      </c>
      <c r="B312" s="13">
        <v>3719.9799800000001</v>
      </c>
    </row>
    <row r="313" spans="1:2" x14ac:dyDescent="0.35">
      <c r="A313" s="4">
        <v>44851</v>
      </c>
      <c r="B313" s="13">
        <v>3677.9499510000001</v>
      </c>
    </row>
    <row r="314" spans="1:2" x14ac:dyDescent="0.35">
      <c r="A314" s="4">
        <v>44848</v>
      </c>
      <c r="B314" s="13">
        <v>3583.070068</v>
      </c>
    </row>
    <row r="315" spans="1:2" x14ac:dyDescent="0.35">
      <c r="A315" s="4">
        <v>44847</v>
      </c>
      <c r="B315" s="13">
        <v>3669.9099120000001</v>
      </c>
    </row>
    <row r="316" spans="1:2" x14ac:dyDescent="0.35">
      <c r="A316" s="4">
        <v>44846</v>
      </c>
      <c r="B316" s="13">
        <v>3577.030029</v>
      </c>
    </row>
    <row r="317" spans="1:2" x14ac:dyDescent="0.35">
      <c r="A317" s="4">
        <v>44845</v>
      </c>
      <c r="B317" s="13">
        <v>3588.8400879999999</v>
      </c>
    </row>
    <row r="318" spans="1:2" x14ac:dyDescent="0.35">
      <c r="A318" s="4">
        <v>44844</v>
      </c>
      <c r="B318" s="13">
        <v>3612.389893</v>
      </c>
    </row>
    <row r="319" spans="1:2" x14ac:dyDescent="0.35">
      <c r="A319" s="4">
        <v>44841</v>
      </c>
      <c r="B319" s="13">
        <v>3639.6599120000001</v>
      </c>
    </row>
    <row r="320" spans="1:2" x14ac:dyDescent="0.35">
      <c r="A320" s="4">
        <v>44840</v>
      </c>
      <c r="B320" s="13">
        <v>3744.5200199999999</v>
      </c>
    </row>
    <row r="321" spans="1:2" x14ac:dyDescent="0.35">
      <c r="A321" s="4">
        <v>44839</v>
      </c>
      <c r="B321" s="13">
        <v>3783.280029</v>
      </c>
    </row>
    <row r="322" spans="1:2" x14ac:dyDescent="0.35">
      <c r="A322" s="4">
        <v>44838</v>
      </c>
      <c r="B322" s="13">
        <v>3790.929932</v>
      </c>
    </row>
    <row r="323" spans="1:2" x14ac:dyDescent="0.35">
      <c r="A323" s="4">
        <v>44837</v>
      </c>
      <c r="B323" s="13">
        <v>3678.429932</v>
      </c>
    </row>
    <row r="324" spans="1:2" x14ac:dyDescent="0.35">
      <c r="A324" s="4">
        <v>44834</v>
      </c>
      <c r="B324" s="13">
        <v>3585.6201169999999</v>
      </c>
    </row>
    <row r="325" spans="1:2" x14ac:dyDescent="0.35">
      <c r="A325" s="4">
        <v>44833</v>
      </c>
      <c r="B325" s="13">
        <v>3640.469971</v>
      </c>
    </row>
    <row r="326" spans="1:2" x14ac:dyDescent="0.35">
      <c r="A326" s="4">
        <v>44832</v>
      </c>
      <c r="B326" s="13">
        <v>3719.040039</v>
      </c>
    </row>
    <row r="327" spans="1:2" x14ac:dyDescent="0.35">
      <c r="A327" s="4">
        <v>44831</v>
      </c>
      <c r="B327" s="13">
        <v>3647.290039</v>
      </c>
    </row>
    <row r="328" spans="1:2" x14ac:dyDescent="0.35">
      <c r="A328" s="4">
        <v>44830</v>
      </c>
      <c r="B328" s="13">
        <v>3655.040039</v>
      </c>
    </row>
    <row r="329" spans="1:2" x14ac:dyDescent="0.35">
      <c r="A329" s="4">
        <v>44827</v>
      </c>
      <c r="B329" s="13">
        <v>3693.2299800000001</v>
      </c>
    </row>
    <row r="330" spans="1:2" x14ac:dyDescent="0.35">
      <c r="A330" s="4">
        <v>44826</v>
      </c>
      <c r="B330" s="13">
        <v>3757.98999</v>
      </c>
    </row>
    <row r="331" spans="1:2" x14ac:dyDescent="0.35">
      <c r="A331" s="4">
        <v>44825</v>
      </c>
      <c r="B331" s="13">
        <v>3789.929932</v>
      </c>
    </row>
    <row r="332" spans="1:2" x14ac:dyDescent="0.35">
      <c r="A332" s="4">
        <v>44824</v>
      </c>
      <c r="B332" s="13">
        <v>3855.929932</v>
      </c>
    </row>
    <row r="333" spans="1:2" x14ac:dyDescent="0.35">
      <c r="A333" s="4">
        <v>44823</v>
      </c>
      <c r="B333" s="13">
        <v>3899.889893</v>
      </c>
    </row>
    <row r="334" spans="1:2" x14ac:dyDescent="0.35">
      <c r="A334" s="4">
        <v>44820</v>
      </c>
      <c r="B334" s="13">
        <v>3873.330078</v>
      </c>
    </row>
    <row r="335" spans="1:2" x14ac:dyDescent="0.35">
      <c r="A335" s="4">
        <v>44819</v>
      </c>
      <c r="B335" s="13">
        <v>3901.3500979999999</v>
      </c>
    </row>
    <row r="336" spans="1:2" x14ac:dyDescent="0.35">
      <c r="A336" s="4">
        <v>44818</v>
      </c>
      <c r="B336" s="13">
        <v>3946.01001</v>
      </c>
    </row>
    <row r="337" spans="1:2" x14ac:dyDescent="0.35">
      <c r="A337" s="4">
        <v>44817</v>
      </c>
      <c r="B337" s="13">
        <v>3932.6899410000001</v>
      </c>
    </row>
    <row r="338" spans="1:2" x14ac:dyDescent="0.35">
      <c r="A338" s="4">
        <v>44816</v>
      </c>
      <c r="B338" s="13">
        <v>4110.4101559999999</v>
      </c>
    </row>
    <row r="339" spans="1:2" x14ac:dyDescent="0.35">
      <c r="A339" s="4">
        <v>44813</v>
      </c>
      <c r="B339" s="13">
        <v>4067.360107</v>
      </c>
    </row>
    <row r="340" spans="1:2" x14ac:dyDescent="0.35">
      <c r="A340" s="4">
        <v>44812</v>
      </c>
      <c r="B340" s="13">
        <v>4006.179932</v>
      </c>
    </row>
    <row r="341" spans="1:2" x14ac:dyDescent="0.35">
      <c r="A341" s="4">
        <v>44811</v>
      </c>
      <c r="B341" s="13">
        <v>3979.8701169999999</v>
      </c>
    </row>
    <row r="342" spans="1:2" x14ac:dyDescent="0.35">
      <c r="A342" s="4">
        <v>44810</v>
      </c>
      <c r="B342" s="13">
        <v>3908.1899410000001</v>
      </c>
    </row>
    <row r="343" spans="1:2" x14ac:dyDescent="0.35">
      <c r="A343" s="4">
        <v>44806</v>
      </c>
      <c r="B343" s="13">
        <v>3924.26001</v>
      </c>
    </row>
    <row r="344" spans="1:2" x14ac:dyDescent="0.35">
      <c r="A344" s="4">
        <v>44805</v>
      </c>
      <c r="B344" s="13">
        <v>3966.8500979999999</v>
      </c>
    </row>
    <row r="345" spans="1:2" x14ac:dyDescent="0.35">
      <c r="A345" s="4">
        <v>44804</v>
      </c>
      <c r="B345" s="13">
        <v>3955</v>
      </c>
    </row>
    <row r="346" spans="1:2" x14ac:dyDescent="0.35">
      <c r="A346" s="4">
        <v>44803</v>
      </c>
      <c r="B346" s="13">
        <v>3986.1599120000001</v>
      </c>
    </row>
    <row r="347" spans="1:2" x14ac:dyDescent="0.35">
      <c r="A347" s="4">
        <v>44802</v>
      </c>
      <c r="B347" s="13">
        <v>4030.610107</v>
      </c>
    </row>
    <row r="348" spans="1:2" x14ac:dyDescent="0.35">
      <c r="A348" s="4">
        <v>44799</v>
      </c>
      <c r="B348" s="13">
        <v>4057.6599120000001</v>
      </c>
    </row>
    <row r="349" spans="1:2" x14ac:dyDescent="0.35">
      <c r="A349" s="4">
        <v>44798</v>
      </c>
      <c r="B349" s="13">
        <v>4199.1201170000004</v>
      </c>
    </row>
    <row r="350" spans="1:2" x14ac:dyDescent="0.35">
      <c r="A350" s="4">
        <v>44797</v>
      </c>
      <c r="B350" s="13">
        <v>4140.7700199999999</v>
      </c>
    </row>
    <row r="351" spans="1:2" x14ac:dyDescent="0.35">
      <c r="A351" s="4">
        <v>44796</v>
      </c>
      <c r="B351" s="13">
        <v>4128.7299800000001</v>
      </c>
    </row>
    <row r="352" spans="1:2" x14ac:dyDescent="0.35">
      <c r="A352" s="4">
        <v>44795</v>
      </c>
      <c r="B352" s="13">
        <v>4137.9902339999999</v>
      </c>
    </row>
    <row r="353" spans="1:2" x14ac:dyDescent="0.35">
      <c r="A353" s="4">
        <v>44792</v>
      </c>
      <c r="B353" s="13">
        <v>4228.4799800000001</v>
      </c>
    </row>
    <row r="354" spans="1:2" x14ac:dyDescent="0.35">
      <c r="A354" s="4">
        <v>44791</v>
      </c>
      <c r="B354" s="13">
        <v>4283.7402339999999</v>
      </c>
    </row>
    <row r="355" spans="1:2" x14ac:dyDescent="0.35">
      <c r="A355" s="4">
        <v>44790</v>
      </c>
      <c r="B355" s="13">
        <v>4274.0400390000004</v>
      </c>
    </row>
    <row r="356" spans="1:2" x14ac:dyDescent="0.35">
      <c r="A356" s="4">
        <v>44789</v>
      </c>
      <c r="B356" s="13">
        <v>4305.2001950000003</v>
      </c>
    </row>
    <row r="357" spans="1:2" x14ac:dyDescent="0.35">
      <c r="A357" s="4">
        <v>44788</v>
      </c>
      <c r="B357" s="13">
        <v>4297.1401370000003</v>
      </c>
    </row>
    <row r="358" spans="1:2" x14ac:dyDescent="0.35">
      <c r="A358" s="4">
        <v>44785</v>
      </c>
      <c r="B358" s="13">
        <v>4280.1499020000001</v>
      </c>
    </row>
    <row r="359" spans="1:2" x14ac:dyDescent="0.35">
      <c r="A359" s="4">
        <v>44784</v>
      </c>
      <c r="B359" s="13">
        <v>4207.2700199999999</v>
      </c>
    </row>
    <row r="360" spans="1:2" x14ac:dyDescent="0.35">
      <c r="A360" s="4">
        <v>44783</v>
      </c>
      <c r="B360" s="13">
        <v>4210.2402339999999</v>
      </c>
    </row>
    <row r="361" spans="1:2" x14ac:dyDescent="0.35">
      <c r="A361" s="4">
        <v>44782</v>
      </c>
      <c r="B361" s="13">
        <v>4122.4702150000003</v>
      </c>
    </row>
    <row r="362" spans="1:2" x14ac:dyDescent="0.35">
      <c r="A362" s="4">
        <v>44781</v>
      </c>
      <c r="B362" s="13">
        <v>4140.0600590000004</v>
      </c>
    </row>
    <row r="363" spans="1:2" x14ac:dyDescent="0.35">
      <c r="A363" s="4">
        <v>44778</v>
      </c>
      <c r="B363" s="13">
        <v>4145.1899409999996</v>
      </c>
    </row>
    <row r="364" spans="1:2" x14ac:dyDescent="0.35">
      <c r="A364" s="4">
        <v>44777</v>
      </c>
      <c r="B364" s="13">
        <v>4151.9399409999996</v>
      </c>
    </row>
    <row r="365" spans="1:2" x14ac:dyDescent="0.35">
      <c r="A365" s="4">
        <v>44776</v>
      </c>
      <c r="B365" s="13">
        <v>4155.169922</v>
      </c>
    </row>
    <row r="366" spans="1:2" x14ac:dyDescent="0.35">
      <c r="A366" s="4">
        <v>44775</v>
      </c>
      <c r="B366" s="13">
        <v>4091.1899410000001</v>
      </c>
    </row>
    <row r="367" spans="1:2" x14ac:dyDescent="0.35">
      <c r="A367" s="4">
        <v>44774</v>
      </c>
      <c r="B367" s="13">
        <v>4118.6298829999996</v>
      </c>
    </row>
    <row r="368" spans="1:2" x14ac:dyDescent="0.35">
      <c r="A368" s="4">
        <v>44771</v>
      </c>
      <c r="B368" s="13">
        <v>4130.2900390000004</v>
      </c>
    </row>
    <row r="369" spans="1:2" x14ac:dyDescent="0.35">
      <c r="A369" s="4">
        <v>44770</v>
      </c>
      <c r="B369" s="13">
        <v>4072.429932</v>
      </c>
    </row>
    <row r="370" spans="1:2" x14ac:dyDescent="0.35">
      <c r="A370" s="4">
        <v>44769</v>
      </c>
      <c r="B370" s="13">
        <v>4023.610107</v>
      </c>
    </row>
    <row r="371" spans="1:2" x14ac:dyDescent="0.35">
      <c r="A371" s="4">
        <v>44768</v>
      </c>
      <c r="B371" s="13">
        <v>3921.0500489999999</v>
      </c>
    </row>
    <row r="372" spans="1:2" x14ac:dyDescent="0.35">
      <c r="A372" s="4">
        <v>44767</v>
      </c>
      <c r="B372" s="13">
        <v>3966.8400879999999</v>
      </c>
    </row>
    <row r="373" spans="1:2" x14ac:dyDescent="0.35">
      <c r="A373" s="4">
        <v>44764</v>
      </c>
      <c r="B373" s="13">
        <v>3961.6298830000001</v>
      </c>
    </row>
    <row r="374" spans="1:2" x14ac:dyDescent="0.35">
      <c r="A374" s="4">
        <v>44763</v>
      </c>
      <c r="B374" s="13">
        <v>3998.9499510000001</v>
      </c>
    </row>
    <row r="375" spans="1:2" x14ac:dyDescent="0.35">
      <c r="A375" s="4">
        <v>44762</v>
      </c>
      <c r="B375" s="13">
        <v>3959.8999020000001</v>
      </c>
    </row>
    <row r="376" spans="1:2" x14ac:dyDescent="0.35">
      <c r="A376" s="4">
        <v>44761</v>
      </c>
      <c r="B376" s="13">
        <v>3936.6899410000001</v>
      </c>
    </row>
    <row r="377" spans="1:2" x14ac:dyDescent="0.35">
      <c r="A377" s="4">
        <v>44760</v>
      </c>
      <c r="B377" s="13">
        <v>3830.8500979999999</v>
      </c>
    </row>
    <row r="378" spans="1:2" x14ac:dyDescent="0.35">
      <c r="A378" s="4">
        <v>44757</v>
      </c>
      <c r="B378" s="13">
        <v>3863.1599120000001</v>
      </c>
    </row>
    <row r="379" spans="1:2" x14ac:dyDescent="0.35">
      <c r="A379" s="4">
        <v>44756</v>
      </c>
      <c r="B379" s="13">
        <v>3790.3798830000001</v>
      </c>
    </row>
    <row r="380" spans="1:2" x14ac:dyDescent="0.35">
      <c r="A380" s="4">
        <v>44755</v>
      </c>
      <c r="B380" s="13">
        <v>3801.780029</v>
      </c>
    </row>
    <row r="381" spans="1:2" x14ac:dyDescent="0.35">
      <c r="A381" s="4">
        <v>44754</v>
      </c>
      <c r="B381" s="13">
        <v>3818.8000489999999</v>
      </c>
    </row>
    <row r="382" spans="1:2" x14ac:dyDescent="0.35">
      <c r="A382" s="4">
        <v>44753</v>
      </c>
      <c r="B382" s="13">
        <v>3854.429932</v>
      </c>
    </row>
    <row r="383" spans="1:2" x14ac:dyDescent="0.35">
      <c r="A383" s="4">
        <v>44750</v>
      </c>
      <c r="B383" s="13">
        <v>3899.3798830000001</v>
      </c>
    </row>
    <row r="384" spans="1:2" x14ac:dyDescent="0.35">
      <c r="A384" s="4">
        <v>44749</v>
      </c>
      <c r="B384" s="13">
        <v>3902.6201169999999</v>
      </c>
    </row>
    <row r="385" spans="1:2" x14ac:dyDescent="0.35">
      <c r="A385" s="4">
        <v>44748</v>
      </c>
      <c r="B385" s="13">
        <v>3845.080078</v>
      </c>
    </row>
    <row r="386" spans="1:2" x14ac:dyDescent="0.35">
      <c r="A386" s="4">
        <v>44747</v>
      </c>
      <c r="B386" s="13">
        <v>3831.389893</v>
      </c>
    </row>
    <row r="387" spans="1:2" x14ac:dyDescent="0.35">
      <c r="A387" s="4">
        <v>44743</v>
      </c>
      <c r="B387" s="13">
        <v>3825.330078</v>
      </c>
    </row>
    <row r="388" spans="1:2" x14ac:dyDescent="0.35">
      <c r="A388" s="4">
        <v>44742</v>
      </c>
      <c r="B388" s="13">
        <v>3785.3798830000001</v>
      </c>
    </row>
    <row r="389" spans="1:2" x14ac:dyDescent="0.35">
      <c r="A389" s="4">
        <v>44741</v>
      </c>
      <c r="B389" s="13">
        <v>3818.830078</v>
      </c>
    </row>
    <row r="390" spans="1:2" x14ac:dyDescent="0.35">
      <c r="A390" s="4">
        <v>44740</v>
      </c>
      <c r="B390" s="13">
        <v>3821.5500489999999</v>
      </c>
    </row>
    <row r="391" spans="1:2" x14ac:dyDescent="0.35">
      <c r="A391" s="4">
        <v>44739</v>
      </c>
      <c r="B391" s="13">
        <v>3900.110107</v>
      </c>
    </row>
    <row r="392" spans="1:2" x14ac:dyDescent="0.35">
      <c r="A392" s="4">
        <v>44736</v>
      </c>
      <c r="B392" s="13">
        <v>3911.73999</v>
      </c>
    </row>
    <row r="393" spans="1:2" x14ac:dyDescent="0.35">
      <c r="A393" s="4">
        <v>44735</v>
      </c>
      <c r="B393" s="13">
        <v>3795.7299800000001</v>
      </c>
    </row>
    <row r="394" spans="1:2" x14ac:dyDescent="0.35">
      <c r="A394" s="4">
        <v>44734</v>
      </c>
      <c r="B394" s="13">
        <v>3759.889893</v>
      </c>
    </row>
    <row r="395" spans="1:2" x14ac:dyDescent="0.35">
      <c r="A395" s="4">
        <v>44733</v>
      </c>
      <c r="B395" s="13">
        <v>3764.790039</v>
      </c>
    </row>
    <row r="396" spans="1:2" x14ac:dyDescent="0.35">
      <c r="A396" s="4">
        <v>44729</v>
      </c>
      <c r="B396" s="13">
        <v>3674.8400879999999</v>
      </c>
    </row>
    <row r="397" spans="1:2" x14ac:dyDescent="0.35">
      <c r="A397" s="4">
        <v>44728</v>
      </c>
      <c r="B397" s="13">
        <v>3666.7700199999999</v>
      </c>
    </row>
    <row r="398" spans="1:2" x14ac:dyDescent="0.35">
      <c r="A398" s="4">
        <v>44727</v>
      </c>
      <c r="B398" s="13">
        <v>3789.98999</v>
      </c>
    </row>
    <row r="399" spans="1:2" x14ac:dyDescent="0.35">
      <c r="A399" s="4">
        <v>44726</v>
      </c>
      <c r="B399" s="13">
        <v>3735.4799800000001</v>
      </c>
    </row>
    <row r="400" spans="1:2" x14ac:dyDescent="0.35">
      <c r="A400" s="4">
        <v>44725</v>
      </c>
      <c r="B400" s="13">
        <v>3749.6298830000001</v>
      </c>
    </row>
    <row r="401" spans="1:2" x14ac:dyDescent="0.35">
      <c r="A401" s="4">
        <v>44722</v>
      </c>
      <c r="B401" s="13">
        <v>3900.860107</v>
      </c>
    </row>
    <row r="402" spans="1:2" x14ac:dyDescent="0.35">
      <c r="A402" s="4">
        <v>44721</v>
      </c>
      <c r="B402" s="13">
        <v>4017.820068</v>
      </c>
    </row>
    <row r="403" spans="1:2" x14ac:dyDescent="0.35">
      <c r="A403" s="4">
        <v>44720</v>
      </c>
      <c r="B403" s="13">
        <v>4115.7700199999999</v>
      </c>
    </row>
    <row r="404" spans="1:2" x14ac:dyDescent="0.35">
      <c r="A404" s="4">
        <v>44719</v>
      </c>
      <c r="B404" s="13">
        <v>4160.6801759999998</v>
      </c>
    </row>
    <row r="405" spans="1:2" x14ac:dyDescent="0.35">
      <c r="A405" s="4">
        <v>44718</v>
      </c>
      <c r="B405" s="13">
        <v>4121.4301759999998</v>
      </c>
    </row>
    <row r="406" spans="1:2" x14ac:dyDescent="0.35">
      <c r="A406" s="4">
        <v>44715</v>
      </c>
      <c r="B406" s="13">
        <v>4108.5400390000004</v>
      </c>
    </row>
    <row r="407" spans="1:2" x14ac:dyDescent="0.35">
      <c r="A407" s="4">
        <v>44714</v>
      </c>
      <c r="B407" s="13">
        <v>4176.8198240000002</v>
      </c>
    </row>
    <row r="408" spans="1:2" x14ac:dyDescent="0.35">
      <c r="A408" s="4">
        <v>44713</v>
      </c>
      <c r="B408" s="13">
        <v>4101.2299800000001</v>
      </c>
    </row>
    <row r="409" spans="1:2" x14ac:dyDescent="0.35">
      <c r="A409" s="4">
        <v>44712</v>
      </c>
      <c r="B409" s="13">
        <v>4132.1499020000001</v>
      </c>
    </row>
    <row r="410" spans="1:2" x14ac:dyDescent="0.35">
      <c r="A410" s="4">
        <v>44708</v>
      </c>
      <c r="B410" s="13">
        <v>4158.2402339999999</v>
      </c>
    </row>
    <row r="411" spans="1:2" x14ac:dyDescent="0.35">
      <c r="A411" s="4">
        <v>44707</v>
      </c>
      <c r="B411" s="13">
        <v>4057.8400879999999</v>
      </c>
    </row>
    <row r="412" spans="1:2" x14ac:dyDescent="0.35">
      <c r="A412" s="4">
        <v>44706</v>
      </c>
      <c r="B412" s="13">
        <v>3978.7299800000001</v>
      </c>
    </row>
    <row r="413" spans="1:2" x14ac:dyDescent="0.35">
      <c r="A413" s="4">
        <v>44705</v>
      </c>
      <c r="B413" s="13">
        <v>3941.4799800000001</v>
      </c>
    </row>
    <row r="414" spans="1:2" x14ac:dyDescent="0.35">
      <c r="A414" s="4">
        <v>44704</v>
      </c>
      <c r="B414" s="13">
        <v>3973.75</v>
      </c>
    </row>
    <row r="415" spans="1:2" x14ac:dyDescent="0.35">
      <c r="A415" s="4">
        <v>44701</v>
      </c>
      <c r="B415" s="13">
        <v>3901.360107</v>
      </c>
    </row>
    <row r="416" spans="1:2" x14ac:dyDescent="0.35">
      <c r="A416" s="4">
        <v>44700</v>
      </c>
      <c r="B416" s="13">
        <v>3900.790039</v>
      </c>
    </row>
    <row r="417" spans="1:2" x14ac:dyDescent="0.35">
      <c r="A417" s="4">
        <v>44699</v>
      </c>
      <c r="B417" s="13">
        <v>3923.679932</v>
      </c>
    </row>
    <row r="418" spans="1:2" x14ac:dyDescent="0.35">
      <c r="A418" s="4">
        <v>44698</v>
      </c>
      <c r="B418" s="13">
        <v>4088.8500979999999</v>
      </c>
    </row>
    <row r="419" spans="1:2" x14ac:dyDescent="0.35">
      <c r="A419" s="4">
        <v>44697</v>
      </c>
      <c r="B419" s="13">
        <v>4008.01001</v>
      </c>
    </row>
    <row r="420" spans="1:2" x14ac:dyDescent="0.35">
      <c r="A420" s="4">
        <v>44694</v>
      </c>
      <c r="B420" s="13">
        <v>4023.889893</v>
      </c>
    </row>
    <row r="421" spans="1:2" x14ac:dyDescent="0.35">
      <c r="A421" s="4">
        <v>44693</v>
      </c>
      <c r="B421" s="13">
        <v>3930.080078</v>
      </c>
    </row>
    <row r="422" spans="1:2" x14ac:dyDescent="0.35">
      <c r="A422" s="4">
        <v>44692</v>
      </c>
      <c r="B422" s="13">
        <v>3935.179932</v>
      </c>
    </row>
    <row r="423" spans="1:2" x14ac:dyDescent="0.35">
      <c r="A423" s="4">
        <v>44691</v>
      </c>
      <c r="B423" s="13">
        <v>4001.0500489999999</v>
      </c>
    </row>
    <row r="424" spans="1:2" x14ac:dyDescent="0.35">
      <c r="A424" s="4">
        <v>44690</v>
      </c>
      <c r="B424" s="13">
        <v>3991.23999</v>
      </c>
    </row>
    <row r="425" spans="1:2" x14ac:dyDescent="0.35">
      <c r="A425" s="4">
        <v>44687</v>
      </c>
      <c r="B425" s="13">
        <v>4123.3398440000001</v>
      </c>
    </row>
    <row r="426" spans="1:2" x14ac:dyDescent="0.35">
      <c r="A426" s="4">
        <v>44686</v>
      </c>
      <c r="B426" s="13">
        <v>4146.8701170000004</v>
      </c>
    </row>
    <row r="427" spans="1:2" x14ac:dyDescent="0.35">
      <c r="A427" s="4">
        <v>44685</v>
      </c>
      <c r="B427" s="13">
        <v>4300.169922</v>
      </c>
    </row>
    <row r="428" spans="1:2" x14ac:dyDescent="0.35">
      <c r="A428" s="4">
        <v>44684</v>
      </c>
      <c r="B428" s="13">
        <v>4175.4799800000001</v>
      </c>
    </row>
    <row r="429" spans="1:2" x14ac:dyDescent="0.35">
      <c r="A429" s="4">
        <v>44683</v>
      </c>
      <c r="B429" s="13">
        <v>4155.3798829999996</v>
      </c>
    </row>
    <row r="430" spans="1:2" x14ac:dyDescent="0.35">
      <c r="A430" s="4">
        <v>44680</v>
      </c>
      <c r="B430" s="13">
        <v>4131.9301759999998</v>
      </c>
    </row>
    <row r="431" spans="1:2" x14ac:dyDescent="0.35">
      <c r="A431" s="4">
        <v>44679</v>
      </c>
      <c r="B431" s="13">
        <v>4287.5</v>
      </c>
    </row>
    <row r="432" spans="1:2" x14ac:dyDescent="0.35">
      <c r="A432" s="4">
        <v>44678</v>
      </c>
      <c r="B432" s="13">
        <v>4183.9599609999996</v>
      </c>
    </row>
    <row r="433" spans="1:2" x14ac:dyDescent="0.35">
      <c r="A433" s="4">
        <v>44677</v>
      </c>
      <c r="B433" s="13">
        <v>4175.2001950000003</v>
      </c>
    </row>
    <row r="434" spans="1:2" x14ac:dyDescent="0.35">
      <c r="A434" s="4">
        <v>44676</v>
      </c>
      <c r="B434" s="13">
        <v>4296.1201170000004</v>
      </c>
    </row>
    <row r="435" spans="1:2" x14ac:dyDescent="0.35">
      <c r="A435" s="4">
        <v>44673</v>
      </c>
      <c r="B435" s="13">
        <v>4271.7797849999997</v>
      </c>
    </row>
    <row r="436" spans="1:2" x14ac:dyDescent="0.35">
      <c r="A436" s="4">
        <v>44672</v>
      </c>
      <c r="B436" s="13">
        <v>4393.6601559999999</v>
      </c>
    </row>
    <row r="437" spans="1:2" x14ac:dyDescent="0.35">
      <c r="A437" s="4">
        <v>44671</v>
      </c>
      <c r="B437" s="13">
        <v>4459.4501950000003</v>
      </c>
    </row>
    <row r="438" spans="1:2" x14ac:dyDescent="0.35">
      <c r="A438" s="4">
        <v>44670</v>
      </c>
      <c r="B438" s="13">
        <v>4462.2099609999996</v>
      </c>
    </row>
    <row r="439" spans="1:2" x14ac:dyDescent="0.35">
      <c r="A439" s="4">
        <v>44669</v>
      </c>
      <c r="B439" s="13">
        <v>4391.6899409999996</v>
      </c>
    </row>
    <row r="440" spans="1:2" x14ac:dyDescent="0.35">
      <c r="A440" s="4">
        <v>44665</v>
      </c>
      <c r="B440" s="13">
        <v>4392.5898440000001</v>
      </c>
    </row>
    <row r="441" spans="1:2" x14ac:dyDescent="0.35">
      <c r="A441" s="4">
        <v>44664</v>
      </c>
      <c r="B441" s="13">
        <v>4446.5898440000001</v>
      </c>
    </row>
    <row r="442" spans="1:2" x14ac:dyDescent="0.35">
      <c r="A442" s="4">
        <v>44663</v>
      </c>
      <c r="B442" s="13">
        <v>4397.4501950000003</v>
      </c>
    </row>
    <row r="443" spans="1:2" x14ac:dyDescent="0.35">
      <c r="A443" s="4">
        <v>44662</v>
      </c>
      <c r="B443" s="13">
        <v>4412.5297849999997</v>
      </c>
    </row>
    <row r="444" spans="1:2" x14ac:dyDescent="0.35">
      <c r="A444" s="4">
        <v>44659</v>
      </c>
      <c r="B444" s="13">
        <v>4488.2797849999997</v>
      </c>
    </row>
    <row r="445" spans="1:2" x14ac:dyDescent="0.35">
      <c r="A445" s="4">
        <v>44658</v>
      </c>
      <c r="B445" s="13">
        <v>4500.2099609999996</v>
      </c>
    </row>
    <row r="446" spans="1:2" x14ac:dyDescent="0.35">
      <c r="A446" s="4">
        <v>44657</v>
      </c>
      <c r="B446" s="13">
        <v>4481.1499020000001</v>
      </c>
    </row>
    <row r="447" spans="1:2" x14ac:dyDescent="0.35">
      <c r="A447" s="4">
        <v>44656</v>
      </c>
      <c r="B447" s="13">
        <v>4525.1201170000004</v>
      </c>
    </row>
    <row r="448" spans="1:2" x14ac:dyDescent="0.35">
      <c r="A448" s="4">
        <v>44655</v>
      </c>
      <c r="B448" s="13">
        <v>4582.6401370000003</v>
      </c>
    </row>
    <row r="449" spans="1:2" x14ac:dyDescent="0.35">
      <c r="A449" s="4">
        <v>44652</v>
      </c>
      <c r="B449" s="13">
        <v>4545.8598629999997</v>
      </c>
    </row>
    <row r="450" spans="1:2" x14ac:dyDescent="0.35">
      <c r="A450" s="4">
        <v>44651</v>
      </c>
      <c r="B450" s="13">
        <v>4530.4101559999999</v>
      </c>
    </row>
    <row r="451" spans="1:2" x14ac:dyDescent="0.35">
      <c r="A451" s="4">
        <v>44650</v>
      </c>
      <c r="B451" s="13">
        <v>4602.4501950000003</v>
      </c>
    </row>
    <row r="452" spans="1:2" x14ac:dyDescent="0.35">
      <c r="A452" s="4">
        <v>44649</v>
      </c>
      <c r="B452" s="13">
        <v>4631.6000979999999</v>
      </c>
    </row>
    <row r="453" spans="1:2" x14ac:dyDescent="0.35">
      <c r="A453" s="4">
        <v>44648</v>
      </c>
      <c r="B453" s="13">
        <v>4575.5200199999999</v>
      </c>
    </row>
    <row r="454" spans="1:2" x14ac:dyDescent="0.35">
      <c r="A454" s="4">
        <v>44645</v>
      </c>
      <c r="B454" s="13">
        <v>4543.0600590000004</v>
      </c>
    </row>
    <row r="455" spans="1:2" x14ac:dyDescent="0.35">
      <c r="A455" s="4">
        <v>44644</v>
      </c>
      <c r="B455" s="13">
        <v>4520.1601559999999</v>
      </c>
    </row>
    <row r="456" spans="1:2" x14ac:dyDescent="0.35">
      <c r="A456" s="4">
        <v>44643</v>
      </c>
      <c r="B456" s="13">
        <v>4456.2402339999999</v>
      </c>
    </row>
    <row r="457" spans="1:2" x14ac:dyDescent="0.35">
      <c r="A457" s="4">
        <v>44642</v>
      </c>
      <c r="B457" s="13">
        <v>4511.6098629999997</v>
      </c>
    </row>
    <row r="458" spans="1:2" x14ac:dyDescent="0.35">
      <c r="A458" s="4">
        <v>44641</v>
      </c>
      <c r="B458" s="13">
        <v>4461.1801759999998</v>
      </c>
    </row>
    <row r="459" spans="1:2" x14ac:dyDescent="0.35">
      <c r="A459" s="4">
        <v>44638</v>
      </c>
      <c r="B459" s="13">
        <v>4463.1201170000004</v>
      </c>
    </row>
    <row r="460" spans="1:2" x14ac:dyDescent="0.35">
      <c r="A460" s="4">
        <v>44637</v>
      </c>
      <c r="B460" s="13">
        <v>4411.669922</v>
      </c>
    </row>
    <row r="461" spans="1:2" x14ac:dyDescent="0.35">
      <c r="A461" s="4">
        <v>44636</v>
      </c>
      <c r="B461" s="13">
        <v>4357.8598629999997</v>
      </c>
    </row>
    <row r="462" spans="1:2" x14ac:dyDescent="0.35">
      <c r="A462" s="4">
        <v>44635</v>
      </c>
      <c r="B462" s="13">
        <v>4262.4501950000003</v>
      </c>
    </row>
    <row r="463" spans="1:2" x14ac:dyDescent="0.35">
      <c r="A463" s="4">
        <v>44634</v>
      </c>
      <c r="B463" s="13">
        <v>4173.1098629999997</v>
      </c>
    </row>
    <row r="464" spans="1:2" x14ac:dyDescent="0.35">
      <c r="A464" s="4">
        <v>44631</v>
      </c>
      <c r="B464" s="13">
        <v>4204.3100590000004</v>
      </c>
    </row>
    <row r="465" spans="1:2" x14ac:dyDescent="0.35">
      <c r="A465" s="4">
        <v>44630</v>
      </c>
      <c r="B465" s="13">
        <v>4259.5200199999999</v>
      </c>
    </row>
    <row r="466" spans="1:2" x14ac:dyDescent="0.35">
      <c r="A466" s="4">
        <v>44629</v>
      </c>
      <c r="B466" s="13">
        <v>4277.8798829999996</v>
      </c>
    </row>
    <row r="467" spans="1:2" x14ac:dyDescent="0.35">
      <c r="A467" s="4">
        <v>44628</v>
      </c>
      <c r="B467" s="13">
        <v>4170.7001950000003</v>
      </c>
    </row>
    <row r="468" spans="1:2" x14ac:dyDescent="0.35">
      <c r="A468" s="4">
        <v>44627</v>
      </c>
      <c r="B468" s="13">
        <v>4201.0898440000001</v>
      </c>
    </row>
    <row r="469" spans="1:2" x14ac:dyDescent="0.35">
      <c r="A469" s="4">
        <v>44624</v>
      </c>
      <c r="B469" s="13">
        <v>4328.8701170000004</v>
      </c>
    </row>
    <row r="470" spans="1:2" x14ac:dyDescent="0.35">
      <c r="A470" s="4">
        <v>44623</v>
      </c>
      <c r="B470" s="13">
        <v>4363.4902339999999</v>
      </c>
    </row>
    <row r="471" spans="1:2" x14ac:dyDescent="0.35">
      <c r="A471" s="4">
        <v>44622</v>
      </c>
      <c r="B471" s="13">
        <v>4386.5400390000004</v>
      </c>
    </row>
    <row r="472" spans="1:2" x14ac:dyDescent="0.35">
      <c r="A472" s="4">
        <v>44621</v>
      </c>
      <c r="B472" s="13">
        <v>4306.2597660000001</v>
      </c>
    </row>
    <row r="473" spans="1:2" x14ac:dyDescent="0.35">
      <c r="A473" s="4">
        <v>44620</v>
      </c>
      <c r="B473" s="13">
        <v>4373.9399409999996</v>
      </c>
    </row>
    <row r="474" spans="1:2" x14ac:dyDescent="0.35">
      <c r="A474" s="4">
        <v>44617</v>
      </c>
      <c r="B474" s="13">
        <v>4384.6499020000001</v>
      </c>
    </row>
    <row r="475" spans="1:2" x14ac:dyDescent="0.35">
      <c r="A475" s="4">
        <v>44616</v>
      </c>
      <c r="B475" s="13">
        <v>4288.7001950000003</v>
      </c>
    </row>
    <row r="476" spans="1:2" x14ac:dyDescent="0.35">
      <c r="A476" s="4">
        <v>44615</v>
      </c>
      <c r="B476" s="13">
        <v>4225.5</v>
      </c>
    </row>
    <row r="477" spans="1:2" x14ac:dyDescent="0.35">
      <c r="A477" s="4">
        <v>44614</v>
      </c>
      <c r="B477" s="13">
        <v>4304.7597660000001</v>
      </c>
    </row>
    <row r="478" spans="1:2" x14ac:dyDescent="0.35">
      <c r="A478" s="4">
        <v>44610</v>
      </c>
      <c r="B478" s="13">
        <v>4348.8701170000004</v>
      </c>
    </row>
    <row r="479" spans="1:2" x14ac:dyDescent="0.35">
      <c r="A479" s="4">
        <v>44609</v>
      </c>
      <c r="B479" s="13">
        <v>4380.2597660000001</v>
      </c>
    </row>
    <row r="480" spans="1:2" x14ac:dyDescent="0.35">
      <c r="A480" s="4">
        <v>44608</v>
      </c>
      <c r="B480" s="13">
        <v>4475.0097660000001</v>
      </c>
    </row>
    <row r="481" spans="1:2" x14ac:dyDescent="0.35">
      <c r="A481" s="4">
        <v>44607</v>
      </c>
      <c r="B481" s="13">
        <v>4471.0698240000002</v>
      </c>
    </row>
    <row r="482" spans="1:2" x14ac:dyDescent="0.35">
      <c r="A482" s="4">
        <v>44606</v>
      </c>
      <c r="B482" s="13">
        <v>4401.669922</v>
      </c>
    </row>
    <row r="483" spans="1:2" x14ac:dyDescent="0.35">
      <c r="A483" s="4">
        <v>44603</v>
      </c>
      <c r="B483" s="13">
        <v>4418.6401370000003</v>
      </c>
    </row>
    <row r="484" spans="1:2" x14ac:dyDescent="0.35">
      <c r="A484" s="4">
        <v>44602</v>
      </c>
      <c r="B484" s="13">
        <v>4504.080078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53"/>
  <sheetViews>
    <sheetView workbookViewId="0">
      <selection sqref="A1:B283"/>
    </sheetView>
  </sheetViews>
  <sheetFormatPr defaultRowHeight="18" x14ac:dyDescent="0.35"/>
  <cols>
    <col min="1" max="1" width="9.09765625" bestFit="1" customWidth="1"/>
    <col min="2" max="2" width="10.796875" bestFit="1" customWidth="1"/>
  </cols>
  <sheetData>
    <row r="1" spans="1:2" x14ac:dyDescent="0.35">
      <c r="A1" s="13" t="s">
        <v>5</v>
      </c>
      <c r="B1" s="13" t="s">
        <v>41</v>
      </c>
    </row>
    <row r="2" spans="1:2" x14ac:dyDescent="0.35">
      <c r="A2" s="4">
        <v>45303</v>
      </c>
      <c r="B2" s="13">
        <v>189.71000699999999</v>
      </c>
    </row>
    <row r="3" spans="1:2" x14ac:dyDescent="0.35">
      <c r="A3" s="4">
        <v>45302</v>
      </c>
      <c r="B3" s="13">
        <v>187.86999499999999</v>
      </c>
    </row>
    <row r="4" spans="1:2" x14ac:dyDescent="0.35">
      <c r="A4" s="4">
        <v>45301</v>
      </c>
      <c r="B4" s="13">
        <v>187.5</v>
      </c>
    </row>
    <row r="5" spans="1:2" x14ac:dyDescent="0.35">
      <c r="A5" s="4">
        <v>45300</v>
      </c>
      <c r="B5" s="13">
        <v>187.929993</v>
      </c>
    </row>
    <row r="6" spans="1:2" x14ac:dyDescent="0.35">
      <c r="A6" s="4">
        <v>45299</v>
      </c>
      <c r="B6" s="13">
        <v>187.86999499999999</v>
      </c>
    </row>
    <row r="7" spans="1:2" x14ac:dyDescent="0.35">
      <c r="A7" s="4">
        <v>45296</v>
      </c>
      <c r="B7" s="13">
        <v>189.35000600000001</v>
      </c>
    </row>
    <row r="8" spans="1:2" x14ac:dyDescent="0.35">
      <c r="A8" s="4">
        <v>45295</v>
      </c>
      <c r="B8" s="13">
        <v>189.320007</v>
      </c>
    </row>
    <row r="9" spans="1:2" x14ac:dyDescent="0.35">
      <c r="A9" s="4">
        <v>45294</v>
      </c>
      <c r="B9" s="13">
        <v>189.13000500000001</v>
      </c>
    </row>
    <row r="10" spans="1:2" x14ac:dyDescent="0.35">
      <c r="A10" s="4">
        <v>45293</v>
      </c>
      <c r="B10" s="13">
        <v>190.720001</v>
      </c>
    </row>
    <row r="11" spans="1:2" x14ac:dyDescent="0.35">
      <c r="A11" s="4">
        <v>45289</v>
      </c>
      <c r="B11" s="13">
        <v>191.16999799999999</v>
      </c>
    </row>
    <row r="12" spans="1:2" x14ac:dyDescent="0.35">
      <c r="A12" s="4">
        <v>45288</v>
      </c>
      <c r="B12" s="13">
        <v>191.470001</v>
      </c>
    </row>
    <row r="13" spans="1:2" x14ac:dyDescent="0.35">
      <c r="A13" s="4">
        <v>45287</v>
      </c>
      <c r="B13" s="13">
        <v>192.58999600000001</v>
      </c>
    </row>
    <row r="14" spans="1:2" x14ac:dyDescent="0.35">
      <c r="A14" s="4">
        <v>45286</v>
      </c>
      <c r="B14" s="13">
        <v>191.720001</v>
      </c>
    </row>
    <row r="15" spans="1:2" x14ac:dyDescent="0.35">
      <c r="A15" s="4">
        <v>45282</v>
      </c>
      <c r="B15" s="13">
        <v>190.270004</v>
      </c>
    </row>
    <row r="16" spans="1:2" x14ac:dyDescent="0.35">
      <c r="A16" s="4">
        <v>45281</v>
      </c>
      <c r="B16" s="13">
        <v>189.429993</v>
      </c>
    </row>
    <row r="17" spans="1:2" x14ac:dyDescent="0.35">
      <c r="A17" s="4">
        <v>45280</v>
      </c>
      <c r="B17" s="13">
        <v>188.10000600000001</v>
      </c>
    </row>
    <row r="18" spans="1:2" x14ac:dyDescent="0.35">
      <c r="A18" s="4">
        <v>45279</v>
      </c>
      <c r="B18" s="13">
        <v>189.13000500000001</v>
      </c>
    </row>
    <row r="19" spans="1:2" x14ac:dyDescent="0.35">
      <c r="A19" s="4">
        <v>45278</v>
      </c>
      <c r="B19" s="13">
        <v>187.85000600000001</v>
      </c>
    </row>
    <row r="20" spans="1:2" x14ac:dyDescent="0.35">
      <c r="A20" s="4">
        <v>45275</v>
      </c>
      <c r="B20" s="13">
        <v>187</v>
      </c>
    </row>
    <row r="21" spans="1:2" x14ac:dyDescent="0.35">
      <c r="A21" s="4">
        <v>45274</v>
      </c>
      <c r="B21" s="13">
        <v>188.729996</v>
      </c>
    </row>
    <row r="22" spans="1:2" x14ac:dyDescent="0.35">
      <c r="A22" s="4">
        <v>45273</v>
      </c>
      <c r="B22" s="13">
        <v>187.63000500000001</v>
      </c>
    </row>
    <row r="23" spans="1:2" x14ac:dyDescent="0.35">
      <c r="A23" s="4">
        <v>45272</v>
      </c>
      <c r="B23" s="13">
        <v>183.490005</v>
      </c>
    </row>
    <row r="24" spans="1:2" x14ac:dyDescent="0.35">
      <c r="A24" s="4">
        <v>45271</v>
      </c>
      <c r="B24" s="13">
        <v>183.58999600000001</v>
      </c>
    </row>
    <row r="25" spans="1:2" x14ac:dyDescent="0.35">
      <c r="A25" s="4">
        <v>45268</v>
      </c>
      <c r="B25" s="13">
        <v>185.63999899999999</v>
      </c>
    </row>
    <row r="26" spans="1:2" x14ac:dyDescent="0.35">
      <c r="A26" s="4">
        <v>45267</v>
      </c>
      <c r="B26" s="13">
        <v>188.14999399999999</v>
      </c>
    </row>
    <row r="27" spans="1:2" x14ac:dyDescent="0.35">
      <c r="A27" s="4">
        <v>45266</v>
      </c>
      <c r="B27" s="13">
        <v>187.83999600000001</v>
      </c>
    </row>
    <row r="28" spans="1:2" x14ac:dyDescent="0.35">
      <c r="A28" s="4">
        <v>45265</v>
      </c>
      <c r="B28" s="13">
        <v>187.14999399999999</v>
      </c>
    </row>
    <row r="29" spans="1:2" x14ac:dyDescent="0.35">
      <c r="A29" s="4">
        <v>45264</v>
      </c>
      <c r="B29" s="13">
        <v>187.86000100000001</v>
      </c>
    </row>
    <row r="30" spans="1:2" x14ac:dyDescent="0.35">
      <c r="A30" s="4">
        <v>45261</v>
      </c>
      <c r="B30" s="13">
        <v>192.009995</v>
      </c>
    </row>
    <row r="31" spans="1:2" x14ac:dyDescent="0.35">
      <c r="A31" s="4">
        <v>45260</v>
      </c>
      <c r="B31" s="13">
        <v>188.75</v>
      </c>
    </row>
    <row r="32" spans="1:2" x14ac:dyDescent="0.35">
      <c r="A32" s="4">
        <v>45259</v>
      </c>
      <c r="B32" s="13">
        <v>189.53999300000001</v>
      </c>
    </row>
    <row r="33" spans="1:2" x14ac:dyDescent="0.35">
      <c r="A33" s="4">
        <v>45258</v>
      </c>
      <c r="B33" s="13">
        <v>189.259995</v>
      </c>
    </row>
    <row r="34" spans="1:2" x14ac:dyDescent="0.35">
      <c r="A34" s="4">
        <v>45257</v>
      </c>
      <c r="B34" s="13">
        <v>186.770004</v>
      </c>
    </row>
    <row r="35" spans="1:2" x14ac:dyDescent="0.35">
      <c r="A35" s="4">
        <v>45254</v>
      </c>
      <c r="B35" s="13">
        <v>185.520004</v>
      </c>
    </row>
    <row r="36" spans="1:2" x14ac:dyDescent="0.35">
      <c r="A36" s="4">
        <v>45252</v>
      </c>
      <c r="B36" s="13">
        <v>184.55999800000001</v>
      </c>
    </row>
    <row r="37" spans="1:2" x14ac:dyDescent="0.35">
      <c r="A37" s="4">
        <v>45251</v>
      </c>
      <c r="B37" s="13">
        <v>185.35000600000001</v>
      </c>
    </row>
    <row r="38" spans="1:2" x14ac:dyDescent="0.35">
      <c r="A38" s="4">
        <v>45250</v>
      </c>
      <c r="B38" s="13">
        <v>183.36999499999999</v>
      </c>
    </row>
    <row r="39" spans="1:2" x14ac:dyDescent="0.35">
      <c r="A39" s="4">
        <v>45247</v>
      </c>
      <c r="B39" s="13">
        <v>183.66999799999999</v>
      </c>
    </row>
    <row r="40" spans="1:2" x14ac:dyDescent="0.35">
      <c r="A40" s="4">
        <v>45246</v>
      </c>
      <c r="B40" s="13">
        <v>183.69000199999999</v>
      </c>
    </row>
    <row r="41" spans="1:2" x14ac:dyDescent="0.35">
      <c r="A41" s="4">
        <v>45245</v>
      </c>
      <c r="B41" s="13">
        <v>181.63999899999999</v>
      </c>
    </row>
    <row r="42" spans="1:2" x14ac:dyDescent="0.35">
      <c r="A42" s="4">
        <v>45244</v>
      </c>
      <c r="B42" s="13">
        <v>182.11999499999999</v>
      </c>
    </row>
    <row r="43" spans="1:2" x14ac:dyDescent="0.35">
      <c r="A43" s="4">
        <v>45243</v>
      </c>
      <c r="B43" s="13">
        <v>180.509995</v>
      </c>
    </row>
    <row r="44" spans="1:2" x14ac:dyDescent="0.35">
      <c r="A44" s="4">
        <v>45240</v>
      </c>
      <c r="B44" s="13">
        <v>179.509995</v>
      </c>
    </row>
    <row r="45" spans="1:2" x14ac:dyDescent="0.35">
      <c r="A45" s="4">
        <v>45239</v>
      </c>
      <c r="B45" s="13">
        <v>181.490005</v>
      </c>
    </row>
    <row r="46" spans="1:2" x14ac:dyDescent="0.35">
      <c r="A46" s="4">
        <v>45238</v>
      </c>
      <c r="B46" s="13">
        <v>180.770004</v>
      </c>
    </row>
    <row r="47" spans="1:2" x14ac:dyDescent="0.35">
      <c r="A47" s="4">
        <v>45237</v>
      </c>
      <c r="B47" s="13">
        <v>182.58999600000001</v>
      </c>
    </row>
    <row r="48" spans="1:2" x14ac:dyDescent="0.35">
      <c r="A48" s="4">
        <v>45236</v>
      </c>
      <c r="B48" s="13">
        <v>183.35000600000001</v>
      </c>
    </row>
    <row r="49" spans="1:2" x14ac:dyDescent="0.35">
      <c r="A49" s="4">
        <v>45233</v>
      </c>
      <c r="B49" s="13">
        <v>184.78999300000001</v>
      </c>
    </row>
    <row r="50" spans="1:2" x14ac:dyDescent="0.35">
      <c r="A50" s="4">
        <v>45232</v>
      </c>
      <c r="B50" s="13">
        <v>184.11999499999999</v>
      </c>
    </row>
    <row r="51" spans="1:2" x14ac:dyDescent="0.35">
      <c r="A51" s="4">
        <v>45231</v>
      </c>
      <c r="B51" s="13">
        <v>183.509995</v>
      </c>
    </row>
    <row r="52" spans="1:2" x14ac:dyDescent="0.35">
      <c r="A52" s="4">
        <v>45230</v>
      </c>
      <c r="B52" s="13">
        <v>184.08999600000001</v>
      </c>
    </row>
    <row r="53" spans="1:2" x14ac:dyDescent="0.35">
      <c r="A53" s="4">
        <v>45229</v>
      </c>
      <c r="B53" s="13">
        <v>185.10000600000001</v>
      </c>
    </row>
    <row r="54" spans="1:2" x14ac:dyDescent="0.35">
      <c r="A54" s="4">
        <v>45226</v>
      </c>
      <c r="B54" s="13">
        <v>186.14999399999999</v>
      </c>
    </row>
    <row r="55" spans="1:2" x14ac:dyDescent="0.35">
      <c r="A55" s="4">
        <v>45225</v>
      </c>
      <c r="B55" s="13">
        <v>184.009995</v>
      </c>
    </row>
    <row r="56" spans="1:2" x14ac:dyDescent="0.35">
      <c r="A56" s="4">
        <v>45224</v>
      </c>
      <c r="B56" s="13">
        <v>183.720001</v>
      </c>
    </row>
    <row r="57" spans="1:2" x14ac:dyDescent="0.35">
      <c r="A57" s="4">
        <v>45223</v>
      </c>
      <c r="B57" s="13">
        <v>182.949997</v>
      </c>
    </row>
    <row r="58" spans="1:2" x14ac:dyDescent="0.35">
      <c r="A58" s="4">
        <v>45222</v>
      </c>
      <c r="B58" s="13">
        <v>182.970001</v>
      </c>
    </row>
    <row r="59" spans="1:2" x14ac:dyDescent="0.35">
      <c r="A59" s="4">
        <v>45219</v>
      </c>
      <c r="B59" s="13">
        <v>183.58999600000001</v>
      </c>
    </row>
    <row r="60" spans="1:2" x14ac:dyDescent="0.35">
      <c r="A60" s="4">
        <v>45218</v>
      </c>
      <c r="B60" s="13">
        <v>183.08999600000001</v>
      </c>
    </row>
    <row r="61" spans="1:2" x14ac:dyDescent="0.35">
      <c r="A61" s="4">
        <v>45217</v>
      </c>
      <c r="B61" s="13">
        <v>180.86999499999999</v>
      </c>
    </row>
    <row r="62" spans="1:2" x14ac:dyDescent="0.35">
      <c r="A62" s="4">
        <v>45216</v>
      </c>
      <c r="B62" s="13">
        <v>178.28999300000001</v>
      </c>
    </row>
    <row r="63" spans="1:2" x14ac:dyDescent="0.35">
      <c r="A63" s="4">
        <v>45215</v>
      </c>
      <c r="B63" s="13">
        <v>177.96000699999999</v>
      </c>
    </row>
    <row r="64" spans="1:2" x14ac:dyDescent="0.35">
      <c r="A64" s="4">
        <v>45212</v>
      </c>
      <c r="B64" s="13">
        <v>178.83000200000001</v>
      </c>
    </row>
    <row r="65" spans="1:2" x14ac:dyDescent="0.35">
      <c r="A65" s="4">
        <v>45211</v>
      </c>
      <c r="B65" s="13">
        <v>173.259995</v>
      </c>
    </row>
    <row r="66" spans="1:2" x14ac:dyDescent="0.35">
      <c r="A66" s="4">
        <v>45210</v>
      </c>
      <c r="B66" s="13">
        <v>173.78999300000001</v>
      </c>
    </row>
    <row r="67" spans="1:2" x14ac:dyDescent="0.35">
      <c r="A67" s="4">
        <v>45209</v>
      </c>
      <c r="B67" s="13">
        <v>172.529999</v>
      </c>
    </row>
    <row r="68" spans="1:2" x14ac:dyDescent="0.35">
      <c r="A68" s="4">
        <v>45208</v>
      </c>
      <c r="B68" s="13">
        <v>172.820007</v>
      </c>
    </row>
    <row r="69" spans="1:2" x14ac:dyDescent="0.35">
      <c r="A69" s="4">
        <v>45205</v>
      </c>
      <c r="B69" s="13">
        <v>169.699997</v>
      </c>
    </row>
    <row r="70" spans="1:2" x14ac:dyDescent="0.35">
      <c r="A70" s="4">
        <v>45204</v>
      </c>
      <c r="B70" s="13">
        <v>168.83000200000001</v>
      </c>
    </row>
    <row r="71" spans="1:2" x14ac:dyDescent="0.35">
      <c r="A71" s="4">
        <v>45203</v>
      </c>
      <c r="B71" s="13">
        <v>169.13999899999999</v>
      </c>
    </row>
    <row r="72" spans="1:2" x14ac:dyDescent="0.35">
      <c r="A72" s="4">
        <v>45202</v>
      </c>
      <c r="B72" s="13">
        <v>169.16000399999999</v>
      </c>
    </row>
    <row r="73" spans="1:2" x14ac:dyDescent="0.35">
      <c r="A73" s="4">
        <v>45201</v>
      </c>
      <c r="B73" s="13">
        <v>169.64999399999999</v>
      </c>
    </row>
    <row r="74" spans="1:2" x14ac:dyDescent="0.35">
      <c r="A74" s="4">
        <v>45198</v>
      </c>
      <c r="B74" s="13">
        <v>171.449997</v>
      </c>
    </row>
    <row r="75" spans="1:2" x14ac:dyDescent="0.35">
      <c r="A75" s="4">
        <v>45197</v>
      </c>
      <c r="B75" s="13">
        <v>173.229996</v>
      </c>
    </row>
    <row r="76" spans="1:2" x14ac:dyDescent="0.35">
      <c r="A76" s="4">
        <v>45196</v>
      </c>
      <c r="B76" s="13">
        <v>174.10000600000001</v>
      </c>
    </row>
    <row r="77" spans="1:2" x14ac:dyDescent="0.35">
      <c r="A77" s="4">
        <v>45195</v>
      </c>
      <c r="B77" s="13">
        <v>176.279999</v>
      </c>
    </row>
    <row r="78" spans="1:2" x14ac:dyDescent="0.35">
      <c r="A78" s="4">
        <v>45194</v>
      </c>
      <c r="B78" s="13">
        <v>177.699997</v>
      </c>
    </row>
    <row r="79" spans="1:2" x14ac:dyDescent="0.35">
      <c r="A79" s="4">
        <v>45191</v>
      </c>
      <c r="B79" s="13">
        <v>178.61999499999999</v>
      </c>
    </row>
    <row r="80" spans="1:2" x14ac:dyDescent="0.35">
      <c r="A80" s="4">
        <v>45190</v>
      </c>
      <c r="B80" s="13">
        <v>178.050003</v>
      </c>
    </row>
    <row r="81" spans="1:2" x14ac:dyDescent="0.35">
      <c r="A81" s="4">
        <v>45189</v>
      </c>
      <c r="B81" s="13">
        <v>179.35000600000001</v>
      </c>
    </row>
    <row r="82" spans="1:2" x14ac:dyDescent="0.35">
      <c r="A82" s="4">
        <v>45188</v>
      </c>
      <c r="B82" s="13">
        <v>179.220001</v>
      </c>
    </row>
    <row r="83" spans="1:2" x14ac:dyDescent="0.35">
      <c r="A83" s="4">
        <v>45187</v>
      </c>
      <c r="B83" s="13">
        <v>179.38999899999999</v>
      </c>
    </row>
    <row r="84" spans="1:2" x14ac:dyDescent="0.35">
      <c r="A84" s="4">
        <v>45184</v>
      </c>
      <c r="B84" s="13">
        <v>178.33999600000001</v>
      </c>
    </row>
    <row r="85" spans="1:2" x14ac:dyDescent="0.35">
      <c r="A85" s="4">
        <v>45183</v>
      </c>
      <c r="B85" s="13">
        <v>177.16999799999999</v>
      </c>
    </row>
    <row r="86" spans="1:2" x14ac:dyDescent="0.35">
      <c r="A86" s="4">
        <v>45182</v>
      </c>
      <c r="B86" s="13">
        <v>177.08000200000001</v>
      </c>
    </row>
    <row r="87" spans="1:2" x14ac:dyDescent="0.35">
      <c r="A87" s="4">
        <v>45181</v>
      </c>
      <c r="B87" s="13">
        <v>177.490005</v>
      </c>
    </row>
    <row r="88" spans="1:2" x14ac:dyDescent="0.35">
      <c r="A88" s="4">
        <v>45180</v>
      </c>
      <c r="B88" s="13">
        <v>178.41000399999999</v>
      </c>
    </row>
    <row r="89" spans="1:2" x14ac:dyDescent="0.35">
      <c r="A89" s="4">
        <v>45177</v>
      </c>
      <c r="B89" s="13">
        <v>178.08000200000001</v>
      </c>
    </row>
    <row r="90" spans="1:2" x14ac:dyDescent="0.35">
      <c r="A90" s="4">
        <v>45176</v>
      </c>
      <c r="B90" s="13">
        <v>178.020004</v>
      </c>
    </row>
    <row r="91" spans="1:2" x14ac:dyDescent="0.35">
      <c r="A91" s="4">
        <v>45175</v>
      </c>
      <c r="B91" s="13">
        <v>177.83000200000001</v>
      </c>
    </row>
    <row r="92" spans="1:2" x14ac:dyDescent="0.35">
      <c r="A92" s="4">
        <v>45174</v>
      </c>
      <c r="B92" s="13">
        <v>178.63999899999999</v>
      </c>
    </row>
    <row r="93" spans="1:2" x14ac:dyDescent="0.35">
      <c r="A93" s="4">
        <v>45170</v>
      </c>
      <c r="B93" s="13">
        <v>180.11000100000001</v>
      </c>
    </row>
    <row r="94" spans="1:2" x14ac:dyDescent="0.35">
      <c r="A94" s="4">
        <v>45169</v>
      </c>
      <c r="B94" s="13">
        <v>180.020004</v>
      </c>
    </row>
    <row r="95" spans="1:2" x14ac:dyDescent="0.35">
      <c r="A95" s="4">
        <v>45168</v>
      </c>
      <c r="B95" s="13">
        <v>180.320007</v>
      </c>
    </row>
    <row r="96" spans="1:2" x14ac:dyDescent="0.35">
      <c r="A96" s="4">
        <v>45167</v>
      </c>
      <c r="B96" s="13">
        <v>179.86999499999999</v>
      </c>
    </row>
    <row r="97" spans="1:2" x14ac:dyDescent="0.35">
      <c r="A97" s="4">
        <v>45166</v>
      </c>
      <c r="B97" s="13">
        <v>178.13000500000001</v>
      </c>
    </row>
    <row r="98" spans="1:2" x14ac:dyDescent="0.35">
      <c r="A98" s="4">
        <v>45163</v>
      </c>
      <c r="B98" s="13">
        <v>177.61999499999999</v>
      </c>
    </row>
    <row r="99" spans="1:2" x14ac:dyDescent="0.35">
      <c r="A99" s="4">
        <v>45162</v>
      </c>
      <c r="B99" s="13">
        <v>177.85000600000001</v>
      </c>
    </row>
    <row r="100" spans="1:2" x14ac:dyDescent="0.35">
      <c r="A100" s="4">
        <v>45161</v>
      </c>
      <c r="B100" s="13">
        <v>177.88999899999999</v>
      </c>
    </row>
    <row r="101" spans="1:2" x14ac:dyDescent="0.35">
      <c r="A101" s="4">
        <v>45160</v>
      </c>
      <c r="B101" s="13">
        <v>176.10000600000001</v>
      </c>
    </row>
    <row r="102" spans="1:2" x14ac:dyDescent="0.35">
      <c r="A102" s="4">
        <v>45159</v>
      </c>
      <c r="B102" s="13">
        <v>175.80999800000001</v>
      </c>
    </row>
    <row r="103" spans="1:2" x14ac:dyDescent="0.35">
      <c r="A103" s="4">
        <v>45156</v>
      </c>
      <c r="B103" s="13">
        <v>175.33000200000001</v>
      </c>
    </row>
    <row r="104" spans="1:2" x14ac:dyDescent="0.35">
      <c r="A104" s="4">
        <v>45155</v>
      </c>
      <c r="B104" s="13">
        <v>175.300003</v>
      </c>
    </row>
    <row r="105" spans="1:2" x14ac:dyDescent="0.35">
      <c r="A105" s="4">
        <v>45154</v>
      </c>
      <c r="B105" s="13">
        <v>175.570007</v>
      </c>
    </row>
    <row r="106" spans="1:2" x14ac:dyDescent="0.35">
      <c r="A106" s="4">
        <v>45153</v>
      </c>
      <c r="B106" s="13">
        <v>176.58999600000001</v>
      </c>
    </row>
    <row r="107" spans="1:2" x14ac:dyDescent="0.35">
      <c r="A107" s="4">
        <v>45152</v>
      </c>
      <c r="B107" s="13">
        <v>177.05999800000001</v>
      </c>
    </row>
    <row r="108" spans="1:2" x14ac:dyDescent="0.35">
      <c r="A108" s="4">
        <v>45149</v>
      </c>
      <c r="B108" s="13">
        <v>177.60000600000001</v>
      </c>
    </row>
    <row r="109" spans="1:2" x14ac:dyDescent="0.35">
      <c r="A109" s="4">
        <v>45148</v>
      </c>
      <c r="B109" s="13">
        <v>177.60000600000001</v>
      </c>
    </row>
    <row r="110" spans="1:2" x14ac:dyDescent="0.35">
      <c r="A110" s="4">
        <v>45147</v>
      </c>
      <c r="B110" s="13">
        <v>177.78999300000001</v>
      </c>
    </row>
    <row r="111" spans="1:2" x14ac:dyDescent="0.35">
      <c r="A111" s="4">
        <v>45146</v>
      </c>
      <c r="B111" s="13">
        <v>178.63999899999999</v>
      </c>
    </row>
    <row r="112" spans="1:2" x14ac:dyDescent="0.35">
      <c r="A112" s="4">
        <v>45145</v>
      </c>
      <c r="B112" s="13">
        <v>179.779999</v>
      </c>
    </row>
    <row r="113" spans="1:2" x14ac:dyDescent="0.35">
      <c r="A113" s="4">
        <v>45142</v>
      </c>
      <c r="B113" s="13">
        <v>180.19000199999999</v>
      </c>
    </row>
    <row r="114" spans="1:2" x14ac:dyDescent="0.35">
      <c r="A114" s="4">
        <v>45141</v>
      </c>
      <c r="B114" s="13">
        <v>179.53999300000001</v>
      </c>
    </row>
    <row r="115" spans="1:2" x14ac:dyDescent="0.35">
      <c r="A115" s="4">
        <v>45140</v>
      </c>
      <c r="B115" s="13">
        <v>179.60000600000001</v>
      </c>
    </row>
    <row r="116" spans="1:2" x14ac:dyDescent="0.35">
      <c r="A116" s="4">
        <v>45139</v>
      </c>
      <c r="B116" s="13">
        <v>180.46000699999999</v>
      </c>
    </row>
    <row r="117" spans="1:2" x14ac:dyDescent="0.35">
      <c r="A117" s="4">
        <v>45138</v>
      </c>
      <c r="B117" s="13">
        <v>182.35000600000001</v>
      </c>
    </row>
    <row r="118" spans="1:2" x14ac:dyDescent="0.35">
      <c r="A118" s="4">
        <v>45135</v>
      </c>
      <c r="B118" s="13">
        <v>181.86000100000001</v>
      </c>
    </row>
    <row r="119" spans="1:2" x14ac:dyDescent="0.35">
      <c r="A119" s="4">
        <v>45134</v>
      </c>
      <c r="B119" s="13">
        <v>180.41999799999999</v>
      </c>
    </row>
    <row r="120" spans="1:2" x14ac:dyDescent="0.35">
      <c r="A120" s="4">
        <v>45133</v>
      </c>
      <c r="B120" s="13">
        <v>183.300003</v>
      </c>
    </row>
    <row r="121" spans="1:2" x14ac:dyDescent="0.35">
      <c r="A121" s="4">
        <v>45132</v>
      </c>
      <c r="B121" s="13">
        <v>182.41000399999999</v>
      </c>
    </row>
    <row r="122" spans="1:2" x14ac:dyDescent="0.35">
      <c r="A122" s="4">
        <v>45131</v>
      </c>
      <c r="B122" s="13">
        <v>181.39999399999999</v>
      </c>
    </row>
    <row r="123" spans="1:2" x14ac:dyDescent="0.35">
      <c r="A123" s="4">
        <v>45128</v>
      </c>
      <c r="B123" s="13">
        <v>182.179993</v>
      </c>
    </row>
    <row r="124" spans="1:2" x14ac:dyDescent="0.35">
      <c r="A124" s="4">
        <v>45127</v>
      </c>
      <c r="B124" s="13">
        <v>182.740005</v>
      </c>
    </row>
    <row r="125" spans="1:2" x14ac:dyDescent="0.35">
      <c r="A125" s="4">
        <v>45126</v>
      </c>
      <c r="B125" s="13">
        <v>183.66999799999999</v>
      </c>
    </row>
    <row r="126" spans="1:2" x14ac:dyDescent="0.35">
      <c r="A126" s="4">
        <v>45125</v>
      </c>
      <c r="B126" s="13">
        <v>183.63999899999999</v>
      </c>
    </row>
    <row r="127" spans="1:2" x14ac:dyDescent="0.35">
      <c r="A127" s="4">
        <v>45124</v>
      </c>
      <c r="B127" s="13">
        <v>181.55999800000001</v>
      </c>
    </row>
    <row r="128" spans="1:2" x14ac:dyDescent="0.35">
      <c r="A128" s="4">
        <v>45121</v>
      </c>
      <c r="B128" s="13">
        <v>181.429993</v>
      </c>
    </row>
    <row r="129" spans="1:2" x14ac:dyDescent="0.35">
      <c r="A129" s="4">
        <v>45120</v>
      </c>
      <c r="B129" s="13">
        <v>182.009995</v>
      </c>
    </row>
    <row r="130" spans="1:2" x14ac:dyDescent="0.35">
      <c r="A130" s="4">
        <v>45119</v>
      </c>
      <c r="B130" s="13">
        <v>181.88000500000001</v>
      </c>
    </row>
    <row r="131" spans="1:2" x14ac:dyDescent="0.35">
      <c r="A131" s="4">
        <v>45118</v>
      </c>
      <c r="B131" s="13">
        <v>179.449997</v>
      </c>
    </row>
    <row r="132" spans="1:2" x14ac:dyDescent="0.35">
      <c r="A132" s="4">
        <v>45117</v>
      </c>
      <c r="B132" s="13">
        <v>178.779999</v>
      </c>
    </row>
    <row r="133" spans="1:2" x14ac:dyDescent="0.35">
      <c r="A133" s="4">
        <v>45114</v>
      </c>
      <c r="B133" s="13">
        <v>178.63999899999999</v>
      </c>
    </row>
    <row r="134" spans="1:2" x14ac:dyDescent="0.35">
      <c r="A134" s="4">
        <v>45113</v>
      </c>
      <c r="B134" s="13">
        <v>177.30999800000001</v>
      </c>
    </row>
    <row r="135" spans="1:2" x14ac:dyDescent="0.35">
      <c r="A135" s="4">
        <v>45112</v>
      </c>
      <c r="B135" s="13">
        <v>177.83999600000001</v>
      </c>
    </row>
    <row r="136" spans="1:2" x14ac:dyDescent="0.35">
      <c r="A136" s="4">
        <v>45110</v>
      </c>
      <c r="B136" s="13">
        <v>178.470001</v>
      </c>
    </row>
    <row r="137" spans="1:2" x14ac:dyDescent="0.35">
      <c r="A137" s="4">
        <v>45107</v>
      </c>
      <c r="B137" s="13">
        <v>178.270004</v>
      </c>
    </row>
    <row r="138" spans="1:2" x14ac:dyDescent="0.35">
      <c r="A138" s="4">
        <v>45106</v>
      </c>
      <c r="B138" s="13">
        <v>177.08999600000001</v>
      </c>
    </row>
    <row r="139" spans="1:2" x14ac:dyDescent="0.35">
      <c r="A139" s="4">
        <v>45105</v>
      </c>
      <c r="B139" s="13">
        <v>177.279999</v>
      </c>
    </row>
    <row r="140" spans="1:2" x14ac:dyDescent="0.35">
      <c r="A140" s="4">
        <v>45104</v>
      </c>
      <c r="B140" s="13">
        <v>177.69000199999999</v>
      </c>
    </row>
    <row r="141" spans="1:2" x14ac:dyDescent="0.35">
      <c r="A141" s="4">
        <v>45103</v>
      </c>
      <c r="B141" s="13">
        <v>178.509995</v>
      </c>
    </row>
    <row r="142" spans="1:2" x14ac:dyDescent="0.35">
      <c r="A142" s="4">
        <v>45100</v>
      </c>
      <c r="B142" s="13">
        <v>178.199997</v>
      </c>
    </row>
    <row r="143" spans="1:2" x14ac:dyDescent="0.35">
      <c r="A143" s="4">
        <v>45099</v>
      </c>
      <c r="B143" s="13">
        <v>177.71000699999999</v>
      </c>
    </row>
    <row r="144" spans="1:2" x14ac:dyDescent="0.35">
      <c r="A144" s="4">
        <v>45098</v>
      </c>
      <c r="B144" s="13">
        <v>179.490005</v>
      </c>
    </row>
    <row r="145" spans="1:2" x14ac:dyDescent="0.35">
      <c r="A145" s="4">
        <v>45097</v>
      </c>
      <c r="B145" s="13">
        <v>179.75</v>
      </c>
    </row>
    <row r="146" spans="1:2" x14ac:dyDescent="0.35">
      <c r="A146" s="4">
        <v>45093</v>
      </c>
      <c r="B146" s="13">
        <v>181.63000500000001</v>
      </c>
    </row>
    <row r="147" spans="1:2" x14ac:dyDescent="0.35">
      <c r="A147" s="4">
        <v>45092</v>
      </c>
      <c r="B147" s="13">
        <v>181.91000399999999</v>
      </c>
    </row>
    <row r="148" spans="1:2" x14ac:dyDescent="0.35">
      <c r="A148" s="4">
        <v>45091</v>
      </c>
      <c r="B148" s="13">
        <v>180.63999899999999</v>
      </c>
    </row>
    <row r="149" spans="1:2" x14ac:dyDescent="0.35">
      <c r="A149" s="4">
        <v>45090</v>
      </c>
      <c r="B149" s="13">
        <v>180.53999300000001</v>
      </c>
    </row>
    <row r="150" spans="1:2" x14ac:dyDescent="0.35">
      <c r="A150" s="4">
        <v>45089</v>
      </c>
      <c r="B150" s="13">
        <v>181.88000500000001</v>
      </c>
    </row>
    <row r="151" spans="1:2" x14ac:dyDescent="0.35">
      <c r="A151" s="4">
        <v>45086</v>
      </c>
      <c r="B151" s="13">
        <v>182.03999300000001</v>
      </c>
    </row>
    <row r="152" spans="1:2" x14ac:dyDescent="0.35">
      <c r="A152" s="4">
        <v>45085</v>
      </c>
      <c r="B152" s="13">
        <v>182.529999</v>
      </c>
    </row>
    <row r="153" spans="1:2" x14ac:dyDescent="0.35">
      <c r="A153" s="4">
        <v>45084</v>
      </c>
      <c r="B153" s="13">
        <v>180.14999399999999</v>
      </c>
    </row>
    <row r="154" spans="1:2" x14ac:dyDescent="0.35">
      <c r="A154" s="4">
        <v>45083</v>
      </c>
      <c r="B154" s="13">
        <v>182.33999600000001</v>
      </c>
    </row>
    <row r="155" spans="1:2" x14ac:dyDescent="0.35">
      <c r="A155" s="4">
        <v>45082</v>
      </c>
      <c r="B155" s="13">
        <v>182.13999899999999</v>
      </c>
    </row>
    <row r="156" spans="1:2" x14ac:dyDescent="0.35">
      <c r="A156" s="4">
        <v>45079</v>
      </c>
      <c r="B156" s="13">
        <v>181.050003</v>
      </c>
    </row>
    <row r="157" spans="1:2" x14ac:dyDescent="0.35">
      <c r="A157" s="4">
        <v>45078</v>
      </c>
      <c r="B157" s="13">
        <v>183.759995</v>
      </c>
    </row>
    <row r="158" spans="1:2" x14ac:dyDescent="0.35">
      <c r="A158" s="4">
        <v>45077</v>
      </c>
      <c r="B158" s="13">
        <v>182.320007</v>
      </c>
    </row>
    <row r="159" spans="1:2" x14ac:dyDescent="0.35">
      <c r="A159" s="4">
        <v>45076</v>
      </c>
      <c r="B159" s="13">
        <v>182.03999300000001</v>
      </c>
    </row>
    <row r="160" spans="1:2" x14ac:dyDescent="0.35">
      <c r="A160" s="4">
        <v>45072</v>
      </c>
      <c r="B160" s="13">
        <v>180.91999799999999</v>
      </c>
    </row>
    <row r="161" spans="1:2" x14ac:dyDescent="0.35">
      <c r="A161" s="4">
        <v>45071</v>
      </c>
      <c r="B161" s="13">
        <v>180.199997</v>
      </c>
    </row>
    <row r="162" spans="1:2" x14ac:dyDescent="0.35">
      <c r="A162" s="4">
        <v>45070</v>
      </c>
      <c r="B162" s="13">
        <v>181.949997</v>
      </c>
    </row>
    <row r="163" spans="1:2" x14ac:dyDescent="0.35">
      <c r="A163" s="4">
        <v>45069</v>
      </c>
      <c r="B163" s="13">
        <v>183.429993</v>
      </c>
    </row>
    <row r="164" spans="1:2" x14ac:dyDescent="0.35">
      <c r="A164" s="4">
        <v>45068</v>
      </c>
      <c r="B164" s="13">
        <v>183.21000699999999</v>
      </c>
    </row>
    <row r="165" spans="1:2" x14ac:dyDescent="0.35">
      <c r="A165" s="4">
        <v>45065</v>
      </c>
      <c r="B165" s="13">
        <v>183.63999899999999</v>
      </c>
    </row>
    <row r="166" spans="1:2" x14ac:dyDescent="0.35">
      <c r="A166" s="4">
        <v>45064</v>
      </c>
      <c r="B166" s="13">
        <v>181.83999600000001</v>
      </c>
    </row>
    <row r="167" spans="1:2" x14ac:dyDescent="0.35">
      <c r="A167" s="4">
        <v>45063</v>
      </c>
      <c r="B167" s="13">
        <v>184.229996</v>
      </c>
    </row>
    <row r="168" spans="1:2" x14ac:dyDescent="0.35">
      <c r="A168" s="4">
        <v>45062</v>
      </c>
      <c r="B168" s="13">
        <v>184.86999499999999</v>
      </c>
    </row>
    <row r="169" spans="1:2" x14ac:dyDescent="0.35">
      <c r="A169" s="4">
        <v>45061</v>
      </c>
      <c r="B169" s="13">
        <v>187.21000699999999</v>
      </c>
    </row>
    <row r="170" spans="1:2" x14ac:dyDescent="0.35">
      <c r="A170" s="4">
        <v>45058</v>
      </c>
      <c r="B170" s="13">
        <v>186.80999800000001</v>
      </c>
    </row>
    <row r="171" spans="1:2" x14ac:dyDescent="0.35">
      <c r="A171" s="4">
        <v>45057</v>
      </c>
      <c r="B171" s="13">
        <v>187.13000500000001</v>
      </c>
    </row>
    <row r="172" spans="1:2" x14ac:dyDescent="0.35">
      <c r="A172" s="4">
        <v>45056</v>
      </c>
      <c r="B172" s="13">
        <v>188.75</v>
      </c>
    </row>
    <row r="173" spans="1:2" x14ac:dyDescent="0.35">
      <c r="A173" s="4">
        <v>45055</v>
      </c>
      <c r="B173" s="13">
        <v>189.020004</v>
      </c>
    </row>
    <row r="174" spans="1:2" x14ac:dyDescent="0.35">
      <c r="A174" s="4">
        <v>45054</v>
      </c>
      <c r="B174" s="13">
        <v>187.69000199999999</v>
      </c>
    </row>
    <row r="175" spans="1:2" x14ac:dyDescent="0.35">
      <c r="A175" s="4">
        <v>45051</v>
      </c>
      <c r="B175" s="13">
        <v>187.46000699999999</v>
      </c>
    </row>
    <row r="176" spans="1:2" x14ac:dyDescent="0.35">
      <c r="A176" s="4">
        <v>45050</v>
      </c>
      <c r="B176" s="13">
        <v>190.44000199999999</v>
      </c>
    </row>
    <row r="177" spans="1:2" x14ac:dyDescent="0.35">
      <c r="A177" s="4">
        <v>45049</v>
      </c>
      <c r="B177" s="13">
        <v>189.11000100000001</v>
      </c>
    </row>
    <row r="178" spans="1:2" x14ac:dyDescent="0.35">
      <c r="A178" s="4">
        <v>45048</v>
      </c>
      <c r="B178" s="13">
        <v>187.520004</v>
      </c>
    </row>
    <row r="179" spans="1:2" x14ac:dyDescent="0.35">
      <c r="A179" s="4">
        <v>45047</v>
      </c>
      <c r="B179" s="13">
        <v>183.970001</v>
      </c>
    </row>
    <row r="180" spans="1:2" x14ac:dyDescent="0.35">
      <c r="A180" s="4">
        <v>45044</v>
      </c>
      <c r="B180" s="13">
        <v>184.800003</v>
      </c>
    </row>
    <row r="181" spans="1:2" x14ac:dyDescent="0.35">
      <c r="A181" s="4">
        <v>45043</v>
      </c>
      <c r="B181" s="13">
        <v>184.75</v>
      </c>
    </row>
    <row r="182" spans="1:2" x14ac:dyDescent="0.35">
      <c r="A182" s="4">
        <v>45042</v>
      </c>
      <c r="B182" s="13">
        <v>184.740005</v>
      </c>
    </row>
    <row r="183" spans="1:2" x14ac:dyDescent="0.35">
      <c r="A183" s="4">
        <v>45041</v>
      </c>
      <c r="B183" s="13">
        <v>185.75</v>
      </c>
    </row>
    <row r="184" spans="1:2" x14ac:dyDescent="0.35">
      <c r="A184" s="4">
        <v>45040</v>
      </c>
      <c r="B184" s="13">
        <v>184.80999800000001</v>
      </c>
    </row>
    <row r="185" spans="1:2" x14ac:dyDescent="0.35">
      <c r="A185" s="4">
        <v>45037</v>
      </c>
      <c r="B185" s="13">
        <v>184.25</v>
      </c>
    </row>
    <row r="186" spans="1:2" x14ac:dyDescent="0.35">
      <c r="A186" s="4">
        <v>45036</v>
      </c>
      <c r="B186" s="13">
        <v>186.08999600000001</v>
      </c>
    </row>
    <row r="187" spans="1:2" x14ac:dyDescent="0.35">
      <c r="A187" s="4">
        <v>45035</v>
      </c>
      <c r="B187" s="13">
        <v>185.36000100000001</v>
      </c>
    </row>
    <row r="188" spans="1:2" x14ac:dyDescent="0.35">
      <c r="A188" s="4">
        <v>45034</v>
      </c>
      <c r="B188" s="13">
        <v>186.25</v>
      </c>
    </row>
    <row r="189" spans="1:2" x14ac:dyDescent="0.35">
      <c r="A189" s="4">
        <v>45033</v>
      </c>
      <c r="B189" s="13">
        <v>185.529999</v>
      </c>
    </row>
    <row r="190" spans="1:2" x14ac:dyDescent="0.35">
      <c r="A190" s="4">
        <v>45030</v>
      </c>
      <c r="B190" s="13">
        <v>186.36000100000001</v>
      </c>
    </row>
    <row r="191" spans="1:2" x14ac:dyDescent="0.35">
      <c r="A191" s="4">
        <v>45029</v>
      </c>
      <c r="B191" s="13">
        <v>189.720001</v>
      </c>
    </row>
    <row r="192" spans="1:2" x14ac:dyDescent="0.35">
      <c r="A192" s="4">
        <v>45028</v>
      </c>
      <c r="B192" s="13">
        <v>187.19000199999999</v>
      </c>
    </row>
    <row r="193" spans="1:2" x14ac:dyDescent="0.35">
      <c r="A193" s="4">
        <v>45027</v>
      </c>
      <c r="B193" s="13">
        <v>186.279999</v>
      </c>
    </row>
    <row r="194" spans="1:2" x14ac:dyDescent="0.35">
      <c r="A194" s="4">
        <v>45026</v>
      </c>
      <c r="B194" s="13">
        <v>185.11000100000001</v>
      </c>
    </row>
    <row r="195" spans="1:2" x14ac:dyDescent="0.35">
      <c r="A195" s="4">
        <v>45022</v>
      </c>
      <c r="B195" s="13">
        <v>186.490005</v>
      </c>
    </row>
    <row r="196" spans="1:2" x14ac:dyDescent="0.35">
      <c r="A196" s="4">
        <v>45021</v>
      </c>
      <c r="B196" s="13">
        <v>187.83000200000001</v>
      </c>
    </row>
    <row r="197" spans="1:2" x14ac:dyDescent="0.35">
      <c r="A197" s="4">
        <v>45020</v>
      </c>
      <c r="B197" s="13">
        <v>187.979996</v>
      </c>
    </row>
    <row r="198" spans="1:2" x14ac:dyDescent="0.35">
      <c r="A198" s="4">
        <v>45019</v>
      </c>
      <c r="B198" s="13">
        <v>184.53999300000001</v>
      </c>
    </row>
    <row r="199" spans="1:2" x14ac:dyDescent="0.35">
      <c r="A199" s="4">
        <v>45016</v>
      </c>
      <c r="B199" s="13">
        <v>183.220001</v>
      </c>
    </row>
    <row r="200" spans="1:2" x14ac:dyDescent="0.35">
      <c r="A200" s="4">
        <v>45015</v>
      </c>
      <c r="B200" s="13">
        <v>184.179993</v>
      </c>
    </row>
    <row r="201" spans="1:2" x14ac:dyDescent="0.35">
      <c r="A201" s="4">
        <v>45014</v>
      </c>
      <c r="B201" s="13">
        <v>182.529999</v>
      </c>
    </row>
    <row r="202" spans="1:2" x14ac:dyDescent="0.35">
      <c r="A202" s="4">
        <v>45013</v>
      </c>
      <c r="B202" s="13">
        <v>183.44000199999999</v>
      </c>
    </row>
    <row r="203" spans="1:2" x14ac:dyDescent="0.35">
      <c r="A203" s="4">
        <v>45012</v>
      </c>
      <c r="B203" s="13">
        <v>181.949997</v>
      </c>
    </row>
    <row r="204" spans="1:2" x14ac:dyDescent="0.35">
      <c r="A204" s="4">
        <v>45009</v>
      </c>
      <c r="B204" s="13">
        <v>183.64999399999999</v>
      </c>
    </row>
    <row r="205" spans="1:2" x14ac:dyDescent="0.35">
      <c r="A205" s="4">
        <v>45008</v>
      </c>
      <c r="B205" s="13">
        <v>185.740005</v>
      </c>
    </row>
    <row r="206" spans="1:2" x14ac:dyDescent="0.35">
      <c r="A206" s="4">
        <v>45007</v>
      </c>
      <c r="B206" s="13">
        <v>183.44000199999999</v>
      </c>
    </row>
    <row r="207" spans="1:2" x14ac:dyDescent="0.35">
      <c r="A207" s="4">
        <v>45006</v>
      </c>
      <c r="B207" s="13">
        <v>180.36999499999999</v>
      </c>
    </row>
    <row r="208" spans="1:2" x14ac:dyDescent="0.35">
      <c r="A208" s="4">
        <v>45005</v>
      </c>
      <c r="B208" s="13">
        <v>183.83999600000001</v>
      </c>
    </row>
    <row r="209" spans="1:2" x14ac:dyDescent="0.35">
      <c r="A209" s="4">
        <v>45002</v>
      </c>
      <c r="B209" s="13">
        <v>183.770004</v>
      </c>
    </row>
    <row r="210" spans="1:2" x14ac:dyDescent="0.35">
      <c r="A210" s="4">
        <v>45001</v>
      </c>
      <c r="B210" s="13">
        <v>178.570007</v>
      </c>
    </row>
    <row r="211" spans="1:2" x14ac:dyDescent="0.35">
      <c r="A211" s="4">
        <v>45000</v>
      </c>
      <c r="B211" s="13">
        <v>178.21000699999999</v>
      </c>
    </row>
    <row r="212" spans="1:2" x14ac:dyDescent="0.35">
      <c r="A212" s="4">
        <v>44999</v>
      </c>
      <c r="B212" s="13">
        <v>176.83000200000001</v>
      </c>
    </row>
    <row r="213" spans="1:2" x14ac:dyDescent="0.35">
      <c r="A213" s="4">
        <v>44998</v>
      </c>
      <c r="B213" s="13">
        <v>177.86000100000001</v>
      </c>
    </row>
    <row r="214" spans="1:2" x14ac:dyDescent="0.35">
      <c r="A214" s="4">
        <v>44995</v>
      </c>
      <c r="B214" s="13">
        <v>173.86999499999999</v>
      </c>
    </row>
    <row r="215" spans="1:2" x14ac:dyDescent="0.35">
      <c r="A215" s="4">
        <v>44994</v>
      </c>
      <c r="B215" s="13">
        <v>170.199997</v>
      </c>
    </row>
    <row r="216" spans="1:2" x14ac:dyDescent="0.35">
      <c r="A216" s="4">
        <v>44993</v>
      </c>
      <c r="B216" s="13">
        <v>168.53999300000001</v>
      </c>
    </row>
    <row r="217" spans="1:2" x14ac:dyDescent="0.35">
      <c r="A217" s="4">
        <v>44992</v>
      </c>
      <c r="B217" s="13">
        <v>168.61999499999999</v>
      </c>
    </row>
    <row r="218" spans="1:2" x14ac:dyDescent="0.35">
      <c r="A218" s="4">
        <v>44991</v>
      </c>
      <c r="B218" s="13">
        <v>171.61999499999999</v>
      </c>
    </row>
    <row r="219" spans="1:2" x14ac:dyDescent="0.35">
      <c r="A219" s="4">
        <v>44988</v>
      </c>
      <c r="B219" s="13">
        <v>172.490005</v>
      </c>
    </row>
    <row r="220" spans="1:2" x14ac:dyDescent="0.35">
      <c r="A220" s="4">
        <v>44987</v>
      </c>
      <c r="B220" s="13">
        <v>170.66000399999999</v>
      </c>
    </row>
    <row r="221" spans="1:2" x14ac:dyDescent="0.35">
      <c r="A221" s="4">
        <v>44986</v>
      </c>
      <c r="B221" s="13">
        <v>170.759995</v>
      </c>
    </row>
    <row r="222" spans="1:2" x14ac:dyDescent="0.35">
      <c r="A222" s="4">
        <v>44985</v>
      </c>
      <c r="B222" s="13">
        <v>169.779999</v>
      </c>
    </row>
    <row r="223" spans="1:2" x14ac:dyDescent="0.35">
      <c r="A223" s="4">
        <v>44984</v>
      </c>
      <c r="B223" s="13">
        <v>169.009995</v>
      </c>
    </row>
    <row r="224" spans="1:2" x14ac:dyDescent="0.35">
      <c r="A224" s="4">
        <v>44981</v>
      </c>
      <c r="B224" s="13">
        <v>168.35000600000001</v>
      </c>
    </row>
    <row r="225" spans="1:2" x14ac:dyDescent="0.35">
      <c r="A225" s="4">
        <v>44980</v>
      </c>
      <c r="B225" s="13">
        <v>169.570007</v>
      </c>
    </row>
    <row r="226" spans="1:2" x14ac:dyDescent="0.35">
      <c r="A226" s="4">
        <v>44979</v>
      </c>
      <c r="B226" s="13">
        <v>169.66000399999999</v>
      </c>
    </row>
    <row r="227" spans="1:2" x14ac:dyDescent="0.35">
      <c r="A227" s="4">
        <v>44978</v>
      </c>
      <c r="B227" s="13">
        <v>170.61999499999999</v>
      </c>
    </row>
    <row r="228" spans="1:2" x14ac:dyDescent="0.35">
      <c r="A228" s="4">
        <v>44974</v>
      </c>
      <c r="B228" s="13">
        <v>171.259995</v>
      </c>
    </row>
    <row r="229" spans="1:2" x14ac:dyDescent="0.35">
      <c r="A229" s="4">
        <v>44973</v>
      </c>
      <c r="B229" s="13">
        <v>170.75</v>
      </c>
    </row>
    <row r="230" spans="1:2" x14ac:dyDescent="0.35">
      <c r="A230" s="4">
        <v>44972</v>
      </c>
      <c r="B230" s="13">
        <v>170.88999899999999</v>
      </c>
    </row>
    <row r="231" spans="1:2" x14ac:dyDescent="0.35">
      <c r="A231" s="4">
        <v>44971</v>
      </c>
      <c r="B231" s="13">
        <v>172.61000100000001</v>
      </c>
    </row>
    <row r="232" spans="1:2" x14ac:dyDescent="0.35">
      <c r="A232" s="4">
        <v>44970</v>
      </c>
      <c r="B232" s="13">
        <v>172.479996</v>
      </c>
    </row>
    <row r="233" spans="1:2" x14ac:dyDescent="0.35">
      <c r="A233" s="4">
        <v>44967</v>
      </c>
      <c r="B233" s="13">
        <v>173.36000100000001</v>
      </c>
    </row>
    <row r="234" spans="1:2" x14ac:dyDescent="0.35">
      <c r="A234" s="4">
        <v>44966</v>
      </c>
      <c r="B234" s="13">
        <v>173.029999</v>
      </c>
    </row>
    <row r="235" spans="1:2" x14ac:dyDescent="0.35">
      <c r="A235" s="4">
        <v>44965</v>
      </c>
      <c r="B235" s="13">
        <v>174.41000399999999</v>
      </c>
    </row>
    <row r="236" spans="1:2" x14ac:dyDescent="0.35">
      <c r="A236" s="4">
        <v>44964</v>
      </c>
      <c r="B236" s="13">
        <v>173.979996</v>
      </c>
    </row>
    <row r="237" spans="1:2" x14ac:dyDescent="0.35">
      <c r="A237" s="4">
        <v>44963</v>
      </c>
      <c r="B237" s="13">
        <v>173.820007</v>
      </c>
    </row>
    <row r="238" spans="1:2" x14ac:dyDescent="0.35">
      <c r="A238" s="4">
        <v>44960</v>
      </c>
      <c r="B238" s="13">
        <v>173.46000699999999</v>
      </c>
    </row>
    <row r="239" spans="1:2" x14ac:dyDescent="0.35">
      <c r="A239" s="4">
        <v>44959</v>
      </c>
      <c r="B239" s="13">
        <v>177.89999399999999</v>
      </c>
    </row>
    <row r="240" spans="1:2" x14ac:dyDescent="0.35">
      <c r="A240" s="4">
        <v>44958</v>
      </c>
      <c r="B240" s="13">
        <v>181.66999799999999</v>
      </c>
    </row>
    <row r="241" spans="1:2" x14ac:dyDescent="0.35">
      <c r="A241" s="4">
        <v>44957</v>
      </c>
      <c r="B241" s="13">
        <v>179.41000399999999</v>
      </c>
    </row>
    <row r="242" spans="1:2" x14ac:dyDescent="0.35">
      <c r="A242" s="4">
        <v>44956</v>
      </c>
      <c r="B242" s="13">
        <v>178.759995</v>
      </c>
    </row>
    <row r="243" spans="1:2" x14ac:dyDescent="0.35">
      <c r="A243" s="4">
        <v>44953</v>
      </c>
      <c r="B243" s="13">
        <v>179.220001</v>
      </c>
    </row>
    <row r="244" spans="1:2" x14ac:dyDescent="0.35">
      <c r="A244" s="4">
        <v>44952</v>
      </c>
      <c r="B244" s="13">
        <v>179.470001</v>
      </c>
    </row>
    <row r="245" spans="1:2" x14ac:dyDescent="0.35">
      <c r="A245" s="4">
        <v>44951</v>
      </c>
      <c r="B245" s="13">
        <v>181.11000100000001</v>
      </c>
    </row>
    <row r="246" spans="1:2" x14ac:dyDescent="0.35">
      <c r="A246" s="4">
        <v>44950</v>
      </c>
      <c r="B246" s="13">
        <v>180.279999</v>
      </c>
    </row>
    <row r="247" spans="1:2" x14ac:dyDescent="0.35">
      <c r="A247" s="4">
        <v>44949</v>
      </c>
      <c r="B247" s="13">
        <v>179.63000500000001</v>
      </c>
    </row>
    <row r="248" spans="1:2" x14ac:dyDescent="0.35">
      <c r="A248" s="4">
        <v>44946</v>
      </c>
      <c r="B248" s="13">
        <v>179.28999300000001</v>
      </c>
    </row>
    <row r="249" spans="1:2" x14ac:dyDescent="0.35">
      <c r="A249" s="4">
        <v>44945</v>
      </c>
      <c r="B249" s="13">
        <v>179.88999899999999</v>
      </c>
    </row>
    <row r="250" spans="1:2" x14ac:dyDescent="0.35">
      <c r="A250" s="4">
        <v>44944</v>
      </c>
      <c r="B250" s="13">
        <v>177.08000200000001</v>
      </c>
    </row>
    <row r="251" spans="1:2" x14ac:dyDescent="0.35">
      <c r="A251" s="4">
        <v>44943</v>
      </c>
      <c r="B251" s="13">
        <v>177.58999600000001</v>
      </c>
    </row>
    <row r="252" spans="1:2" x14ac:dyDescent="0.35">
      <c r="A252" s="4">
        <v>44939</v>
      </c>
      <c r="B252" s="13">
        <v>178.759995</v>
      </c>
    </row>
    <row r="253" spans="1:2" x14ac:dyDescent="0.35">
      <c r="A253" s="4">
        <v>44938</v>
      </c>
      <c r="B253" s="13">
        <v>176.63999899999999</v>
      </c>
    </row>
    <row r="254" spans="1:2" x14ac:dyDescent="0.35">
      <c r="A254" s="4">
        <v>44937</v>
      </c>
      <c r="B254" s="13">
        <v>174.61999499999999</v>
      </c>
    </row>
    <row r="255" spans="1:2" x14ac:dyDescent="0.35">
      <c r="A255" s="4">
        <v>44936</v>
      </c>
      <c r="B255" s="13">
        <v>174.740005</v>
      </c>
    </row>
    <row r="256" spans="1:2" x14ac:dyDescent="0.35">
      <c r="A256" s="4">
        <v>44935</v>
      </c>
      <c r="B256" s="13">
        <v>174.10000600000001</v>
      </c>
    </row>
    <row r="257" spans="1:2" x14ac:dyDescent="0.35">
      <c r="A257" s="4">
        <v>44932</v>
      </c>
      <c r="B257" s="13">
        <v>173.71000699999999</v>
      </c>
    </row>
    <row r="258" spans="1:2" x14ac:dyDescent="0.35">
      <c r="A258" s="4">
        <v>44931</v>
      </c>
      <c r="B258" s="13">
        <v>170.520004</v>
      </c>
    </row>
    <row r="259" spans="1:2" x14ac:dyDescent="0.35">
      <c r="A259" s="4">
        <v>44930</v>
      </c>
      <c r="B259" s="13">
        <v>172.66999799999999</v>
      </c>
    </row>
    <row r="260" spans="1:2" x14ac:dyDescent="0.35">
      <c r="A260" s="4">
        <v>44929</v>
      </c>
      <c r="B260" s="13">
        <v>171.05999800000001</v>
      </c>
    </row>
    <row r="261" spans="1:2" x14ac:dyDescent="0.35">
      <c r="A261" s="4">
        <v>44925</v>
      </c>
      <c r="B261" s="13">
        <v>169.63999899999999</v>
      </c>
    </row>
    <row r="262" spans="1:2" x14ac:dyDescent="0.35">
      <c r="A262" s="4">
        <v>44924</v>
      </c>
      <c r="B262" s="13">
        <v>168.85000600000001</v>
      </c>
    </row>
    <row r="263" spans="1:2" x14ac:dyDescent="0.35">
      <c r="A263" s="4">
        <v>44923</v>
      </c>
      <c r="B263" s="13">
        <v>167.91000399999999</v>
      </c>
    </row>
    <row r="264" spans="1:2" x14ac:dyDescent="0.35">
      <c r="A264" s="4">
        <v>44922</v>
      </c>
      <c r="B264" s="13">
        <v>168.66999799999999</v>
      </c>
    </row>
    <row r="265" spans="1:2" x14ac:dyDescent="0.35">
      <c r="A265" s="4">
        <v>44918</v>
      </c>
      <c r="B265" s="13">
        <v>167.259995</v>
      </c>
    </row>
    <row r="266" spans="1:2" x14ac:dyDescent="0.35">
      <c r="A266" s="4">
        <v>44917</v>
      </c>
      <c r="B266" s="13">
        <v>166.759995</v>
      </c>
    </row>
    <row r="267" spans="1:2" x14ac:dyDescent="0.35">
      <c r="A267" s="4">
        <v>44916</v>
      </c>
      <c r="B267" s="13">
        <v>168.800003</v>
      </c>
    </row>
    <row r="268" spans="1:2" x14ac:dyDescent="0.35">
      <c r="A268" s="4">
        <v>44915</v>
      </c>
      <c r="B268" s="13">
        <v>169.08000200000001</v>
      </c>
    </row>
    <row r="269" spans="1:2" x14ac:dyDescent="0.35">
      <c r="A269" s="4">
        <v>44914</v>
      </c>
      <c r="B269" s="13">
        <v>166.320007</v>
      </c>
    </row>
    <row r="270" spans="1:2" x14ac:dyDescent="0.35">
      <c r="A270" s="4">
        <v>44911</v>
      </c>
      <c r="B270" s="13">
        <v>166.78999300000001</v>
      </c>
    </row>
    <row r="271" spans="1:2" x14ac:dyDescent="0.35">
      <c r="A271" s="4">
        <v>44910</v>
      </c>
      <c r="B271" s="13">
        <v>165.35000600000001</v>
      </c>
    </row>
    <row r="272" spans="1:2" x14ac:dyDescent="0.35">
      <c r="A272" s="4">
        <v>44909</v>
      </c>
      <c r="B272" s="13">
        <v>168.10000600000001</v>
      </c>
    </row>
    <row r="273" spans="1:2" x14ac:dyDescent="0.35">
      <c r="A273" s="4">
        <v>44908</v>
      </c>
      <c r="B273" s="13">
        <v>168.509995</v>
      </c>
    </row>
    <row r="274" spans="1:2" x14ac:dyDescent="0.35">
      <c r="A274" s="4">
        <v>44907</v>
      </c>
      <c r="B274" s="13">
        <v>165.679993</v>
      </c>
    </row>
    <row r="275" spans="1:2" x14ac:dyDescent="0.35">
      <c r="A275" s="4">
        <v>44904</v>
      </c>
      <c r="B275" s="13">
        <v>167.05999800000001</v>
      </c>
    </row>
    <row r="276" spans="1:2" x14ac:dyDescent="0.35">
      <c r="A276" s="4">
        <v>44903</v>
      </c>
      <c r="B276" s="13">
        <v>166.470001</v>
      </c>
    </row>
    <row r="277" spans="1:2" x14ac:dyDescent="0.35">
      <c r="A277" s="4">
        <v>44902</v>
      </c>
      <c r="B277" s="13">
        <v>166.33000200000001</v>
      </c>
    </row>
    <row r="278" spans="1:2" x14ac:dyDescent="0.35">
      <c r="A278" s="4">
        <v>44901</v>
      </c>
      <c r="B278" s="13">
        <v>164.83999600000001</v>
      </c>
    </row>
    <row r="279" spans="1:2" x14ac:dyDescent="0.35">
      <c r="A279" s="4">
        <v>44900</v>
      </c>
      <c r="B279" s="13">
        <v>164.38999899999999</v>
      </c>
    </row>
    <row r="280" spans="1:2" x14ac:dyDescent="0.35">
      <c r="A280" s="4">
        <v>44897</v>
      </c>
      <c r="B280" s="13">
        <v>167.259995</v>
      </c>
    </row>
    <row r="281" spans="1:2" x14ac:dyDescent="0.35">
      <c r="A281" s="4">
        <v>44896</v>
      </c>
      <c r="B281" s="13">
        <v>167.83999600000001</v>
      </c>
    </row>
    <row r="282" spans="1:2" x14ac:dyDescent="0.35">
      <c r="A282" s="4">
        <v>44895</v>
      </c>
      <c r="B282" s="13">
        <v>164.80999800000001</v>
      </c>
    </row>
    <row r="283" spans="1:2" x14ac:dyDescent="0.35">
      <c r="A283" s="4">
        <v>44894</v>
      </c>
      <c r="B283" s="13">
        <v>162.729996</v>
      </c>
    </row>
    <row r="284" spans="1:2" x14ac:dyDescent="0.35">
      <c r="A284" s="10">
        <v>44893</v>
      </c>
      <c r="B284" s="10">
        <v>161.929993</v>
      </c>
    </row>
    <row r="285" spans="1:2" x14ac:dyDescent="0.35">
      <c r="A285" s="10">
        <v>44890</v>
      </c>
      <c r="B285" s="10">
        <v>163.220001</v>
      </c>
    </row>
    <row r="286" spans="1:2" x14ac:dyDescent="0.35">
      <c r="A286" s="10">
        <v>44888</v>
      </c>
      <c r="B286" s="10">
        <v>163.08000200000001</v>
      </c>
    </row>
    <row r="287" spans="1:2" x14ac:dyDescent="0.35">
      <c r="A287" s="10">
        <v>44887</v>
      </c>
      <c r="B287" s="10">
        <v>162.070007</v>
      </c>
    </row>
    <row r="288" spans="1:2" x14ac:dyDescent="0.35">
      <c r="A288" s="10">
        <v>44886</v>
      </c>
      <c r="B288" s="10">
        <v>161.88000500000001</v>
      </c>
    </row>
    <row r="289" spans="1:2" x14ac:dyDescent="0.35">
      <c r="A289" s="10">
        <v>44883</v>
      </c>
      <c r="B289" s="10">
        <v>162.78999300000001</v>
      </c>
    </row>
    <row r="290" spans="1:2" x14ac:dyDescent="0.35">
      <c r="A290" s="10">
        <v>44882</v>
      </c>
      <c r="B290" s="10">
        <v>163.91999799999999</v>
      </c>
    </row>
    <row r="291" spans="1:2" x14ac:dyDescent="0.35">
      <c r="A291" s="10">
        <v>44881</v>
      </c>
      <c r="B291" s="10">
        <v>165.11999499999999</v>
      </c>
    </row>
    <row r="292" spans="1:2" x14ac:dyDescent="0.35">
      <c r="A292" s="10">
        <v>44880</v>
      </c>
      <c r="B292" s="10">
        <v>165.5</v>
      </c>
    </row>
    <row r="293" spans="1:2" x14ac:dyDescent="0.35">
      <c r="A293" s="10">
        <v>44879</v>
      </c>
      <c r="B293" s="10">
        <v>164.91999799999999</v>
      </c>
    </row>
    <row r="294" spans="1:2" x14ac:dyDescent="0.35">
      <c r="A294" s="10">
        <v>44876</v>
      </c>
      <c r="B294" s="10">
        <v>164.55999800000001</v>
      </c>
    </row>
    <row r="295" spans="1:2" x14ac:dyDescent="0.35">
      <c r="A295" s="10">
        <v>44875</v>
      </c>
      <c r="B295" s="10">
        <v>163.479996</v>
      </c>
    </row>
    <row r="296" spans="1:2" x14ac:dyDescent="0.35">
      <c r="A296" s="10">
        <v>44874</v>
      </c>
      <c r="B296" s="10">
        <v>158.64999399999999</v>
      </c>
    </row>
    <row r="297" spans="1:2" x14ac:dyDescent="0.35">
      <c r="A297" s="10">
        <v>44873</v>
      </c>
      <c r="B297" s="10">
        <v>159.449997</v>
      </c>
    </row>
    <row r="298" spans="1:2" x14ac:dyDescent="0.35">
      <c r="A298" s="10">
        <v>44872</v>
      </c>
      <c r="B298" s="10">
        <v>155.85000600000001</v>
      </c>
    </row>
    <row r="299" spans="1:2" x14ac:dyDescent="0.35">
      <c r="A299" s="10">
        <v>44869</v>
      </c>
      <c r="B299" s="10">
        <v>156.470001</v>
      </c>
    </row>
    <row r="300" spans="1:2" x14ac:dyDescent="0.35">
      <c r="A300" s="10">
        <v>44868</v>
      </c>
      <c r="B300" s="10">
        <v>151.80999800000001</v>
      </c>
    </row>
    <row r="301" spans="1:2" x14ac:dyDescent="0.35">
      <c r="A301" s="10">
        <v>44867</v>
      </c>
      <c r="B301" s="10">
        <v>152.38999899999999</v>
      </c>
    </row>
    <row r="302" spans="1:2" x14ac:dyDescent="0.35">
      <c r="A302" s="10">
        <v>44866</v>
      </c>
      <c r="B302" s="10">
        <v>153.46000699999999</v>
      </c>
    </row>
    <row r="303" spans="1:2" x14ac:dyDescent="0.35">
      <c r="A303" s="10">
        <v>44865</v>
      </c>
      <c r="B303" s="10">
        <v>151.91000399999999</v>
      </c>
    </row>
    <row r="304" spans="1:2" x14ac:dyDescent="0.35">
      <c r="A304" s="10">
        <v>44862</v>
      </c>
      <c r="B304" s="10">
        <v>153.16000399999999</v>
      </c>
    </row>
    <row r="305" spans="1:2" x14ac:dyDescent="0.35">
      <c r="A305" s="10">
        <v>44861</v>
      </c>
      <c r="B305" s="10">
        <v>154.740005</v>
      </c>
    </row>
    <row r="306" spans="1:2" x14ac:dyDescent="0.35">
      <c r="A306" s="10">
        <v>44860</v>
      </c>
      <c r="B306" s="10">
        <v>154.979996</v>
      </c>
    </row>
    <row r="307" spans="1:2" x14ac:dyDescent="0.35">
      <c r="A307" s="10">
        <v>44859</v>
      </c>
      <c r="B307" s="10">
        <v>154</v>
      </c>
    </row>
    <row r="308" spans="1:2" x14ac:dyDescent="0.35">
      <c r="A308" s="10">
        <v>44858</v>
      </c>
      <c r="B308" s="10">
        <v>153.64999399999999</v>
      </c>
    </row>
    <row r="309" spans="1:2" x14ac:dyDescent="0.35">
      <c r="A309" s="10">
        <v>44855</v>
      </c>
      <c r="B309" s="10">
        <v>154.14999399999999</v>
      </c>
    </row>
    <row r="310" spans="1:2" x14ac:dyDescent="0.35">
      <c r="A310" s="10">
        <v>44854</v>
      </c>
      <c r="B310" s="10">
        <v>151.449997</v>
      </c>
    </row>
    <row r="311" spans="1:2" x14ac:dyDescent="0.35">
      <c r="A311" s="10">
        <v>44853</v>
      </c>
      <c r="B311" s="10">
        <v>151.69000199999999</v>
      </c>
    </row>
    <row r="312" spans="1:2" x14ac:dyDescent="0.35">
      <c r="A312" s="10">
        <v>44852</v>
      </c>
      <c r="B312" s="10">
        <v>153.75</v>
      </c>
    </row>
    <row r="313" spans="1:2" x14ac:dyDescent="0.35">
      <c r="A313" s="10">
        <v>44851</v>
      </c>
      <c r="B313" s="10">
        <v>153.41999799999999</v>
      </c>
    </row>
    <row r="314" spans="1:2" x14ac:dyDescent="0.35">
      <c r="A314" s="10">
        <v>44848</v>
      </c>
      <c r="B314" s="10">
        <v>152.979996</v>
      </c>
    </row>
    <row r="315" spans="1:2" x14ac:dyDescent="0.35">
      <c r="A315" s="10">
        <v>44847</v>
      </c>
      <c r="B315" s="10">
        <v>154.91000399999999</v>
      </c>
    </row>
    <row r="316" spans="1:2" x14ac:dyDescent="0.35">
      <c r="A316" s="10">
        <v>44846</v>
      </c>
      <c r="B316" s="10">
        <v>155.990005</v>
      </c>
    </row>
    <row r="317" spans="1:2" x14ac:dyDescent="0.35">
      <c r="A317" s="10">
        <v>44845</v>
      </c>
      <c r="B317" s="10">
        <v>155.16000399999999</v>
      </c>
    </row>
    <row r="318" spans="1:2" x14ac:dyDescent="0.35">
      <c r="A318" s="10">
        <v>44844</v>
      </c>
      <c r="B318" s="10">
        <v>155.479996</v>
      </c>
    </row>
    <row r="319" spans="1:2" x14ac:dyDescent="0.35">
      <c r="A319" s="10">
        <v>44841</v>
      </c>
      <c r="B319" s="10">
        <v>157.88000500000001</v>
      </c>
    </row>
    <row r="320" spans="1:2" x14ac:dyDescent="0.35">
      <c r="A320" s="10">
        <v>44840</v>
      </c>
      <c r="B320" s="10">
        <v>159.63000500000001</v>
      </c>
    </row>
    <row r="321" spans="1:2" x14ac:dyDescent="0.35">
      <c r="A321" s="10">
        <v>44839</v>
      </c>
      <c r="B321" s="10">
        <v>159.80999800000001</v>
      </c>
    </row>
    <row r="322" spans="1:2" x14ac:dyDescent="0.35">
      <c r="A322" s="10">
        <v>44838</v>
      </c>
      <c r="B322" s="10">
        <v>160.699997</v>
      </c>
    </row>
    <row r="323" spans="1:2" x14ac:dyDescent="0.35">
      <c r="A323" s="10">
        <v>44837</v>
      </c>
      <c r="B323" s="10">
        <v>158.429993</v>
      </c>
    </row>
    <row r="324" spans="1:2" x14ac:dyDescent="0.35">
      <c r="A324" s="10">
        <v>44834</v>
      </c>
      <c r="B324" s="10">
        <v>154.66999799999999</v>
      </c>
    </row>
    <row r="325" spans="1:2" x14ac:dyDescent="0.35">
      <c r="A325" s="10">
        <v>44833</v>
      </c>
      <c r="B325" s="10">
        <v>154.66000399999999</v>
      </c>
    </row>
    <row r="326" spans="1:2" x14ac:dyDescent="0.35">
      <c r="A326" s="10">
        <v>44832</v>
      </c>
      <c r="B326" s="10">
        <v>154.69000199999999</v>
      </c>
    </row>
    <row r="327" spans="1:2" x14ac:dyDescent="0.35">
      <c r="A327" s="10">
        <v>44831</v>
      </c>
      <c r="B327" s="10">
        <v>151.53999300000001</v>
      </c>
    </row>
    <row r="328" spans="1:2" x14ac:dyDescent="0.35">
      <c r="A328" s="10">
        <v>44830</v>
      </c>
      <c r="B328" s="10">
        <v>151.229996</v>
      </c>
    </row>
    <row r="329" spans="1:2" x14ac:dyDescent="0.35">
      <c r="A329" s="10">
        <v>44827</v>
      </c>
      <c r="B329" s="10">
        <v>153.009995</v>
      </c>
    </row>
    <row r="330" spans="1:2" x14ac:dyDescent="0.35">
      <c r="A330" s="10">
        <v>44826</v>
      </c>
      <c r="B330" s="10">
        <v>155.699997</v>
      </c>
    </row>
    <row r="331" spans="1:2" x14ac:dyDescent="0.35">
      <c r="A331" s="10">
        <v>44825</v>
      </c>
      <c r="B331" s="10">
        <v>155.78999300000001</v>
      </c>
    </row>
    <row r="332" spans="1:2" x14ac:dyDescent="0.35">
      <c r="A332" s="10">
        <v>44824</v>
      </c>
      <c r="B332" s="10">
        <v>155.070007</v>
      </c>
    </row>
    <row r="333" spans="1:2" x14ac:dyDescent="0.35">
      <c r="A333" s="10">
        <v>44823</v>
      </c>
      <c r="B333" s="10">
        <v>155.96000699999999</v>
      </c>
    </row>
    <row r="334" spans="1:2" x14ac:dyDescent="0.35">
      <c r="A334" s="10">
        <v>44820</v>
      </c>
      <c r="B334" s="10">
        <v>155.83999600000001</v>
      </c>
    </row>
    <row r="335" spans="1:2" x14ac:dyDescent="0.35">
      <c r="A335" s="10">
        <v>44819</v>
      </c>
      <c r="B335" s="10">
        <v>154.979996</v>
      </c>
    </row>
    <row r="336" spans="1:2" x14ac:dyDescent="0.35">
      <c r="A336" s="10">
        <v>44818</v>
      </c>
      <c r="B336" s="10">
        <v>157.929993</v>
      </c>
    </row>
    <row r="337" spans="1:2" x14ac:dyDescent="0.35">
      <c r="A337" s="10">
        <v>44817</v>
      </c>
      <c r="B337" s="10">
        <v>158.53999300000001</v>
      </c>
    </row>
    <row r="338" spans="1:2" x14ac:dyDescent="0.35">
      <c r="A338" s="10">
        <v>44816</v>
      </c>
      <c r="B338" s="10">
        <v>160.63000500000001</v>
      </c>
    </row>
    <row r="339" spans="1:2" x14ac:dyDescent="0.35">
      <c r="A339" s="10">
        <v>44813</v>
      </c>
      <c r="B339" s="10">
        <v>159.820007</v>
      </c>
    </row>
    <row r="340" spans="1:2" x14ac:dyDescent="0.35">
      <c r="A340" s="10">
        <v>44812</v>
      </c>
      <c r="B340" s="10">
        <v>158.979996</v>
      </c>
    </row>
    <row r="341" spans="1:2" x14ac:dyDescent="0.35">
      <c r="A341" s="10">
        <v>44811</v>
      </c>
      <c r="B341" s="10">
        <v>159.94000199999999</v>
      </c>
    </row>
    <row r="342" spans="1:2" x14ac:dyDescent="0.35">
      <c r="A342" s="10">
        <v>44810</v>
      </c>
      <c r="B342" s="10">
        <v>158.33000200000001</v>
      </c>
    </row>
    <row r="343" spans="1:2" x14ac:dyDescent="0.35">
      <c r="A343" s="10">
        <v>44806</v>
      </c>
      <c r="B343" s="10">
        <v>159.259995</v>
      </c>
    </row>
    <row r="344" spans="1:2" x14ac:dyDescent="0.35">
      <c r="A344" s="10">
        <v>44805</v>
      </c>
      <c r="B344" s="10">
        <v>157.86999499999999</v>
      </c>
    </row>
    <row r="345" spans="1:2" x14ac:dyDescent="0.35">
      <c r="A345" s="10">
        <v>44804</v>
      </c>
      <c r="B345" s="10">
        <v>159.270004</v>
      </c>
    </row>
    <row r="346" spans="1:2" x14ac:dyDescent="0.35">
      <c r="A346" s="10">
        <v>44803</v>
      </c>
      <c r="B346" s="10">
        <v>160.509995</v>
      </c>
    </row>
    <row r="347" spans="1:2" x14ac:dyDescent="0.35">
      <c r="A347" s="10">
        <v>44802</v>
      </c>
      <c r="B347" s="10">
        <v>161.86000100000001</v>
      </c>
    </row>
    <row r="348" spans="1:2" x14ac:dyDescent="0.35">
      <c r="A348" s="10">
        <v>44799</v>
      </c>
      <c r="B348" s="10">
        <v>161.759995</v>
      </c>
    </row>
    <row r="349" spans="1:2" x14ac:dyDescent="0.35">
      <c r="A349" s="10">
        <v>44798</v>
      </c>
      <c r="B349" s="10">
        <v>163.75</v>
      </c>
    </row>
    <row r="350" spans="1:2" x14ac:dyDescent="0.35">
      <c r="A350" s="10">
        <v>44797</v>
      </c>
      <c r="B350" s="10">
        <v>163.25</v>
      </c>
    </row>
    <row r="351" spans="1:2" x14ac:dyDescent="0.35">
      <c r="A351" s="10">
        <v>44796</v>
      </c>
      <c r="B351" s="10">
        <v>162.770004</v>
      </c>
    </row>
    <row r="352" spans="1:2" x14ac:dyDescent="0.35">
      <c r="A352" s="10">
        <v>44795</v>
      </c>
      <c r="B352" s="10">
        <v>161.63999899999999</v>
      </c>
    </row>
    <row r="353" spans="1:2" x14ac:dyDescent="0.35">
      <c r="A353" s="10">
        <v>44792</v>
      </c>
      <c r="B353" s="10">
        <v>162.720001</v>
      </c>
    </row>
    <row r="354" spans="1:2" x14ac:dyDescent="0.35">
      <c r="A354" s="10">
        <v>44791</v>
      </c>
      <c r="B354" s="10">
        <v>163.91999799999999</v>
      </c>
    </row>
    <row r="355" spans="1:2" x14ac:dyDescent="0.35">
      <c r="A355" s="10">
        <v>44790</v>
      </c>
      <c r="B355" s="10">
        <v>164.35000600000001</v>
      </c>
    </row>
    <row r="356" spans="1:2" x14ac:dyDescent="0.35">
      <c r="A356" s="10">
        <v>44789</v>
      </c>
      <c r="B356" s="10">
        <v>165.41999799999999</v>
      </c>
    </row>
    <row r="357" spans="1:2" x14ac:dyDescent="0.35">
      <c r="A357" s="10">
        <v>44788</v>
      </c>
      <c r="B357" s="10">
        <v>165.71000699999999</v>
      </c>
    </row>
    <row r="358" spans="1:2" x14ac:dyDescent="0.35">
      <c r="A358" s="10">
        <v>44785</v>
      </c>
      <c r="B358" s="10">
        <v>167.86999499999999</v>
      </c>
    </row>
    <row r="359" spans="1:2" x14ac:dyDescent="0.35">
      <c r="A359" s="10">
        <v>44784</v>
      </c>
      <c r="B359" s="10">
        <v>166.33999600000001</v>
      </c>
    </row>
    <row r="360" spans="1:2" x14ac:dyDescent="0.35">
      <c r="A360" s="10">
        <v>44783</v>
      </c>
      <c r="B360" s="10">
        <v>166.779999</v>
      </c>
    </row>
    <row r="361" spans="1:2" x14ac:dyDescent="0.35">
      <c r="A361" s="10">
        <v>44782</v>
      </c>
      <c r="B361" s="10">
        <v>167.199997</v>
      </c>
    </row>
    <row r="362" spans="1:2" x14ac:dyDescent="0.35">
      <c r="A362" s="10">
        <v>44781</v>
      </c>
      <c r="B362" s="10">
        <v>166.69000199999999</v>
      </c>
    </row>
    <row r="363" spans="1:2" x14ac:dyDescent="0.35">
      <c r="A363" s="10">
        <v>44778</v>
      </c>
      <c r="B363" s="10">
        <v>165.28999300000001</v>
      </c>
    </row>
    <row r="364" spans="1:2" x14ac:dyDescent="0.35">
      <c r="A364" s="10">
        <v>44777</v>
      </c>
      <c r="B364" s="10">
        <v>167.16999799999999</v>
      </c>
    </row>
    <row r="365" spans="1:2" x14ac:dyDescent="0.35">
      <c r="A365" s="10">
        <v>44776</v>
      </c>
      <c r="B365" s="10">
        <v>164.449997</v>
      </c>
    </row>
    <row r="366" spans="1:2" x14ac:dyDescent="0.35">
      <c r="A366" s="10">
        <v>44775</v>
      </c>
      <c r="B366" s="10">
        <v>164.050003</v>
      </c>
    </row>
    <row r="367" spans="1:2" x14ac:dyDescent="0.35">
      <c r="A367" s="10">
        <v>44774</v>
      </c>
      <c r="B367" s="10">
        <v>165.029999</v>
      </c>
    </row>
    <row r="368" spans="1:2" x14ac:dyDescent="0.35">
      <c r="A368" s="10">
        <v>44771</v>
      </c>
      <c r="B368" s="10">
        <v>164.10000600000001</v>
      </c>
    </row>
    <row r="369" spans="1:2" x14ac:dyDescent="0.35">
      <c r="A369" s="10">
        <v>44770</v>
      </c>
      <c r="B369" s="10">
        <v>163.63999899999999</v>
      </c>
    </row>
    <row r="370" spans="1:2" x14ac:dyDescent="0.35">
      <c r="A370" s="10">
        <v>44769</v>
      </c>
      <c r="B370" s="10">
        <v>161.66999799999999</v>
      </c>
    </row>
    <row r="371" spans="1:2" x14ac:dyDescent="0.35">
      <c r="A371" s="10">
        <v>44768</v>
      </c>
      <c r="B371" s="10">
        <v>160.03999300000001</v>
      </c>
    </row>
    <row r="372" spans="1:2" x14ac:dyDescent="0.35">
      <c r="A372" s="10">
        <v>44767</v>
      </c>
      <c r="B372" s="10">
        <v>160.229996</v>
      </c>
    </row>
    <row r="373" spans="1:2" x14ac:dyDescent="0.35">
      <c r="A373" s="10">
        <v>44764</v>
      </c>
      <c r="B373" s="10">
        <v>160.66999799999999</v>
      </c>
    </row>
    <row r="374" spans="1:2" x14ac:dyDescent="0.35">
      <c r="A374" s="10">
        <v>44763</v>
      </c>
      <c r="B374" s="10">
        <v>160.270004</v>
      </c>
    </row>
    <row r="375" spans="1:2" x14ac:dyDescent="0.35">
      <c r="A375" s="10">
        <v>44762</v>
      </c>
      <c r="B375" s="10">
        <v>158.03999300000001</v>
      </c>
    </row>
    <row r="376" spans="1:2" x14ac:dyDescent="0.35">
      <c r="A376" s="10">
        <v>44761</v>
      </c>
      <c r="B376" s="10">
        <v>159.53999300000001</v>
      </c>
    </row>
    <row r="377" spans="1:2" x14ac:dyDescent="0.35">
      <c r="A377" s="10">
        <v>44760</v>
      </c>
      <c r="B377" s="10">
        <v>159.16000399999999</v>
      </c>
    </row>
    <row r="378" spans="1:2" x14ac:dyDescent="0.35">
      <c r="A378" s="10">
        <v>44757</v>
      </c>
      <c r="B378" s="10">
        <v>159.009995</v>
      </c>
    </row>
    <row r="379" spans="1:2" x14ac:dyDescent="0.35">
      <c r="A379" s="10">
        <v>44756</v>
      </c>
      <c r="B379" s="10">
        <v>159.33000200000001</v>
      </c>
    </row>
    <row r="380" spans="1:2" x14ac:dyDescent="0.35">
      <c r="A380" s="10">
        <v>44755</v>
      </c>
      <c r="B380" s="10">
        <v>161.60000600000001</v>
      </c>
    </row>
    <row r="381" spans="1:2" x14ac:dyDescent="0.35">
      <c r="A381" s="10">
        <v>44754</v>
      </c>
      <c r="B381" s="10">
        <v>160.83000200000001</v>
      </c>
    </row>
    <row r="382" spans="1:2" x14ac:dyDescent="0.35">
      <c r="A382" s="10">
        <v>44753</v>
      </c>
      <c r="B382" s="10">
        <v>161.429993</v>
      </c>
    </row>
    <row r="383" spans="1:2" x14ac:dyDescent="0.35">
      <c r="A383" s="10">
        <v>44750</v>
      </c>
      <c r="B383" s="10">
        <v>162.300003</v>
      </c>
    </row>
    <row r="384" spans="1:2" x14ac:dyDescent="0.35">
      <c r="A384" s="10">
        <v>44749</v>
      </c>
      <c r="B384" s="10">
        <v>162.229996</v>
      </c>
    </row>
    <row r="385" spans="1:2" x14ac:dyDescent="0.35">
      <c r="A385" s="10">
        <v>44748</v>
      </c>
      <c r="B385" s="10">
        <v>162.13999899999999</v>
      </c>
    </row>
    <row r="386" spans="1:2" x14ac:dyDescent="0.35">
      <c r="A386" s="10">
        <v>44747</v>
      </c>
      <c r="B386" s="10">
        <v>164.75</v>
      </c>
    </row>
    <row r="387" spans="1:2" x14ac:dyDescent="0.35">
      <c r="A387" s="10">
        <v>44743</v>
      </c>
      <c r="B387" s="10">
        <v>168.320007</v>
      </c>
    </row>
    <row r="388" spans="1:2" x14ac:dyDescent="0.35">
      <c r="A388" s="10">
        <v>44742</v>
      </c>
      <c r="B388" s="10">
        <v>168.46000699999999</v>
      </c>
    </row>
    <row r="389" spans="1:2" x14ac:dyDescent="0.35">
      <c r="A389" s="10">
        <v>44741</v>
      </c>
      <c r="B389" s="10">
        <v>169.490005</v>
      </c>
    </row>
    <row r="390" spans="1:2" x14ac:dyDescent="0.35">
      <c r="A390" s="10">
        <v>44740</v>
      </c>
      <c r="B390" s="10">
        <v>169.61999499999999</v>
      </c>
    </row>
    <row r="391" spans="1:2" x14ac:dyDescent="0.35">
      <c r="A391" s="10">
        <v>44739</v>
      </c>
      <c r="B391" s="10">
        <v>169.89999399999999</v>
      </c>
    </row>
    <row r="392" spans="1:2" x14ac:dyDescent="0.35">
      <c r="A392" s="10">
        <v>44736</v>
      </c>
      <c r="B392" s="10">
        <v>170.08999600000001</v>
      </c>
    </row>
    <row r="393" spans="1:2" x14ac:dyDescent="0.35">
      <c r="A393" s="10">
        <v>44735</v>
      </c>
      <c r="B393" s="10">
        <v>170.259995</v>
      </c>
    </row>
    <row r="394" spans="1:2" x14ac:dyDescent="0.35">
      <c r="A394" s="10">
        <v>44734</v>
      </c>
      <c r="B394" s="10">
        <v>171.30999800000001</v>
      </c>
    </row>
    <row r="395" spans="1:2" x14ac:dyDescent="0.35">
      <c r="A395" s="10">
        <v>44733</v>
      </c>
      <c r="B395" s="10">
        <v>170.63000500000001</v>
      </c>
    </row>
    <row r="396" spans="1:2" x14ac:dyDescent="0.35">
      <c r="A396" s="10">
        <v>44729</v>
      </c>
      <c r="B396" s="10">
        <v>171.270004</v>
      </c>
    </row>
    <row r="397" spans="1:2" x14ac:dyDescent="0.35">
      <c r="A397" s="10">
        <v>44728</v>
      </c>
      <c r="B397" s="10">
        <v>172.69000199999999</v>
      </c>
    </row>
    <row r="398" spans="1:2" x14ac:dyDescent="0.35">
      <c r="A398" s="10">
        <v>44727</v>
      </c>
      <c r="B398" s="10">
        <v>170.770004</v>
      </c>
    </row>
    <row r="399" spans="1:2" x14ac:dyDescent="0.35">
      <c r="A399" s="10">
        <v>44726</v>
      </c>
      <c r="B399" s="10">
        <v>168.570007</v>
      </c>
    </row>
    <row r="400" spans="1:2" x14ac:dyDescent="0.35">
      <c r="A400" s="10">
        <v>44725</v>
      </c>
      <c r="B400" s="10">
        <v>169.929993</v>
      </c>
    </row>
    <row r="401" spans="1:2" x14ac:dyDescent="0.35">
      <c r="A401" s="10">
        <v>44722</v>
      </c>
      <c r="B401" s="10">
        <v>174.53999300000001</v>
      </c>
    </row>
    <row r="402" spans="1:2" x14ac:dyDescent="0.35">
      <c r="A402" s="10">
        <v>44721</v>
      </c>
      <c r="B402" s="10">
        <v>172.229996</v>
      </c>
    </row>
    <row r="403" spans="1:2" x14ac:dyDescent="0.35">
      <c r="A403" s="10">
        <v>44720</v>
      </c>
      <c r="B403" s="10">
        <v>172.779999</v>
      </c>
    </row>
    <row r="404" spans="1:2" x14ac:dyDescent="0.35">
      <c r="A404" s="10">
        <v>44719</v>
      </c>
      <c r="B404" s="10">
        <v>172.94000199999999</v>
      </c>
    </row>
    <row r="405" spans="1:2" x14ac:dyDescent="0.35">
      <c r="A405" s="10">
        <v>44718</v>
      </c>
      <c r="B405" s="10">
        <v>171.820007</v>
      </c>
    </row>
    <row r="406" spans="1:2" x14ac:dyDescent="0.35">
      <c r="A406" s="10">
        <v>44715</v>
      </c>
      <c r="B406" s="10">
        <v>172.58000200000001</v>
      </c>
    </row>
    <row r="407" spans="1:2" x14ac:dyDescent="0.35">
      <c r="A407" s="10">
        <v>44714</v>
      </c>
      <c r="B407" s="10">
        <v>174.35000600000001</v>
      </c>
    </row>
    <row r="408" spans="1:2" x14ac:dyDescent="0.35">
      <c r="A408" s="10">
        <v>44713</v>
      </c>
      <c r="B408" s="10">
        <v>172.229996</v>
      </c>
    </row>
    <row r="409" spans="1:2" x14ac:dyDescent="0.35">
      <c r="A409" s="10">
        <v>44712</v>
      </c>
      <c r="B409" s="10">
        <v>171.13999899999999</v>
      </c>
    </row>
    <row r="410" spans="1:2" x14ac:dyDescent="0.35">
      <c r="A410" s="10">
        <v>44708</v>
      </c>
      <c r="B410" s="10">
        <v>172.85000600000001</v>
      </c>
    </row>
    <row r="411" spans="1:2" x14ac:dyDescent="0.35">
      <c r="A411" s="10">
        <v>44707</v>
      </c>
      <c r="B411" s="10">
        <v>172.759995</v>
      </c>
    </row>
    <row r="412" spans="1:2" x14ac:dyDescent="0.35">
      <c r="A412" s="10">
        <v>44706</v>
      </c>
      <c r="B412" s="10">
        <v>173.08000200000001</v>
      </c>
    </row>
    <row r="413" spans="1:2" x14ac:dyDescent="0.35">
      <c r="A413" s="10">
        <v>44705</v>
      </c>
      <c r="B413" s="10">
        <v>174.13000500000001</v>
      </c>
    </row>
    <row r="414" spans="1:2" x14ac:dyDescent="0.35">
      <c r="A414" s="10">
        <v>44704</v>
      </c>
      <c r="B414" s="10">
        <v>172.83000200000001</v>
      </c>
    </row>
    <row r="415" spans="1:2" x14ac:dyDescent="0.35">
      <c r="A415" s="10">
        <v>44701</v>
      </c>
      <c r="B415" s="10">
        <v>172.029999</v>
      </c>
    </row>
    <row r="416" spans="1:2" x14ac:dyDescent="0.35">
      <c r="A416" s="10">
        <v>44700</v>
      </c>
      <c r="B416" s="10">
        <v>171.91000399999999</v>
      </c>
    </row>
    <row r="417" spans="1:2" x14ac:dyDescent="0.35">
      <c r="A417" s="10">
        <v>44699</v>
      </c>
      <c r="B417" s="10">
        <v>169.41999799999999</v>
      </c>
    </row>
    <row r="418" spans="1:2" x14ac:dyDescent="0.35">
      <c r="A418" s="10">
        <v>44698</v>
      </c>
      <c r="B418" s="10">
        <v>169.33000200000001</v>
      </c>
    </row>
    <row r="419" spans="1:2" x14ac:dyDescent="0.35">
      <c r="A419" s="10">
        <v>44697</v>
      </c>
      <c r="B419" s="10">
        <v>170.39999399999999</v>
      </c>
    </row>
    <row r="420" spans="1:2" x14ac:dyDescent="0.35">
      <c r="A420" s="10">
        <v>44694</v>
      </c>
      <c r="B420" s="10">
        <v>168.78999300000001</v>
      </c>
    </row>
    <row r="421" spans="1:2" x14ac:dyDescent="0.35">
      <c r="A421" s="10">
        <v>44693</v>
      </c>
      <c r="B421" s="10">
        <v>170.16999799999999</v>
      </c>
    </row>
    <row r="422" spans="1:2" x14ac:dyDescent="0.35">
      <c r="A422" s="10">
        <v>44692</v>
      </c>
      <c r="B422" s="10">
        <v>172.820007</v>
      </c>
    </row>
    <row r="423" spans="1:2" x14ac:dyDescent="0.35">
      <c r="A423" s="10">
        <v>44691</v>
      </c>
      <c r="B423" s="10">
        <v>171.41999799999999</v>
      </c>
    </row>
    <row r="424" spans="1:2" x14ac:dyDescent="0.35">
      <c r="A424" s="10">
        <v>44690</v>
      </c>
      <c r="B424" s="10">
        <v>172.88000500000001</v>
      </c>
    </row>
    <row r="425" spans="1:2" x14ac:dyDescent="0.35">
      <c r="A425" s="10">
        <v>44687</v>
      </c>
      <c r="B425" s="10">
        <v>175.41999799999999</v>
      </c>
    </row>
    <row r="426" spans="1:2" x14ac:dyDescent="0.35">
      <c r="A426" s="10">
        <v>44686</v>
      </c>
      <c r="B426" s="10">
        <v>175.13000500000001</v>
      </c>
    </row>
    <row r="427" spans="1:2" x14ac:dyDescent="0.35">
      <c r="A427" s="10">
        <v>44685</v>
      </c>
      <c r="B427" s="10">
        <v>175.800003</v>
      </c>
    </row>
    <row r="428" spans="1:2" x14ac:dyDescent="0.35">
      <c r="A428" s="10">
        <v>44684</v>
      </c>
      <c r="B428" s="10">
        <v>174.08999600000001</v>
      </c>
    </row>
    <row r="429" spans="1:2" x14ac:dyDescent="0.35">
      <c r="A429" s="10">
        <v>44683</v>
      </c>
      <c r="B429" s="10">
        <v>173.63000500000001</v>
      </c>
    </row>
    <row r="430" spans="1:2" x14ac:dyDescent="0.35">
      <c r="A430" s="10">
        <v>44680</v>
      </c>
      <c r="B430" s="10">
        <v>176.91000399999999</v>
      </c>
    </row>
    <row r="431" spans="1:2" x14ac:dyDescent="0.35">
      <c r="A431" s="10">
        <v>44679</v>
      </c>
      <c r="B431" s="10">
        <v>176.929993</v>
      </c>
    </row>
    <row r="432" spans="1:2" x14ac:dyDescent="0.35">
      <c r="A432" s="10">
        <v>44678</v>
      </c>
      <c r="B432" s="10">
        <v>175.979996</v>
      </c>
    </row>
    <row r="433" spans="1:2" x14ac:dyDescent="0.35">
      <c r="A433" s="10">
        <v>44677</v>
      </c>
      <c r="B433" s="10">
        <v>177.320007</v>
      </c>
    </row>
    <row r="434" spans="1:2" x14ac:dyDescent="0.35">
      <c r="A434" s="10">
        <v>44676</v>
      </c>
      <c r="B434" s="10">
        <v>177.050003</v>
      </c>
    </row>
    <row r="435" spans="1:2" x14ac:dyDescent="0.35">
      <c r="A435" s="10">
        <v>44673</v>
      </c>
      <c r="B435" s="10">
        <v>180.28999300000001</v>
      </c>
    </row>
    <row r="436" spans="1:2" x14ac:dyDescent="0.35">
      <c r="A436" s="10">
        <v>44672</v>
      </c>
      <c r="B436" s="10">
        <v>182.05999800000001</v>
      </c>
    </row>
    <row r="437" spans="1:2" x14ac:dyDescent="0.35">
      <c r="A437" s="10">
        <v>44671</v>
      </c>
      <c r="B437" s="10">
        <v>182.71000699999999</v>
      </c>
    </row>
    <row r="438" spans="1:2" x14ac:dyDescent="0.35">
      <c r="A438" s="10">
        <v>44670</v>
      </c>
      <c r="B438" s="10">
        <v>181.820007</v>
      </c>
    </row>
    <row r="439" spans="1:2" x14ac:dyDescent="0.35">
      <c r="A439" s="10">
        <v>44669</v>
      </c>
      <c r="B439" s="10">
        <v>184.61000100000001</v>
      </c>
    </row>
    <row r="440" spans="1:2" x14ac:dyDescent="0.35">
      <c r="A440" s="10">
        <v>44665</v>
      </c>
      <c r="B440" s="10">
        <v>184.03999300000001</v>
      </c>
    </row>
    <row r="441" spans="1:2" x14ac:dyDescent="0.35">
      <c r="A441" s="10">
        <v>44664</v>
      </c>
      <c r="B441" s="10">
        <v>184.64999399999999</v>
      </c>
    </row>
    <row r="442" spans="1:2" x14ac:dyDescent="0.35">
      <c r="A442" s="10">
        <v>44663</v>
      </c>
      <c r="B442" s="10">
        <v>183.770004</v>
      </c>
    </row>
    <row r="443" spans="1:2" x14ac:dyDescent="0.35">
      <c r="A443" s="10">
        <v>44662</v>
      </c>
      <c r="B443" s="10">
        <v>182.36999499999999</v>
      </c>
    </row>
    <row r="444" spans="1:2" x14ac:dyDescent="0.35">
      <c r="A444" s="10">
        <v>44659</v>
      </c>
      <c r="B444" s="10">
        <v>181.470001</v>
      </c>
    </row>
    <row r="445" spans="1:2" x14ac:dyDescent="0.35">
      <c r="A445" s="10">
        <v>44658</v>
      </c>
      <c r="B445" s="10">
        <v>180.33999600000001</v>
      </c>
    </row>
    <row r="446" spans="1:2" x14ac:dyDescent="0.35">
      <c r="A446" s="10">
        <v>44657</v>
      </c>
      <c r="B446" s="10">
        <v>179.66000399999999</v>
      </c>
    </row>
    <row r="447" spans="1:2" x14ac:dyDescent="0.35">
      <c r="A447" s="10">
        <v>44656</v>
      </c>
      <c r="B447" s="10">
        <v>179.240005</v>
      </c>
    </row>
    <row r="448" spans="1:2" x14ac:dyDescent="0.35">
      <c r="A448" s="10">
        <v>44655</v>
      </c>
      <c r="B448" s="10">
        <v>180.36999499999999</v>
      </c>
    </row>
    <row r="449" spans="1:2" x14ac:dyDescent="0.35">
      <c r="A449" s="10">
        <v>44652</v>
      </c>
      <c r="B449" s="10">
        <v>179.5</v>
      </c>
    </row>
    <row r="450" spans="1:2" x14ac:dyDescent="0.35">
      <c r="A450" s="10">
        <v>44651</v>
      </c>
      <c r="B450" s="10">
        <v>180.64999399999999</v>
      </c>
    </row>
    <row r="451" spans="1:2" x14ac:dyDescent="0.35">
      <c r="A451" s="10">
        <v>44650</v>
      </c>
      <c r="B451" s="10">
        <v>180.58000200000001</v>
      </c>
    </row>
    <row r="452" spans="1:2" x14ac:dyDescent="0.35">
      <c r="A452" s="10">
        <v>44649</v>
      </c>
      <c r="B452" s="10">
        <v>179.13999899999999</v>
      </c>
    </row>
    <row r="453" spans="1:2" x14ac:dyDescent="0.35">
      <c r="A453" s="10">
        <v>44648</v>
      </c>
      <c r="B453" s="10">
        <v>179.05999800000001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61"/>
  <sheetViews>
    <sheetView workbookViewId="0">
      <selection activeCell="J8" sqref="J8"/>
    </sheetView>
  </sheetViews>
  <sheetFormatPr defaultRowHeight="18" x14ac:dyDescent="0.35"/>
  <cols>
    <col min="1" max="1" width="9.09765625" bestFit="1" customWidth="1"/>
    <col min="2" max="2" width="11.796875" bestFit="1" customWidth="1"/>
  </cols>
  <sheetData>
    <row r="1" spans="1:2" x14ac:dyDescent="0.35">
      <c r="A1" s="13" t="s">
        <v>5</v>
      </c>
      <c r="B1" s="13" t="s">
        <v>41</v>
      </c>
    </row>
    <row r="2" spans="1:2" x14ac:dyDescent="0.35">
      <c r="A2" s="4">
        <v>45307</v>
      </c>
      <c r="B2" s="13">
        <v>42854.195312999997</v>
      </c>
    </row>
    <row r="3" spans="1:2" x14ac:dyDescent="0.35">
      <c r="A3" s="4">
        <v>45306</v>
      </c>
      <c r="B3" s="13">
        <v>42511.96875</v>
      </c>
    </row>
    <row r="4" spans="1:2" x14ac:dyDescent="0.35">
      <c r="A4" s="4">
        <v>45305</v>
      </c>
      <c r="B4" s="13">
        <v>41796.269530999998</v>
      </c>
    </row>
    <row r="5" spans="1:2" x14ac:dyDescent="0.35">
      <c r="A5" s="4">
        <v>45304</v>
      </c>
      <c r="B5" s="13">
        <v>42842.382812999997</v>
      </c>
    </row>
    <row r="6" spans="1:2" x14ac:dyDescent="0.35">
      <c r="A6" s="4">
        <v>45303</v>
      </c>
      <c r="B6" s="13">
        <v>42853.167969000002</v>
      </c>
    </row>
    <row r="7" spans="1:2" x14ac:dyDescent="0.35">
      <c r="A7" s="4">
        <v>45302</v>
      </c>
      <c r="B7" s="13">
        <v>46368.585937999997</v>
      </c>
    </row>
    <row r="8" spans="1:2" x14ac:dyDescent="0.35">
      <c r="A8" s="4">
        <v>45301</v>
      </c>
      <c r="B8" s="13">
        <v>46627.777344000002</v>
      </c>
    </row>
    <row r="9" spans="1:2" x14ac:dyDescent="0.35">
      <c r="A9" s="4">
        <v>45300</v>
      </c>
      <c r="B9" s="13">
        <v>46139.730469000002</v>
      </c>
    </row>
    <row r="10" spans="1:2" x14ac:dyDescent="0.35">
      <c r="A10" s="4">
        <v>45299</v>
      </c>
      <c r="B10" s="13">
        <v>46970.503905999998</v>
      </c>
    </row>
    <row r="11" spans="1:2" x14ac:dyDescent="0.35">
      <c r="A11" s="4">
        <v>45298</v>
      </c>
      <c r="B11" s="13">
        <v>43943.097655999998</v>
      </c>
    </row>
    <row r="12" spans="1:2" x14ac:dyDescent="0.35">
      <c r="A12" s="4">
        <v>45297</v>
      </c>
      <c r="B12" s="13">
        <v>43989.195312999997</v>
      </c>
    </row>
    <row r="13" spans="1:2" x14ac:dyDescent="0.35">
      <c r="A13" s="4">
        <v>45296</v>
      </c>
      <c r="B13" s="13">
        <v>44162.691405999998</v>
      </c>
    </row>
    <row r="14" spans="1:2" x14ac:dyDescent="0.35">
      <c r="A14" s="4">
        <v>45295</v>
      </c>
      <c r="B14" s="13">
        <v>44179.921875</v>
      </c>
    </row>
    <row r="15" spans="1:2" x14ac:dyDescent="0.35">
      <c r="A15" s="4">
        <v>45294</v>
      </c>
      <c r="B15" s="13">
        <v>42848.175780999998</v>
      </c>
    </row>
    <row r="16" spans="1:2" x14ac:dyDescent="0.35">
      <c r="A16" s="4">
        <v>45293</v>
      </c>
      <c r="B16" s="13">
        <v>44957.96875</v>
      </c>
    </row>
    <row r="17" spans="1:2" x14ac:dyDescent="0.35">
      <c r="A17" s="4">
        <v>45292</v>
      </c>
      <c r="B17" s="13">
        <v>44167.332030999998</v>
      </c>
    </row>
    <row r="18" spans="1:2" x14ac:dyDescent="0.35">
      <c r="A18" s="4">
        <v>45291</v>
      </c>
      <c r="B18" s="13">
        <v>42265.1875</v>
      </c>
    </row>
    <row r="19" spans="1:2" x14ac:dyDescent="0.35">
      <c r="A19" s="4">
        <v>45290</v>
      </c>
      <c r="B19" s="13">
        <v>42156.902344000002</v>
      </c>
    </row>
    <row r="20" spans="1:2" x14ac:dyDescent="0.35">
      <c r="A20" s="4">
        <v>45289</v>
      </c>
      <c r="B20" s="13">
        <v>42099.402344000002</v>
      </c>
    </row>
    <row r="21" spans="1:2" x14ac:dyDescent="0.35">
      <c r="A21" s="4">
        <v>45288</v>
      </c>
      <c r="B21" s="13">
        <v>42627.855469000002</v>
      </c>
    </row>
    <row r="22" spans="1:2" x14ac:dyDescent="0.35">
      <c r="A22" s="4">
        <v>45287</v>
      </c>
      <c r="B22" s="13">
        <v>43442.855469000002</v>
      </c>
    </row>
    <row r="23" spans="1:2" x14ac:dyDescent="0.35">
      <c r="A23" s="4">
        <v>45286</v>
      </c>
      <c r="B23" s="13">
        <v>42520.402344000002</v>
      </c>
    </row>
    <row r="24" spans="1:2" x14ac:dyDescent="0.35">
      <c r="A24" s="4">
        <v>45285</v>
      </c>
      <c r="B24" s="13">
        <v>43613.140625</v>
      </c>
    </row>
    <row r="25" spans="1:2" x14ac:dyDescent="0.35">
      <c r="A25" s="4">
        <v>45284</v>
      </c>
      <c r="B25" s="13">
        <v>43016.117187999997</v>
      </c>
    </row>
    <row r="26" spans="1:2" x14ac:dyDescent="0.35">
      <c r="A26" s="4">
        <v>45283</v>
      </c>
      <c r="B26" s="13">
        <v>43739.542969000002</v>
      </c>
    </row>
    <row r="27" spans="1:2" x14ac:dyDescent="0.35">
      <c r="A27" s="4">
        <v>45282</v>
      </c>
      <c r="B27" s="13">
        <v>43997.902344000002</v>
      </c>
    </row>
    <row r="28" spans="1:2" x14ac:dyDescent="0.35">
      <c r="A28" s="4">
        <v>45281</v>
      </c>
      <c r="B28" s="13">
        <v>43869.152344000002</v>
      </c>
    </row>
    <row r="29" spans="1:2" x14ac:dyDescent="0.35">
      <c r="A29" s="4">
        <v>45280</v>
      </c>
      <c r="B29" s="13">
        <v>43652.25</v>
      </c>
    </row>
    <row r="30" spans="1:2" x14ac:dyDescent="0.35">
      <c r="A30" s="4">
        <v>45279</v>
      </c>
      <c r="B30" s="13">
        <v>42270.527344000002</v>
      </c>
    </row>
    <row r="31" spans="1:2" x14ac:dyDescent="0.35">
      <c r="A31" s="4">
        <v>45278</v>
      </c>
      <c r="B31" s="13">
        <v>42623.539062999997</v>
      </c>
    </row>
    <row r="32" spans="1:2" x14ac:dyDescent="0.35">
      <c r="A32" s="4">
        <v>45277</v>
      </c>
      <c r="B32" s="13">
        <v>41364.664062999997</v>
      </c>
    </row>
    <row r="33" spans="1:2" x14ac:dyDescent="0.35">
      <c r="A33" s="4">
        <v>45276</v>
      </c>
      <c r="B33" s="13">
        <v>42240.117187999997</v>
      </c>
    </row>
    <row r="34" spans="1:2" x14ac:dyDescent="0.35">
      <c r="A34" s="4">
        <v>45275</v>
      </c>
      <c r="B34" s="13">
        <v>41929.757812999997</v>
      </c>
    </row>
    <row r="35" spans="1:2" x14ac:dyDescent="0.35">
      <c r="A35" s="4">
        <v>45274</v>
      </c>
      <c r="B35" s="13">
        <v>43023.972655999998</v>
      </c>
    </row>
    <row r="36" spans="1:2" x14ac:dyDescent="0.35">
      <c r="A36" s="4">
        <v>45273</v>
      </c>
      <c r="B36" s="13">
        <v>42890.742187999997</v>
      </c>
    </row>
    <row r="37" spans="1:2" x14ac:dyDescent="0.35">
      <c r="A37" s="4">
        <v>45272</v>
      </c>
      <c r="B37" s="13">
        <v>41450.222655999998</v>
      </c>
    </row>
    <row r="38" spans="1:2" x14ac:dyDescent="0.35">
      <c r="A38" s="4">
        <v>45271</v>
      </c>
      <c r="B38" s="13">
        <v>41243.832030999998</v>
      </c>
    </row>
    <row r="39" spans="1:2" x14ac:dyDescent="0.35">
      <c r="A39" s="4">
        <v>45270</v>
      </c>
      <c r="B39" s="13">
        <v>43779.699219000002</v>
      </c>
    </row>
    <row r="40" spans="1:2" x14ac:dyDescent="0.35">
      <c r="A40" s="4">
        <v>45269</v>
      </c>
      <c r="B40" s="13">
        <v>43725.984375</v>
      </c>
    </row>
    <row r="41" spans="1:2" x14ac:dyDescent="0.35">
      <c r="A41" s="4">
        <v>45268</v>
      </c>
      <c r="B41" s="13">
        <v>44166.601562999997</v>
      </c>
    </row>
    <row r="42" spans="1:2" x14ac:dyDescent="0.35">
      <c r="A42" s="4">
        <v>45267</v>
      </c>
      <c r="B42" s="13">
        <v>43292.664062999997</v>
      </c>
    </row>
    <row r="43" spans="1:2" x14ac:dyDescent="0.35">
      <c r="A43" s="4">
        <v>45266</v>
      </c>
      <c r="B43" s="13">
        <v>43746.445312999997</v>
      </c>
    </row>
    <row r="44" spans="1:2" x14ac:dyDescent="0.35">
      <c r="A44" s="4">
        <v>45265</v>
      </c>
      <c r="B44" s="13">
        <v>44080.648437999997</v>
      </c>
    </row>
    <row r="45" spans="1:2" x14ac:dyDescent="0.35">
      <c r="A45" s="4">
        <v>45264</v>
      </c>
      <c r="B45" s="13">
        <v>41980.097655999998</v>
      </c>
    </row>
    <row r="46" spans="1:2" x14ac:dyDescent="0.35">
      <c r="A46" s="4">
        <v>45263</v>
      </c>
      <c r="B46" s="13">
        <v>39978.390625</v>
      </c>
    </row>
    <row r="47" spans="1:2" x14ac:dyDescent="0.35">
      <c r="A47" s="4">
        <v>45262</v>
      </c>
      <c r="B47" s="13">
        <v>39476.332030999998</v>
      </c>
    </row>
    <row r="48" spans="1:2" x14ac:dyDescent="0.35">
      <c r="A48" s="4">
        <v>45261</v>
      </c>
      <c r="B48" s="13">
        <v>38688.75</v>
      </c>
    </row>
    <row r="49" spans="1:2" x14ac:dyDescent="0.35">
      <c r="A49" s="4">
        <v>45260</v>
      </c>
      <c r="B49" s="13">
        <v>37712.746094000002</v>
      </c>
    </row>
    <row r="50" spans="1:2" x14ac:dyDescent="0.35">
      <c r="A50" s="4">
        <v>45259</v>
      </c>
      <c r="B50" s="13">
        <v>37858.492187999997</v>
      </c>
    </row>
    <row r="51" spans="1:2" x14ac:dyDescent="0.35">
      <c r="A51" s="4">
        <v>45258</v>
      </c>
      <c r="B51" s="13">
        <v>37831.085937999997</v>
      </c>
    </row>
    <row r="52" spans="1:2" x14ac:dyDescent="0.35">
      <c r="A52" s="4">
        <v>45257</v>
      </c>
      <c r="B52" s="13">
        <v>37254.167969000002</v>
      </c>
    </row>
    <row r="53" spans="1:2" x14ac:dyDescent="0.35">
      <c r="A53" s="4">
        <v>45256</v>
      </c>
      <c r="B53" s="13">
        <v>37479.121094000002</v>
      </c>
    </row>
    <row r="54" spans="1:2" x14ac:dyDescent="0.35">
      <c r="A54" s="4">
        <v>45255</v>
      </c>
      <c r="B54" s="13">
        <v>37796.792969000002</v>
      </c>
    </row>
    <row r="55" spans="1:2" x14ac:dyDescent="0.35">
      <c r="A55" s="4">
        <v>45254</v>
      </c>
      <c r="B55" s="13">
        <v>37720.28125</v>
      </c>
    </row>
    <row r="56" spans="1:2" x14ac:dyDescent="0.35">
      <c r="A56" s="4">
        <v>45253</v>
      </c>
      <c r="B56" s="13">
        <v>37289.621094000002</v>
      </c>
    </row>
    <row r="57" spans="1:2" x14ac:dyDescent="0.35">
      <c r="A57" s="4">
        <v>45252</v>
      </c>
      <c r="B57" s="13">
        <v>37432.339844000002</v>
      </c>
    </row>
    <row r="58" spans="1:2" x14ac:dyDescent="0.35">
      <c r="A58" s="4">
        <v>45251</v>
      </c>
      <c r="B58" s="13">
        <v>35813.8125</v>
      </c>
    </row>
    <row r="59" spans="1:2" x14ac:dyDescent="0.35">
      <c r="A59" s="4">
        <v>45250</v>
      </c>
      <c r="B59" s="13">
        <v>37476.957030999998</v>
      </c>
    </row>
    <row r="60" spans="1:2" x14ac:dyDescent="0.35">
      <c r="A60" s="4">
        <v>45249</v>
      </c>
      <c r="B60" s="13">
        <v>37386.546875</v>
      </c>
    </row>
    <row r="61" spans="1:2" x14ac:dyDescent="0.35">
      <c r="A61" s="4">
        <v>45248</v>
      </c>
      <c r="B61" s="13">
        <v>36585.703125</v>
      </c>
    </row>
    <row r="62" spans="1:2" x14ac:dyDescent="0.35">
      <c r="A62" s="4">
        <v>45247</v>
      </c>
      <c r="B62" s="13">
        <v>36596.683594000002</v>
      </c>
    </row>
    <row r="63" spans="1:2" x14ac:dyDescent="0.35">
      <c r="A63" s="4">
        <v>45246</v>
      </c>
      <c r="B63" s="13">
        <v>36154.769530999998</v>
      </c>
    </row>
    <row r="64" spans="1:2" x14ac:dyDescent="0.35">
      <c r="A64" s="4">
        <v>45245</v>
      </c>
      <c r="B64" s="13">
        <v>37880.582030999998</v>
      </c>
    </row>
    <row r="65" spans="1:2" x14ac:dyDescent="0.35">
      <c r="A65" s="4">
        <v>45244</v>
      </c>
      <c r="B65" s="13">
        <v>35537.640625</v>
      </c>
    </row>
    <row r="66" spans="1:2" x14ac:dyDescent="0.35">
      <c r="A66" s="4">
        <v>45243</v>
      </c>
      <c r="B66" s="13">
        <v>36502.355469000002</v>
      </c>
    </row>
    <row r="67" spans="1:2" x14ac:dyDescent="0.35">
      <c r="A67" s="4">
        <v>45242</v>
      </c>
      <c r="B67" s="13">
        <v>37054.519530999998</v>
      </c>
    </row>
    <row r="68" spans="1:2" x14ac:dyDescent="0.35">
      <c r="A68" s="4">
        <v>45241</v>
      </c>
      <c r="B68" s="13">
        <v>37138.050780999998</v>
      </c>
    </row>
    <row r="69" spans="1:2" x14ac:dyDescent="0.35">
      <c r="A69" s="4">
        <v>45240</v>
      </c>
      <c r="B69" s="13">
        <v>37313.96875</v>
      </c>
    </row>
    <row r="70" spans="1:2" x14ac:dyDescent="0.35">
      <c r="A70" s="4">
        <v>45239</v>
      </c>
      <c r="B70" s="13">
        <v>36693.125</v>
      </c>
    </row>
    <row r="71" spans="1:2" x14ac:dyDescent="0.35">
      <c r="A71" s="4">
        <v>45238</v>
      </c>
      <c r="B71" s="13">
        <v>35655.277344000002</v>
      </c>
    </row>
    <row r="72" spans="1:2" x14ac:dyDescent="0.35">
      <c r="A72" s="4">
        <v>45237</v>
      </c>
      <c r="B72" s="13">
        <v>35443.5625</v>
      </c>
    </row>
    <row r="73" spans="1:2" x14ac:dyDescent="0.35">
      <c r="A73" s="4">
        <v>45236</v>
      </c>
      <c r="B73" s="13">
        <v>35037.371094000002</v>
      </c>
    </row>
    <row r="74" spans="1:2" x14ac:dyDescent="0.35">
      <c r="A74" s="4">
        <v>45235</v>
      </c>
      <c r="B74" s="13">
        <v>35049.355469000002</v>
      </c>
    </row>
    <row r="75" spans="1:2" x14ac:dyDescent="0.35">
      <c r="A75" s="4">
        <v>45234</v>
      </c>
      <c r="B75" s="13">
        <v>35082.195312999997</v>
      </c>
    </row>
    <row r="76" spans="1:2" x14ac:dyDescent="0.35">
      <c r="A76" s="4">
        <v>45233</v>
      </c>
      <c r="B76" s="13">
        <v>34732.324219000002</v>
      </c>
    </row>
    <row r="77" spans="1:2" x14ac:dyDescent="0.35">
      <c r="A77" s="4">
        <v>45232</v>
      </c>
      <c r="B77" s="13">
        <v>34938.242187999997</v>
      </c>
    </row>
    <row r="78" spans="1:2" x14ac:dyDescent="0.35">
      <c r="A78" s="4">
        <v>45231</v>
      </c>
      <c r="B78" s="13">
        <v>35437.253905999998</v>
      </c>
    </row>
    <row r="79" spans="1:2" x14ac:dyDescent="0.35">
      <c r="A79" s="4">
        <v>45230</v>
      </c>
      <c r="B79" s="13">
        <v>34667.78125</v>
      </c>
    </row>
    <row r="80" spans="1:2" x14ac:dyDescent="0.35">
      <c r="A80" s="4">
        <v>45229</v>
      </c>
      <c r="B80" s="13">
        <v>34502.363280999998</v>
      </c>
    </row>
    <row r="81" spans="1:2" x14ac:dyDescent="0.35">
      <c r="A81" s="4">
        <v>45228</v>
      </c>
      <c r="B81" s="13">
        <v>34538.480469000002</v>
      </c>
    </row>
    <row r="82" spans="1:2" x14ac:dyDescent="0.35">
      <c r="A82" s="4">
        <v>45227</v>
      </c>
      <c r="B82" s="13">
        <v>34089.574219000002</v>
      </c>
    </row>
    <row r="83" spans="1:2" x14ac:dyDescent="0.35">
      <c r="A83" s="4">
        <v>45226</v>
      </c>
      <c r="B83" s="13">
        <v>33909.800780999998</v>
      </c>
    </row>
    <row r="84" spans="1:2" x14ac:dyDescent="0.35">
      <c r="A84" s="4">
        <v>45225</v>
      </c>
      <c r="B84" s="13">
        <v>34156.648437999997</v>
      </c>
    </row>
    <row r="85" spans="1:2" x14ac:dyDescent="0.35">
      <c r="A85" s="4">
        <v>45224</v>
      </c>
      <c r="B85" s="13">
        <v>34502.820312999997</v>
      </c>
    </row>
    <row r="86" spans="1:2" x14ac:dyDescent="0.35">
      <c r="A86" s="4">
        <v>45223</v>
      </c>
      <c r="B86" s="13">
        <v>33901.527344000002</v>
      </c>
    </row>
    <row r="87" spans="1:2" x14ac:dyDescent="0.35">
      <c r="A87" s="4">
        <v>45222</v>
      </c>
      <c r="B87" s="13">
        <v>33086.234375</v>
      </c>
    </row>
    <row r="88" spans="1:2" x14ac:dyDescent="0.35">
      <c r="A88" s="4">
        <v>45221</v>
      </c>
      <c r="B88" s="13">
        <v>29993.896484000001</v>
      </c>
    </row>
    <row r="89" spans="1:2" x14ac:dyDescent="0.35">
      <c r="A89" s="4">
        <v>45220</v>
      </c>
      <c r="B89" s="13">
        <v>29918.412109000001</v>
      </c>
    </row>
    <row r="90" spans="1:2" x14ac:dyDescent="0.35">
      <c r="A90" s="4">
        <v>45219</v>
      </c>
      <c r="B90" s="13">
        <v>29682.949218999998</v>
      </c>
    </row>
    <row r="91" spans="1:2" x14ac:dyDescent="0.35">
      <c r="A91" s="4">
        <v>45218</v>
      </c>
      <c r="B91" s="13">
        <v>28719.806640999999</v>
      </c>
    </row>
    <row r="92" spans="1:2" x14ac:dyDescent="0.35">
      <c r="A92" s="4">
        <v>45217</v>
      </c>
      <c r="B92" s="13">
        <v>28328.341797000001</v>
      </c>
    </row>
    <row r="93" spans="1:2" x14ac:dyDescent="0.35">
      <c r="A93" s="4">
        <v>45216</v>
      </c>
      <c r="B93" s="13">
        <v>28415.748047000001</v>
      </c>
    </row>
    <row r="94" spans="1:2" x14ac:dyDescent="0.35">
      <c r="A94" s="4">
        <v>45215</v>
      </c>
      <c r="B94" s="13">
        <v>28519.466797000001</v>
      </c>
    </row>
    <row r="95" spans="1:2" x14ac:dyDescent="0.35">
      <c r="A95" s="4">
        <v>45214</v>
      </c>
      <c r="B95" s="13">
        <v>27159.652343999998</v>
      </c>
    </row>
    <row r="96" spans="1:2" x14ac:dyDescent="0.35">
      <c r="A96" s="4">
        <v>45213</v>
      </c>
      <c r="B96" s="13">
        <v>26861.707031000002</v>
      </c>
    </row>
    <row r="97" spans="1:2" x14ac:dyDescent="0.35">
      <c r="A97" s="4">
        <v>45212</v>
      </c>
      <c r="B97" s="13">
        <v>26862.375</v>
      </c>
    </row>
    <row r="98" spans="1:2" x14ac:dyDescent="0.35">
      <c r="A98" s="4">
        <v>45211</v>
      </c>
      <c r="B98" s="13">
        <v>26756.798827999999</v>
      </c>
    </row>
    <row r="99" spans="1:2" x14ac:dyDescent="0.35">
      <c r="A99" s="4">
        <v>45210</v>
      </c>
      <c r="B99" s="13">
        <v>26873.320313</v>
      </c>
    </row>
    <row r="100" spans="1:2" x14ac:dyDescent="0.35">
      <c r="A100" s="4">
        <v>45209</v>
      </c>
      <c r="B100" s="13">
        <v>27391.019531000002</v>
      </c>
    </row>
    <row r="101" spans="1:2" x14ac:dyDescent="0.35">
      <c r="A101" s="4">
        <v>45208</v>
      </c>
      <c r="B101" s="13">
        <v>27583.677734000001</v>
      </c>
    </row>
    <row r="102" spans="1:2" x14ac:dyDescent="0.35">
      <c r="A102" s="4">
        <v>45207</v>
      </c>
      <c r="B102" s="13">
        <v>27935.089843999998</v>
      </c>
    </row>
    <row r="103" spans="1:2" x14ac:dyDescent="0.35">
      <c r="A103" s="4">
        <v>45206</v>
      </c>
      <c r="B103" s="13">
        <v>27968.839843999998</v>
      </c>
    </row>
    <row r="104" spans="1:2" x14ac:dyDescent="0.35">
      <c r="A104" s="4">
        <v>45205</v>
      </c>
      <c r="B104" s="13">
        <v>27946.597656000002</v>
      </c>
    </row>
    <row r="105" spans="1:2" x14ac:dyDescent="0.35">
      <c r="A105" s="4">
        <v>45204</v>
      </c>
      <c r="B105" s="13">
        <v>27415.912109000001</v>
      </c>
    </row>
    <row r="106" spans="1:2" x14ac:dyDescent="0.35">
      <c r="A106" s="4">
        <v>45203</v>
      </c>
      <c r="B106" s="13">
        <v>27799.394531000002</v>
      </c>
    </row>
    <row r="107" spans="1:2" x14ac:dyDescent="0.35">
      <c r="A107" s="4">
        <v>45202</v>
      </c>
      <c r="B107" s="13">
        <v>27429.978515999999</v>
      </c>
    </row>
    <row r="108" spans="1:2" x14ac:dyDescent="0.35">
      <c r="A108" s="4">
        <v>45201</v>
      </c>
      <c r="B108" s="13">
        <v>27530.785156000002</v>
      </c>
    </row>
    <row r="109" spans="1:2" x14ac:dyDescent="0.35">
      <c r="A109" s="4">
        <v>45200</v>
      </c>
      <c r="B109" s="13">
        <v>27983.75</v>
      </c>
    </row>
    <row r="110" spans="1:2" x14ac:dyDescent="0.35">
      <c r="A110" s="4">
        <v>45199</v>
      </c>
      <c r="B110" s="13">
        <v>26967.916015999999</v>
      </c>
    </row>
    <row r="111" spans="1:2" x14ac:dyDescent="0.35">
      <c r="A111" s="4">
        <v>45198</v>
      </c>
      <c r="B111" s="13">
        <v>26911.720702999999</v>
      </c>
    </row>
    <row r="112" spans="1:2" x14ac:dyDescent="0.35">
      <c r="A112" s="4">
        <v>45197</v>
      </c>
      <c r="B112" s="13">
        <v>27021.546875</v>
      </c>
    </row>
    <row r="113" spans="1:2" x14ac:dyDescent="0.35">
      <c r="A113" s="4">
        <v>45196</v>
      </c>
      <c r="B113" s="13">
        <v>26352.716797000001</v>
      </c>
    </row>
    <row r="114" spans="1:2" x14ac:dyDescent="0.35">
      <c r="A114" s="4">
        <v>45195</v>
      </c>
      <c r="B114" s="13">
        <v>26217.25</v>
      </c>
    </row>
    <row r="115" spans="1:2" x14ac:dyDescent="0.35">
      <c r="A115" s="4">
        <v>45194</v>
      </c>
      <c r="B115" s="13">
        <v>26298.480468999998</v>
      </c>
    </row>
    <row r="116" spans="1:2" x14ac:dyDescent="0.35">
      <c r="A116" s="4">
        <v>45193</v>
      </c>
      <c r="B116" s="13">
        <v>26256.826172000001</v>
      </c>
    </row>
    <row r="117" spans="1:2" x14ac:dyDescent="0.35">
      <c r="A117" s="4">
        <v>45192</v>
      </c>
      <c r="B117" s="13">
        <v>26579.390625</v>
      </c>
    </row>
    <row r="118" spans="1:2" x14ac:dyDescent="0.35">
      <c r="A118" s="4">
        <v>45191</v>
      </c>
      <c r="B118" s="13">
        <v>26579.568359000001</v>
      </c>
    </row>
    <row r="119" spans="1:2" x14ac:dyDescent="0.35">
      <c r="A119" s="4">
        <v>45190</v>
      </c>
      <c r="B119" s="13">
        <v>26567.632813</v>
      </c>
    </row>
    <row r="120" spans="1:2" x14ac:dyDescent="0.35">
      <c r="A120" s="4">
        <v>45189</v>
      </c>
      <c r="B120" s="13">
        <v>27132.007813</v>
      </c>
    </row>
    <row r="121" spans="1:2" x14ac:dyDescent="0.35">
      <c r="A121" s="4">
        <v>45188</v>
      </c>
      <c r="B121" s="13">
        <v>27211.117188</v>
      </c>
    </row>
    <row r="122" spans="1:2" x14ac:dyDescent="0.35">
      <c r="A122" s="4">
        <v>45187</v>
      </c>
      <c r="B122" s="13">
        <v>26754.28125</v>
      </c>
    </row>
    <row r="123" spans="1:2" x14ac:dyDescent="0.35">
      <c r="A123" s="4">
        <v>45186</v>
      </c>
      <c r="B123" s="13">
        <v>26534.1875</v>
      </c>
    </row>
    <row r="124" spans="1:2" x14ac:dyDescent="0.35">
      <c r="A124" s="4">
        <v>45185</v>
      </c>
      <c r="B124" s="13">
        <v>26568.28125</v>
      </c>
    </row>
    <row r="125" spans="1:2" x14ac:dyDescent="0.35">
      <c r="A125" s="4">
        <v>45184</v>
      </c>
      <c r="B125" s="13">
        <v>26608.693359000001</v>
      </c>
    </row>
    <row r="126" spans="1:2" x14ac:dyDescent="0.35">
      <c r="A126" s="4">
        <v>45183</v>
      </c>
      <c r="B126" s="13">
        <v>26539.673827999999</v>
      </c>
    </row>
    <row r="127" spans="1:2" x14ac:dyDescent="0.35">
      <c r="A127" s="4">
        <v>45182</v>
      </c>
      <c r="B127" s="13">
        <v>26228.324218999998</v>
      </c>
    </row>
    <row r="128" spans="1:2" x14ac:dyDescent="0.35">
      <c r="A128" s="4">
        <v>45181</v>
      </c>
      <c r="B128" s="13">
        <v>25833.34375</v>
      </c>
    </row>
    <row r="129" spans="1:2" x14ac:dyDescent="0.35">
      <c r="A129" s="4">
        <v>45180</v>
      </c>
      <c r="B129" s="13">
        <v>25162.654297000001</v>
      </c>
    </row>
    <row r="130" spans="1:2" x14ac:dyDescent="0.35">
      <c r="A130" s="4">
        <v>45179</v>
      </c>
      <c r="B130" s="13">
        <v>25832.226563</v>
      </c>
    </row>
    <row r="131" spans="1:2" x14ac:dyDescent="0.35">
      <c r="A131" s="4">
        <v>45178</v>
      </c>
      <c r="B131" s="13">
        <v>25895.677734000001</v>
      </c>
    </row>
    <row r="132" spans="1:2" x14ac:dyDescent="0.35">
      <c r="A132" s="4">
        <v>45177</v>
      </c>
      <c r="B132" s="13">
        <v>25905.654297000001</v>
      </c>
    </row>
    <row r="133" spans="1:2" x14ac:dyDescent="0.35">
      <c r="A133" s="4">
        <v>45176</v>
      </c>
      <c r="B133" s="13">
        <v>26240.195313</v>
      </c>
    </row>
    <row r="134" spans="1:2" x14ac:dyDescent="0.35">
      <c r="A134" s="4">
        <v>45175</v>
      </c>
      <c r="B134" s="13">
        <v>25753.236327999999</v>
      </c>
    </row>
    <row r="135" spans="1:2" x14ac:dyDescent="0.35">
      <c r="A135" s="4">
        <v>45174</v>
      </c>
      <c r="B135" s="13">
        <v>25779.982422000001</v>
      </c>
    </row>
    <row r="136" spans="1:2" x14ac:dyDescent="0.35">
      <c r="A136" s="4">
        <v>45173</v>
      </c>
      <c r="B136" s="13">
        <v>25812.416015999999</v>
      </c>
    </row>
    <row r="137" spans="1:2" x14ac:dyDescent="0.35">
      <c r="A137" s="4">
        <v>45172</v>
      </c>
      <c r="B137" s="13">
        <v>25969.566406000002</v>
      </c>
    </row>
    <row r="138" spans="1:2" x14ac:dyDescent="0.35">
      <c r="A138" s="4">
        <v>45171</v>
      </c>
      <c r="B138" s="13">
        <v>25868.798827999999</v>
      </c>
    </row>
    <row r="139" spans="1:2" x14ac:dyDescent="0.35">
      <c r="A139" s="4">
        <v>45170</v>
      </c>
      <c r="B139" s="13">
        <v>25800.724609000001</v>
      </c>
    </row>
    <row r="140" spans="1:2" x14ac:dyDescent="0.35">
      <c r="A140" s="4">
        <v>45169</v>
      </c>
      <c r="B140" s="13">
        <v>25931.472656000002</v>
      </c>
    </row>
    <row r="141" spans="1:2" x14ac:dyDescent="0.35">
      <c r="A141" s="4">
        <v>45168</v>
      </c>
      <c r="B141" s="13">
        <v>27297.265625</v>
      </c>
    </row>
    <row r="142" spans="1:2" x14ac:dyDescent="0.35">
      <c r="A142" s="4">
        <v>45167</v>
      </c>
      <c r="B142" s="13">
        <v>27727.392577999999</v>
      </c>
    </row>
    <row r="143" spans="1:2" x14ac:dyDescent="0.35">
      <c r="A143" s="4">
        <v>45166</v>
      </c>
      <c r="B143" s="13">
        <v>26106.150390999999</v>
      </c>
    </row>
    <row r="144" spans="1:2" x14ac:dyDescent="0.35">
      <c r="A144" s="4">
        <v>45165</v>
      </c>
      <c r="B144" s="13">
        <v>26089.693359000001</v>
      </c>
    </row>
    <row r="145" spans="1:2" x14ac:dyDescent="0.35">
      <c r="A145" s="4">
        <v>45164</v>
      </c>
      <c r="B145" s="13">
        <v>26008.462890999999</v>
      </c>
    </row>
    <row r="146" spans="1:2" x14ac:dyDescent="0.35">
      <c r="A146" s="4">
        <v>45163</v>
      </c>
      <c r="B146" s="13">
        <v>26047.667968999998</v>
      </c>
    </row>
    <row r="147" spans="1:2" x14ac:dyDescent="0.35">
      <c r="A147" s="4">
        <v>45162</v>
      </c>
      <c r="B147" s="13">
        <v>26162.373047000001</v>
      </c>
    </row>
    <row r="148" spans="1:2" x14ac:dyDescent="0.35">
      <c r="A148" s="4">
        <v>45161</v>
      </c>
      <c r="B148" s="13">
        <v>26431.640625</v>
      </c>
    </row>
    <row r="149" spans="1:2" x14ac:dyDescent="0.35">
      <c r="A149" s="4">
        <v>45160</v>
      </c>
      <c r="B149" s="13">
        <v>26031.65625</v>
      </c>
    </row>
    <row r="150" spans="1:2" x14ac:dyDescent="0.35">
      <c r="A150" s="4">
        <v>45159</v>
      </c>
      <c r="B150" s="13">
        <v>26124.140625</v>
      </c>
    </row>
    <row r="151" spans="1:2" x14ac:dyDescent="0.35">
      <c r="A151" s="4">
        <v>45158</v>
      </c>
      <c r="B151" s="13">
        <v>26189.583984000001</v>
      </c>
    </row>
    <row r="152" spans="1:2" x14ac:dyDescent="0.35">
      <c r="A152" s="4">
        <v>45157</v>
      </c>
      <c r="B152" s="13">
        <v>26096.205077999999</v>
      </c>
    </row>
    <row r="153" spans="1:2" x14ac:dyDescent="0.35">
      <c r="A153" s="4">
        <v>45156</v>
      </c>
      <c r="B153" s="13">
        <v>26049.556640999999</v>
      </c>
    </row>
    <row r="154" spans="1:2" x14ac:dyDescent="0.35">
      <c r="A154" s="4">
        <v>45155</v>
      </c>
      <c r="B154" s="13">
        <v>26664.550781000002</v>
      </c>
    </row>
    <row r="155" spans="1:2" x14ac:dyDescent="0.35">
      <c r="A155" s="4">
        <v>45154</v>
      </c>
      <c r="B155" s="13">
        <v>28701.779297000001</v>
      </c>
    </row>
    <row r="156" spans="1:2" x14ac:dyDescent="0.35">
      <c r="A156" s="4">
        <v>45153</v>
      </c>
      <c r="B156" s="13">
        <v>29170.347656000002</v>
      </c>
    </row>
    <row r="157" spans="1:2" x14ac:dyDescent="0.35">
      <c r="A157" s="4">
        <v>45152</v>
      </c>
      <c r="B157" s="13">
        <v>29408.443359000001</v>
      </c>
    </row>
    <row r="158" spans="1:2" x14ac:dyDescent="0.35">
      <c r="A158" s="4">
        <v>45151</v>
      </c>
      <c r="B158" s="13">
        <v>29282.914063</v>
      </c>
    </row>
    <row r="159" spans="1:2" x14ac:dyDescent="0.35">
      <c r="A159" s="4">
        <v>45150</v>
      </c>
      <c r="B159" s="13">
        <v>29415.964843999998</v>
      </c>
    </row>
    <row r="160" spans="1:2" x14ac:dyDescent="0.35">
      <c r="A160" s="4">
        <v>45149</v>
      </c>
      <c r="B160" s="13">
        <v>29397.714843999998</v>
      </c>
    </row>
    <row r="161" spans="1:2" x14ac:dyDescent="0.35">
      <c r="A161" s="4">
        <v>45148</v>
      </c>
      <c r="B161" s="13">
        <v>29429.591797000001</v>
      </c>
    </row>
    <row r="162" spans="1:2" x14ac:dyDescent="0.35">
      <c r="A162" s="4">
        <v>45147</v>
      </c>
      <c r="B162" s="13">
        <v>29561.494140999999</v>
      </c>
    </row>
    <row r="163" spans="1:2" x14ac:dyDescent="0.35">
      <c r="A163" s="4">
        <v>45146</v>
      </c>
      <c r="B163" s="13">
        <v>29765.492188</v>
      </c>
    </row>
    <row r="164" spans="1:2" x14ac:dyDescent="0.35">
      <c r="A164" s="4">
        <v>45145</v>
      </c>
      <c r="B164" s="13">
        <v>29180.578125</v>
      </c>
    </row>
    <row r="165" spans="1:2" x14ac:dyDescent="0.35">
      <c r="A165" s="4">
        <v>45144</v>
      </c>
      <c r="B165" s="13">
        <v>29041.855468999998</v>
      </c>
    </row>
    <row r="166" spans="1:2" x14ac:dyDescent="0.35">
      <c r="A166" s="4">
        <v>45143</v>
      </c>
      <c r="B166" s="13">
        <v>29042.126952999999</v>
      </c>
    </row>
    <row r="167" spans="1:2" x14ac:dyDescent="0.35">
      <c r="A167" s="4">
        <v>45142</v>
      </c>
      <c r="B167" s="13">
        <v>29074.091797000001</v>
      </c>
    </row>
    <row r="168" spans="1:2" x14ac:dyDescent="0.35">
      <c r="A168" s="4">
        <v>45141</v>
      </c>
      <c r="B168" s="13">
        <v>29178.679688</v>
      </c>
    </row>
    <row r="169" spans="1:2" x14ac:dyDescent="0.35">
      <c r="A169" s="4">
        <v>45140</v>
      </c>
      <c r="B169" s="13">
        <v>29151.958984000001</v>
      </c>
    </row>
    <row r="170" spans="1:2" x14ac:dyDescent="0.35">
      <c r="A170" s="4">
        <v>45139</v>
      </c>
      <c r="B170" s="13">
        <v>29675.732422000001</v>
      </c>
    </row>
    <row r="171" spans="1:2" x14ac:dyDescent="0.35">
      <c r="A171" s="4">
        <v>45138</v>
      </c>
      <c r="B171" s="13">
        <v>29230.111327999999</v>
      </c>
    </row>
    <row r="172" spans="1:2" x14ac:dyDescent="0.35">
      <c r="A172" s="4">
        <v>45137</v>
      </c>
      <c r="B172" s="13">
        <v>29275.308593999998</v>
      </c>
    </row>
    <row r="173" spans="1:2" x14ac:dyDescent="0.35">
      <c r="A173" s="4">
        <v>45136</v>
      </c>
      <c r="B173" s="13">
        <v>29356.917968999998</v>
      </c>
    </row>
    <row r="174" spans="1:2" x14ac:dyDescent="0.35">
      <c r="A174" s="4">
        <v>45135</v>
      </c>
      <c r="B174" s="13">
        <v>29319.246093999998</v>
      </c>
    </row>
    <row r="175" spans="1:2" x14ac:dyDescent="0.35">
      <c r="A175" s="4">
        <v>45134</v>
      </c>
      <c r="B175" s="13">
        <v>29210.689452999999</v>
      </c>
    </row>
    <row r="176" spans="1:2" x14ac:dyDescent="0.35">
      <c r="A176" s="4">
        <v>45133</v>
      </c>
      <c r="B176" s="13">
        <v>29354.972656000002</v>
      </c>
    </row>
    <row r="177" spans="1:2" x14ac:dyDescent="0.35">
      <c r="A177" s="4">
        <v>45132</v>
      </c>
      <c r="B177" s="13">
        <v>29227.390625</v>
      </c>
    </row>
    <row r="178" spans="1:2" x14ac:dyDescent="0.35">
      <c r="A178" s="4">
        <v>45131</v>
      </c>
      <c r="B178" s="13">
        <v>29176.916015999999</v>
      </c>
    </row>
    <row r="179" spans="1:2" x14ac:dyDescent="0.35">
      <c r="A179" s="4">
        <v>45130</v>
      </c>
      <c r="B179" s="13">
        <v>30084.539063</v>
      </c>
    </row>
    <row r="180" spans="1:2" x14ac:dyDescent="0.35">
      <c r="A180" s="4">
        <v>45129</v>
      </c>
      <c r="B180" s="13">
        <v>29771.802734000001</v>
      </c>
    </row>
    <row r="181" spans="1:2" x14ac:dyDescent="0.35">
      <c r="A181" s="4">
        <v>45128</v>
      </c>
      <c r="B181" s="13">
        <v>29908.744140999999</v>
      </c>
    </row>
    <row r="182" spans="1:2" x14ac:dyDescent="0.35">
      <c r="A182" s="4">
        <v>45127</v>
      </c>
      <c r="B182" s="13">
        <v>29792.015625</v>
      </c>
    </row>
    <row r="183" spans="1:2" x14ac:dyDescent="0.35">
      <c r="A183" s="4">
        <v>45126</v>
      </c>
      <c r="B183" s="13">
        <v>29913.923827999999</v>
      </c>
    </row>
    <row r="184" spans="1:2" x14ac:dyDescent="0.35">
      <c r="A184" s="4">
        <v>45125</v>
      </c>
      <c r="B184" s="13">
        <v>29856.5625</v>
      </c>
    </row>
    <row r="185" spans="1:2" x14ac:dyDescent="0.35">
      <c r="A185" s="4">
        <v>45124</v>
      </c>
      <c r="B185" s="13">
        <v>30145.888672000001</v>
      </c>
    </row>
    <row r="186" spans="1:2" x14ac:dyDescent="0.35">
      <c r="A186" s="4">
        <v>45123</v>
      </c>
      <c r="B186" s="13">
        <v>30249.132813</v>
      </c>
    </row>
    <row r="187" spans="1:2" x14ac:dyDescent="0.35">
      <c r="A187" s="4">
        <v>45122</v>
      </c>
      <c r="B187" s="13">
        <v>30295.806640999999</v>
      </c>
    </row>
    <row r="188" spans="1:2" x14ac:dyDescent="0.35">
      <c r="A188" s="4">
        <v>45121</v>
      </c>
      <c r="B188" s="13">
        <v>30334.068359000001</v>
      </c>
    </row>
    <row r="189" spans="1:2" x14ac:dyDescent="0.35">
      <c r="A189" s="4">
        <v>45120</v>
      </c>
      <c r="B189" s="13">
        <v>31476.048827999999</v>
      </c>
    </row>
    <row r="190" spans="1:2" x14ac:dyDescent="0.35">
      <c r="A190" s="4">
        <v>45119</v>
      </c>
      <c r="B190" s="13">
        <v>30391.646484000001</v>
      </c>
    </row>
    <row r="191" spans="1:2" x14ac:dyDescent="0.35">
      <c r="A191" s="4">
        <v>45118</v>
      </c>
      <c r="B191" s="13">
        <v>30620.951172000001</v>
      </c>
    </row>
    <row r="192" spans="1:2" x14ac:dyDescent="0.35">
      <c r="A192" s="4">
        <v>45117</v>
      </c>
      <c r="B192" s="13">
        <v>30414.470702999999</v>
      </c>
    </row>
    <row r="193" spans="1:2" x14ac:dyDescent="0.35">
      <c r="A193" s="4">
        <v>45116</v>
      </c>
      <c r="B193" s="13">
        <v>30171.234375</v>
      </c>
    </row>
    <row r="194" spans="1:2" x14ac:dyDescent="0.35">
      <c r="A194" s="4">
        <v>45115</v>
      </c>
      <c r="B194" s="13">
        <v>30292.541015999999</v>
      </c>
    </row>
    <row r="195" spans="1:2" x14ac:dyDescent="0.35">
      <c r="A195" s="4">
        <v>45114</v>
      </c>
      <c r="B195" s="13">
        <v>30342.265625</v>
      </c>
    </row>
    <row r="196" spans="1:2" x14ac:dyDescent="0.35">
      <c r="A196" s="4">
        <v>45113</v>
      </c>
      <c r="B196" s="13">
        <v>29909.337890999999</v>
      </c>
    </row>
    <row r="197" spans="1:2" x14ac:dyDescent="0.35">
      <c r="A197" s="4">
        <v>45112</v>
      </c>
      <c r="B197" s="13">
        <v>30514.166015999999</v>
      </c>
    </row>
    <row r="198" spans="1:2" x14ac:dyDescent="0.35">
      <c r="A198" s="4">
        <v>45111</v>
      </c>
      <c r="B198" s="13">
        <v>30777.582031000002</v>
      </c>
    </row>
    <row r="199" spans="1:2" x14ac:dyDescent="0.35">
      <c r="A199" s="4">
        <v>45110</v>
      </c>
      <c r="B199" s="13">
        <v>31156.439452999999</v>
      </c>
    </row>
    <row r="200" spans="1:2" x14ac:dyDescent="0.35">
      <c r="A200" s="4">
        <v>45109</v>
      </c>
      <c r="B200" s="13">
        <v>30620.769531000002</v>
      </c>
    </row>
    <row r="201" spans="1:2" x14ac:dyDescent="0.35">
      <c r="A201" s="4">
        <v>45108</v>
      </c>
      <c r="B201" s="13">
        <v>30590.078125</v>
      </c>
    </row>
    <row r="202" spans="1:2" x14ac:dyDescent="0.35">
      <c r="A202" s="4">
        <v>45107</v>
      </c>
      <c r="B202" s="13">
        <v>30477.251952999999</v>
      </c>
    </row>
    <row r="203" spans="1:2" x14ac:dyDescent="0.35">
      <c r="A203" s="4">
        <v>45106</v>
      </c>
      <c r="B203" s="13">
        <v>30445.351563</v>
      </c>
    </row>
    <row r="204" spans="1:2" x14ac:dyDescent="0.35">
      <c r="A204" s="4">
        <v>45105</v>
      </c>
      <c r="B204" s="13">
        <v>30086.246093999998</v>
      </c>
    </row>
    <row r="205" spans="1:2" x14ac:dyDescent="0.35">
      <c r="A205" s="4">
        <v>45104</v>
      </c>
      <c r="B205" s="13">
        <v>30688.164063</v>
      </c>
    </row>
    <row r="206" spans="1:2" x14ac:dyDescent="0.35">
      <c r="A206" s="4">
        <v>45103</v>
      </c>
      <c r="B206" s="13">
        <v>30271.130859000001</v>
      </c>
    </row>
    <row r="207" spans="1:2" x14ac:dyDescent="0.35">
      <c r="A207" s="4">
        <v>45102</v>
      </c>
      <c r="B207" s="13">
        <v>30480.261718999998</v>
      </c>
    </row>
    <row r="208" spans="1:2" x14ac:dyDescent="0.35">
      <c r="A208" s="4">
        <v>45101</v>
      </c>
      <c r="B208" s="13">
        <v>30548.695313</v>
      </c>
    </row>
    <row r="209" spans="1:2" x14ac:dyDescent="0.35">
      <c r="A209" s="4">
        <v>45100</v>
      </c>
      <c r="B209" s="13">
        <v>30695.46875</v>
      </c>
    </row>
    <row r="210" spans="1:2" x14ac:dyDescent="0.35">
      <c r="A210" s="4">
        <v>45099</v>
      </c>
      <c r="B210" s="13">
        <v>29912.28125</v>
      </c>
    </row>
    <row r="211" spans="1:2" x14ac:dyDescent="0.35">
      <c r="A211" s="4">
        <v>45098</v>
      </c>
      <c r="B211" s="13">
        <v>30027.296875</v>
      </c>
    </row>
    <row r="212" spans="1:2" x14ac:dyDescent="0.35">
      <c r="A212" s="4">
        <v>45097</v>
      </c>
      <c r="B212" s="13">
        <v>28327.488281000002</v>
      </c>
    </row>
    <row r="213" spans="1:2" x14ac:dyDescent="0.35">
      <c r="A213" s="4">
        <v>45096</v>
      </c>
      <c r="B213" s="13">
        <v>26851.029297000001</v>
      </c>
    </row>
    <row r="214" spans="1:2" x14ac:dyDescent="0.35">
      <c r="A214" s="4">
        <v>45095</v>
      </c>
      <c r="B214" s="13">
        <v>26336.212890999999</v>
      </c>
    </row>
    <row r="215" spans="1:2" x14ac:dyDescent="0.35">
      <c r="A215" s="4">
        <v>45094</v>
      </c>
      <c r="B215" s="13">
        <v>26510.675781000002</v>
      </c>
    </row>
    <row r="216" spans="1:2" x14ac:dyDescent="0.35">
      <c r="A216" s="4">
        <v>45093</v>
      </c>
      <c r="B216" s="13">
        <v>26327.462890999999</v>
      </c>
    </row>
    <row r="217" spans="1:2" x14ac:dyDescent="0.35">
      <c r="A217" s="4">
        <v>45092</v>
      </c>
      <c r="B217" s="13">
        <v>25576.394531000002</v>
      </c>
    </row>
    <row r="218" spans="1:2" x14ac:dyDescent="0.35">
      <c r="A218" s="4">
        <v>45091</v>
      </c>
      <c r="B218" s="13">
        <v>25124.675781000002</v>
      </c>
    </row>
    <row r="219" spans="1:2" x14ac:dyDescent="0.35">
      <c r="A219" s="4">
        <v>45090</v>
      </c>
      <c r="B219" s="13">
        <v>25918.728515999999</v>
      </c>
    </row>
    <row r="220" spans="1:2" x14ac:dyDescent="0.35">
      <c r="A220" s="4">
        <v>45089</v>
      </c>
      <c r="B220" s="13">
        <v>25902.5</v>
      </c>
    </row>
    <row r="221" spans="1:2" x14ac:dyDescent="0.35">
      <c r="A221" s="4">
        <v>45088</v>
      </c>
      <c r="B221" s="13">
        <v>25940.167968999998</v>
      </c>
    </row>
    <row r="222" spans="1:2" x14ac:dyDescent="0.35">
      <c r="A222" s="4">
        <v>45087</v>
      </c>
      <c r="B222" s="13">
        <v>25851.240234000001</v>
      </c>
    </row>
    <row r="223" spans="1:2" x14ac:dyDescent="0.35">
      <c r="A223" s="4">
        <v>45086</v>
      </c>
      <c r="B223" s="13">
        <v>26480.375</v>
      </c>
    </row>
    <row r="224" spans="1:2" x14ac:dyDescent="0.35">
      <c r="A224" s="4">
        <v>45085</v>
      </c>
      <c r="B224" s="13">
        <v>26508.216797000001</v>
      </c>
    </row>
    <row r="225" spans="1:2" x14ac:dyDescent="0.35">
      <c r="A225" s="4">
        <v>45084</v>
      </c>
      <c r="B225" s="13">
        <v>26345.998047000001</v>
      </c>
    </row>
    <row r="226" spans="1:2" x14ac:dyDescent="0.35">
      <c r="A226" s="4">
        <v>45083</v>
      </c>
      <c r="B226" s="13">
        <v>27238.783202999999</v>
      </c>
    </row>
    <row r="227" spans="1:2" x14ac:dyDescent="0.35">
      <c r="A227" s="4">
        <v>45082</v>
      </c>
      <c r="B227" s="13">
        <v>25760.097656000002</v>
      </c>
    </row>
    <row r="228" spans="1:2" x14ac:dyDescent="0.35">
      <c r="A228" s="4">
        <v>45081</v>
      </c>
      <c r="B228" s="13">
        <v>27119.066406000002</v>
      </c>
    </row>
    <row r="229" spans="1:2" x14ac:dyDescent="0.35">
      <c r="A229" s="4">
        <v>45080</v>
      </c>
      <c r="B229" s="13">
        <v>27075.128906000002</v>
      </c>
    </row>
    <row r="230" spans="1:2" x14ac:dyDescent="0.35">
      <c r="A230" s="4">
        <v>45079</v>
      </c>
      <c r="B230" s="13">
        <v>27249.589843999998</v>
      </c>
    </row>
    <row r="231" spans="1:2" x14ac:dyDescent="0.35">
      <c r="A231" s="4">
        <v>45078</v>
      </c>
      <c r="B231" s="13">
        <v>26819.972656000002</v>
      </c>
    </row>
    <row r="232" spans="1:2" x14ac:dyDescent="0.35">
      <c r="A232" s="4">
        <v>45077</v>
      </c>
      <c r="B232" s="13">
        <v>27219.658202999999</v>
      </c>
    </row>
    <row r="233" spans="1:2" x14ac:dyDescent="0.35">
      <c r="A233" s="4">
        <v>45076</v>
      </c>
      <c r="B233" s="13">
        <v>27702.349609000001</v>
      </c>
    </row>
    <row r="234" spans="1:2" x14ac:dyDescent="0.35">
      <c r="A234" s="4">
        <v>45075</v>
      </c>
      <c r="B234" s="13">
        <v>27745.884765999999</v>
      </c>
    </row>
    <row r="235" spans="1:2" x14ac:dyDescent="0.35">
      <c r="A235" s="4">
        <v>45074</v>
      </c>
      <c r="B235" s="13">
        <v>28085.646484000001</v>
      </c>
    </row>
    <row r="236" spans="1:2" x14ac:dyDescent="0.35">
      <c r="A236" s="4">
        <v>45073</v>
      </c>
      <c r="B236" s="13">
        <v>26868.353515999999</v>
      </c>
    </row>
    <row r="237" spans="1:2" x14ac:dyDescent="0.35">
      <c r="A237" s="4">
        <v>45072</v>
      </c>
      <c r="B237" s="13">
        <v>26719.291015999999</v>
      </c>
    </row>
    <row r="238" spans="1:2" x14ac:dyDescent="0.35">
      <c r="A238" s="4">
        <v>45071</v>
      </c>
      <c r="B238" s="13">
        <v>26476.207031000002</v>
      </c>
    </row>
    <row r="239" spans="1:2" x14ac:dyDescent="0.35">
      <c r="A239" s="4">
        <v>45070</v>
      </c>
      <c r="B239" s="13">
        <v>26334.818359000001</v>
      </c>
    </row>
    <row r="240" spans="1:2" x14ac:dyDescent="0.35">
      <c r="A240" s="4">
        <v>45069</v>
      </c>
      <c r="B240" s="13">
        <v>27225.726563</v>
      </c>
    </row>
    <row r="241" spans="1:2" x14ac:dyDescent="0.35">
      <c r="A241" s="4">
        <v>45068</v>
      </c>
      <c r="B241" s="13">
        <v>26851.277343999998</v>
      </c>
    </row>
    <row r="242" spans="1:2" x14ac:dyDescent="0.35">
      <c r="A242" s="4">
        <v>45067</v>
      </c>
      <c r="B242" s="13">
        <v>26753.826172000001</v>
      </c>
    </row>
    <row r="243" spans="1:2" x14ac:dyDescent="0.35">
      <c r="A243" s="4">
        <v>45066</v>
      </c>
      <c r="B243" s="13">
        <v>27129.585938</v>
      </c>
    </row>
    <row r="244" spans="1:2" x14ac:dyDescent="0.35">
      <c r="A244" s="4">
        <v>45065</v>
      </c>
      <c r="B244" s="13">
        <v>26890.128906000002</v>
      </c>
    </row>
    <row r="245" spans="1:2" x14ac:dyDescent="0.35">
      <c r="A245" s="4">
        <v>45064</v>
      </c>
      <c r="B245" s="13">
        <v>26832.208984000001</v>
      </c>
    </row>
    <row r="246" spans="1:2" x14ac:dyDescent="0.35">
      <c r="A246" s="4">
        <v>45063</v>
      </c>
      <c r="B246" s="13">
        <v>27398.802734000001</v>
      </c>
    </row>
    <row r="247" spans="1:2" x14ac:dyDescent="0.35">
      <c r="A247" s="4">
        <v>45062</v>
      </c>
      <c r="B247" s="13">
        <v>27036.650390999999</v>
      </c>
    </row>
    <row r="248" spans="1:2" x14ac:dyDescent="0.35">
      <c r="A248" s="4">
        <v>45061</v>
      </c>
      <c r="B248" s="13">
        <v>27192.693359000001</v>
      </c>
    </row>
    <row r="249" spans="1:2" x14ac:dyDescent="0.35">
      <c r="A249" s="4">
        <v>45060</v>
      </c>
      <c r="B249" s="13">
        <v>26930.638672000001</v>
      </c>
    </row>
    <row r="250" spans="1:2" x14ac:dyDescent="0.35">
      <c r="A250" s="4">
        <v>45059</v>
      </c>
      <c r="B250" s="13">
        <v>26784.078125</v>
      </c>
    </row>
    <row r="251" spans="1:2" x14ac:dyDescent="0.35">
      <c r="A251" s="4">
        <v>45058</v>
      </c>
      <c r="B251" s="13">
        <v>26804.990234000001</v>
      </c>
    </row>
    <row r="252" spans="1:2" x14ac:dyDescent="0.35">
      <c r="A252" s="4">
        <v>45057</v>
      </c>
      <c r="B252" s="13">
        <v>27000.789063</v>
      </c>
    </row>
    <row r="253" spans="1:2" x14ac:dyDescent="0.35">
      <c r="A253" s="4">
        <v>45056</v>
      </c>
      <c r="B253" s="13">
        <v>27621.755859000001</v>
      </c>
    </row>
    <row r="254" spans="1:2" x14ac:dyDescent="0.35">
      <c r="A254" s="4">
        <v>45055</v>
      </c>
      <c r="B254" s="13">
        <v>27658.775390999999</v>
      </c>
    </row>
    <row r="255" spans="1:2" x14ac:dyDescent="0.35">
      <c r="A255" s="4">
        <v>45054</v>
      </c>
      <c r="B255" s="13">
        <v>27694.273438</v>
      </c>
    </row>
    <row r="256" spans="1:2" x14ac:dyDescent="0.35">
      <c r="A256" s="4">
        <v>45053</v>
      </c>
      <c r="B256" s="13">
        <v>28454.978515999999</v>
      </c>
    </row>
    <row r="257" spans="1:2" x14ac:dyDescent="0.35">
      <c r="A257" s="4">
        <v>45052</v>
      </c>
      <c r="B257" s="13">
        <v>28904.623047000001</v>
      </c>
    </row>
    <row r="258" spans="1:2" x14ac:dyDescent="0.35">
      <c r="A258" s="4">
        <v>45051</v>
      </c>
      <c r="B258" s="13">
        <v>29534.384765999999</v>
      </c>
    </row>
    <row r="259" spans="1:2" x14ac:dyDescent="0.35">
      <c r="A259" s="4">
        <v>45050</v>
      </c>
      <c r="B259" s="13">
        <v>28847.710938</v>
      </c>
    </row>
    <row r="260" spans="1:2" x14ac:dyDescent="0.35">
      <c r="A260" s="4">
        <v>45049</v>
      </c>
      <c r="B260" s="13">
        <v>29006.308593999998</v>
      </c>
    </row>
    <row r="261" spans="1:2" x14ac:dyDescent="0.35">
      <c r="A261" s="4">
        <v>45048</v>
      </c>
      <c r="B261" s="13">
        <v>28680.537109000001</v>
      </c>
    </row>
    <row r="262" spans="1:2" x14ac:dyDescent="0.35">
      <c r="A262" s="4">
        <v>45047</v>
      </c>
      <c r="B262" s="13">
        <v>28091.568359000001</v>
      </c>
    </row>
    <row r="263" spans="1:2" x14ac:dyDescent="0.35">
      <c r="A263" s="4">
        <v>45046</v>
      </c>
      <c r="B263" s="13">
        <v>29268.806640999999</v>
      </c>
    </row>
    <row r="264" spans="1:2" x14ac:dyDescent="0.35">
      <c r="A264" s="4">
        <v>45045</v>
      </c>
      <c r="B264" s="13">
        <v>29248.488281000002</v>
      </c>
    </row>
    <row r="265" spans="1:2" x14ac:dyDescent="0.35">
      <c r="A265" s="4">
        <v>45044</v>
      </c>
      <c r="B265" s="13">
        <v>29340.261718999998</v>
      </c>
    </row>
    <row r="266" spans="1:2" x14ac:dyDescent="0.35">
      <c r="A266" s="4">
        <v>45043</v>
      </c>
      <c r="B266" s="13">
        <v>29473.787109000001</v>
      </c>
    </row>
    <row r="267" spans="1:2" x14ac:dyDescent="0.35">
      <c r="A267" s="4">
        <v>45042</v>
      </c>
      <c r="B267" s="13">
        <v>28422.701172000001</v>
      </c>
    </row>
    <row r="268" spans="1:2" x14ac:dyDescent="0.35">
      <c r="A268" s="4">
        <v>45041</v>
      </c>
      <c r="B268" s="13">
        <v>28307.597656000002</v>
      </c>
    </row>
    <row r="269" spans="1:2" x14ac:dyDescent="0.35">
      <c r="A269" s="4">
        <v>45040</v>
      </c>
      <c r="B269" s="13">
        <v>27525.339843999998</v>
      </c>
    </row>
    <row r="270" spans="1:2" x14ac:dyDescent="0.35">
      <c r="A270" s="4">
        <v>45039</v>
      </c>
      <c r="B270" s="13">
        <v>27591.384765999999</v>
      </c>
    </row>
    <row r="271" spans="1:2" x14ac:dyDescent="0.35">
      <c r="A271" s="4">
        <v>45038</v>
      </c>
      <c r="B271" s="13">
        <v>27817.5</v>
      </c>
    </row>
    <row r="272" spans="1:2" x14ac:dyDescent="0.35">
      <c r="A272" s="4">
        <v>45037</v>
      </c>
      <c r="B272" s="13">
        <v>27276.910156000002</v>
      </c>
    </row>
    <row r="273" spans="1:2" x14ac:dyDescent="0.35">
      <c r="A273" s="4">
        <v>45036</v>
      </c>
      <c r="B273" s="13">
        <v>28245.988281000002</v>
      </c>
    </row>
    <row r="274" spans="1:2" x14ac:dyDescent="0.35">
      <c r="A274" s="4">
        <v>45035</v>
      </c>
      <c r="B274" s="13">
        <v>28822.679688</v>
      </c>
    </row>
    <row r="275" spans="1:2" x14ac:dyDescent="0.35">
      <c r="A275" s="4">
        <v>45034</v>
      </c>
      <c r="B275" s="13">
        <v>30397.552734000001</v>
      </c>
    </row>
    <row r="276" spans="1:2" x14ac:dyDescent="0.35">
      <c r="A276" s="4">
        <v>45033</v>
      </c>
      <c r="B276" s="13">
        <v>29445.044922000001</v>
      </c>
    </row>
    <row r="277" spans="1:2" x14ac:dyDescent="0.35">
      <c r="A277" s="4">
        <v>45032</v>
      </c>
      <c r="B277" s="13">
        <v>30315.355468999998</v>
      </c>
    </row>
    <row r="278" spans="1:2" x14ac:dyDescent="0.35">
      <c r="A278" s="4">
        <v>45031</v>
      </c>
      <c r="B278" s="13">
        <v>30318.496093999998</v>
      </c>
    </row>
    <row r="279" spans="1:2" x14ac:dyDescent="0.35">
      <c r="A279" s="4">
        <v>45030</v>
      </c>
      <c r="B279" s="13">
        <v>30485.699218999998</v>
      </c>
    </row>
    <row r="280" spans="1:2" x14ac:dyDescent="0.35">
      <c r="A280" s="4">
        <v>45029</v>
      </c>
      <c r="B280" s="13">
        <v>30399.066406000002</v>
      </c>
    </row>
    <row r="281" spans="1:2" x14ac:dyDescent="0.35">
      <c r="A281" s="4">
        <v>45028</v>
      </c>
      <c r="B281" s="13">
        <v>30139.052734000001</v>
      </c>
    </row>
    <row r="282" spans="1:2" x14ac:dyDescent="0.35">
      <c r="A282" s="4">
        <v>45027</v>
      </c>
      <c r="B282" s="13">
        <v>30235.058593999998</v>
      </c>
    </row>
    <row r="283" spans="1:2" x14ac:dyDescent="0.35">
      <c r="A283" s="4">
        <v>45026</v>
      </c>
      <c r="B283" s="13">
        <v>29652.980468999998</v>
      </c>
    </row>
    <row r="284" spans="1:2" x14ac:dyDescent="0.35">
      <c r="A284" s="4">
        <v>45025</v>
      </c>
      <c r="B284" s="13">
        <v>28333.050781000002</v>
      </c>
    </row>
    <row r="285" spans="1:2" x14ac:dyDescent="0.35">
      <c r="A285" s="4">
        <v>45024</v>
      </c>
      <c r="B285" s="13">
        <v>27947.794922000001</v>
      </c>
    </row>
    <row r="286" spans="1:2" x14ac:dyDescent="0.35">
      <c r="A286" s="4">
        <v>45023</v>
      </c>
      <c r="B286" s="13">
        <v>27925.859375</v>
      </c>
    </row>
    <row r="287" spans="1:2" x14ac:dyDescent="0.35">
      <c r="A287" s="4">
        <v>45022</v>
      </c>
      <c r="B287" s="13">
        <v>28044.140625</v>
      </c>
    </row>
    <row r="288" spans="1:2" x14ac:dyDescent="0.35">
      <c r="A288" s="4">
        <v>45021</v>
      </c>
      <c r="B288" s="13">
        <v>28177.984375</v>
      </c>
    </row>
    <row r="289" spans="1:2" x14ac:dyDescent="0.35">
      <c r="A289" s="4">
        <v>45020</v>
      </c>
      <c r="B289" s="13">
        <v>28168.089843999998</v>
      </c>
    </row>
    <row r="290" spans="1:2" x14ac:dyDescent="0.35">
      <c r="A290" s="4">
        <v>45019</v>
      </c>
      <c r="B290" s="13">
        <v>27790.220702999999</v>
      </c>
    </row>
    <row r="291" spans="1:2" x14ac:dyDescent="0.35">
      <c r="A291" s="4">
        <v>45018</v>
      </c>
      <c r="B291" s="13">
        <v>28199.308593999998</v>
      </c>
    </row>
    <row r="292" spans="1:2" x14ac:dyDescent="0.35">
      <c r="A292" s="4">
        <v>45017</v>
      </c>
      <c r="B292" s="13">
        <v>28411.035156000002</v>
      </c>
    </row>
    <row r="293" spans="1:2" x14ac:dyDescent="0.35">
      <c r="A293" s="4">
        <v>45016</v>
      </c>
      <c r="B293" s="13">
        <v>28478.484375</v>
      </c>
    </row>
    <row r="294" spans="1:2" x14ac:dyDescent="0.35">
      <c r="A294" s="4">
        <v>45015</v>
      </c>
      <c r="B294" s="13">
        <v>28033.5625</v>
      </c>
    </row>
    <row r="295" spans="1:2" x14ac:dyDescent="0.35">
      <c r="A295" s="4">
        <v>45014</v>
      </c>
      <c r="B295" s="13">
        <v>28348.441406000002</v>
      </c>
    </row>
    <row r="296" spans="1:2" x14ac:dyDescent="0.35">
      <c r="A296" s="4">
        <v>45013</v>
      </c>
      <c r="B296" s="13">
        <v>27268.130859000001</v>
      </c>
    </row>
    <row r="297" spans="1:2" x14ac:dyDescent="0.35">
      <c r="A297" s="4">
        <v>45012</v>
      </c>
      <c r="B297" s="13">
        <v>27139.888672000001</v>
      </c>
    </row>
    <row r="298" spans="1:2" x14ac:dyDescent="0.35">
      <c r="A298" s="4">
        <v>45011</v>
      </c>
      <c r="B298" s="13">
        <v>27994.330077999999</v>
      </c>
    </row>
    <row r="299" spans="1:2" x14ac:dyDescent="0.35">
      <c r="A299" s="4">
        <v>45010</v>
      </c>
      <c r="B299" s="13">
        <v>27494.707031000002</v>
      </c>
    </row>
    <row r="300" spans="1:2" x14ac:dyDescent="0.35">
      <c r="A300" s="4">
        <v>45009</v>
      </c>
      <c r="B300" s="13">
        <v>27493.285156000002</v>
      </c>
    </row>
    <row r="301" spans="1:2" x14ac:dyDescent="0.35">
      <c r="A301" s="4">
        <v>45008</v>
      </c>
      <c r="B301" s="13">
        <v>28333.972656000002</v>
      </c>
    </row>
    <row r="302" spans="1:2" x14ac:dyDescent="0.35">
      <c r="A302" s="4">
        <v>45007</v>
      </c>
      <c r="B302" s="13">
        <v>27307.4375</v>
      </c>
    </row>
    <row r="303" spans="1:2" x14ac:dyDescent="0.35">
      <c r="A303" s="4">
        <v>45006</v>
      </c>
      <c r="B303" s="13">
        <v>28175.816406000002</v>
      </c>
    </row>
    <row r="304" spans="1:2" x14ac:dyDescent="0.35">
      <c r="A304" s="4">
        <v>45005</v>
      </c>
      <c r="B304" s="13">
        <v>27767.236327999999</v>
      </c>
    </row>
    <row r="305" spans="1:2" x14ac:dyDescent="0.35">
      <c r="A305" s="4">
        <v>45004</v>
      </c>
      <c r="B305" s="13">
        <v>28038.675781000002</v>
      </c>
    </row>
    <row r="306" spans="1:2" x14ac:dyDescent="0.35">
      <c r="A306" s="4">
        <v>45003</v>
      </c>
      <c r="B306" s="13">
        <v>26965.878906000002</v>
      </c>
    </row>
    <row r="307" spans="1:2" x14ac:dyDescent="0.35">
      <c r="A307" s="4">
        <v>45002</v>
      </c>
      <c r="B307" s="13">
        <v>27423.929688</v>
      </c>
    </row>
    <row r="308" spans="1:2" x14ac:dyDescent="0.35">
      <c r="A308" s="4">
        <v>45001</v>
      </c>
      <c r="B308" s="13">
        <v>25052.789063</v>
      </c>
    </row>
    <row r="309" spans="1:2" x14ac:dyDescent="0.35">
      <c r="A309" s="4">
        <v>45000</v>
      </c>
      <c r="B309" s="13">
        <v>24375.960938</v>
      </c>
    </row>
    <row r="310" spans="1:2" x14ac:dyDescent="0.35">
      <c r="A310" s="4">
        <v>44999</v>
      </c>
      <c r="B310" s="13">
        <v>24746.074218999998</v>
      </c>
    </row>
    <row r="311" spans="1:2" x14ac:dyDescent="0.35">
      <c r="A311" s="4">
        <v>44998</v>
      </c>
      <c r="B311" s="13">
        <v>24197.533202999999</v>
      </c>
    </row>
    <row r="312" spans="1:2" x14ac:dyDescent="0.35">
      <c r="A312" s="4">
        <v>44997</v>
      </c>
      <c r="B312" s="13">
        <v>22163.949218999998</v>
      </c>
    </row>
    <row r="313" spans="1:2" x14ac:dyDescent="0.35">
      <c r="A313" s="4">
        <v>44996</v>
      </c>
      <c r="B313" s="13">
        <v>20632.410156000002</v>
      </c>
    </row>
    <row r="314" spans="1:2" x14ac:dyDescent="0.35">
      <c r="A314" s="4">
        <v>44995</v>
      </c>
      <c r="B314" s="13">
        <v>20187.244140999999</v>
      </c>
    </row>
    <row r="315" spans="1:2" x14ac:dyDescent="0.35">
      <c r="A315" s="4">
        <v>44994</v>
      </c>
      <c r="B315" s="13">
        <v>20363.021484000001</v>
      </c>
    </row>
    <row r="316" spans="1:2" x14ac:dyDescent="0.35">
      <c r="A316" s="4">
        <v>44993</v>
      </c>
      <c r="B316" s="13">
        <v>21718.080077999999</v>
      </c>
    </row>
    <row r="317" spans="1:2" x14ac:dyDescent="0.35">
      <c r="A317" s="4">
        <v>44992</v>
      </c>
      <c r="B317" s="13">
        <v>22219.769531000002</v>
      </c>
    </row>
    <row r="318" spans="1:2" x14ac:dyDescent="0.35">
      <c r="A318" s="4">
        <v>44991</v>
      </c>
      <c r="B318" s="13">
        <v>22429.757813</v>
      </c>
    </row>
    <row r="319" spans="1:2" x14ac:dyDescent="0.35">
      <c r="A319" s="4">
        <v>44990</v>
      </c>
      <c r="B319" s="13">
        <v>22435.513672000001</v>
      </c>
    </row>
    <row r="320" spans="1:2" x14ac:dyDescent="0.35">
      <c r="A320" s="4">
        <v>44989</v>
      </c>
      <c r="B320" s="13">
        <v>22353.349609000001</v>
      </c>
    </row>
    <row r="321" spans="1:2" x14ac:dyDescent="0.35">
      <c r="A321" s="4">
        <v>44988</v>
      </c>
      <c r="B321" s="13">
        <v>22362.679688</v>
      </c>
    </row>
    <row r="322" spans="1:2" x14ac:dyDescent="0.35">
      <c r="A322" s="4">
        <v>44987</v>
      </c>
      <c r="B322" s="13">
        <v>23475.466797000001</v>
      </c>
    </row>
    <row r="323" spans="1:2" x14ac:dyDescent="0.35">
      <c r="A323" s="4">
        <v>44986</v>
      </c>
      <c r="B323" s="13">
        <v>23646.550781000002</v>
      </c>
    </row>
    <row r="324" spans="1:2" x14ac:dyDescent="0.35">
      <c r="A324" s="4">
        <v>44985</v>
      </c>
      <c r="B324" s="13">
        <v>23147.353515999999</v>
      </c>
    </row>
    <row r="325" spans="1:2" x14ac:dyDescent="0.35">
      <c r="A325" s="4">
        <v>44984</v>
      </c>
      <c r="B325" s="13">
        <v>23522.871093999998</v>
      </c>
    </row>
    <row r="326" spans="1:2" x14ac:dyDescent="0.35">
      <c r="A326" s="4">
        <v>44983</v>
      </c>
      <c r="B326" s="13">
        <v>23561.212890999999</v>
      </c>
    </row>
    <row r="327" spans="1:2" x14ac:dyDescent="0.35">
      <c r="A327" s="4">
        <v>44982</v>
      </c>
      <c r="B327" s="13">
        <v>23175.375</v>
      </c>
    </row>
    <row r="328" spans="1:2" x14ac:dyDescent="0.35">
      <c r="A328" s="4">
        <v>44981</v>
      </c>
      <c r="B328" s="13">
        <v>23198.126952999999</v>
      </c>
    </row>
    <row r="329" spans="1:2" x14ac:dyDescent="0.35">
      <c r="A329" s="4">
        <v>44980</v>
      </c>
      <c r="B329" s="13">
        <v>23947.492188</v>
      </c>
    </row>
    <row r="330" spans="1:2" x14ac:dyDescent="0.35">
      <c r="A330" s="4">
        <v>44979</v>
      </c>
      <c r="B330" s="13">
        <v>24188.84375</v>
      </c>
    </row>
    <row r="331" spans="1:2" x14ac:dyDescent="0.35">
      <c r="A331" s="4">
        <v>44978</v>
      </c>
      <c r="B331" s="13">
        <v>24436.353515999999</v>
      </c>
    </row>
    <row r="332" spans="1:2" x14ac:dyDescent="0.35">
      <c r="A332" s="4">
        <v>44977</v>
      </c>
      <c r="B332" s="13">
        <v>24829.148438</v>
      </c>
    </row>
    <row r="333" spans="1:2" x14ac:dyDescent="0.35">
      <c r="A333" s="4">
        <v>44976</v>
      </c>
      <c r="B333" s="13">
        <v>24327.642577999999</v>
      </c>
    </row>
    <row r="334" spans="1:2" x14ac:dyDescent="0.35">
      <c r="A334" s="4">
        <v>44975</v>
      </c>
      <c r="B334" s="13">
        <v>24641.277343999998</v>
      </c>
    </row>
    <row r="335" spans="1:2" x14ac:dyDescent="0.35">
      <c r="A335" s="4">
        <v>44974</v>
      </c>
      <c r="B335" s="13">
        <v>24565.601563</v>
      </c>
    </row>
    <row r="336" spans="1:2" x14ac:dyDescent="0.35">
      <c r="A336" s="4">
        <v>44973</v>
      </c>
      <c r="B336" s="13">
        <v>23623.474609000001</v>
      </c>
    </row>
    <row r="337" spans="1:2" x14ac:dyDescent="0.35">
      <c r="A337" s="4">
        <v>44972</v>
      </c>
      <c r="B337" s="13">
        <v>24307.841797000001</v>
      </c>
    </row>
    <row r="338" spans="1:2" x14ac:dyDescent="0.35">
      <c r="A338" s="4">
        <v>44971</v>
      </c>
      <c r="B338" s="13">
        <v>22220.804688</v>
      </c>
    </row>
    <row r="339" spans="1:2" x14ac:dyDescent="0.35">
      <c r="A339" s="4">
        <v>44970</v>
      </c>
      <c r="B339" s="13">
        <v>21808.101563</v>
      </c>
    </row>
    <row r="340" spans="1:2" x14ac:dyDescent="0.35">
      <c r="A340" s="4">
        <v>44969</v>
      </c>
      <c r="B340" s="13">
        <v>21788.203125</v>
      </c>
    </row>
    <row r="341" spans="1:2" x14ac:dyDescent="0.35">
      <c r="A341" s="4">
        <v>44968</v>
      </c>
      <c r="B341" s="13">
        <v>21870.875</v>
      </c>
    </row>
    <row r="342" spans="1:2" x14ac:dyDescent="0.35">
      <c r="A342" s="4">
        <v>44967</v>
      </c>
      <c r="B342" s="13">
        <v>21651.183593999998</v>
      </c>
    </row>
    <row r="343" spans="1:2" x14ac:dyDescent="0.35">
      <c r="A343" s="4">
        <v>44966</v>
      </c>
      <c r="B343" s="13">
        <v>21819.039063</v>
      </c>
    </row>
    <row r="344" spans="1:2" x14ac:dyDescent="0.35">
      <c r="A344" s="4">
        <v>44965</v>
      </c>
      <c r="B344" s="13">
        <v>22939.398438</v>
      </c>
    </row>
    <row r="345" spans="1:2" x14ac:dyDescent="0.35">
      <c r="A345" s="4">
        <v>44964</v>
      </c>
      <c r="B345" s="13">
        <v>23264.291015999999</v>
      </c>
    </row>
    <row r="346" spans="1:2" x14ac:dyDescent="0.35">
      <c r="A346" s="4">
        <v>44963</v>
      </c>
      <c r="B346" s="13">
        <v>22760.109375</v>
      </c>
    </row>
    <row r="347" spans="1:2" x14ac:dyDescent="0.35">
      <c r="A347" s="4">
        <v>44962</v>
      </c>
      <c r="B347" s="13">
        <v>22955.666015999999</v>
      </c>
    </row>
    <row r="348" spans="1:2" x14ac:dyDescent="0.35">
      <c r="A348" s="4">
        <v>44961</v>
      </c>
      <c r="B348" s="13">
        <v>23331.847656000002</v>
      </c>
    </row>
    <row r="349" spans="1:2" x14ac:dyDescent="0.35">
      <c r="A349" s="4">
        <v>44960</v>
      </c>
      <c r="B349" s="13">
        <v>23449.322265999999</v>
      </c>
    </row>
    <row r="350" spans="1:2" x14ac:dyDescent="0.35">
      <c r="A350" s="4">
        <v>44959</v>
      </c>
      <c r="B350" s="13">
        <v>23471.871093999998</v>
      </c>
    </row>
    <row r="351" spans="1:2" x14ac:dyDescent="0.35">
      <c r="A351" s="4">
        <v>44958</v>
      </c>
      <c r="B351" s="13">
        <v>23723.769531000002</v>
      </c>
    </row>
    <row r="352" spans="1:2" x14ac:dyDescent="0.35">
      <c r="A352" s="4">
        <v>44957</v>
      </c>
      <c r="B352" s="13">
        <v>23139.283202999999</v>
      </c>
    </row>
    <row r="353" spans="1:2" x14ac:dyDescent="0.35">
      <c r="A353" s="4">
        <v>44956</v>
      </c>
      <c r="B353" s="13">
        <v>22840.138672000001</v>
      </c>
    </row>
    <row r="354" spans="1:2" x14ac:dyDescent="0.35">
      <c r="A354" s="4">
        <v>44955</v>
      </c>
      <c r="B354" s="13">
        <v>23774.566406000002</v>
      </c>
    </row>
    <row r="355" spans="1:2" x14ac:dyDescent="0.35">
      <c r="A355" s="4">
        <v>44954</v>
      </c>
      <c r="B355" s="13">
        <v>23031.089843999998</v>
      </c>
    </row>
    <row r="356" spans="1:2" x14ac:dyDescent="0.35">
      <c r="A356" s="4">
        <v>44953</v>
      </c>
      <c r="B356" s="13">
        <v>23078.728515999999</v>
      </c>
    </row>
    <row r="357" spans="1:2" x14ac:dyDescent="0.35">
      <c r="A357" s="4">
        <v>44952</v>
      </c>
      <c r="B357" s="13">
        <v>23032.777343999998</v>
      </c>
    </row>
    <row r="358" spans="1:2" x14ac:dyDescent="0.35">
      <c r="A358" s="4">
        <v>44951</v>
      </c>
      <c r="B358" s="13">
        <v>23117.859375</v>
      </c>
    </row>
    <row r="359" spans="1:2" x14ac:dyDescent="0.35">
      <c r="A359" s="4">
        <v>44950</v>
      </c>
      <c r="B359" s="13">
        <v>22636.46875</v>
      </c>
    </row>
    <row r="360" spans="1:2" x14ac:dyDescent="0.35">
      <c r="A360" s="4">
        <v>44949</v>
      </c>
      <c r="B360" s="13">
        <v>22934.431640999999</v>
      </c>
    </row>
    <row r="361" spans="1:2" x14ac:dyDescent="0.35">
      <c r="A361" s="4">
        <v>44948</v>
      </c>
      <c r="B361" s="13">
        <v>22720.416015999999</v>
      </c>
    </row>
    <row r="362" spans="1:2" x14ac:dyDescent="0.35">
      <c r="A362" s="4">
        <v>44947</v>
      </c>
      <c r="B362" s="13">
        <v>22777.625</v>
      </c>
    </row>
    <row r="363" spans="1:2" x14ac:dyDescent="0.35">
      <c r="A363" s="4">
        <v>44946</v>
      </c>
      <c r="B363" s="13">
        <v>22676.552734000001</v>
      </c>
    </row>
    <row r="364" spans="1:2" x14ac:dyDescent="0.35">
      <c r="A364" s="4">
        <v>44945</v>
      </c>
      <c r="B364" s="13">
        <v>21086.792968999998</v>
      </c>
    </row>
    <row r="365" spans="1:2" x14ac:dyDescent="0.35">
      <c r="A365" s="4">
        <v>44944</v>
      </c>
      <c r="B365" s="13">
        <v>20688.78125</v>
      </c>
    </row>
    <row r="366" spans="1:2" x14ac:dyDescent="0.35">
      <c r="A366" s="4">
        <v>44943</v>
      </c>
      <c r="B366" s="13">
        <v>21161.519531000002</v>
      </c>
    </row>
    <row r="367" spans="1:2" x14ac:dyDescent="0.35">
      <c r="A367" s="4">
        <v>44942</v>
      </c>
      <c r="B367" s="13">
        <v>21169.632813</v>
      </c>
    </row>
    <row r="368" spans="1:2" x14ac:dyDescent="0.35">
      <c r="A368" s="4">
        <v>44941</v>
      </c>
      <c r="B368" s="13">
        <v>20880.798827999999</v>
      </c>
    </row>
    <row r="369" spans="1:2" x14ac:dyDescent="0.35">
      <c r="A369" s="4">
        <v>44940</v>
      </c>
      <c r="B369" s="13">
        <v>20976.298827999999</v>
      </c>
    </row>
    <row r="370" spans="1:2" x14ac:dyDescent="0.35">
      <c r="A370" s="4">
        <v>44939</v>
      </c>
      <c r="B370" s="13">
        <v>19909.574218999998</v>
      </c>
    </row>
    <row r="371" spans="1:2" x14ac:dyDescent="0.35">
      <c r="A371" s="4">
        <v>44938</v>
      </c>
      <c r="B371" s="13">
        <v>18869.587890999999</v>
      </c>
    </row>
    <row r="372" spans="1:2" x14ac:dyDescent="0.35">
      <c r="A372" s="4">
        <v>44937</v>
      </c>
      <c r="B372" s="13">
        <v>17934.896484000001</v>
      </c>
    </row>
    <row r="373" spans="1:2" x14ac:dyDescent="0.35">
      <c r="A373" s="4">
        <v>44936</v>
      </c>
      <c r="B373" s="13">
        <v>17446.292968999998</v>
      </c>
    </row>
    <row r="374" spans="1:2" x14ac:dyDescent="0.35">
      <c r="A374" s="4">
        <v>44935</v>
      </c>
      <c r="B374" s="13">
        <v>17196.554688</v>
      </c>
    </row>
    <row r="375" spans="1:2" x14ac:dyDescent="0.35">
      <c r="A375" s="4">
        <v>44934</v>
      </c>
      <c r="B375" s="13">
        <v>17091.144531000002</v>
      </c>
    </row>
    <row r="376" spans="1:2" x14ac:dyDescent="0.35">
      <c r="A376" s="4">
        <v>44933</v>
      </c>
      <c r="B376" s="13">
        <v>16955.078125</v>
      </c>
    </row>
    <row r="377" spans="1:2" x14ac:dyDescent="0.35">
      <c r="A377" s="4">
        <v>44932</v>
      </c>
      <c r="B377" s="13">
        <v>16951.96875</v>
      </c>
    </row>
    <row r="378" spans="1:2" x14ac:dyDescent="0.35">
      <c r="A378" s="4">
        <v>44931</v>
      </c>
      <c r="B378" s="13">
        <v>16836.736327999999</v>
      </c>
    </row>
    <row r="379" spans="1:2" x14ac:dyDescent="0.35">
      <c r="A379" s="4">
        <v>44930</v>
      </c>
      <c r="B379" s="13">
        <v>16863.238281000002</v>
      </c>
    </row>
    <row r="380" spans="1:2" x14ac:dyDescent="0.35">
      <c r="A380" s="4">
        <v>44929</v>
      </c>
      <c r="B380" s="13">
        <v>16679.857422000001</v>
      </c>
    </row>
    <row r="381" spans="1:2" x14ac:dyDescent="0.35">
      <c r="A381" s="4">
        <v>44928</v>
      </c>
      <c r="B381" s="13">
        <v>16688.470702999999</v>
      </c>
    </row>
    <row r="382" spans="1:2" x14ac:dyDescent="0.35">
      <c r="A382" s="4">
        <v>44927</v>
      </c>
      <c r="B382" s="13">
        <v>16625.080077999999</v>
      </c>
    </row>
    <row r="383" spans="1:2" x14ac:dyDescent="0.35">
      <c r="A383" s="4">
        <v>44926</v>
      </c>
      <c r="B383" s="13">
        <v>16547.496093999998</v>
      </c>
    </row>
    <row r="384" spans="1:2" x14ac:dyDescent="0.35">
      <c r="A384" s="4">
        <v>44925</v>
      </c>
      <c r="B384" s="13">
        <v>16602.585938</v>
      </c>
    </row>
    <row r="385" spans="1:2" x14ac:dyDescent="0.35">
      <c r="A385" s="4">
        <v>44924</v>
      </c>
      <c r="B385" s="13">
        <v>16642.341797000001</v>
      </c>
    </row>
    <row r="386" spans="1:2" x14ac:dyDescent="0.35">
      <c r="A386" s="4">
        <v>44923</v>
      </c>
      <c r="B386" s="13">
        <v>16552.572265999999</v>
      </c>
    </row>
    <row r="387" spans="1:2" x14ac:dyDescent="0.35">
      <c r="A387" s="4">
        <v>44922</v>
      </c>
      <c r="B387" s="13">
        <v>16717.173827999999</v>
      </c>
    </row>
    <row r="388" spans="1:2" x14ac:dyDescent="0.35">
      <c r="A388" s="4">
        <v>44921</v>
      </c>
      <c r="B388" s="13">
        <v>16919.804688</v>
      </c>
    </row>
    <row r="389" spans="1:2" x14ac:dyDescent="0.35">
      <c r="A389" s="4">
        <v>44920</v>
      </c>
      <c r="B389" s="13">
        <v>16841.986327999999</v>
      </c>
    </row>
    <row r="390" spans="1:2" x14ac:dyDescent="0.35">
      <c r="A390" s="4">
        <v>44919</v>
      </c>
      <c r="B390" s="13">
        <v>16847.755859000001</v>
      </c>
    </row>
    <row r="391" spans="1:2" x14ac:dyDescent="0.35">
      <c r="A391" s="4">
        <v>44918</v>
      </c>
      <c r="B391" s="13">
        <v>16796.953125</v>
      </c>
    </row>
    <row r="392" spans="1:2" x14ac:dyDescent="0.35">
      <c r="A392" s="4">
        <v>44917</v>
      </c>
      <c r="B392" s="13">
        <v>16830.341797000001</v>
      </c>
    </row>
    <row r="393" spans="1:2" x14ac:dyDescent="0.35">
      <c r="A393" s="4">
        <v>44916</v>
      </c>
      <c r="B393" s="13">
        <v>16817.535156000002</v>
      </c>
    </row>
    <row r="394" spans="1:2" x14ac:dyDescent="0.35">
      <c r="A394" s="4">
        <v>44915</v>
      </c>
      <c r="B394" s="13">
        <v>16906.304688</v>
      </c>
    </row>
    <row r="395" spans="1:2" x14ac:dyDescent="0.35">
      <c r="A395" s="4">
        <v>44914</v>
      </c>
      <c r="B395" s="13">
        <v>16439.679688</v>
      </c>
    </row>
    <row r="396" spans="1:2" x14ac:dyDescent="0.35">
      <c r="A396" s="4">
        <v>44913</v>
      </c>
      <c r="B396" s="13">
        <v>16757.976563</v>
      </c>
    </row>
    <row r="397" spans="1:2" x14ac:dyDescent="0.35">
      <c r="A397" s="4">
        <v>44912</v>
      </c>
      <c r="B397" s="13">
        <v>16795.091797000001</v>
      </c>
    </row>
    <row r="398" spans="1:2" x14ac:dyDescent="0.35">
      <c r="A398" s="4">
        <v>44911</v>
      </c>
      <c r="B398" s="13">
        <v>16647.484375</v>
      </c>
    </row>
    <row r="399" spans="1:2" x14ac:dyDescent="0.35">
      <c r="A399" s="4">
        <v>44910</v>
      </c>
      <c r="B399" s="13">
        <v>17364.865234000001</v>
      </c>
    </row>
    <row r="400" spans="1:2" x14ac:dyDescent="0.35">
      <c r="A400" s="4">
        <v>44909</v>
      </c>
      <c r="B400" s="13">
        <v>17815.650390999999</v>
      </c>
    </row>
    <row r="401" spans="1:2" x14ac:dyDescent="0.35">
      <c r="A401" s="4">
        <v>44908</v>
      </c>
      <c r="B401" s="13">
        <v>17781.318359000001</v>
      </c>
    </row>
    <row r="402" spans="1:2" x14ac:dyDescent="0.35">
      <c r="A402" s="4">
        <v>44907</v>
      </c>
      <c r="B402" s="13">
        <v>17206.4375</v>
      </c>
    </row>
    <row r="403" spans="1:2" x14ac:dyDescent="0.35">
      <c r="A403" s="4">
        <v>44906</v>
      </c>
      <c r="B403" s="13">
        <v>17104.193359000001</v>
      </c>
    </row>
    <row r="404" spans="1:2" x14ac:dyDescent="0.35">
      <c r="A404" s="4">
        <v>44905</v>
      </c>
      <c r="B404" s="13">
        <v>17128.724609000001</v>
      </c>
    </row>
    <row r="405" spans="1:2" x14ac:dyDescent="0.35">
      <c r="A405" s="4">
        <v>44904</v>
      </c>
      <c r="B405" s="13">
        <v>17133.152343999998</v>
      </c>
    </row>
    <row r="406" spans="1:2" x14ac:dyDescent="0.35">
      <c r="A406" s="4">
        <v>44903</v>
      </c>
      <c r="B406" s="13">
        <v>17233.474609000001</v>
      </c>
    </row>
    <row r="407" spans="1:2" x14ac:dyDescent="0.35">
      <c r="A407" s="4">
        <v>44902</v>
      </c>
      <c r="B407" s="13">
        <v>16848.126952999999</v>
      </c>
    </row>
    <row r="408" spans="1:2" x14ac:dyDescent="0.35">
      <c r="A408" s="4">
        <v>44901</v>
      </c>
      <c r="B408" s="13">
        <v>17089.503906000002</v>
      </c>
    </row>
    <row r="409" spans="1:2" x14ac:dyDescent="0.35">
      <c r="A409" s="4">
        <v>44900</v>
      </c>
      <c r="B409" s="13">
        <v>16974.826172000001</v>
      </c>
    </row>
    <row r="410" spans="1:2" x14ac:dyDescent="0.35">
      <c r="A410" s="4">
        <v>44899</v>
      </c>
      <c r="B410" s="13">
        <v>17130.486327999999</v>
      </c>
    </row>
    <row r="411" spans="1:2" x14ac:dyDescent="0.35">
      <c r="A411" s="10">
        <v>44898</v>
      </c>
      <c r="B411" s="10">
        <v>16908.236327999999</v>
      </c>
    </row>
    <row r="412" spans="1:2" x14ac:dyDescent="0.35">
      <c r="A412" s="10">
        <v>44897</v>
      </c>
      <c r="B412" s="10">
        <v>17088.660156000002</v>
      </c>
    </row>
    <row r="413" spans="1:2" x14ac:dyDescent="0.35">
      <c r="A413" s="10">
        <v>44896</v>
      </c>
      <c r="B413" s="10">
        <v>16967.132813</v>
      </c>
    </row>
    <row r="414" spans="1:2" x14ac:dyDescent="0.35">
      <c r="A414" s="10">
        <v>44895</v>
      </c>
      <c r="B414" s="10">
        <v>17168.566406000002</v>
      </c>
    </row>
    <row r="415" spans="1:2" x14ac:dyDescent="0.35">
      <c r="A415" s="10">
        <v>44894</v>
      </c>
      <c r="B415" s="10">
        <v>16444.982422000001</v>
      </c>
    </row>
    <row r="416" spans="1:2" x14ac:dyDescent="0.35">
      <c r="A416" s="10">
        <v>44893</v>
      </c>
      <c r="B416" s="10">
        <v>16217.322265999999</v>
      </c>
    </row>
    <row r="417" spans="1:2" x14ac:dyDescent="0.35">
      <c r="A417" s="10">
        <v>44892</v>
      </c>
      <c r="B417" s="10">
        <v>16444.626952999999</v>
      </c>
    </row>
    <row r="418" spans="1:2" x14ac:dyDescent="0.35">
      <c r="A418" s="10">
        <v>44891</v>
      </c>
      <c r="B418" s="10">
        <v>16464.28125</v>
      </c>
    </row>
    <row r="419" spans="1:2" x14ac:dyDescent="0.35">
      <c r="A419" s="10">
        <v>44890</v>
      </c>
      <c r="B419" s="10">
        <v>16521.841797000001</v>
      </c>
    </row>
    <row r="420" spans="1:2" x14ac:dyDescent="0.35">
      <c r="A420" s="10">
        <v>44889</v>
      </c>
      <c r="B420" s="10">
        <v>16604.464843999998</v>
      </c>
    </row>
    <row r="421" spans="1:2" x14ac:dyDescent="0.35">
      <c r="A421" s="10">
        <v>44888</v>
      </c>
      <c r="B421" s="10">
        <v>16610.707031000002</v>
      </c>
    </row>
    <row r="422" spans="1:2" x14ac:dyDescent="0.35">
      <c r="A422" s="10">
        <v>44887</v>
      </c>
      <c r="B422" s="10">
        <v>16189.769531</v>
      </c>
    </row>
    <row r="423" spans="1:2" x14ac:dyDescent="0.35">
      <c r="A423" s="10">
        <v>44886</v>
      </c>
      <c r="B423" s="10">
        <v>15787.284180000001</v>
      </c>
    </row>
    <row r="424" spans="1:2" x14ac:dyDescent="0.35">
      <c r="A424" s="10">
        <v>44885</v>
      </c>
      <c r="B424" s="10">
        <v>16291.832031</v>
      </c>
    </row>
    <row r="425" spans="1:2" x14ac:dyDescent="0.35">
      <c r="A425" s="10">
        <v>44884</v>
      </c>
      <c r="B425" s="10">
        <v>16711.546875</v>
      </c>
    </row>
    <row r="426" spans="1:2" x14ac:dyDescent="0.35">
      <c r="A426" s="10">
        <v>44883</v>
      </c>
      <c r="B426" s="10">
        <v>16697.777343999998</v>
      </c>
    </row>
    <row r="427" spans="1:2" x14ac:dyDescent="0.35">
      <c r="A427" s="10">
        <v>44882</v>
      </c>
      <c r="B427" s="10">
        <v>16687.517577999999</v>
      </c>
    </row>
    <row r="428" spans="1:2" x14ac:dyDescent="0.35">
      <c r="A428" s="10">
        <v>44881</v>
      </c>
      <c r="B428" s="10">
        <v>16669.439452999999</v>
      </c>
    </row>
    <row r="429" spans="1:2" x14ac:dyDescent="0.35">
      <c r="A429" s="10">
        <v>44880</v>
      </c>
      <c r="B429" s="10">
        <v>16884.613281000002</v>
      </c>
    </row>
    <row r="430" spans="1:2" x14ac:dyDescent="0.35">
      <c r="A430" s="10">
        <v>44879</v>
      </c>
      <c r="B430" s="10">
        <v>16618.199218999998</v>
      </c>
    </row>
    <row r="431" spans="1:2" x14ac:dyDescent="0.35">
      <c r="A431" s="10">
        <v>44878</v>
      </c>
      <c r="B431" s="10">
        <v>16353.365234000001</v>
      </c>
    </row>
    <row r="432" spans="1:2" x14ac:dyDescent="0.35">
      <c r="A432" s="10">
        <v>44877</v>
      </c>
      <c r="B432" s="10">
        <v>16799.185547000001</v>
      </c>
    </row>
    <row r="433" spans="1:2" x14ac:dyDescent="0.35">
      <c r="A433" s="10">
        <v>44876</v>
      </c>
      <c r="B433" s="10">
        <v>17034.292968999998</v>
      </c>
    </row>
    <row r="434" spans="1:2" x14ac:dyDescent="0.35">
      <c r="A434" s="10">
        <v>44875</v>
      </c>
      <c r="B434" s="10">
        <v>17586.771484000001</v>
      </c>
    </row>
    <row r="435" spans="1:2" x14ac:dyDescent="0.35">
      <c r="A435" s="10">
        <v>44874</v>
      </c>
      <c r="B435" s="10">
        <v>15880.780273</v>
      </c>
    </row>
    <row r="436" spans="1:2" x14ac:dyDescent="0.35">
      <c r="A436" s="10">
        <v>44873</v>
      </c>
      <c r="B436" s="10">
        <v>18541.271484000001</v>
      </c>
    </row>
    <row r="437" spans="1:2" x14ac:dyDescent="0.35">
      <c r="A437" s="10">
        <v>44872</v>
      </c>
      <c r="B437" s="10">
        <v>20602.816406000002</v>
      </c>
    </row>
    <row r="438" spans="1:2" x14ac:dyDescent="0.35">
      <c r="A438" s="10">
        <v>44871</v>
      </c>
      <c r="B438" s="10">
        <v>20926.486327999999</v>
      </c>
    </row>
    <row r="439" spans="1:2" x14ac:dyDescent="0.35">
      <c r="A439" s="10">
        <v>44870</v>
      </c>
      <c r="B439" s="10">
        <v>21282.691406000002</v>
      </c>
    </row>
    <row r="440" spans="1:2" x14ac:dyDescent="0.35">
      <c r="A440" s="10">
        <v>44869</v>
      </c>
      <c r="B440" s="10">
        <v>21147.230468999998</v>
      </c>
    </row>
    <row r="441" spans="1:2" x14ac:dyDescent="0.35">
      <c r="A441" s="10">
        <v>44868</v>
      </c>
      <c r="B441" s="10">
        <v>20209.988281000002</v>
      </c>
    </row>
    <row r="442" spans="1:2" x14ac:dyDescent="0.35">
      <c r="A442" s="10">
        <v>44867</v>
      </c>
      <c r="B442" s="10">
        <v>20159.503906000002</v>
      </c>
    </row>
    <row r="443" spans="1:2" x14ac:dyDescent="0.35">
      <c r="A443" s="10">
        <v>44866</v>
      </c>
      <c r="B443" s="10">
        <v>20485.273438</v>
      </c>
    </row>
    <row r="444" spans="1:2" x14ac:dyDescent="0.35">
      <c r="A444" s="10">
        <v>44865</v>
      </c>
      <c r="B444" s="10">
        <v>20495.773438</v>
      </c>
    </row>
    <row r="445" spans="1:2" x14ac:dyDescent="0.35">
      <c r="A445" s="10">
        <v>44864</v>
      </c>
      <c r="B445" s="10">
        <v>20635.603515999999</v>
      </c>
    </row>
    <row r="446" spans="1:2" x14ac:dyDescent="0.35">
      <c r="A446" s="10">
        <v>44863</v>
      </c>
      <c r="B446" s="10">
        <v>20818.476563</v>
      </c>
    </row>
    <row r="447" spans="1:2" x14ac:dyDescent="0.35">
      <c r="A447" s="10">
        <v>44862</v>
      </c>
      <c r="B447" s="10">
        <v>20595.351563</v>
      </c>
    </row>
    <row r="448" spans="1:2" x14ac:dyDescent="0.35">
      <c r="A448" s="10">
        <v>44861</v>
      </c>
      <c r="B448" s="10">
        <v>20285.835938</v>
      </c>
    </row>
    <row r="449" spans="1:2" x14ac:dyDescent="0.35">
      <c r="A449" s="10">
        <v>44860</v>
      </c>
      <c r="B449" s="10">
        <v>20770.441406000002</v>
      </c>
    </row>
    <row r="450" spans="1:2" x14ac:dyDescent="0.35">
      <c r="A450" s="10">
        <v>44859</v>
      </c>
      <c r="B450" s="10">
        <v>20095.857422000001</v>
      </c>
    </row>
    <row r="451" spans="1:2" x14ac:dyDescent="0.35">
      <c r="A451" s="10">
        <v>44858</v>
      </c>
      <c r="B451" s="10">
        <v>19345.572265999999</v>
      </c>
    </row>
    <row r="452" spans="1:2" x14ac:dyDescent="0.35">
      <c r="A452" s="10">
        <v>44857</v>
      </c>
      <c r="B452" s="10">
        <v>19567.007813</v>
      </c>
    </row>
    <row r="453" spans="1:2" x14ac:dyDescent="0.35">
      <c r="A453" s="10">
        <v>44856</v>
      </c>
      <c r="B453" s="10">
        <v>19208.189452999999</v>
      </c>
    </row>
    <row r="454" spans="1:2" x14ac:dyDescent="0.35">
      <c r="A454" s="10">
        <v>44855</v>
      </c>
      <c r="B454" s="10">
        <v>19172.46875</v>
      </c>
    </row>
    <row r="455" spans="1:2" x14ac:dyDescent="0.35">
      <c r="A455" s="10">
        <v>44854</v>
      </c>
      <c r="B455" s="10">
        <v>19053.740234000001</v>
      </c>
    </row>
    <row r="456" spans="1:2" x14ac:dyDescent="0.35">
      <c r="A456" s="10">
        <v>44853</v>
      </c>
      <c r="B456" s="10">
        <v>19139.535156000002</v>
      </c>
    </row>
    <row r="457" spans="1:2" x14ac:dyDescent="0.35">
      <c r="A457" s="10">
        <v>44852</v>
      </c>
      <c r="B457" s="10">
        <v>19334.416015999999</v>
      </c>
    </row>
    <row r="458" spans="1:2" x14ac:dyDescent="0.35">
      <c r="A458" s="10">
        <v>44851</v>
      </c>
      <c r="B458" s="10">
        <v>19550.757813</v>
      </c>
    </row>
    <row r="459" spans="1:2" x14ac:dyDescent="0.35">
      <c r="A459" s="10">
        <v>44850</v>
      </c>
      <c r="B459" s="10">
        <v>19268.09375</v>
      </c>
    </row>
    <row r="460" spans="1:2" x14ac:dyDescent="0.35">
      <c r="A460" s="10">
        <v>44849</v>
      </c>
      <c r="B460" s="10">
        <v>19067.634765999999</v>
      </c>
    </row>
    <row r="461" spans="1:2" x14ac:dyDescent="0.35">
      <c r="A461" s="10">
        <v>44848</v>
      </c>
      <c r="B461" s="10">
        <v>19185.65625</v>
      </c>
    </row>
    <row r="462" spans="1:2" x14ac:dyDescent="0.35">
      <c r="A462" s="10">
        <v>44847</v>
      </c>
      <c r="B462" s="10">
        <v>19382.904297000001</v>
      </c>
    </row>
    <row r="463" spans="1:2" x14ac:dyDescent="0.35">
      <c r="A463" s="10">
        <v>44846</v>
      </c>
      <c r="B463" s="10">
        <v>19157.445313</v>
      </c>
    </row>
    <row r="464" spans="1:2" x14ac:dyDescent="0.35">
      <c r="A464" s="10">
        <v>44845</v>
      </c>
      <c r="B464" s="10">
        <v>19051.417968999998</v>
      </c>
    </row>
    <row r="465" spans="1:2" x14ac:dyDescent="0.35">
      <c r="A465" s="10">
        <v>44844</v>
      </c>
      <c r="B465" s="10">
        <v>19141.484375</v>
      </c>
    </row>
    <row r="466" spans="1:2" x14ac:dyDescent="0.35">
      <c r="A466" s="10">
        <v>44843</v>
      </c>
      <c r="B466" s="10">
        <v>19446.425781000002</v>
      </c>
    </row>
    <row r="467" spans="1:2" x14ac:dyDescent="0.35">
      <c r="A467" s="10">
        <v>44842</v>
      </c>
      <c r="B467" s="10">
        <v>19416.568359000001</v>
      </c>
    </row>
    <row r="468" spans="1:2" x14ac:dyDescent="0.35">
      <c r="A468" s="10">
        <v>44841</v>
      </c>
      <c r="B468" s="10">
        <v>19546.849609000001</v>
      </c>
    </row>
    <row r="469" spans="1:2" x14ac:dyDescent="0.35">
      <c r="A469" s="10">
        <v>44840</v>
      </c>
      <c r="B469" s="10">
        <v>19955.443359000001</v>
      </c>
    </row>
    <row r="470" spans="1:2" x14ac:dyDescent="0.35">
      <c r="A470" s="10">
        <v>44839</v>
      </c>
      <c r="B470" s="10">
        <v>20160.716797000001</v>
      </c>
    </row>
    <row r="471" spans="1:2" x14ac:dyDescent="0.35">
      <c r="A471" s="10">
        <v>44838</v>
      </c>
      <c r="B471" s="10">
        <v>20336.84375</v>
      </c>
    </row>
    <row r="472" spans="1:2" x14ac:dyDescent="0.35">
      <c r="A472" s="10">
        <v>44837</v>
      </c>
      <c r="B472" s="10">
        <v>19623.580077999999</v>
      </c>
    </row>
    <row r="473" spans="1:2" x14ac:dyDescent="0.35">
      <c r="A473" s="10">
        <v>44836</v>
      </c>
      <c r="B473" s="10">
        <v>19044.107422000001</v>
      </c>
    </row>
    <row r="474" spans="1:2" x14ac:dyDescent="0.35">
      <c r="A474" s="10">
        <v>44835</v>
      </c>
      <c r="B474" s="10">
        <v>19312.095702999999</v>
      </c>
    </row>
    <row r="475" spans="1:2" x14ac:dyDescent="0.35">
      <c r="A475" s="10">
        <v>44834</v>
      </c>
      <c r="B475" s="10">
        <v>19431.789063</v>
      </c>
    </row>
    <row r="476" spans="1:2" x14ac:dyDescent="0.35">
      <c r="A476" s="10">
        <v>44833</v>
      </c>
      <c r="B476" s="10">
        <v>19573.050781000002</v>
      </c>
    </row>
    <row r="477" spans="1:2" x14ac:dyDescent="0.35">
      <c r="A477" s="10">
        <v>44832</v>
      </c>
      <c r="B477" s="10">
        <v>19426.720702999999</v>
      </c>
    </row>
    <row r="478" spans="1:2" x14ac:dyDescent="0.35">
      <c r="A478" s="10">
        <v>44831</v>
      </c>
      <c r="B478" s="10">
        <v>19110.546875</v>
      </c>
    </row>
    <row r="479" spans="1:2" x14ac:dyDescent="0.35">
      <c r="A479" s="10">
        <v>44830</v>
      </c>
      <c r="B479" s="10">
        <v>19222.671875</v>
      </c>
    </row>
    <row r="480" spans="1:2" x14ac:dyDescent="0.35">
      <c r="A480" s="10">
        <v>44829</v>
      </c>
      <c r="B480" s="10">
        <v>18802.097656000002</v>
      </c>
    </row>
    <row r="481" spans="1:2" x14ac:dyDescent="0.35">
      <c r="A481" s="10">
        <v>44828</v>
      </c>
      <c r="B481" s="10">
        <v>18937.011718999998</v>
      </c>
    </row>
    <row r="482" spans="1:2" x14ac:dyDescent="0.35">
      <c r="A482" s="10">
        <v>44827</v>
      </c>
      <c r="B482" s="10">
        <v>19297.638672000001</v>
      </c>
    </row>
    <row r="483" spans="1:2" x14ac:dyDescent="0.35">
      <c r="A483" s="10">
        <v>44826</v>
      </c>
      <c r="B483" s="10">
        <v>19413.550781000002</v>
      </c>
    </row>
    <row r="484" spans="1:2" x14ac:dyDescent="0.35">
      <c r="A484" s="10">
        <v>44825</v>
      </c>
      <c r="B484" s="10">
        <v>18547.400390999999</v>
      </c>
    </row>
    <row r="485" spans="1:2" x14ac:dyDescent="0.35">
      <c r="A485" s="10">
        <v>44824</v>
      </c>
      <c r="B485" s="10">
        <v>18890.789063</v>
      </c>
    </row>
    <row r="486" spans="1:2" x14ac:dyDescent="0.35">
      <c r="A486" s="10">
        <v>44823</v>
      </c>
      <c r="B486" s="10">
        <v>19544.128906000002</v>
      </c>
    </row>
    <row r="487" spans="1:2" x14ac:dyDescent="0.35">
      <c r="A487" s="10">
        <v>44822</v>
      </c>
      <c r="B487" s="10">
        <v>19419.505859000001</v>
      </c>
    </row>
    <row r="488" spans="1:2" x14ac:dyDescent="0.35">
      <c r="A488" s="10">
        <v>44821</v>
      </c>
      <c r="B488" s="10">
        <v>20127.576172000001</v>
      </c>
    </row>
    <row r="489" spans="1:2" x14ac:dyDescent="0.35">
      <c r="A489" s="10">
        <v>44820</v>
      </c>
      <c r="B489" s="10">
        <v>19772.583984000001</v>
      </c>
    </row>
    <row r="490" spans="1:2" x14ac:dyDescent="0.35">
      <c r="A490" s="10">
        <v>44819</v>
      </c>
      <c r="B490" s="10">
        <v>19701.210938</v>
      </c>
    </row>
    <row r="491" spans="1:2" x14ac:dyDescent="0.35">
      <c r="A491" s="10">
        <v>44818</v>
      </c>
      <c r="B491" s="10">
        <v>20241.089843999998</v>
      </c>
    </row>
    <row r="492" spans="1:2" x14ac:dyDescent="0.35">
      <c r="A492" s="10">
        <v>44817</v>
      </c>
      <c r="B492" s="10">
        <v>20296.707031000002</v>
      </c>
    </row>
    <row r="493" spans="1:2" x14ac:dyDescent="0.35">
      <c r="A493" s="10">
        <v>44816</v>
      </c>
      <c r="B493" s="10">
        <v>22370.449218999998</v>
      </c>
    </row>
    <row r="494" spans="1:2" x14ac:dyDescent="0.35">
      <c r="A494" s="10">
        <v>44815</v>
      </c>
      <c r="B494" s="10">
        <v>21769.255859000001</v>
      </c>
    </row>
    <row r="495" spans="1:2" x14ac:dyDescent="0.35">
      <c r="A495" s="10">
        <v>44814</v>
      </c>
      <c r="B495" s="10">
        <v>21680.539063</v>
      </c>
    </row>
    <row r="496" spans="1:2" x14ac:dyDescent="0.35">
      <c r="A496" s="10">
        <v>44813</v>
      </c>
      <c r="B496" s="10">
        <v>21381.152343999998</v>
      </c>
    </row>
    <row r="497" spans="1:2" x14ac:dyDescent="0.35">
      <c r="A497" s="10">
        <v>44812</v>
      </c>
      <c r="B497" s="10">
        <v>19329.833984000001</v>
      </c>
    </row>
    <row r="498" spans="1:2" x14ac:dyDescent="0.35">
      <c r="A498" s="10">
        <v>44811</v>
      </c>
      <c r="B498" s="10">
        <v>19290.324218999998</v>
      </c>
    </row>
    <row r="499" spans="1:2" x14ac:dyDescent="0.35">
      <c r="A499" s="10">
        <v>44810</v>
      </c>
      <c r="B499" s="10">
        <v>18837.667968999998</v>
      </c>
    </row>
    <row r="500" spans="1:2" x14ac:dyDescent="0.35">
      <c r="A500" s="10">
        <v>44809</v>
      </c>
      <c r="B500" s="10">
        <v>19812.371093999998</v>
      </c>
    </row>
    <row r="501" spans="1:2" x14ac:dyDescent="0.35">
      <c r="A501" s="10">
        <v>44808</v>
      </c>
      <c r="B501" s="10">
        <v>19986.712890999999</v>
      </c>
    </row>
    <row r="502" spans="1:2" x14ac:dyDescent="0.35">
      <c r="A502" s="10">
        <v>44807</v>
      </c>
      <c r="B502" s="10">
        <v>19832.087890999999</v>
      </c>
    </row>
    <row r="503" spans="1:2" x14ac:dyDescent="0.35">
      <c r="A503" s="10">
        <v>44806</v>
      </c>
      <c r="B503" s="10">
        <v>19969.771484000001</v>
      </c>
    </row>
    <row r="504" spans="1:2" x14ac:dyDescent="0.35">
      <c r="A504" s="10">
        <v>44805</v>
      </c>
      <c r="B504" s="10">
        <v>20127.140625</v>
      </c>
    </row>
    <row r="505" spans="1:2" x14ac:dyDescent="0.35">
      <c r="A505" s="10">
        <v>44804</v>
      </c>
      <c r="B505" s="10">
        <v>20049.763672000001</v>
      </c>
    </row>
    <row r="506" spans="1:2" x14ac:dyDescent="0.35">
      <c r="A506" s="10">
        <v>44803</v>
      </c>
      <c r="B506" s="10">
        <v>19796.808593999998</v>
      </c>
    </row>
    <row r="507" spans="1:2" x14ac:dyDescent="0.35">
      <c r="A507" s="10">
        <v>44802</v>
      </c>
      <c r="B507" s="10">
        <v>20297.994140999999</v>
      </c>
    </row>
    <row r="508" spans="1:2" x14ac:dyDescent="0.35">
      <c r="A508" s="10">
        <v>44801</v>
      </c>
      <c r="B508" s="10">
        <v>19616.814452999999</v>
      </c>
    </row>
    <row r="509" spans="1:2" x14ac:dyDescent="0.35">
      <c r="A509" s="10">
        <v>44800</v>
      </c>
      <c r="B509" s="10">
        <v>20041.738281000002</v>
      </c>
    </row>
    <row r="510" spans="1:2" x14ac:dyDescent="0.35">
      <c r="A510" s="10">
        <v>44799</v>
      </c>
      <c r="B510" s="10">
        <v>20260.019531000002</v>
      </c>
    </row>
    <row r="511" spans="1:2" x14ac:dyDescent="0.35">
      <c r="A511" s="10">
        <v>44798</v>
      </c>
      <c r="B511" s="10">
        <v>21600.904297000001</v>
      </c>
    </row>
    <row r="512" spans="1:2" x14ac:dyDescent="0.35">
      <c r="A512" s="10">
        <v>44797</v>
      </c>
      <c r="B512" s="10">
        <v>21395.019531000002</v>
      </c>
    </row>
    <row r="513" spans="1:2" x14ac:dyDescent="0.35">
      <c r="A513" s="10">
        <v>44796</v>
      </c>
      <c r="B513" s="10">
        <v>21528.087890999999</v>
      </c>
    </row>
    <row r="514" spans="1:2" x14ac:dyDescent="0.35">
      <c r="A514" s="10">
        <v>44795</v>
      </c>
      <c r="B514" s="10">
        <v>21398.908202999999</v>
      </c>
    </row>
    <row r="515" spans="1:2" x14ac:dyDescent="0.35">
      <c r="A515" s="10">
        <v>44794</v>
      </c>
      <c r="B515" s="10">
        <v>21534.121093999998</v>
      </c>
    </row>
    <row r="516" spans="1:2" x14ac:dyDescent="0.35">
      <c r="A516" s="10">
        <v>44793</v>
      </c>
      <c r="B516" s="10">
        <v>21166.060547000001</v>
      </c>
    </row>
    <row r="517" spans="1:2" x14ac:dyDescent="0.35">
      <c r="A517" s="10">
        <v>44792</v>
      </c>
      <c r="B517" s="10">
        <v>20877.552734000001</v>
      </c>
    </row>
    <row r="518" spans="1:2" x14ac:dyDescent="0.35">
      <c r="A518" s="10">
        <v>44791</v>
      </c>
      <c r="B518" s="10">
        <v>23212.738281000002</v>
      </c>
    </row>
    <row r="519" spans="1:2" x14ac:dyDescent="0.35">
      <c r="A519" s="10">
        <v>44790</v>
      </c>
      <c r="B519" s="10">
        <v>23335.998047000001</v>
      </c>
    </row>
    <row r="520" spans="1:2" x14ac:dyDescent="0.35">
      <c r="A520" s="10">
        <v>44789</v>
      </c>
      <c r="B520" s="10">
        <v>23883.291015999999</v>
      </c>
    </row>
    <row r="521" spans="1:2" x14ac:dyDescent="0.35">
      <c r="A521" s="10">
        <v>44788</v>
      </c>
      <c r="B521" s="10">
        <v>24136.972656000002</v>
      </c>
    </row>
    <row r="522" spans="1:2" x14ac:dyDescent="0.35">
      <c r="A522" s="10">
        <v>44787</v>
      </c>
      <c r="B522" s="10">
        <v>24319.333984000001</v>
      </c>
    </row>
    <row r="523" spans="1:2" x14ac:dyDescent="0.35">
      <c r="A523" s="10">
        <v>44786</v>
      </c>
      <c r="B523" s="10">
        <v>24424.068359000001</v>
      </c>
    </row>
    <row r="524" spans="1:2" x14ac:dyDescent="0.35">
      <c r="A524" s="10">
        <v>44785</v>
      </c>
      <c r="B524" s="10">
        <v>24402.818359000001</v>
      </c>
    </row>
    <row r="525" spans="1:2" x14ac:dyDescent="0.35">
      <c r="A525" s="10">
        <v>44784</v>
      </c>
      <c r="B525" s="10">
        <v>23957.529297000001</v>
      </c>
    </row>
    <row r="526" spans="1:2" x14ac:dyDescent="0.35">
      <c r="A526" s="10">
        <v>44783</v>
      </c>
      <c r="B526" s="10">
        <v>23947.642577999999</v>
      </c>
    </row>
    <row r="527" spans="1:2" x14ac:dyDescent="0.35">
      <c r="A527" s="10">
        <v>44782</v>
      </c>
      <c r="B527" s="10">
        <v>23164.318359000001</v>
      </c>
    </row>
    <row r="528" spans="1:2" x14ac:dyDescent="0.35">
      <c r="A528" s="10">
        <v>44781</v>
      </c>
      <c r="B528" s="10">
        <v>23809.486327999999</v>
      </c>
    </row>
    <row r="529" spans="1:2" x14ac:dyDescent="0.35">
      <c r="A529" s="10">
        <v>44780</v>
      </c>
      <c r="B529" s="10">
        <v>23175.890625</v>
      </c>
    </row>
    <row r="530" spans="1:2" x14ac:dyDescent="0.35">
      <c r="A530" s="10">
        <v>44779</v>
      </c>
      <c r="B530" s="10">
        <v>22961.279297000001</v>
      </c>
    </row>
    <row r="531" spans="1:2" x14ac:dyDescent="0.35">
      <c r="A531" s="10">
        <v>44778</v>
      </c>
      <c r="B531" s="10">
        <v>23289.314452999999</v>
      </c>
    </row>
    <row r="532" spans="1:2" x14ac:dyDescent="0.35">
      <c r="A532" s="10">
        <v>44777</v>
      </c>
      <c r="B532" s="10">
        <v>22630.957031000002</v>
      </c>
    </row>
    <row r="533" spans="1:2" x14ac:dyDescent="0.35">
      <c r="A533" s="10">
        <v>44776</v>
      </c>
      <c r="B533" s="10">
        <v>22846.507813</v>
      </c>
    </row>
    <row r="534" spans="1:2" x14ac:dyDescent="0.35">
      <c r="A534" s="10">
        <v>44775</v>
      </c>
      <c r="B534" s="10">
        <v>22978.117188</v>
      </c>
    </row>
    <row r="535" spans="1:2" x14ac:dyDescent="0.35">
      <c r="A535" s="10">
        <v>44774</v>
      </c>
      <c r="B535" s="10">
        <v>23314.199218999998</v>
      </c>
    </row>
    <row r="536" spans="1:2" x14ac:dyDescent="0.35">
      <c r="A536" s="10">
        <v>44773</v>
      </c>
      <c r="B536" s="10">
        <v>23336.896484000001</v>
      </c>
    </row>
    <row r="537" spans="1:2" x14ac:dyDescent="0.35">
      <c r="A537" s="10">
        <v>44772</v>
      </c>
      <c r="B537" s="10">
        <v>23656.207031000002</v>
      </c>
    </row>
    <row r="538" spans="1:2" x14ac:dyDescent="0.35">
      <c r="A538" s="10">
        <v>44771</v>
      </c>
      <c r="B538" s="10">
        <v>23804.632813</v>
      </c>
    </row>
    <row r="539" spans="1:2" x14ac:dyDescent="0.35">
      <c r="A539" s="10">
        <v>44770</v>
      </c>
      <c r="B539" s="10">
        <v>23843.886718999998</v>
      </c>
    </row>
    <row r="540" spans="1:2" x14ac:dyDescent="0.35">
      <c r="A540" s="10">
        <v>44769</v>
      </c>
      <c r="B540" s="10">
        <v>22930.548827999999</v>
      </c>
    </row>
    <row r="541" spans="1:2" x14ac:dyDescent="0.35">
      <c r="A541" s="10">
        <v>44768</v>
      </c>
      <c r="B541" s="10">
        <v>21239.753906000002</v>
      </c>
    </row>
    <row r="542" spans="1:2" x14ac:dyDescent="0.35">
      <c r="A542" s="10">
        <v>44767</v>
      </c>
      <c r="B542" s="10">
        <v>21361.701172000001</v>
      </c>
    </row>
    <row r="543" spans="1:2" x14ac:dyDescent="0.35">
      <c r="A543" s="10">
        <v>44766</v>
      </c>
      <c r="B543" s="10">
        <v>22609.164063</v>
      </c>
    </row>
    <row r="544" spans="1:2" x14ac:dyDescent="0.35">
      <c r="A544" s="10">
        <v>44765</v>
      </c>
      <c r="B544" s="10">
        <v>22465.478515999999</v>
      </c>
    </row>
    <row r="545" spans="1:2" x14ac:dyDescent="0.35">
      <c r="A545" s="10">
        <v>44764</v>
      </c>
      <c r="B545" s="10">
        <v>22714.978515999999</v>
      </c>
    </row>
    <row r="546" spans="1:2" x14ac:dyDescent="0.35">
      <c r="A546" s="10">
        <v>44763</v>
      </c>
      <c r="B546" s="10">
        <v>23164.628906000002</v>
      </c>
    </row>
    <row r="547" spans="1:2" x14ac:dyDescent="0.35">
      <c r="A547" s="10">
        <v>44762</v>
      </c>
      <c r="B547" s="10">
        <v>23231.732422000001</v>
      </c>
    </row>
    <row r="548" spans="1:2" x14ac:dyDescent="0.35">
      <c r="A548" s="10">
        <v>44761</v>
      </c>
      <c r="B548" s="10">
        <v>23389.433593999998</v>
      </c>
    </row>
    <row r="549" spans="1:2" x14ac:dyDescent="0.35">
      <c r="A549" s="10">
        <v>44760</v>
      </c>
      <c r="B549" s="10">
        <v>22485.689452999999</v>
      </c>
    </row>
    <row r="550" spans="1:2" x14ac:dyDescent="0.35">
      <c r="A550" s="10">
        <v>44759</v>
      </c>
      <c r="B550" s="10">
        <v>20779.34375</v>
      </c>
    </row>
    <row r="551" spans="1:2" x14ac:dyDescent="0.35">
      <c r="A551" s="10">
        <v>44758</v>
      </c>
      <c r="B551" s="10">
        <v>21190.316406000002</v>
      </c>
    </row>
    <row r="552" spans="1:2" x14ac:dyDescent="0.35">
      <c r="A552" s="10">
        <v>44757</v>
      </c>
      <c r="B552" s="10">
        <v>20836.328125</v>
      </c>
    </row>
    <row r="553" spans="1:2" x14ac:dyDescent="0.35">
      <c r="A553" s="10">
        <v>44756</v>
      </c>
      <c r="B553" s="10">
        <v>20569.919922000001</v>
      </c>
    </row>
    <row r="554" spans="1:2" x14ac:dyDescent="0.35">
      <c r="A554" s="10">
        <v>44755</v>
      </c>
      <c r="B554" s="10">
        <v>20212.074218999998</v>
      </c>
    </row>
    <row r="555" spans="1:2" x14ac:dyDescent="0.35">
      <c r="A555" s="10">
        <v>44754</v>
      </c>
      <c r="B555" s="10">
        <v>19323.914063</v>
      </c>
    </row>
    <row r="556" spans="1:2" x14ac:dyDescent="0.35">
      <c r="A556" s="10">
        <v>44753</v>
      </c>
      <c r="B556" s="10">
        <v>19970.556640999999</v>
      </c>
    </row>
    <row r="557" spans="1:2" x14ac:dyDescent="0.35">
      <c r="A557" s="10">
        <v>44752</v>
      </c>
      <c r="B557" s="10">
        <v>20860.449218999998</v>
      </c>
    </row>
    <row r="558" spans="1:2" x14ac:dyDescent="0.35">
      <c r="A558" s="10">
        <v>44751</v>
      </c>
      <c r="B558" s="10">
        <v>21592.207031000002</v>
      </c>
    </row>
    <row r="559" spans="1:2" x14ac:dyDescent="0.35">
      <c r="A559" s="10">
        <v>44750</v>
      </c>
      <c r="B559" s="10">
        <v>21731.117188</v>
      </c>
    </row>
    <row r="560" spans="1:2" x14ac:dyDescent="0.35">
      <c r="A560" s="10">
        <v>44749</v>
      </c>
      <c r="B560" s="10">
        <v>21637.587890999999</v>
      </c>
    </row>
    <row r="561" spans="1:2" x14ac:dyDescent="0.35">
      <c r="A561" s="10">
        <v>44748</v>
      </c>
      <c r="B561" s="10">
        <v>20548.246093999998</v>
      </c>
    </row>
    <row r="562" spans="1:2" x14ac:dyDescent="0.35">
      <c r="A562" s="10">
        <v>44747</v>
      </c>
      <c r="B562" s="10">
        <v>20190.115234000001</v>
      </c>
    </row>
    <row r="563" spans="1:2" x14ac:dyDescent="0.35">
      <c r="A563" s="10">
        <v>44746</v>
      </c>
      <c r="B563" s="10">
        <v>20231.261718999998</v>
      </c>
    </row>
    <row r="564" spans="1:2" x14ac:dyDescent="0.35">
      <c r="A564" s="10">
        <v>44745</v>
      </c>
      <c r="B564" s="10">
        <v>19297.076172000001</v>
      </c>
    </row>
    <row r="565" spans="1:2" x14ac:dyDescent="0.35">
      <c r="A565" s="10">
        <v>44744</v>
      </c>
      <c r="B565" s="10">
        <v>19242.255859000001</v>
      </c>
    </row>
    <row r="566" spans="1:2" x14ac:dyDescent="0.35">
      <c r="A566" s="10">
        <v>44743</v>
      </c>
      <c r="B566" s="10">
        <v>19269.367188</v>
      </c>
    </row>
    <row r="567" spans="1:2" x14ac:dyDescent="0.35">
      <c r="A567" s="10">
        <v>44742</v>
      </c>
      <c r="B567" s="10">
        <v>19784.726563</v>
      </c>
    </row>
    <row r="568" spans="1:2" x14ac:dyDescent="0.35">
      <c r="A568" s="10">
        <v>44741</v>
      </c>
      <c r="B568" s="10">
        <v>20104.023438</v>
      </c>
    </row>
    <row r="569" spans="1:2" x14ac:dyDescent="0.35">
      <c r="A569" s="10">
        <v>44740</v>
      </c>
      <c r="B569" s="10">
        <v>20280.634765999999</v>
      </c>
    </row>
    <row r="570" spans="1:2" x14ac:dyDescent="0.35">
      <c r="A570" s="10">
        <v>44739</v>
      </c>
      <c r="B570" s="10">
        <v>20735.478515999999</v>
      </c>
    </row>
    <row r="571" spans="1:2" x14ac:dyDescent="0.35">
      <c r="A571" s="10">
        <v>44738</v>
      </c>
      <c r="B571" s="10">
        <v>21027.294922000001</v>
      </c>
    </row>
    <row r="572" spans="1:2" x14ac:dyDescent="0.35">
      <c r="A572" s="10">
        <v>44737</v>
      </c>
      <c r="B572" s="10">
        <v>21502.337890999999</v>
      </c>
    </row>
    <row r="573" spans="1:2" x14ac:dyDescent="0.35">
      <c r="A573" s="10">
        <v>44736</v>
      </c>
      <c r="B573" s="10">
        <v>21231.65625</v>
      </c>
    </row>
    <row r="574" spans="1:2" x14ac:dyDescent="0.35">
      <c r="A574" s="10">
        <v>44735</v>
      </c>
      <c r="B574" s="10">
        <v>21085.876952999999</v>
      </c>
    </row>
    <row r="575" spans="1:2" x14ac:dyDescent="0.35">
      <c r="A575" s="10">
        <v>44734</v>
      </c>
      <c r="B575" s="10">
        <v>19987.029297000001</v>
      </c>
    </row>
    <row r="576" spans="1:2" x14ac:dyDescent="0.35">
      <c r="A576" s="10">
        <v>44733</v>
      </c>
      <c r="B576" s="10">
        <v>20710.597656000002</v>
      </c>
    </row>
    <row r="577" spans="1:2" x14ac:dyDescent="0.35">
      <c r="A577" s="10">
        <v>44732</v>
      </c>
      <c r="B577" s="10">
        <v>20599.537109000001</v>
      </c>
    </row>
    <row r="578" spans="1:2" x14ac:dyDescent="0.35">
      <c r="A578" s="10">
        <v>44731</v>
      </c>
      <c r="B578" s="10">
        <v>20553.271484000001</v>
      </c>
    </row>
    <row r="579" spans="1:2" x14ac:dyDescent="0.35">
      <c r="A579" s="10">
        <v>44730</v>
      </c>
      <c r="B579" s="10">
        <v>19017.642577999999</v>
      </c>
    </row>
    <row r="580" spans="1:2" x14ac:dyDescent="0.35">
      <c r="A580" s="10">
        <v>44729</v>
      </c>
      <c r="B580" s="10">
        <v>20471.482422000001</v>
      </c>
    </row>
    <row r="581" spans="1:2" x14ac:dyDescent="0.35">
      <c r="A581" s="10">
        <v>44728</v>
      </c>
      <c r="B581" s="10">
        <v>20381.650390999999</v>
      </c>
    </row>
    <row r="582" spans="1:2" x14ac:dyDescent="0.35">
      <c r="A582" s="10">
        <v>44727</v>
      </c>
      <c r="B582" s="10">
        <v>22572.839843999998</v>
      </c>
    </row>
    <row r="583" spans="1:2" x14ac:dyDescent="0.35">
      <c r="A583" s="10">
        <v>44726</v>
      </c>
      <c r="B583" s="10">
        <v>22206.792968999998</v>
      </c>
    </row>
    <row r="584" spans="1:2" x14ac:dyDescent="0.35">
      <c r="A584" s="10">
        <v>44725</v>
      </c>
      <c r="B584" s="10">
        <v>22487.388672000001</v>
      </c>
    </row>
    <row r="585" spans="1:2" x14ac:dyDescent="0.35">
      <c r="A585" s="10">
        <v>44724</v>
      </c>
      <c r="B585" s="10">
        <v>26762.648438</v>
      </c>
    </row>
    <row r="586" spans="1:2" x14ac:dyDescent="0.35">
      <c r="A586" s="10">
        <v>44723</v>
      </c>
      <c r="B586" s="10">
        <v>28360.810547000001</v>
      </c>
    </row>
    <row r="587" spans="1:2" x14ac:dyDescent="0.35">
      <c r="A587" s="10">
        <v>44722</v>
      </c>
      <c r="B587" s="10">
        <v>29083.804688</v>
      </c>
    </row>
    <row r="588" spans="1:2" x14ac:dyDescent="0.35">
      <c r="A588" s="10">
        <v>44721</v>
      </c>
      <c r="B588" s="10">
        <v>30111.998047000001</v>
      </c>
    </row>
    <row r="589" spans="1:2" x14ac:dyDescent="0.35">
      <c r="A589" s="10">
        <v>44720</v>
      </c>
      <c r="B589" s="10">
        <v>30214.355468999998</v>
      </c>
    </row>
    <row r="590" spans="1:2" x14ac:dyDescent="0.35">
      <c r="A590" s="10">
        <v>44719</v>
      </c>
      <c r="B590" s="10">
        <v>31155.478515999999</v>
      </c>
    </row>
    <row r="591" spans="1:2" x14ac:dyDescent="0.35">
      <c r="A591" s="10">
        <v>44718</v>
      </c>
      <c r="B591" s="10">
        <v>31370.671875</v>
      </c>
    </row>
    <row r="592" spans="1:2" x14ac:dyDescent="0.35">
      <c r="A592" s="10">
        <v>44717</v>
      </c>
      <c r="B592" s="10">
        <v>29906.662109000001</v>
      </c>
    </row>
    <row r="593" spans="1:2" x14ac:dyDescent="0.35">
      <c r="A593" s="10">
        <v>44716</v>
      </c>
      <c r="B593" s="10">
        <v>29832.914063</v>
      </c>
    </row>
    <row r="594" spans="1:2" x14ac:dyDescent="0.35">
      <c r="A594" s="10">
        <v>44715</v>
      </c>
      <c r="B594" s="10">
        <v>29704.390625</v>
      </c>
    </row>
    <row r="595" spans="1:2" x14ac:dyDescent="0.35">
      <c r="A595" s="10">
        <v>44714</v>
      </c>
      <c r="B595" s="10">
        <v>30467.488281000002</v>
      </c>
    </row>
    <row r="596" spans="1:2" x14ac:dyDescent="0.35">
      <c r="A596" s="10">
        <v>44713</v>
      </c>
      <c r="B596" s="10">
        <v>29799.080077999999</v>
      </c>
    </row>
    <row r="597" spans="1:2" x14ac:dyDescent="0.35">
      <c r="A597" s="10">
        <v>44712</v>
      </c>
      <c r="B597" s="10">
        <v>31792.310547000001</v>
      </c>
    </row>
    <row r="598" spans="1:2" x14ac:dyDescent="0.35">
      <c r="A598" s="10">
        <v>44711</v>
      </c>
      <c r="B598" s="10">
        <v>31726.390625</v>
      </c>
    </row>
    <row r="599" spans="1:2" x14ac:dyDescent="0.35">
      <c r="A599" s="10">
        <v>44710</v>
      </c>
      <c r="B599" s="10">
        <v>29445.957031000002</v>
      </c>
    </row>
    <row r="600" spans="1:2" x14ac:dyDescent="0.35">
      <c r="A600" s="10">
        <v>44709</v>
      </c>
      <c r="B600" s="10">
        <v>28814.900390999999</v>
      </c>
    </row>
    <row r="601" spans="1:2" x14ac:dyDescent="0.35">
      <c r="A601" s="10">
        <v>44708</v>
      </c>
      <c r="B601" s="10">
        <v>28627.574218999998</v>
      </c>
    </row>
    <row r="602" spans="1:2" x14ac:dyDescent="0.35">
      <c r="A602" s="10">
        <v>44707</v>
      </c>
      <c r="B602" s="10">
        <v>29267.224609000001</v>
      </c>
    </row>
    <row r="603" spans="1:2" x14ac:dyDescent="0.35">
      <c r="A603" s="10">
        <v>44706</v>
      </c>
      <c r="B603" s="10">
        <v>29562.361327999999</v>
      </c>
    </row>
    <row r="604" spans="1:2" x14ac:dyDescent="0.35">
      <c r="A604" s="10">
        <v>44705</v>
      </c>
      <c r="B604" s="10">
        <v>29655.585938</v>
      </c>
    </row>
    <row r="605" spans="1:2" x14ac:dyDescent="0.35">
      <c r="A605" s="10">
        <v>44704</v>
      </c>
      <c r="B605" s="10">
        <v>29098.910156000002</v>
      </c>
    </row>
    <row r="606" spans="1:2" x14ac:dyDescent="0.35">
      <c r="A606" s="10">
        <v>44703</v>
      </c>
      <c r="B606" s="10">
        <v>30323.722656000002</v>
      </c>
    </row>
    <row r="607" spans="1:2" x14ac:dyDescent="0.35">
      <c r="A607" s="10">
        <v>44702</v>
      </c>
      <c r="B607" s="10">
        <v>29432.226563</v>
      </c>
    </row>
    <row r="608" spans="1:2" x14ac:dyDescent="0.35">
      <c r="A608" s="10">
        <v>44701</v>
      </c>
      <c r="B608" s="10">
        <v>29200.740234000001</v>
      </c>
    </row>
    <row r="609" spans="1:2" x14ac:dyDescent="0.35">
      <c r="A609" s="10">
        <v>44700</v>
      </c>
      <c r="B609" s="10">
        <v>30314.333984000001</v>
      </c>
    </row>
    <row r="610" spans="1:2" x14ac:dyDescent="0.35">
      <c r="A610" s="10">
        <v>44699</v>
      </c>
      <c r="B610" s="10">
        <v>28720.271484000001</v>
      </c>
    </row>
    <row r="611" spans="1:2" x14ac:dyDescent="0.35">
      <c r="A611" s="10">
        <v>44698</v>
      </c>
      <c r="B611" s="10">
        <v>30425.857422000001</v>
      </c>
    </row>
    <row r="612" spans="1:2" x14ac:dyDescent="0.35">
      <c r="A612" s="10">
        <v>44697</v>
      </c>
      <c r="B612" s="10">
        <v>29862.917968999998</v>
      </c>
    </row>
    <row r="613" spans="1:2" x14ac:dyDescent="0.35">
      <c r="A613" s="10">
        <v>44696</v>
      </c>
      <c r="B613" s="10">
        <v>31305.113281000002</v>
      </c>
    </row>
    <row r="614" spans="1:2" x14ac:dyDescent="0.35">
      <c r="A614" s="10">
        <v>44695</v>
      </c>
      <c r="B614" s="10">
        <v>30101.265625</v>
      </c>
    </row>
    <row r="615" spans="1:2" x14ac:dyDescent="0.35">
      <c r="A615" s="10">
        <v>44694</v>
      </c>
      <c r="B615" s="10">
        <v>29283.103515999999</v>
      </c>
    </row>
    <row r="616" spans="1:2" x14ac:dyDescent="0.35">
      <c r="A616" s="10">
        <v>44693</v>
      </c>
      <c r="B616" s="10">
        <v>29047.751952999999</v>
      </c>
    </row>
    <row r="617" spans="1:2" x14ac:dyDescent="0.35">
      <c r="A617" s="10">
        <v>44692</v>
      </c>
      <c r="B617" s="10">
        <v>28936.355468999998</v>
      </c>
    </row>
    <row r="618" spans="1:2" x14ac:dyDescent="0.35">
      <c r="A618" s="10">
        <v>44691</v>
      </c>
      <c r="B618" s="10">
        <v>31022.90625</v>
      </c>
    </row>
    <row r="619" spans="1:2" x14ac:dyDescent="0.35">
      <c r="A619" s="10">
        <v>44690</v>
      </c>
      <c r="B619" s="10">
        <v>30296.953125</v>
      </c>
    </row>
    <row r="620" spans="1:2" x14ac:dyDescent="0.35">
      <c r="A620" s="10">
        <v>44689</v>
      </c>
      <c r="B620" s="10">
        <v>34059.265625</v>
      </c>
    </row>
    <row r="621" spans="1:2" x14ac:dyDescent="0.35">
      <c r="A621" s="10">
        <v>44688</v>
      </c>
      <c r="B621" s="10">
        <v>35501.953125</v>
      </c>
    </row>
    <row r="622" spans="1:2" x14ac:dyDescent="0.35">
      <c r="A622" s="10">
        <v>44687</v>
      </c>
      <c r="B622" s="10">
        <v>36040.921875</v>
      </c>
    </row>
    <row r="623" spans="1:2" x14ac:dyDescent="0.35">
      <c r="A623" s="10">
        <v>44686</v>
      </c>
      <c r="B623" s="10">
        <v>36575.140625</v>
      </c>
    </row>
    <row r="624" spans="1:2" x14ac:dyDescent="0.35">
      <c r="A624" s="10">
        <v>44685</v>
      </c>
      <c r="B624" s="10">
        <v>39698.371094000002</v>
      </c>
    </row>
    <row r="625" spans="1:2" x14ac:dyDescent="0.35">
      <c r="A625" s="10">
        <v>44684</v>
      </c>
      <c r="B625" s="10">
        <v>37750.453125</v>
      </c>
    </row>
    <row r="626" spans="1:2" x14ac:dyDescent="0.35">
      <c r="A626" s="10">
        <v>44683</v>
      </c>
      <c r="B626" s="10">
        <v>38529.328125</v>
      </c>
    </row>
    <row r="627" spans="1:2" x14ac:dyDescent="0.35">
      <c r="A627" s="10">
        <v>44682</v>
      </c>
      <c r="B627" s="10">
        <v>38469.09375</v>
      </c>
    </row>
    <row r="628" spans="1:2" x14ac:dyDescent="0.35">
      <c r="A628" s="10">
        <v>44681</v>
      </c>
      <c r="B628" s="10">
        <v>37714.875</v>
      </c>
    </row>
    <row r="629" spans="1:2" x14ac:dyDescent="0.35">
      <c r="A629" s="10">
        <v>44680</v>
      </c>
      <c r="B629" s="10">
        <v>38609.824219000002</v>
      </c>
    </row>
    <row r="630" spans="1:2" x14ac:dyDescent="0.35">
      <c r="A630" s="10">
        <v>44679</v>
      </c>
      <c r="B630" s="10">
        <v>39773.828125</v>
      </c>
    </row>
    <row r="631" spans="1:2" x14ac:dyDescent="0.35">
      <c r="A631" s="10">
        <v>44678</v>
      </c>
      <c r="B631" s="10">
        <v>39241.121094000002</v>
      </c>
    </row>
    <row r="632" spans="1:2" x14ac:dyDescent="0.35">
      <c r="A632" s="10">
        <v>44677</v>
      </c>
      <c r="B632" s="10">
        <v>38117.460937999997</v>
      </c>
    </row>
    <row r="633" spans="1:2" x14ac:dyDescent="0.35">
      <c r="A633" s="10">
        <v>44676</v>
      </c>
      <c r="B633" s="10">
        <v>40458.308594000002</v>
      </c>
    </row>
    <row r="634" spans="1:2" x14ac:dyDescent="0.35">
      <c r="A634" s="10">
        <v>44675</v>
      </c>
      <c r="B634" s="10">
        <v>39469.292969000002</v>
      </c>
    </row>
    <row r="635" spans="1:2" x14ac:dyDescent="0.35">
      <c r="A635" s="10">
        <v>44674</v>
      </c>
      <c r="B635" s="10">
        <v>39486.730469000002</v>
      </c>
    </row>
    <row r="636" spans="1:2" x14ac:dyDescent="0.35">
      <c r="A636" s="10">
        <v>44673</v>
      </c>
      <c r="B636" s="10">
        <v>39740.320312999997</v>
      </c>
    </row>
    <row r="637" spans="1:2" x14ac:dyDescent="0.35">
      <c r="A637" s="10">
        <v>44672</v>
      </c>
      <c r="B637" s="10">
        <v>40527.363280999998</v>
      </c>
    </row>
    <row r="638" spans="1:2" x14ac:dyDescent="0.35">
      <c r="A638" s="10">
        <v>44671</v>
      </c>
      <c r="B638" s="10">
        <v>41374.378905999998</v>
      </c>
    </row>
    <row r="639" spans="1:2" x14ac:dyDescent="0.35">
      <c r="A639" s="10">
        <v>44670</v>
      </c>
      <c r="B639" s="10">
        <v>41502.75</v>
      </c>
    </row>
    <row r="640" spans="1:2" x14ac:dyDescent="0.35">
      <c r="A640" s="10">
        <v>44669</v>
      </c>
      <c r="B640" s="10">
        <v>40826.214844000002</v>
      </c>
    </row>
    <row r="641" spans="1:2" x14ac:dyDescent="0.35">
      <c r="A641" s="10">
        <v>44668</v>
      </c>
      <c r="B641" s="10">
        <v>39716.953125</v>
      </c>
    </row>
    <row r="642" spans="1:2" x14ac:dyDescent="0.35">
      <c r="A642" s="10">
        <v>44667</v>
      </c>
      <c r="B642" s="10">
        <v>40424.484375</v>
      </c>
    </row>
    <row r="643" spans="1:2" x14ac:dyDescent="0.35">
      <c r="A643" s="10">
        <v>44666</v>
      </c>
      <c r="B643" s="10">
        <v>40553.464844000002</v>
      </c>
    </row>
    <row r="644" spans="1:2" x14ac:dyDescent="0.35">
      <c r="A644" s="10">
        <v>44665</v>
      </c>
      <c r="B644" s="10">
        <v>39935.515625</v>
      </c>
    </row>
    <row r="645" spans="1:2" x14ac:dyDescent="0.35">
      <c r="A645" s="10">
        <v>44664</v>
      </c>
      <c r="B645" s="10">
        <v>41166.730469000002</v>
      </c>
    </row>
    <row r="646" spans="1:2" x14ac:dyDescent="0.35">
      <c r="A646" s="10">
        <v>44663</v>
      </c>
      <c r="B646" s="10">
        <v>40127.183594000002</v>
      </c>
    </row>
    <row r="647" spans="1:2" x14ac:dyDescent="0.35">
      <c r="A647" s="10">
        <v>44662</v>
      </c>
      <c r="B647" s="10">
        <v>39521.902344000002</v>
      </c>
    </row>
    <row r="648" spans="1:2" x14ac:dyDescent="0.35">
      <c r="A648" s="10">
        <v>44661</v>
      </c>
      <c r="B648" s="10">
        <v>42207.671875</v>
      </c>
    </row>
    <row r="649" spans="1:2" x14ac:dyDescent="0.35">
      <c r="A649" s="10">
        <v>44660</v>
      </c>
      <c r="B649" s="10">
        <v>42782.136719000002</v>
      </c>
    </row>
    <row r="650" spans="1:2" x14ac:dyDescent="0.35">
      <c r="A650" s="10">
        <v>44659</v>
      </c>
      <c r="B650" s="10">
        <v>42287.664062999997</v>
      </c>
    </row>
    <row r="651" spans="1:2" x14ac:dyDescent="0.35">
      <c r="A651" s="10">
        <v>44658</v>
      </c>
      <c r="B651" s="10">
        <v>43503.847655999998</v>
      </c>
    </row>
    <row r="652" spans="1:2" x14ac:dyDescent="0.35">
      <c r="A652" s="10">
        <v>44657</v>
      </c>
      <c r="B652" s="10">
        <v>43206.738280999998</v>
      </c>
    </row>
    <row r="653" spans="1:2" x14ac:dyDescent="0.35">
      <c r="A653" s="10">
        <v>44656</v>
      </c>
      <c r="B653" s="10">
        <v>45555.992187999997</v>
      </c>
    </row>
    <row r="654" spans="1:2" x14ac:dyDescent="0.35">
      <c r="A654" s="10">
        <v>44655</v>
      </c>
      <c r="B654" s="10">
        <v>46622.675780999998</v>
      </c>
    </row>
    <row r="655" spans="1:2" x14ac:dyDescent="0.35">
      <c r="A655" s="10">
        <v>44654</v>
      </c>
      <c r="B655" s="10">
        <v>46453.566405999998</v>
      </c>
    </row>
    <row r="656" spans="1:2" x14ac:dyDescent="0.35">
      <c r="A656" s="10">
        <v>44653</v>
      </c>
      <c r="B656" s="10">
        <v>45868.949219000002</v>
      </c>
    </row>
    <row r="657" spans="1:2" x14ac:dyDescent="0.35">
      <c r="A657" s="10">
        <v>44652</v>
      </c>
      <c r="B657" s="10">
        <v>46281.644530999998</v>
      </c>
    </row>
    <row r="658" spans="1:2" x14ac:dyDescent="0.35">
      <c r="A658" s="10">
        <v>44651</v>
      </c>
      <c r="B658" s="10">
        <v>45538.675780999998</v>
      </c>
    </row>
    <row r="659" spans="1:2" x14ac:dyDescent="0.35">
      <c r="A659" s="10">
        <v>44650</v>
      </c>
      <c r="B659" s="10">
        <v>47062.664062999997</v>
      </c>
    </row>
    <row r="660" spans="1:2" x14ac:dyDescent="0.35">
      <c r="A660" s="10">
        <v>44649</v>
      </c>
      <c r="B660" s="10">
        <v>47465.730469000002</v>
      </c>
    </row>
    <row r="661" spans="1:2" x14ac:dyDescent="0.35">
      <c r="A661" s="10">
        <v>44648</v>
      </c>
      <c r="B661" s="10">
        <v>47128.003905999998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zoomScale="70" zoomScaleNormal="70" workbookViewId="0">
      <selection activeCell="G19" sqref="G19"/>
    </sheetView>
  </sheetViews>
  <sheetFormatPr defaultRowHeight="18" x14ac:dyDescent="0.35"/>
  <cols>
    <col min="1" max="1" width="26.19921875" customWidth="1"/>
  </cols>
  <sheetData>
    <row r="1" spans="1:13" x14ac:dyDescent="0.35">
      <c r="B1" s="71">
        <v>2021</v>
      </c>
      <c r="C1" s="71"/>
      <c r="D1" s="71"/>
      <c r="E1" s="71"/>
      <c r="F1" s="71">
        <v>2022</v>
      </c>
      <c r="G1" s="71"/>
      <c r="H1" s="71"/>
      <c r="I1" s="71"/>
      <c r="J1" s="71">
        <v>2023</v>
      </c>
      <c r="K1" s="71"/>
      <c r="L1" s="71"/>
      <c r="M1" s="71"/>
    </row>
    <row r="2" spans="1:13" x14ac:dyDescent="0.35">
      <c r="B2" s="37" t="s">
        <v>72</v>
      </c>
      <c r="C2" s="37" t="s">
        <v>73</v>
      </c>
      <c r="D2" s="37" t="s">
        <v>74</v>
      </c>
      <c r="E2" s="37" t="s">
        <v>75</v>
      </c>
      <c r="F2" s="37" t="s">
        <v>72</v>
      </c>
      <c r="G2" s="37" t="s">
        <v>73</v>
      </c>
      <c r="H2" s="37" t="s">
        <v>74</v>
      </c>
      <c r="I2" s="37" t="s">
        <v>75</v>
      </c>
      <c r="J2" s="37" t="s">
        <v>72</v>
      </c>
      <c r="K2" s="37" t="s">
        <v>73</v>
      </c>
      <c r="L2" s="37" t="s">
        <v>74</v>
      </c>
      <c r="M2" s="37" t="s">
        <v>75</v>
      </c>
    </row>
    <row r="3" spans="1:13" x14ac:dyDescent="0.35">
      <c r="A3" t="s">
        <v>71</v>
      </c>
      <c r="B3" s="37">
        <v>447</v>
      </c>
      <c r="C3" s="37">
        <v>542</v>
      </c>
      <c r="D3" s="37">
        <v>658</v>
      </c>
      <c r="E3" s="36">
        <f>2372.3-SUM(B3:D3)</f>
        <v>725.30000000000018</v>
      </c>
      <c r="F3" s="37">
        <v>554</v>
      </c>
      <c r="G3" s="37">
        <v>595</v>
      </c>
      <c r="H3" s="37">
        <v>727</v>
      </c>
      <c r="I3" s="37">
        <v>766</v>
      </c>
      <c r="J3" s="37">
        <v>746</v>
      </c>
      <c r="K3" s="37">
        <v>809</v>
      </c>
    </row>
    <row r="4" spans="1:13" x14ac:dyDescent="0.35">
      <c r="A4" t="s">
        <v>76</v>
      </c>
      <c r="B4" s="37">
        <v>1</v>
      </c>
      <c r="C4" s="37">
        <v>231</v>
      </c>
      <c r="D4" s="37">
        <v>145</v>
      </c>
      <c r="E4" s="37">
        <v>16</v>
      </c>
      <c r="F4" s="37">
        <v>-108</v>
      </c>
      <c r="G4" s="37">
        <v>20</v>
      </c>
      <c r="H4" s="37">
        <v>-181</v>
      </c>
      <c r="I4" s="37">
        <v>38</v>
      </c>
      <c r="J4" s="37">
        <v>49</v>
      </c>
      <c r="K4" s="37">
        <v>18</v>
      </c>
    </row>
    <row r="5" spans="1:13" x14ac:dyDescent="0.35">
      <c r="A5" t="s">
        <v>78</v>
      </c>
      <c r="B5" s="39">
        <v>82.26</v>
      </c>
      <c r="C5" s="39">
        <v>109.505</v>
      </c>
      <c r="D5" s="39">
        <v>108.96299999999999</v>
      </c>
      <c r="E5" s="39">
        <v>104.84099999999999</v>
      </c>
      <c r="F5" s="39">
        <v>89.34</v>
      </c>
      <c r="G5" s="39">
        <v>68.552000000000007</v>
      </c>
      <c r="H5" s="39">
        <v>99.25</v>
      </c>
      <c r="I5" s="39">
        <v>111.13</v>
      </c>
      <c r="J5" s="39">
        <v>111.931</v>
      </c>
      <c r="K5" s="39">
        <v>100.23399999999999</v>
      </c>
    </row>
    <row r="6" spans="1:13" x14ac:dyDescent="0.35">
      <c r="A6" t="s">
        <v>77</v>
      </c>
      <c r="B6" s="39">
        <v>71.45</v>
      </c>
      <c r="C6" s="39">
        <v>73.409000000000006</v>
      </c>
      <c r="D6" s="39">
        <v>76.400999999999996</v>
      </c>
      <c r="E6" s="39">
        <v>70.766999999999996</v>
      </c>
      <c r="F6" s="39">
        <v>69.683999999999997</v>
      </c>
      <c r="G6" s="39">
        <v>71.997</v>
      </c>
      <c r="H6" s="39">
        <v>78.137</v>
      </c>
      <c r="I6" s="39">
        <v>77.777000000000001</v>
      </c>
      <c r="J6" s="39">
        <v>75.587999999999994</v>
      </c>
      <c r="K6" s="39">
        <v>77.888000000000005</v>
      </c>
    </row>
    <row r="7" spans="1:13" x14ac:dyDescent="0.35">
      <c r="A7" t="s">
        <v>79</v>
      </c>
      <c r="B7" s="40">
        <f>B5/SUM(B5:B6)</f>
        <v>0.53516361980352611</v>
      </c>
      <c r="C7" s="40">
        <f t="shared" ref="C7:K7" si="0">C5/SUM(C5:C6)</f>
        <v>0.59866932000830997</v>
      </c>
      <c r="D7" s="40">
        <f t="shared" si="0"/>
        <v>0.58783258885220435</v>
      </c>
      <c r="E7" s="40">
        <f t="shared" si="0"/>
        <v>0.59701722017220171</v>
      </c>
      <c r="F7" s="40">
        <f t="shared" si="0"/>
        <v>0.561801992152128</v>
      </c>
      <c r="G7" s="40">
        <f t="shared" si="0"/>
        <v>0.48774448768756806</v>
      </c>
      <c r="H7" s="40">
        <f t="shared" si="0"/>
        <v>0.55951112539250336</v>
      </c>
      <c r="I7" s="40">
        <f t="shared" si="0"/>
        <v>0.58827888855362698</v>
      </c>
      <c r="J7" s="40">
        <f t="shared" si="0"/>
        <v>0.5969048469755065</v>
      </c>
      <c r="K7" s="40">
        <f t="shared" si="0"/>
        <v>0.56272667048427472</v>
      </c>
    </row>
    <row r="9" spans="1:13" x14ac:dyDescent="0.35">
      <c r="B9" s="39">
        <f t="shared" ref="B9:J9" si="1">B5+B6</f>
        <v>153.71</v>
      </c>
      <c r="C9" s="39">
        <f t="shared" si="1"/>
        <v>182.91399999999999</v>
      </c>
      <c r="D9" s="39">
        <f t="shared" si="1"/>
        <v>185.36399999999998</v>
      </c>
      <c r="E9" s="39">
        <f t="shared" si="1"/>
        <v>175.608</v>
      </c>
      <c r="F9" s="39">
        <f t="shared" si="1"/>
        <v>159.024</v>
      </c>
      <c r="G9" s="39">
        <f t="shared" si="1"/>
        <v>140.54900000000001</v>
      </c>
      <c r="H9" s="39">
        <f t="shared" si="1"/>
        <v>177.387</v>
      </c>
      <c r="I9" s="39">
        <f t="shared" si="1"/>
        <v>188.90699999999998</v>
      </c>
      <c r="J9" s="39">
        <f t="shared" si="1"/>
        <v>187.51900000000001</v>
      </c>
      <c r="K9" s="39">
        <f>K5+K6</f>
        <v>178.12200000000001</v>
      </c>
    </row>
  </sheetData>
  <mergeCells count="3">
    <mergeCell ref="J1:M1"/>
    <mergeCell ref="F1:I1"/>
    <mergeCell ref="B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35"/>
  <sheetViews>
    <sheetView topLeftCell="A7" zoomScale="130" zoomScaleNormal="130" workbookViewId="0">
      <selection activeCell="I20" sqref="I20"/>
    </sheetView>
  </sheetViews>
  <sheetFormatPr defaultRowHeight="18" x14ac:dyDescent="0.35"/>
  <cols>
    <col min="1" max="1" width="9.19921875" bestFit="1" customWidth="1"/>
    <col min="2" max="2" width="6.796875" bestFit="1" customWidth="1"/>
  </cols>
  <sheetData>
    <row r="1" spans="1:2" x14ac:dyDescent="0.35">
      <c r="A1" t="s">
        <v>5</v>
      </c>
      <c r="B1" t="s">
        <v>41</v>
      </c>
    </row>
    <row r="2" spans="1:2" x14ac:dyDescent="0.35">
      <c r="A2" s="4">
        <v>45239</v>
      </c>
      <c r="B2" s="10">
        <v>3.4</v>
      </c>
    </row>
    <row r="3" spans="1:2" x14ac:dyDescent="0.35">
      <c r="A3" s="4">
        <v>45238</v>
      </c>
      <c r="B3" s="10">
        <v>3.45</v>
      </c>
    </row>
    <row r="4" spans="1:2" x14ac:dyDescent="0.35">
      <c r="A4" s="4">
        <v>45237</v>
      </c>
      <c r="B4" s="10">
        <v>3.49</v>
      </c>
    </row>
    <row r="5" spans="1:2" x14ac:dyDescent="0.35">
      <c r="A5" s="4">
        <v>45236</v>
      </c>
      <c r="B5" s="10">
        <v>3.5</v>
      </c>
    </row>
    <row r="6" spans="1:2" x14ac:dyDescent="0.35">
      <c r="A6" s="4">
        <v>45233</v>
      </c>
      <c r="B6" s="10">
        <v>3.5</v>
      </c>
    </row>
    <row r="7" spans="1:2" x14ac:dyDescent="0.35">
      <c r="A7" s="4">
        <v>45232</v>
      </c>
      <c r="B7" s="10">
        <v>3.33</v>
      </c>
    </row>
    <row r="8" spans="1:2" x14ac:dyDescent="0.35">
      <c r="A8" s="4">
        <v>45231</v>
      </c>
      <c r="B8" s="10">
        <v>3.11</v>
      </c>
    </row>
    <row r="9" spans="1:2" x14ac:dyDescent="0.35">
      <c r="A9" s="4">
        <v>45230</v>
      </c>
      <c r="B9" s="10">
        <v>3.09</v>
      </c>
    </row>
    <row r="10" spans="1:2" x14ac:dyDescent="0.35">
      <c r="A10" s="4">
        <v>45229</v>
      </c>
      <c r="B10" s="10">
        <v>3.2</v>
      </c>
    </row>
    <row r="11" spans="1:2" x14ac:dyDescent="0.35">
      <c r="A11" s="4">
        <v>45226</v>
      </c>
      <c r="B11" s="10">
        <v>3.08</v>
      </c>
    </row>
    <row r="12" spans="1:2" x14ac:dyDescent="0.35">
      <c r="A12" s="4">
        <v>45225</v>
      </c>
      <c r="B12" s="10">
        <v>3.22</v>
      </c>
    </row>
    <row r="13" spans="1:2" x14ac:dyDescent="0.35">
      <c r="A13" s="4">
        <v>45224</v>
      </c>
      <c r="B13" s="10">
        <v>3.03</v>
      </c>
    </row>
    <row r="14" spans="1:2" x14ac:dyDescent="0.35">
      <c r="A14" s="4">
        <v>45223</v>
      </c>
      <c r="B14" s="10">
        <v>3.2</v>
      </c>
    </row>
    <row r="15" spans="1:2" x14ac:dyDescent="0.35">
      <c r="A15" s="4">
        <v>45222</v>
      </c>
      <c r="B15" s="10">
        <v>3.11</v>
      </c>
    </row>
    <row r="16" spans="1:2" x14ac:dyDescent="0.35">
      <c r="A16" s="4">
        <v>45219</v>
      </c>
      <c r="B16" s="10">
        <v>3.15</v>
      </c>
    </row>
    <row r="17" spans="1:2" x14ac:dyDescent="0.35">
      <c r="A17" s="4">
        <v>45218</v>
      </c>
      <c r="B17" s="10">
        <v>3.16</v>
      </c>
    </row>
    <row r="18" spans="1:2" x14ac:dyDescent="0.35">
      <c r="A18" s="4">
        <v>45217</v>
      </c>
      <c r="B18" s="10">
        <v>3.22</v>
      </c>
    </row>
    <row r="19" spans="1:2" x14ac:dyDescent="0.35">
      <c r="A19" s="4">
        <v>45216</v>
      </c>
      <c r="B19" s="10">
        <v>3.35</v>
      </c>
    </row>
    <row r="20" spans="1:2" x14ac:dyDescent="0.35">
      <c r="A20" s="4">
        <v>45215</v>
      </c>
      <c r="B20" s="10">
        <v>3.31</v>
      </c>
    </row>
    <row r="21" spans="1:2" x14ac:dyDescent="0.35">
      <c r="A21" s="4">
        <v>45212</v>
      </c>
      <c r="B21" s="10">
        <v>3.35</v>
      </c>
    </row>
    <row r="22" spans="1:2" x14ac:dyDescent="0.35">
      <c r="A22" s="4">
        <v>45211</v>
      </c>
      <c r="B22" s="10">
        <v>3.34</v>
      </c>
    </row>
    <row r="23" spans="1:2" x14ac:dyDescent="0.35">
      <c r="A23" s="4">
        <v>45210</v>
      </c>
      <c r="B23" s="10">
        <v>3.34</v>
      </c>
    </row>
    <row r="24" spans="1:2" x14ac:dyDescent="0.35">
      <c r="A24" s="4">
        <v>45209</v>
      </c>
      <c r="B24" s="10">
        <v>3.34</v>
      </c>
    </row>
    <row r="25" spans="1:2" x14ac:dyDescent="0.35">
      <c r="A25" s="4">
        <v>45208</v>
      </c>
      <c r="B25" s="10">
        <v>3.21</v>
      </c>
    </row>
    <row r="26" spans="1:2" x14ac:dyDescent="0.35">
      <c r="A26" s="4">
        <v>45205</v>
      </c>
      <c r="B26" s="10">
        <v>3.37</v>
      </c>
    </row>
    <row r="27" spans="1:2" x14ac:dyDescent="0.35">
      <c r="A27" s="4">
        <v>45204</v>
      </c>
      <c r="B27" s="10">
        <v>3.41</v>
      </c>
    </row>
    <row r="28" spans="1:2" x14ac:dyDescent="0.35">
      <c r="A28" s="4">
        <v>45203</v>
      </c>
      <c r="B28" s="10">
        <v>3.43</v>
      </c>
    </row>
    <row r="29" spans="1:2" x14ac:dyDescent="0.35">
      <c r="A29" s="4">
        <v>45202</v>
      </c>
      <c r="B29" s="10">
        <v>3.4</v>
      </c>
    </row>
    <row r="30" spans="1:2" x14ac:dyDescent="0.35">
      <c r="A30" s="4">
        <v>45201</v>
      </c>
      <c r="B30" s="10">
        <v>3.43</v>
      </c>
    </row>
    <row r="31" spans="1:2" x14ac:dyDescent="0.35">
      <c r="A31" s="4">
        <v>45198</v>
      </c>
      <c r="B31" s="10">
        <v>3.39</v>
      </c>
    </row>
    <row r="32" spans="1:2" x14ac:dyDescent="0.35">
      <c r="A32" s="4">
        <v>45197</v>
      </c>
      <c r="B32" s="10">
        <v>3.31</v>
      </c>
    </row>
    <row r="33" spans="1:2" x14ac:dyDescent="0.35">
      <c r="A33" s="4">
        <v>45196</v>
      </c>
      <c r="B33" s="10">
        <v>3.55</v>
      </c>
    </row>
    <row r="34" spans="1:2" x14ac:dyDescent="0.35">
      <c r="A34" s="4">
        <v>45195</v>
      </c>
      <c r="B34" s="10">
        <v>3.54</v>
      </c>
    </row>
    <row r="35" spans="1:2" x14ac:dyDescent="0.35">
      <c r="A35" s="4">
        <v>45194</v>
      </c>
      <c r="B35" s="10">
        <v>3.57</v>
      </c>
    </row>
    <row r="36" spans="1:2" x14ac:dyDescent="0.35">
      <c r="A36" s="4">
        <v>45191</v>
      </c>
      <c r="B36" s="10">
        <v>3.48</v>
      </c>
    </row>
    <row r="37" spans="1:2" x14ac:dyDescent="0.35">
      <c r="A37" s="4">
        <v>45190</v>
      </c>
      <c r="B37" s="10">
        <v>3.31</v>
      </c>
    </row>
    <row r="38" spans="1:2" x14ac:dyDescent="0.35">
      <c r="A38" s="4">
        <v>45189</v>
      </c>
      <c r="B38" s="10">
        <v>3.43</v>
      </c>
    </row>
    <row r="39" spans="1:2" x14ac:dyDescent="0.35">
      <c r="A39" s="4">
        <v>45188</v>
      </c>
      <c r="B39" s="10">
        <v>3.55</v>
      </c>
    </row>
    <row r="40" spans="1:2" x14ac:dyDescent="0.35">
      <c r="A40" s="4">
        <v>45187</v>
      </c>
      <c r="B40" s="10">
        <v>3.55</v>
      </c>
    </row>
    <row r="41" spans="1:2" x14ac:dyDescent="0.35">
      <c r="A41" s="4">
        <v>45184</v>
      </c>
      <c r="B41" s="10">
        <v>3.49</v>
      </c>
    </row>
    <row r="42" spans="1:2" x14ac:dyDescent="0.35">
      <c r="A42" s="4">
        <v>45183</v>
      </c>
      <c r="B42" s="10">
        <v>3.43</v>
      </c>
    </row>
    <row r="43" spans="1:2" x14ac:dyDescent="0.35">
      <c r="A43" s="4">
        <v>45182</v>
      </c>
      <c r="B43" s="10">
        <v>3.32</v>
      </c>
    </row>
    <row r="44" spans="1:2" x14ac:dyDescent="0.35">
      <c r="A44" s="4">
        <v>45181</v>
      </c>
      <c r="B44" s="10">
        <v>3.13</v>
      </c>
    </row>
    <row r="45" spans="1:2" x14ac:dyDescent="0.35">
      <c r="A45" s="4">
        <v>45180</v>
      </c>
      <c r="B45" s="10">
        <v>3.6</v>
      </c>
    </row>
    <row r="46" spans="1:2" x14ac:dyDescent="0.35">
      <c r="A46" s="4">
        <v>45177</v>
      </c>
      <c r="B46" s="10">
        <v>3.62</v>
      </c>
    </row>
    <row r="47" spans="1:2" x14ac:dyDescent="0.35">
      <c r="A47" s="4">
        <v>45176</v>
      </c>
      <c r="B47" s="10">
        <v>3.6</v>
      </c>
    </row>
    <row r="48" spans="1:2" x14ac:dyDescent="0.35">
      <c r="A48" s="4">
        <v>45175</v>
      </c>
      <c r="B48" s="10">
        <v>3.56</v>
      </c>
    </row>
    <row r="49" spans="1:2" x14ac:dyDescent="0.35">
      <c r="A49" s="4">
        <v>45174</v>
      </c>
      <c r="B49" s="10">
        <v>3.64</v>
      </c>
    </row>
    <row r="50" spans="1:2" x14ac:dyDescent="0.35">
      <c r="A50" s="4">
        <v>45173</v>
      </c>
      <c r="B50" s="10">
        <v>3.65</v>
      </c>
    </row>
    <row r="51" spans="1:2" x14ac:dyDescent="0.35">
      <c r="A51" s="4">
        <v>45170</v>
      </c>
      <c r="B51" s="10">
        <v>3.75</v>
      </c>
    </row>
    <row r="52" spans="1:2" x14ac:dyDescent="0.35">
      <c r="A52" s="4">
        <v>45169</v>
      </c>
      <c r="B52" s="10">
        <v>3.71</v>
      </c>
    </row>
    <row r="53" spans="1:2" x14ac:dyDescent="0.35">
      <c r="A53" s="4">
        <v>45168</v>
      </c>
      <c r="B53" s="10">
        <v>3.72</v>
      </c>
    </row>
    <row r="54" spans="1:2" x14ac:dyDescent="0.35">
      <c r="A54" s="4">
        <v>45167</v>
      </c>
      <c r="B54" s="10">
        <v>3.75</v>
      </c>
    </row>
    <row r="55" spans="1:2" x14ac:dyDescent="0.35">
      <c r="A55" s="4">
        <v>45163</v>
      </c>
      <c r="B55" s="10">
        <v>3.75</v>
      </c>
    </row>
    <row r="56" spans="1:2" x14ac:dyDescent="0.35">
      <c r="A56" s="4">
        <v>45162</v>
      </c>
      <c r="B56" s="10">
        <v>3.75</v>
      </c>
    </row>
    <row r="57" spans="1:2" x14ac:dyDescent="0.35">
      <c r="A57" s="4">
        <v>45161</v>
      </c>
      <c r="B57" s="10">
        <v>3.74</v>
      </c>
    </row>
    <row r="58" spans="1:2" x14ac:dyDescent="0.35">
      <c r="A58" s="4">
        <v>45160</v>
      </c>
      <c r="B58" s="10">
        <v>3.71</v>
      </c>
    </row>
    <row r="59" spans="1:2" x14ac:dyDescent="0.35">
      <c r="A59" s="4">
        <v>45159</v>
      </c>
      <c r="B59" s="10">
        <v>3.71</v>
      </c>
    </row>
    <row r="60" spans="1:2" x14ac:dyDescent="0.35">
      <c r="A60" s="4">
        <v>45156</v>
      </c>
      <c r="B60" s="10">
        <v>3.71</v>
      </c>
    </row>
    <row r="61" spans="1:2" x14ac:dyDescent="0.35">
      <c r="A61" s="4">
        <v>45155</v>
      </c>
      <c r="B61" s="10">
        <v>3.73</v>
      </c>
    </row>
    <row r="62" spans="1:2" x14ac:dyDescent="0.35">
      <c r="A62" s="4">
        <v>45154</v>
      </c>
      <c r="B62" s="10">
        <v>3.71</v>
      </c>
    </row>
    <row r="63" spans="1:2" x14ac:dyDescent="0.35">
      <c r="A63" s="4">
        <v>45153</v>
      </c>
      <c r="B63" s="10">
        <v>3.63</v>
      </c>
    </row>
    <row r="64" spans="1:2" x14ac:dyDescent="0.35">
      <c r="A64" s="4">
        <v>45152</v>
      </c>
      <c r="B64" s="10">
        <v>3.65</v>
      </c>
    </row>
    <row r="65" spans="1:2" x14ac:dyDescent="0.35">
      <c r="A65" s="4">
        <v>45149</v>
      </c>
      <c r="B65" s="10">
        <v>3.73</v>
      </c>
    </row>
    <row r="66" spans="1:2" x14ac:dyDescent="0.35">
      <c r="A66" s="4">
        <v>45148</v>
      </c>
      <c r="B66" s="10">
        <v>3.65</v>
      </c>
    </row>
    <row r="67" spans="1:2" x14ac:dyDescent="0.35">
      <c r="A67" s="4">
        <v>45147</v>
      </c>
      <c r="B67" s="10">
        <v>3.74</v>
      </c>
    </row>
    <row r="68" spans="1:2" x14ac:dyDescent="0.35">
      <c r="A68" s="4">
        <v>45146</v>
      </c>
      <c r="B68" s="10">
        <v>3.71</v>
      </c>
    </row>
    <row r="69" spans="1:2" x14ac:dyDescent="0.35">
      <c r="A69" s="4">
        <v>45145</v>
      </c>
      <c r="B69" s="10">
        <v>3.71</v>
      </c>
    </row>
    <row r="70" spans="1:2" x14ac:dyDescent="0.35">
      <c r="A70" s="4">
        <v>45142</v>
      </c>
      <c r="B70" s="10">
        <v>3.62</v>
      </c>
    </row>
    <row r="71" spans="1:2" x14ac:dyDescent="0.35">
      <c r="A71" s="4">
        <v>45141</v>
      </c>
      <c r="B71" s="10">
        <v>3.61</v>
      </c>
    </row>
    <row r="72" spans="1:2" x14ac:dyDescent="0.35">
      <c r="A72" s="4">
        <v>45140</v>
      </c>
      <c r="B72" s="10">
        <v>3.69</v>
      </c>
    </row>
    <row r="73" spans="1:2" x14ac:dyDescent="0.35">
      <c r="A73" s="4">
        <v>45139</v>
      </c>
      <c r="B73" s="10">
        <v>3.67</v>
      </c>
    </row>
    <row r="74" spans="1:2" x14ac:dyDescent="0.35">
      <c r="A74" s="4">
        <v>45138</v>
      </c>
      <c r="B74" s="10">
        <v>3.59</v>
      </c>
    </row>
    <row r="75" spans="1:2" x14ac:dyDescent="0.35">
      <c r="A75" s="4">
        <v>45135</v>
      </c>
      <c r="B75" s="10">
        <v>3.6</v>
      </c>
    </row>
    <row r="76" spans="1:2" x14ac:dyDescent="0.35">
      <c r="A76" s="4">
        <v>45134</v>
      </c>
      <c r="B76" s="10">
        <v>3.65</v>
      </c>
    </row>
    <row r="77" spans="1:2" x14ac:dyDescent="0.35">
      <c r="A77" s="4">
        <v>45133</v>
      </c>
      <c r="B77" s="10">
        <v>3.65</v>
      </c>
    </row>
    <row r="78" spans="1:2" x14ac:dyDescent="0.35">
      <c r="A78" s="4">
        <v>45132</v>
      </c>
      <c r="B78" s="10">
        <v>3.65</v>
      </c>
    </row>
    <row r="79" spans="1:2" x14ac:dyDescent="0.35">
      <c r="A79" s="4">
        <v>45131</v>
      </c>
      <c r="B79" s="10">
        <v>3.66</v>
      </c>
    </row>
    <row r="80" spans="1:2" x14ac:dyDescent="0.35">
      <c r="A80" s="4">
        <v>45128</v>
      </c>
      <c r="B80" s="10">
        <v>3.6</v>
      </c>
    </row>
    <row r="81" spans="1:2" x14ac:dyDescent="0.35">
      <c r="A81" s="4">
        <v>45127</v>
      </c>
      <c r="B81" s="10">
        <v>3.58</v>
      </c>
    </row>
    <row r="82" spans="1:2" x14ac:dyDescent="0.35">
      <c r="A82" s="4">
        <v>45126</v>
      </c>
      <c r="B82" s="10">
        <v>3.59</v>
      </c>
    </row>
    <row r="83" spans="1:2" x14ac:dyDescent="0.35">
      <c r="A83" s="4">
        <v>45125</v>
      </c>
      <c r="B83" s="10">
        <v>3.63</v>
      </c>
    </row>
    <row r="84" spans="1:2" x14ac:dyDescent="0.35">
      <c r="A84" s="4">
        <v>45124</v>
      </c>
      <c r="B84" s="10">
        <v>3.7</v>
      </c>
    </row>
    <row r="85" spans="1:2" x14ac:dyDescent="0.35">
      <c r="A85" s="4">
        <v>45121</v>
      </c>
      <c r="B85" s="10">
        <v>3.75</v>
      </c>
    </row>
    <row r="86" spans="1:2" x14ac:dyDescent="0.35">
      <c r="A86" s="4">
        <v>45120</v>
      </c>
      <c r="B86" s="10">
        <v>3.75</v>
      </c>
    </row>
    <row r="87" spans="1:2" x14ac:dyDescent="0.35">
      <c r="A87" s="4">
        <v>45119</v>
      </c>
      <c r="B87" s="10">
        <v>3.75</v>
      </c>
    </row>
    <row r="88" spans="1:2" x14ac:dyDescent="0.35">
      <c r="A88" s="4">
        <v>45118</v>
      </c>
      <c r="B88" s="10">
        <v>3.75</v>
      </c>
    </row>
    <row r="89" spans="1:2" x14ac:dyDescent="0.35">
      <c r="A89" s="4">
        <v>45117</v>
      </c>
      <c r="B89" s="10">
        <v>3.73</v>
      </c>
    </row>
    <row r="90" spans="1:2" x14ac:dyDescent="0.35">
      <c r="A90" s="4">
        <v>45114</v>
      </c>
      <c r="B90" s="10">
        <v>3.75</v>
      </c>
    </row>
    <row r="91" spans="1:2" x14ac:dyDescent="0.35">
      <c r="A91" s="4">
        <v>45113</v>
      </c>
      <c r="B91" s="10">
        <v>3.76</v>
      </c>
    </row>
    <row r="92" spans="1:2" x14ac:dyDescent="0.35">
      <c r="A92" s="4">
        <v>45112</v>
      </c>
      <c r="B92" s="10">
        <v>3.75</v>
      </c>
    </row>
    <row r="93" spans="1:2" x14ac:dyDescent="0.35">
      <c r="A93" s="4">
        <v>45111</v>
      </c>
      <c r="B93" s="10">
        <v>3.75</v>
      </c>
    </row>
    <row r="94" spans="1:2" x14ac:dyDescent="0.35">
      <c r="A94" s="4">
        <v>45110</v>
      </c>
      <c r="B94" s="10">
        <v>3.75</v>
      </c>
    </row>
    <row r="95" spans="1:2" x14ac:dyDescent="0.35">
      <c r="A95" s="4">
        <v>45107</v>
      </c>
      <c r="B95" s="10">
        <v>3.75</v>
      </c>
    </row>
    <row r="96" spans="1:2" x14ac:dyDescent="0.35">
      <c r="A96" s="4">
        <v>45106</v>
      </c>
      <c r="B96" s="10">
        <v>3.72</v>
      </c>
    </row>
    <row r="97" spans="1:2" x14ac:dyDescent="0.35">
      <c r="A97" s="4">
        <v>45105</v>
      </c>
      <c r="B97" s="10">
        <v>3.73</v>
      </c>
    </row>
    <row r="98" spans="1:2" x14ac:dyDescent="0.35">
      <c r="A98" s="4">
        <v>45104</v>
      </c>
      <c r="B98" s="10">
        <v>3.75</v>
      </c>
    </row>
    <row r="99" spans="1:2" x14ac:dyDescent="0.35">
      <c r="A99" s="4">
        <v>45103</v>
      </c>
      <c r="B99" s="10">
        <v>3.75</v>
      </c>
    </row>
    <row r="100" spans="1:2" x14ac:dyDescent="0.35">
      <c r="A100" s="4">
        <v>45100</v>
      </c>
      <c r="B100" s="10">
        <v>3.75</v>
      </c>
    </row>
    <row r="101" spans="1:2" x14ac:dyDescent="0.35">
      <c r="A101" s="4">
        <v>45099</v>
      </c>
      <c r="B101" s="10">
        <v>3.72</v>
      </c>
    </row>
    <row r="102" spans="1:2" x14ac:dyDescent="0.35">
      <c r="A102" s="4">
        <v>45098</v>
      </c>
      <c r="B102" s="10">
        <v>3.78</v>
      </c>
    </row>
    <row r="103" spans="1:2" x14ac:dyDescent="0.35">
      <c r="A103" s="4">
        <v>45097</v>
      </c>
      <c r="B103" s="10">
        <v>3.74</v>
      </c>
    </row>
    <row r="104" spans="1:2" x14ac:dyDescent="0.35">
      <c r="A104" s="4">
        <v>45096</v>
      </c>
      <c r="B104" s="10">
        <v>3.8</v>
      </c>
    </row>
    <row r="105" spans="1:2" x14ac:dyDescent="0.35">
      <c r="A105" s="4">
        <v>45093</v>
      </c>
      <c r="B105" s="10">
        <v>3.77</v>
      </c>
    </row>
    <row r="106" spans="1:2" x14ac:dyDescent="0.35">
      <c r="A106" s="4">
        <v>45092</v>
      </c>
      <c r="B106" s="10">
        <v>3.77</v>
      </c>
    </row>
    <row r="107" spans="1:2" x14ac:dyDescent="0.35">
      <c r="A107" s="4">
        <v>45091</v>
      </c>
      <c r="B107" s="10">
        <v>3.78</v>
      </c>
    </row>
    <row r="108" spans="1:2" x14ac:dyDescent="0.35">
      <c r="A108" s="4">
        <v>45090</v>
      </c>
      <c r="B108" s="10">
        <v>3.8</v>
      </c>
    </row>
    <row r="109" spans="1:2" x14ac:dyDescent="0.35">
      <c r="A109" s="4">
        <v>45089</v>
      </c>
      <c r="B109" s="10">
        <v>3.79</v>
      </c>
    </row>
    <row r="110" spans="1:2" x14ac:dyDescent="0.35">
      <c r="A110" s="4">
        <v>45086</v>
      </c>
      <c r="B110" s="10">
        <v>3.75</v>
      </c>
    </row>
    <row r="111" spans="1:2" x14ac:dyDescent="0.35">
      <c r="A111" s="4">
        <v>45085</v>
      </c>
      <c r="B111" s="10">
        <v>3.75</v>
      </c>
    </row>
    <row r="112" spans="1:2" x14ac:dyDescent="0.35">
      <c r="A112" s="4">
        <v>45084</v>
      </c>
      <c r="B112" s="10">
        <v>3.7</v>
      </c>
    </row>
    <row r="113" spans="1:2" x14ac:dyDescent="0.35">
      <c r="A113" s="4">
        <v>45083</v>
      </c>
      <c r="B113" s="10">
        <v>3.7</v>
      </c>
    </row>
    <row r="114" spans="1:2" x14ac:dyDescent="0.35">
      <c r="A114" s="4">
        <v>45082</v>
      </c>
      <c r="B114" s="10">
        <v>3.74</v>
      </c>
    </row>
    <row r="115" spans="1:2" x14ac:dyDescent="0.35">
      <c r="A115" s="4">
        <v>45079</v>
      </c>
      <c r="B115" s="10">
        <v>3.74</v>
      </c>
    </row>
    <row r="116" spans="1:2" x14ac:dyDescent="0.35">
      <c r="A116" s="4">
        <v>45078</v>
      </c>
      <c r="B116" s="10">
        <v>3.74</v>
      </c>
    </row>
    <row r="117" spans="1:2" x14ac:dyDescent="0.35">
      <c r="A117" s="4">
        <v>45077</v>
      </c>
      <c r="B117" s="10">
        <v>3.69</v>
      </c>
    </row>
    <row r="118" spans="1:2" x14ac:dyDescent="0.35">
      <c r="A118" s="4">
        <v>45076</v>
      </c>
      <c r="B118" s="10">
        <v>3.71</v>
      </c>
    </row>
    <row r="119" spans="1:2" x14ac:dyDescent="0.35">
      <c r="A119" s="4">
        <v>45072</v>
      </c>
      <c r="B119" s="10">
        <v>3.79</v>
      </c>
    </row>
    <row r="120" spans="1:2" x14ac:dyDescent="0.35">
      <c r="A120" s="4">
        <v>45071</v>
      </c>
      <c r="B120" s="10">
        <v>3.7</v>
      </c>
    </row>
    <row r="121" spans="1:2" x14ac:dyDescent="0.35">
      <c r="A121" s="4">
        <v>45070</v>
      </c>
      <c r="B121" s="10">
        <v>3.67</v>
      </c>
    </row>
    <row r="122" spans="1:2" x14ac:dyDescent="0.35">
      <c r="A122" s="4">
        <v>45069</v>
      </c>
      <c r="B122" s="10">
        <v>3.74</v>
      </c>
    </row>
    <row r="123" spans="1:2" x14ac:dyDescent="0.35">
      <c r="A123" s="4">
        <v>45068</v>
      </c>
      <c r="B123" s="10">
        <v>3.66</v>
      </c>
    </row>
    <row r="124" spans="1:2" x14ac:dyDescent="0.35">
      <c r="A124" s="4">
        <v>45065</v>
      </c>
      <c r="B124" s="10">
        <v>3.75</v>
      </c>
    </row>
    <row r="125" spans="1:2" x14ac:dyDescent="0.35">
      <c r="A125" s="4">
        <v>45064</v>
      </c>
      <c r="B125" s="10">
        <v>3.5</v>
      </c>
    </row>
    <row r="126" spans="1:2" x14ac:dyDescent="0.35">
      <c r="A126" s="4">
        <v>45063</v>
      </c>
      <c r="B126" s="10">
        <v>3.45</v>
      </c>
    </row>
    <row r="127" spans="1:2" x14ac:dyDescent="0.35">
      <c r="A127" s="4">
        <v>45062</v>
      </c>
      <c r="B127" s="10">
        <v>3.45</v>
      </c>
    </row>
    <row r="128" spans="1:2" x14ac:dyDescent="0.35">
      <c r="A128" s="4">
        <v>45061</v>
      </c>
      <c r="B128" s="10">
        <v>3.45</v>
      </c>
    </row>
    <row r="129" spans="1:2" x14ac:dyDescent="0.35">
      <c r="A129" s="4">
        <v>45058</v>
      </c>
      <c r="B129" s="10">
        <v>3.41</v>
      </c>
    </row>
    <row r="130" spans="1:2" x14ac:dyDescent="0.35">
      <c r="A130" s="4">
        <v>45057</v>
      </c>
      <c r="B130" s="10">
        <v>3.42</v>
      </c>
    </row>
    <row r="131" spans="1:2" x14ac:dyDescent="0.35">
      <c r="A131" s="4">
        <v>45056</v>
      </c>
      <c r="B131" s="10">
        <v>3.49</v>
      </c>
    </row>
    <row r="132" spans="1:2" x14ac:dyDescent="0.35">
      <c r="A132" s="4">
        <v>45055</v>
      </c>
      <c r="B132" s="10">
        <v>3.47</v>
      </c>
    </row>
    <row r="133" spans="1:2" x14ac:dyDescent="0.35">
      <c r="A133" s="4">
        <v>45051</v>
      </c>
      <c r="B133" s="10">
        <v>3.46</v>
      </c>
    </row>
    <row r="134" spans="1:2" x14ac:dyDescent="0.35">
      <c r="A134" s="4">
        <v>45050</v>
      </c>
      <c r="B134" s="10">
        <v>3.46</v>
      </c>
    </row>
    <row r="135" spans="1:2" x14ac:dyDescent="0.35">
      <c r="A135" s="4">
        <v>45049</v>
      </c>
      <c r="B135" s="10">
        <v>3.4</v>
      </c>
    </row>
    <row r="136" spans="1:2" x14ac:dyDescent="0.35">
      <c r="A136" s="4">
        <v>45048</v>
      </c>
      <c r="B136" s="10">
        <v>3.4</v>
      </c>
    </row>
    <row r="137" spans="1:2" x14ac:dyDescent="0.35">
      <c r="A137" s="4">
        <v>45044</v>
      </c>
      <c r="B137" s="10">
        <v>3.43</v>
      </c>
    </row>
    <row r="138" spans="1:2" x14ac:dyDescent="0.35">
      <c r="A138" s="4">
        <v>45043</v>
      </c>
      <c r="B138" s="10">
        <v>3.5</v>
      </c>
    </row>
    <row r="139" spans="1:2" x14ac:dyDescent="0.35">
      <c r="A139" s="4">
        <v>45042</v>
      </c>
      <c r="B139" s="10">
        <v>3.41</v>
      </c>
    </row>
    <row r="140" spans="1:2" x14ac:dyDescent="0.35">
      <c r="A140" s="4">
        <v>45041</v>
      </c>
      <c r="B140" s="10">
        <v>3.46</v>
      </c>
    </row>
    <row r="141" spans="1:2" x14ac:dyDescent="0.35">
      <c r="A141" s="4">
        <v>45040</v>
      </c>
      <c r="B141" s="10">
        <v>3.42</v>
      </c>
    </row>
    <row r="142" spans="1:2" x14ac:dyDescent="0.35">
      <c r="A142" s="4">
        <v>45037</v>
      </c>
      <c r="B142" s="10">
        <v>3.41</v>
      </c>
    </row>
    <row r="143" spans="1:2" x14ac:dyDescent="0.35">
      <c r="A143" s="4">
        <v>45036</v>
      </c>
      <c r="B143" s="10">
        <v>3.42</v>
      </c>
    </row>
    <row r="144" spans="1:2" x14ac:dyDescent="0.35">
      <c r="A144" s="4">
        <v>45035</v>
      </c>
      <c r="B144" s="10">
        <v>3.39</v>
      </c>
    </row>
    <row r="145" spans="1:2" x14ac:dyDescent="0.35">
      <c r="A145" s="4">
        <v>45034</v>
      </c>
      <c r="B145" s="10">
        <v>3.49</v>
      </c>
    </row>
    <row r="146" spans="1:2" x14ac:dyDescent="0.35">
      <c r="A146" s="4">
        <v>45033</v>
      </c>
      <c r="B146" s="10">
        <v>3.54</v>
      </c>
    </row>
    <row r="147" spans="1:2" x14ac:dyDescent="0.35">
      <c r="A147" s="4">
        <v>45030</v>
      </c>
      <c r="B147" s="10">
        <v>3.49</v>
      </c>
    </row>
    <row r="148" spans="1:2" x14ac:dyDescent="0.35">
      <c r="A148" s="4">
        <v>45029</v>
      </c>
      <c r="B148" s="10">
        <v>3.48</v>
      </c>
    </row>
    <row r="149" spans="1:2" x14ac:dyDescent="0.35">
      <c r="A149" s="4">
        <v>45028</v>
      </c>
      <c r="B149" s="10">
        <v>3.49</v>
      </c>
    </row>
    <row r="150" spans="1:2" x14ac:dyDescent="0.35">
      <c r="A150" s="4">
        <v>45027</v>
      </c>
      <c r="B150" s="10">
        <v>3.39</v>
      </c>
    </row>
    <row r="151" spans="1:2" x14ac:dyDescent="0.35">
      <c r="A151" s="4">
        <v>45022</v>
      </c>
      <c r="B151" s="10">
        <v>3.3</v>
      </c>
    </row>
    <row r="152" spans="1:2" x14ac:dyDescent="0.35">
      <c r="A152" s="4">
        <v>45021</v>
      </c>
      <c r="B152" s="10">
        <v>3.36</v>
      </c>
    </row>
    <row r="153" spans="1:2" x14ac:dyDescent="0.35">
      <c r="A153" s="4">
        <v>45020</v>
      </c>
      <c r="B153" s="10">
        <v>3.1</v>
      </c>
    </row>
    <row r="154" spans="1:2" x14ac:dyDescent="0.35">
      <c r="A154" s="4">
        <v>45019</v>
      </c>
      <c r="B154" s="10">
        <v>3.25</v>
      </c>
    </row>
    <row r="155" spans="1:2" x14ac:dyDescent="0.35">
      <c r="A155" s="4">
        <v>45016</v>
      </c>
      <c r="B155" s="10">
        <v>3.28</v>
      </c>
    </row>
    <row r="156" spans="1:2" x14ac:dyDescent="0.35">
      <c r="A156" s="4">
        <v>45015</v>
      </c>
      <c r="B156" s="10">
        <v>3.55</v>
      </c>
    </row>
    <row r="157" spans="1:2" x14ac:dyDescent="0.35">
      <c r="A157" s="4">
        <v>45014</v>
      </c>
      <c r="B157" s="10">
        <v>3.53</v>
      </c>
    </row>
    <row r="158" spans="1:2" x14ac:dyDescent="0.35">
      <c r="A158" s="4">
        <v>45013</v>
      </c>
      <c r="B158" s="10">
        <v>3.45</v>
      </c>
    </row>
    <row r="159" spans="1:2" x14ac:dyDescent="0.35">
      <c r="A159" s="4">
        <v>45012</v>
      </c>
      <c r="B159" s="10">
        <v>3.55</v>
      </c>
    </row>
    <row r="160" spans="1:2" x14ac:dyDescent="0.35">
      <c r="A160" s="4">
        <v>45009</v>
      </c>
      <c r="B160" s="10">
        <v>3.52</v>
      </c>
    </row>
    <row r="161" spans="1:2" x14ac:dyDescent="0.35">
      <c r="A161" s="4">
        <v>45008</v>
      </c>
      <c r="B161" s="10">
        <v>3.5</v>
      </c>
    </row>
    <row r="162" spans="1:2" x14ac:dyDescent="0.35">
      <c r="A162" s="4">
        <v>45007</v>
      </c>
      <c r="B162" s="10">
        <v>3.54</v>
      </c>
    </row>
    <row r="163" spans="1:2" x14ac:dyDescent="0.35">
      <c r="A163" s="4">
        <v>45006</v>
      </c>
      <c r="B163" s="10">
        <v>3.53</v>
      </c>
    </row>
    <row r="164" spans="1:2" x14ac:dyDescent="0.35">
      <c r="A164" s="4">
        <v>45005</v>
      </c>
      <c r="B164" s="10">
        <v>3.31</v>
      </c>
    </row>
    <row r="165" spans="1:2" x14ac:dyDescent="0.35">
      <c r="A165" s="4">
        <v>45002</v>
      </c>
      <c r="B165" s="10">
        <v>3.44</v>
      </c>
    </row>
    <row r="166" spans="1:2" x14ac:dyDescent="0.35">
      <c r="A166" s="4">
        <v>45001</v>
      </c>
      <c r="B166" s="10">
        <v>3.31</v>
      </c>
    </row>
    <row r="167" spans="1:2" x14ac:dyDescent="0.35">
      <c r="A167" s="4">
        <v>45000</v>
      </c>
      <c r="B167" s="10">
        <v>3.4</v>
      </c>
    </row>
    <row r="168" spans="1:2" x14ac:dyDescent="0.35">
      <c r="A168" s="4">
        <v>44999</v>
      </c>
      <c r="B168" s="10">
        <v>3.41</v>
      </c>
    </row>
    <row r="169" spans="1:2" x14ac:dyDescent="0.35">
      <c r="A169" s="4">
        <v>44998</v>
      </c>
      <c r="B169" s="10">
        <v>3.4</v>
      </c>
    </row>
    <row r="170" spans="1:2" x14ac:dyDescent="0.35">
      <c r="A170" s="4">
        <v>44995</v>
      </c>
      <c r="B170" s="10">
        <v>3.35</v>
      </c>
    </row>
    <row r="171" spans="1:2" x14ac:dyDescent="0.35">
      <c r="A171" s="4">
        <v>44994</v>
      </c>
      <c r="B171" s="10">
        <v>3.4</v>
      </c>
    </row>
    <row r="172" spans="1:2" x14ac:dyDescent="0.35">
      <c r="A172" s="4">
        <v>44993</v>
      </c>
      <c r="B172" s="10">
        <v>3.45</v>
      </c>
    </row>
    <row r="173" spans="1:2" x14ac:dyDescent="0.35">
      <c r="A173" s="4">
        <v>44992</v>
      </c>
      <c r="B173" s="10">
        <v>3.46</v>
      </c>
    </row>
    <row r="174" spans="1:2" x14ac:dyDescent="0.35">
      <c r="A174" s="4">
        <v>44991</v>
      </c>
      <c r="B174" s="10">
        <v>3.57</v>
      </c>
    </row>
    <row r="175" spans="1:2" x14ac:dyDescent="0.35">
      <c r="A175" s="4">
        <v>44988</v>
      </c>
      <c r="B175" s="10">
        <v>3.55</v>
      </c>
    </row>
    <row r="176" spans="1:2" x14ac:dyDescent="0.35">
      <c r="A176" s="4">
        <v>44987</v>
      </c>
      <c r="B176" s="10">
        <v>3.55</v>
      </c>
    </row>
    <row r="177" spans="1:2" x14ac:dyDescent="0.35">
      <c r="A177" s="4">
        <v>44986</v>
      </c>
      <c r="B177" s="10">
        <v>3.57</v>
      </c>
    </row>
    <row r="178" spans="1:2" x14ac:dyDescent="0.35">
      <c r="A178" s="4">
        <v>44985</v>
      </c>
      <c r="B178" s="10">
        <v>3.46</v>
      </c>
    </row>
    <row r="179" spans="1:2" x14ac:dyDescent="0.35">
      <c r="A179" s="4">
        <v>44984</v>
      </c>
      <c r="B179" s="10">
        <v>3.49</v>
      </c>
    </row>
    <row r="180" spans="1:2" x14ac:dyDescent="0.35">
      <c r="A180" s="4">
        <v>44981</v>
      </c>
      <c r="B180" s="10">
        <v>3.46</v>
      </c>
    </row>
    <row r="181" spans="1:2" x14ac:dyDescent="0.35">
      <c r="A181" s="4">
        <v>44980</v>
      </c>
      <c r="B181" s="10">
        <v>3.5</v>
      </c>
    </row>
    <row r="182" spans="1:2" x14ac:dyDescent="0.35">
      <c r="A182" s="4">
        <v>44979</v>
      </c>
      <c r="B182" s="10">
        <v>3.45</v>
      </c>
    </row>
    <row r="183" spans="1:2" x14ac:dyDescent="0.35">
      <c r="A183" s="4">
        <v>44978</v>
      </c>
      <c r="B183" s="10">
        <v>3.59</v>
      </c>
    </row>
    <row r="184" spans="1:2" x14ac:dyDescent="0.35">
      <c r="A184" s="4">
        <v>44977</v>
      </c>
      <c r="B184" s="10">
        <v>3.59</v>
      </c>
    </row>
    <row r="185" spans="1:2" x14ac:dyDescent="0.35">
      <c r="A185" s="4">
        <v>44974</v>
      </c>
      <c r="B185" s="10">
        <v>3.43</v>
      </c>
    </row>
    <row r="186" spans="1:2" x14ac:dyDescent="0.35">
      <c r="A186" s="4">
        <v>44973</v>
      </c>
      <c r="B186" s="10">
        <v>3.4</v>
      </c>
    </row>
    <row r="187" spans="1:2" x14ac:dyDescent="0.35">
      <c r="A187" s="4">
        <v>44972</v>
      </c>
      <c r="B187" s="10">
        <v>3.4</v>
      </c>
    </row>
    <row r="188" spans="1:2" x14ac:dyDescent="0.35">
      <c r="A188" s="4">
        <v>44971</v>
      </c>
      <c r="B188" s="10">
        <v>3.6</v>
      </c>
    </row>
    <row r="189" spans="1:2" x14ac:dyDescent="0.35">
      <c r="A189" s="4">
        <v>44970</v>
      </c>
      <c r="B189" s="10">
        <v>3.39</v>
      </c>
    </row>
    <row r="190" spans="1:2" x14ac:dyDescent="0.35">
      <c r="A190" s="4">
        <v>44967</v>
      </c>
      <c r="B190" s="10">
        <v>3.39</v>
      </c>
    </row>
    <row r="191" spans="1:2" x14ac:dyDescent="0.35">
      <c r="A191" s="4">
        <v>44966</v>
      </c>
      <c r="B191" s="10">
        <v>3.31</v>
      </c>
    </row>
    <row r="192" spans="1:2" x14ac:dyDescent="0.35">
      <c r="A192" s="4">
        <v>44965</v>
      </c>
      <c r="B192" s="10">
        <v>3.39</v>
      </c>
    </row>
    <row r="193" spans="1:2" x14ac:dyDescent="0.35">
      <c r="A193" s="4">
        <v>44964</v>
      </c>
      <c r="B193" s="10">
        <v>3.39</v>
      </c>
    </row>
    <row r="194" spans="1:2" x14ac:dyDescent="0.35">
      <c r="A194" s="4">
        <v>44963</v>
      </c>
      <c r="B194" s="10">
        <v>3.35</v>
      </c>
    </row>
    <row r="195" spans="1:2" x14ac:dyDescent="0.35">
      <c r="A195" s="4">
        <v>44960</v>
      </c>
      <c r="B195" s="10">
        <v>3.39</v>
      </c>
    </row>
    <row r="196" spans="1:2" x14ac:dyDescent="0.35">
      <c r="A196" s="4">
        <v>44959</v>
      </c>
      <c r="B196" s="10">
        <v>3.4</v>
      </c>
    </row>
    <row r="197" spans="1:2" x14ac:dyDescent="0.35">
      <c r="A197" s="4">
        <v>44958</v>
      </c>
      <c r="B197" s="10">
        <v>3.39</v>
      </c>
    </row>
    <row r="198" spans="1:2" x14ac:dyDescent="0.35">
      <c r="A198" s="4">
        <v>44957</v>
      </c>
      <c r="B198" s="10">
        <v>3.4</v>
      </c>
    </row>
    <row r="199" spans="1:2" x14ac:dyDescent="0.35">
      <c r="A199" s="4">
        <v>44956</v>
      </c>
      <c r="B199" s="10">
        <v>3.39</v>
      </c>
    </row>
    <row r="200" spans="1:2" x14ac:dyDescent="0.35">
      <c r="A200" s="4">
        <v>44953</v>
      </c>
      <c r="B200" s="10">
        <v>3.31</v>
      </c>
    </row>
    <row r="201" spans="1:2" x14ac:dyDescent="0.35">
      <c r="A201" s="4">
        <v>44952</v>
      </c>
      <c r="B201" s="10">
        <v>3.5</v>
      </c>
    </row>
    <row r="202" spans="1:2" x14ac:dyDescent="0.35">
      <c r="A202" s="4">
        <v>44951</v>
      </c>
      <c r="B202" s="10">
        <v>3.4</v>
      </c>
    </row>
    <row r="203" spans="1:2" x14ac:dyDescent="0.35">
      <c r="A203" s="4">
        <v>44950</v>
      </c>
      <c r="B203" s="10">
        <v>3.42</v>
      </c>
    </row>
    <row r="204" spans="1:2" x14ac:dyDescent="0.35">
      <c r="A204" s="4">
        <v>44949</v>
      </c>
      <c r="B204" s="10">
        <v>3.59</v>
      </c>
    </row>
    <row r="205" spans="1:2" x14ac:dyDescent="0.35">
      <c r="A205" s="4">
        <v>44946</v>
      </c>
      <c r="B205" s="10">
        <v>3.6</v>
      </c>
    </row>
    <row r="206" spans="1:2" x14ac:dyDescent="0.35">
      <c r="A206" s="4">
        <v>44945</v>
      </c>
      <c r="B206" s="10">
        <v>3.64</v>
      </c>
    </row>
    <row r="207" spans="1:2" x14ac:dyDescent="0.35">
      <c r="A207" s="4">
        <v>44944</v>
      </c>
      <c r="B207" s="10">
        <v>3.7</v>
      </c>
    </row>
    <row r="208" spans="1:2" x14ac:dyDescent="0.35">
      <c r="A208" s="4">
        <v>44943</v>
      </c>
      <c r="B208" s="10">
        <v>3.52</v>
      </c>
    </row>
    <row r="209" spans="1:2" x14ac:dyDescent="0.35">
      <c r="A209" s="4">
        <v>44942</v>
      </c>
      <c r="B209" s="10">
        <v>3.65</v>
      </c>
    </row>
    <row r="210" spans="1:2" x14ac:dyDescent="0.35">
      <c r="A210" s="4">
        <v>44939</v>
      </c>
      <c r="B210" s="10">
        <v>3.75</v>
      </c>
    </row>
    <row r="211" spans="1:2" x14ac:dyDescent="0.35">
      <c r="A211" s="4">
        <v>44938</v>
      </c>
      <c r="B211" s="10">
        <v>3.7</v>
      </c>
    </row>
    <row r="212" spans="1:2" x14ac:dyDescent="0.35">
      <c r="A212" s="4">
        <v>44937</v>
      </c>
      <c r="B212" s="10">
        <v>3.7</v>
      </c>
    </row>
    <row r="213" spans="1:2" x14ac:dyDescent="0.35">
      <c r="A213" s="4">
        <v>44936</v>
      </c>
      <c r="B213" s="10">
        <v>3.75</v>
      </c>
    </row>
    <row r="214" spans="1:2" x14ac:dyDescent="0.35">
      <c r="A214" s="4">
        <v>44935</v>
      </c>
      <c r="B214" s="10">
        <v>3.71</v>
      </c>
    </row>
    <row r="215" spans="1:2" x14ac:dyDescent="0.35">
      <c r="A215" s="4">
        <v>44932</v>
      </c>
      <c r="B215" s="10">
        <v>3.74</v>
      </c>
    </row>
    <row r="216" spans="1:2" x14ac:dyDescent="0.35">
      <c r="A216" s="4">
        <v>44931</v>
      </c>
      <c r="B216" s="10">
        <v>3.7</v>
      </c>
    </row>
    <row r="217" spans="1:2" x14ac:dyDescent="0.35">
      <c r="A217" s="4">
        <v>44930</v>
      </c>
      <c r="B217" s="10">
        <v>3.7</v>
      </c>
    </row>
    <row r="218" spans="1:2" x14ac:dyDescent="0.35">
      <c r="A218" s="4">
        <v>44929</v>
      </c>
      <c r="B218" s="10">
        <v>3.74</v>
      </c>
    </row>
    <row r="219" spans="1:2" x14ac:dyDescent="0.35">
      <c r="A219" s="4">
        <v>44925</v>
      </c>
      <c r="B219" s="10">
        <v>3.75</v>
      </c>
    </row>
    <row r="220" spans="1:2" x14ac:dyDescent="0.35">
      <c r="A220" s="4">
        <v>44924</v>
      </c>
      <c r="B220" s="10">
        <v>3.7</v>
      </c>
    </row>
    <row r="221" spans="1:2" x14ac:dyDescent="0.35">
      <c r="A221" s="4">
        <v>44923</v>
      </c>
      <c r="B221" s="10">
        <v>3.65</v>
      </c>
    </row>
    <row r="222" spans="1:2" x14ac:dyDescent="0.35">
      <c r="A222" s="4">
        <v>44918</v>
      </c>
      <c r="B222" s="10">
        <v>3.51</v>
      </c>
    </row>
    <row r="223" spans="1:2" x14ac:dyDescent="0.35">
      <c r="A223" s="4">
        <v>44917</v>
      </c>
      <c r="B223" s="10">
        <v>3.51</v>
      </c>
    </row>
    <row r="224" spans="1:2" x14ac:dyDescent="0.35">
      <c r="A224" s="4">
        <v>44916</v>
      </c>
      <c r="B224" s="10">
        <v>3.51</v>
      </c>
    </row>
    <row r="225" spans="1:2" x14ac:dyDescent="0.35">
      <c r="A225" s="4">
        <v>44915</v>
      </c>
      <c r="B225" s="10">
        <v>3.41</v>
      </c>
    </row>
    <row r="226" spans="1:2" x14ac:dyDescent="0.35">
      <c r="A226" s="4">
        <v>44914</v>
      </c>
      <c r="B226" s="10">
        <v>3.5</v>
      </c>
    </row>
    <row r="227" spans="1:2" x14ac:dyDescent="0.35">
      <c r="A227" s="4">
        <v>44911</v>
      </c>
      <c r="B227" s="10">
        <v>3.4</v>
      </c>
    </row>
    <row r="228" spans="1:2" x14ac:dyDescent="0.35">
      <c r="A228" s="4">
        <v>44910</v>
      </c>
      <c r="B228" s="10">
        <v>3.49</v>
      </c>
    </row>
    <row r="229" spans="1:2" x14ac:dyDescent="0.35">
      <c r="A229" s="4">
        <v>44909</v>
      </c>
      <c r="B229" s="10">
        <v>3.4</v>
      </c>
    </row>
    <row r="230" spans="1:2" x14ac:dyDescent="0.35">
      <c r="A230" s="4">
        <v>44908</v>
      </c>
      <c r="B230" s="10">
        <v>3.4</v>
      </c>
    </row>
    <row r="231" spans="1:2" x14ac:dyDescent="0.35">
      <c r="A231" s="4">
        <v>44907</v>
      </c>
      <c r="B231" s="10">
        <v>3.38</v>
      </c>
    </row>
    <row r="232" spans="1:2" x14ac:dyDescent="0.35">
      <c r="A232" s="4">
        <v>44904</v>
      </c>
      <c r="B232" s="10">
        <v>3.3</v>
      </c>
    </row>
    <row r="233" spans="1:2" x14ac:dyDescent="0.35">
      <c r="A233" s="4">
        <v>44903</v>
      </c>
      <c r="B233" s="10">
        <v>3.35</v>
      </c>
    </row>
    <row r="234" spans="1:2" x14ac:dyDescent="0.35">
      <c r="A234" s="4">
        <v>44902</v>
      </c>
      <c r="B234" s="10">
        <v>3.3</v>
      </c>
    </row>
    <row r="235" spans="1:2" x14ac:dyDescent="0.35">
      <c r="A235" s="4">
        <v>44901</v>
      </c>
      <c r="B235" s="10">
        <v>3.3</v>
      </c>
    </row>
    <row r="236" spans="1:2" x14ac:dyDescent="0.35">
      <c r="A236" s="4">
        <v>44900</v>
      </c>
      <c r="B236" s="10">
        <v>3.33</v>
      </c>
    </row>
    <row r="237" spans="1:2" x14ac:dyDescent="0.35">
      <c r="A237" s="4">
        <v>44897</v>
      </c>
      <c r="B237" s="10">
        <v>3.28</v>
      </c>
    </row>
    <row r="238" spans="1:2" x14ac:dyDescent="0.35">
      <c r="A238" s="4">
        <v>44896</v>
      </c>
      <c r="B238" s="10">
        <v>3.35</v>
      </c>
    </row>
    <row r="239" spans="1:2" x14ac:dyDescent="0.35">
      <c r="A239" s="4">
        <v>44895</v>
      </c>
      <c r="B239" s="10">
        <v>3.35</v>
      </c>
    </row>
    <row r="240" spans="1:2" x14ac:dyDescent="0.35">
      <c r="A240" s="4">
        <v>44894</v>
      </c>
      <c r="B240" s="10">
        <v>3.4</v>
      </c>
    </row>
    <row r="241" spans="1:2" x14ac:dyDescent="0.35">
      <c r="A241" s="4">
        <v>44893</v>
      </c>
      <c r="B241" s="10">
        <v>3.25</v>
      </c>
    </row>
    <row r="242" spans="1:2" x14ac:dyDescent="0.35">
      <c r="A242" s="4">
        <v>44890</v>
      </c>
      <c r="B242" s="10">
        <v>3.5</v>
      </c>
    </row>
    <row r="243" spans="1:2" x14ac:dyDescent="0.35">
      <c r="A243" s="4">
        <v>44889</v>
      </c>
      <c r="B243" s="10">
        <v>3.4</v>
      </c>
    </row>
    <row r="244" spans="1:2" x14ac:dyDescent="0.35">
      <c r="A244" s="4">
        <v>44888</v>
      </c>
      <c r="B244" s="10">
        <v>3.45</v>
      </c>
    </row>
    <row r="245" spans="1:2" x14ac:dyDescent="0.35">
      <c r="A245" s="4">
        <v>44887</v>
      </c>
      <c r="B245" s="10">
        <v>3.25</v>
      </c>
    </row>
    <row r="246" spans="1:2" x14ac:dyDescent="0.35">
      <c r="A246" s="4">
        <v>44886</v>
      </c>
      <c r="B246" s="10">
        <v>3.36</v>
      </c>
    </row>
    <row r="247" spans="1:2" x14ac:dyDescent="0.35">
      <c r="A247" s="4">
        <v>44883</v>
      </c>
      <c r="B247" s="10">
        <v>3.45</v>
      </c>
    </row>
    <row r="248" spans="1:2" x14ac:dyDescent="0.35">
      <c r="A248" s="4">
        <v>44882</v>
      </c>
      <c r="B248" s="10">
        <v>3.45</v>
      </c>
    </row>
    <row r="249" spans="1:2" x14ac:dyDescent="0.35">
      <c r="A249" s="4">
        <v>44881</v>
      </c>
      <c r="B249" s="10">
        <v>3.45</v>
      </c>
    </row>
    <row r="250" spans="1:2" x14ac:dyDescent="0.35">
      <c r="A250" s="4">
        <v>44880</v>
      </c>
      <c r="B250" s="10">
        <v>3.5</v>
      </c>
    </row>
    <row r="251" spans="1:2" x14ac:dyDescent="0.35">
      <c r="A251" s="4">
        <v>44879</v>
      </c>
      <c r="B251" s="10">
        <v>3.3</v>
      </c>
    </row>
    <row r="252" spans="1:2" x14ac:dyDescent="0.35">
      <c r="A252" s="4">
        <v>44876</v>
      </c>
      <c r="B252" s="10">
        <v>3.15</v>
      </c>
    </row>
    <row r="253" spans="1:2" x14ac:dyDescent="0.35">
      <c r="A253" s="4">
        <v>44875</v>
      </c>
      <c r="B253" s="10">
        <v>3.3</v>
      </c>
    </row>
    <row r="254" spans="1:2" x14ac:dyDescent="0.35">
      <c r="A254" s="4">
        <v>44874</v>
      </c>
      <c r="B254" s="10">
        <v>3.2</v>
      </c>
    </row>
    <row r="255" spans="1:2" x14ac:dyDescent="0.35">
      <c r="A255" s="4">
        <v>44873</v>
      </c>
      <c r="B255" s="10">
        <v>3.05</v>
      </c>
    </row>
    <row r="256" spans="1:2" x14ac:dyDescent="0.35">
      <c r="A256" s="4">
        <v>44872</v>
      </c>
      <c r="B256" s="10">
        <v>3.05</v>
      </c>
    </row>
    <row r="257" spans="1:2" x14ac:dyDescent="0.35">
      <c r="A257" s="4">
        <v>44869</v>
      </c>
      <c r="B257" s="10">
        <v>2.91</v>
      </c>
    </row>
    <row r="258" spans="1:2" x14ac:dyDescent="0.35">
      <c r="A258" s="4">
        <v>44868</v>
      </c>
      <c r="B258" s="10">
        <v>2.87</v>
      </c>
    </row>
    <row r="259" spans="1:2" x14ac:dyDescent="0.35">
      <c r="A259" s="4">
        <v>44867</v>
      </c>
      <c r="B259" s="10">
        <v>3.28</v>
      </c>
    </row>
    <row r="260" spans="1:2" x14ac:dyDescent="0.35">
      <c r="A260" s="4">
        <v>44866</v>
      </c>
      <c r="B260" s="10">
        <v>2.81</v>
      </c>
    </row>
    <row r="261" spans="1:2" x14ac:dyDescent="0.35">
      <c r="A261" s="4">
        <v>44865</v>
      </c>
      <c r="B261" s="10">
        <v>2.95</v>
      </c>
    </row>
    <row r="262" spans="1:2" x14ac:dyDescent="0.35">
      <c r="A262" s="4">
        <v>44862</v>
      </c>
      <c r="B262" s="10">
        <v>3.35</v>
      </c>
    </row>
    <row r="263" spans="1:2" x14ac:dyDescent="0.35">
      <c r="A263" s="4">
        <v>44861</v>
      </c>
      <c r="B263" s="10">
        <v>3.35</v>
      </c>
    </row>
    <row r="264" spans="1:2" x14ac:dyDescent="0.35">
      <c r="A264" s="4">
        <v>44860</v>
      </c>
      <c r="B264" s="10">
        <v>3.35</v>
      </c>
    </row>
    <row r="265" spans="1:2" x14ac:dyDescent="0.35">
      <c r="A265" s="4">
        <v>44859</v>
      </c>
      <c r="B265" s="10">
        <v>3.25</v>
      </c>
    </row>
    <row r="266" spans="1:2" x14ac:dyDescent="0.35">
      <c r="A266" s="4">
        <v>44858</v>
      </c>
      <c r="B266" s="10">
        <v>3.23</v>
      </c>
    </row>
    <row r="267" spans="1:2" x14ac:dyDescent="0.35">
      <c r="A267" s="4">
        <v>44855</v>
      </c>
      <c r="B267" s="10">
        <v>3.4</v>
      </c>
    </row>
    <row r="268" spans="1:2" x14ac:dyDescent="0.35">
      <c r="A268" s="4">
        <v>44854</v>
      </c>
      <c r="B268" s="10">
        <v>3.34</v>
      </c>
    </row>
    <row r="269" spans="1:2" x14ac:dyDescent="0.35">
      <c r="A269" s="4">
        <v>44853</v>
      </c>
      <c r="B269" s="10">
        <v>3.4</v>
      </c>
    </row>
    <row r="270" spans="1:2" x14ac:dyDescent="0.35">
      <c r="A270" s="4">
        <v>44852</v>
      </c>
      <c r="B270" s="10">
        <v>3.52</v>
      </c>
    </row>
    <row r="271" spans="1:2" x14ac:dyDescent="0.35">
      <c r="A271" s="4">
        <v>44851</v>
      </c>
      <c r="B271" s="10">
        <v>3.6</v>
      </c>
    </row>
    <row r="272" spans="1:2" x14ac:dyDescent="0.35">
      <c r="A272" s="4">
        <v>44848</v>
      </c>
      <c r="B272" s="10">
        <v>3.71</v>
      </c>
    </row>
    <row r="273" spans="1:2" x14ac:dyDescent="0.35">
      <c r="A273" s="4">
        <v>44847</v>
      </c>
      <c r="B273" s="10">
        <v>3.6</v>
      </c>
    </row>
    <row r="274" spans="1:2" x14ac:dyDescent="0.35">
      <c r="A274" s="4">
        <v>44846</v>
      </c>
      <c r="B274" s="10">
        <v>3.74</v>
      </c>
    </row>
    <row r="275" spans="1:2" x14ac:dyDescent="0.35">
      <c r="A275" s="4">
        <v>44845</v>
      </c>
      <c r="B275" s="10">
        <v>3.74</v>
      </c>
    </row>
    <row r="276" spans="1:2" x14ac:dyDescent="0.35">
      <c r="A276" s="4">
        <v>44844</v>
      </c>
      <c r="B276" s="10">
        <v>3.75</v>
      </c>
    </row>
    <row r="277" spans="1:2" x14ac:dyDescent="0.35">
      <c r="A277" s="4">
        <v>44841</v>
      </c>
      <c r="B277" s="10">
        <v>3.61</v>
      </c>
    </row>
    <row r="278" spans="1:2" x14ac:dyDescent="0.35">
      <c r="A278" s="4">
        <v>44840</v>
      </c>
      <c r="B278" s="10">
        <v>3.75</v>
      </c>
    </row>
    <row r="279" spans="1:2" x14ac:dyDescent="0.35">
      <c r="A279" s="4">
        <v>44839</v>
      </c>
      <c r="B279" s="10">
        <v>3.75</v>
      </c>
    </row>
    <row r="280" spans="1:2" x14ac:dyDescent="0.35">
      <c r="A280" s="4">
        <v>44838</v>
      </c>
      <c r="B280" s="10">
        <v>3.75</v>
      </c>
    </row>
    <row r="281" spans="1:2" x14ac:dyDescent="0.35">
      <c r="A281" s="4">
        <v>44837</v>
      </c>
      <c r="B281" s="10">
        <v>3.7</v>
      </c>
    </row>
    <row r="282" spans="1:2" x14ac:dyDescent="0.35">
      <c r="A282" s="4">
        <v>44834</v>
      </c>
      <c r="B282" s="10">
        <v>3.74</v>
      </c>
    </row>
    <row r="283" spans="1:2" x14ac:dyDescent="0.35">
      <c r="A283" s="4">
        <v>44833</v>
      </c>
      <c r="B283" s="10">
        <v>3.68</v>
      </c>
    </row>
    <row r="284" spans="1:2" x14ac:dyDescent="0.35">
      <c r="A284" s="4">
        <v>44832</v>
      </c>
      <c r="B284" s="10">
        <v>3.55</v>
      </c>
    </row>
    <row r="285" spans="1:2" x14ac:dyDescent="0.35">
      <c r="A285" s="4">
        <v>44831</v>
      </c>
      <c r="B285" s="10">
        <v>3.55</v>
      </c>
    </row>
    <row r="286" spans="1:2" x14ac:dyDescent="0.35">
      <c r="A286" s="4">
        <v>44830</v>
      </c>
      <c r="B286" s="10">
        <v>3.5</v>
      </c>
    </row>
    <row r="287" spans="1:2" x14ac:dyDescent="0.35">
      <c r="A287" s="4">
        <v>44827</v>
      </c>
      <c r="B287" s="10">
        <v>3.5</v>
      </c>
    </row>
    <row r="288" spans="1:2" x14ac:dyDescent="0.35">
      <c r="A288" s="4">
        <v>44826</v>
      </c>
      <c r="B288" s="10">
        <v>3.58</v>
      </c>
    </row>
    <row r="289" spans="1:2" x14ac:dyDescent="0.35">
      <c r="A289" s="4">
        <v>44825</v>
      </c>
      <c r="B289" s="10">
        <v>3.65</v>
      </c>
    </row>
    <row r="290" spans="1:2" x14ac:dyDescent="0.35">
      <c r="A290" s="4">
        <v>44824</v>
      </c>
      <c r="B290" s="10">
        <v>3.8</v>
      </c>
    </row>
    <row r="291" spans="1:2" x14ac:dyDescent="0.35">
      <c r="A291" s="4">
        <v>44820</v>
      </c>
      <c r="B291" s="10">
        <v>3.75</v>
      </c>
    </row>
    <row r="292" spans="1:2" x14ac:dyDescent="0.35">
      <c r="A292" s="4">
        <v>44819</v>
      </c>
      <c r="B292" s="10">
        <v>3.8</v>
      </c>
    </row>
    <row r="293" spans="1:2" x14ac:dyDescent="0.35">
      <c r="A293" s="4">
        <v>44818</v>
      </c>
      <c r="B293" s="10">
        <v>3.88</v>
      </c>
    </row>
    <row r="294" spans="1:2" x14ac:dyDescent="0.35">
      <c r="A294" s="4">
        <v>44817</v>
      </c>
      <c r="B294" s="10">
        <v>3.8</v>
      </c>
    </row>
    <row r="295" spans="1:2" x14ac:dyDescent="0.35">
      <c r="A295" s="4">
        <v>44816</v>
      </c>
      <c r="B295" s="10">
        <v>4</v>
      </c>
    </row>
    <row r="296" spans="1:2" x14ac:dyDescent="0.35">
      <c r="A296" s="4">
        <v>44813</v>
      </c>
      <c r="B296" s="10">
        <v>3.88</v>
      </c>
    </row>
    <row r="297" spans="1:2" x14ac:dyDescent="0.35">
      <c r="A297" s="4">
        <v>44812</v>
      </c>
      <c r="B297" s="10">
        <v>3.88</v>
      </c>
    </row>
    <row r="298" spans="1:2" x14ac:dyDescent="0.35">
      <c r="A298" s="4">
        <v>44811</v>
      </c>
      <c r="B298" s="10">
        <v>3.88</v>
      </c>
    </row>
    <row r="299" spans="1:2" x14ac:dyDescent="0.35">
      <c r="A299" s="4">
        <v>44810</v>
      </c>
      <c r="B299" s="10">
        <v>3.63</v>
      </c>
    </row>
    <row r="300" spans="1:2" x14ac:dyDescent="0.35">
      <c r="A300" s="4">
        <v>44809</v>
      </c>
      <c r="B300" s="10">
        <v>3.61</v>
      </c>
    </row>
    <row r="301" spans="1:2" x14ac:dyDescent="0.35">
      <c r="A301" s="4">
        <v>44806</v>
      </c>
      <c r="B301" s="10">
        <v>3.61</v>
      </c>
    </row>
    <row r="302" spans="1:2" x14ac:dyDescent="0.35">
      <c r="A302" s="4">
        <v>44805</v>
      </c>
      <c r="B302" s="10">
        <v>3.52</v>
      </c>
    </row>
    <row r="303" spans="1:2" x14ac:dyDescent="0.35">
      <c r="A303" s="4">
        <v>44804</v>
      </c>
      <c r="B303" s="10">
        <v>3.81</v>
      </c>
    </row>
    <row r="304" spans="1:2" x14ac:dyDescent="0.35">
      <c r="A304" s="4">
        <v>44803</v>
      </c>
      <c r="B304" s="10">
        <v>3.85</v>
      </c>
    </row>
    <row r="305" spans="1:2" x14ac:dyDescent="0.35">
      <c r="A305" s="4">
        <v>44799</v>
      </c>
      <c r="B305" s="10">
        <v>3.81</v>
      </c>
    </row>
    <row r="306" spans="1:2" x14ac:dyDescent="0.35">
      <c r="A306" s="4">
        <v>44798</v>
      </c>
      <c r="B306" s="10">
        <v>3.9</v>
      </c>
    </row>
    <row r="307" spans="1:2" x14ac:dyDescent="0.35">
      <c r="A307" s="4">
        <v>44797</v>
      </c>
      <c r="B307" s="10">
        <v>4</v>
      </c>
    </row>
    <row r="308" spans="1:2" x14ac:dyDescent="0.35">
      <c r="A308" s="4">
        <v>44796</v>
      </c>
      <c r="B308" s="10">
        <v>4</v>
      </c>
    </row>
    <row r="309" spans="1:2" x14ac:dyDescent="0.35">
      <c r="A309" s="4">
        <v>44795</v>
      </c>
      <c r="B309" s="10">
        <v>3.9</v>
      </c>
    </row>
    <row r="310" spans="1:2" x14ac:dyDescent="0.35">
      <c r="A310" s="4">
        <v>44792</v>
      </c>
      <c r="B310" s="10">
        <v>3.9</v>
      </c>
    </row>
    <row r="311" spans="1:2" x14ac:dyDescent="0.35">
      <c r="A311" s="4">
        <v>44791</v>
      </c>
      <c r="B311" s="10">
        <v>3.95</v>
      </c>
    </row>
    <row r="312" spans="1:2" x14ac:dyDescent="0.35">
      <c r="A312" s="4">
        <v>44790</v>
      </c>
      <c r="B312" s="10">
        <v>3.94</v>
      </c>
    </row>
    <row r="313" spans="1:2" x14ac:dyDescent="0.35">
      <c r="A313" s="4">
        <v>44789</v>
      </c>
      <c r="B313" s="10">
        <v>4.0999999999999996</v>
      </c>
    </row>
    <row r="314" spans="1:2" x14ac:dyDescent="0.35">
      <c r="A314" s="4">
        <v>44788</v>
      </c>
      <c r="B314" s="10">
        <v>4</v>
      </c>
    </row>
    <row r="315" spans="1:2" x14ac:dyDescent="0.35">
      <c r="A315" s="4">
        <v>44785</v>
      </c>
      <c r="B315" s="10">
        <v>4</v>
      </c>
    </row>
    <row r="316" spans="1:2" x14ac:dyDescent="0.35">
      <c r="A316" s="4">
        <v>44784</v>
      </c>
      <c r="B316" s="10">
        <v>4.3899999999999997</v>
      </c>
    </row>
    <row r="317" spans="1:2" x14ac:dyDescent="0.35">
      <c r="A317" s="4">
        <v>44783</v>
      </c>
      <c r="B317" s="10">
        <v>3.9</v>
      </c>
    </row>
    <row r="318" spans="1:2" x14ac:dyDescent="0.35">
      <c r="A318" s="4">
        <v>44782</v>
      </c>
      <c r="B318" s="10">
        <v>3.9</v>
      </c>
    </row>
    <row r="319" spans="1:2" x14ac:dyDescent="0.35">
      <c r="A319" s="4">
        <v>44781</v>
      </c>
      <c r="B319" s="10">
        <v>4.45</v>
      </c>
    </row>
    <row r="320" spans="1:2" x14ac:dyDescent="0.35">
      <c r="A320" s="4">
        <v>44778</v>
      </c>
      <c r="B320" s="10">
        <v>4.3</v>
      </c>
    </row>
    <row r="321" spans="1:2" x14ac:dyDescent="0.35">
      <c r="A321" s="4">
        <v>44777</v>
      </c>
      <c r="B321" s="10">
        <v>4.09</v>
      </c>
    </row>
    <row r="322" spans="1:2" x14ac:dyDescent="0.35">
      <c r="A322" s="4">
        <v>44776</v>
      </c>
      <c r="B322" s="10">
        <v>4.2</v>
      </c>
    </row>
    <row r="323" spans="1:2" x14ac:dyDescent="0.35">
      <c r="A323" s="4">
        <v>44775</v>
      </c>
      <c r="B323" s="10">
        <v>4.0599999999999996</v>
      </c>
    </row>
    <row r="324" spans="1:2" x14ac:dyDescent="0.35">
      <c r="A324" s="4">
        <v>44774</v>
      </c>
      <c r="B324" s="10">
        <v>3.96</v>
      </c>
    </row>
    <row r="325" spans="1:2" x14ac:dyDescent="0.35">
      <c r="A325" s="4">
        <v>44771</v>
      </c>
      <c r="B325" s="10">
        <v>4.25</v>
      </c>
    </row>
    <row r="326" spans="1:2" x14ac:dyDescent="0.35">
      <c r="A326" s="4">
        <v>44770</v>
      </c>
      <c r="B326" s="10">
        <v>4.1500000000000004</v>
      </c>
    </row>
    <row r="327" spans="1:2" x14ac:dyDescent="0.35">
      <c r="A327" s="4">
        <v>44769</v>
      </c>
      <c r="B327" s="10">
        <v>4.0999999999999996</v>
      </c>
    </row>
    <row r="328" spans="1:2" x14ac:dyDescent="0.35">
      <c r="A328" s="4">
        <v>44768</v>
      </c>
      <c r="B328" s="10">
        <v>4.0999999999999996</v>
      </c>
    </row>
    <row r="329" spans="1:2" x14ac:dyDescent="0.35">
      <c r="A329" s="4">
        <v>44767</v>
      </c>
      <c r="B329" s="10">
        <v>4</v>
      </c>
    </row>
    <row r="330" spans="1:2" x14ac:dyDescent="0.35">
      <c r="A330" s="4">
        <v>44764</v>
      </c>
      <c r="B330" s="10">
        <v>3.98</v>
      </c>
    </row>
    <row r="331" spans="1:2" x14ac:dyDescent="0.35">
      <c r="A331" s="4">
        <v>44763</v>
      </c>
      <c r="B331" s="10">
        <v>3.68</v>
      </c>
    </row>
    <row r="332" spans="1:2" x14ac:dyDescent="0.35">
      <c r="A332" s="4">
        <v>44762</v>
      </c>
      <c r="B332" s="10">
        <v>3.61</v>
      </c>
    </row>
    <row r="333" spans="1:2" x14ac:dyDescent="0.35">
      <c r="A333" s="4">
        <v>44761</v>
      </c>
      <c r="B333" s="10">
        <v>3.62</v>
      </c>
    </row>
    <row r="334" spans="1:2" x14ac:dyDescent="0.35">
      <c r="A334" s="4">
        <v>44760</v>
      </c>
      <c r="B334" s="10">
        <v>3.51</v>
      </c>
    </row>
    <row r="335" spans="1:2" x14ac:dyDescent="0.35">
      <c r="A335" s="4">
        <v>44757</v>
      </c>
      <c r="B335" s="10">
        <v>3.8</v>
      </c>
    </row>
    <row r="336" spans="1:2" x14ac:dyDescent="0.35">
      <c r="A336" s="4">
        <v>44756</v>
      </c>
      <c r="B336" s="10">
        <v>3.9</v>
      </c>
    </row>
    <row r="337" spans="1:2" x14ac:dyDescent="0.35">
      <c r="A337" s="4">
        <v>44755</v>
      </c>
      <c r="B337" s="10">
        <v>4.0999999999999996</v>
      </c>
    </row>
    <row r="338" spans="1:2" x14ac:dyDescent="0.35">
      <c r="A338" s="4">
        <v>44754</v>
      </c>
      <c r="B338" s="10">
        <v>3.9</v>
      </c>
    </row>
    <row r="339" spans="1:2" x14ac:dyDescent="0.35">
      <c r="A339" s="4">
        <v>44753</v>
      </c>
      <c r="B339" s="10">
        <v>3.6</v>
      </c>
    </row>
    <row r="340" spans="1:2" x14ac:dyDescent="0.35">
      <c r="A340" s="4">
        <v>44750</v>
      </c>
      <c r="B340" s="10">
        <v>3.7</v>
      </c>
    </row>
    <row r="341" spans="1:2" x14ac:dyDescent="0.35">
      <c r="A341" s="4">
        <v>44749</v>
      </c>
      <c r="B341" s="10">
        <v>4.17</v>
      </c>
    </row>
    <row r="342" spans="1:2" x14ac:dyDescent="0.35">
      <c r="A342" s="4">
        <v>44748</v>
      </c>
      <c r="B342" s="10">
        <v>3.9</v>
      </c>
    </row>
    <row r="343" spans="1:2" x14ac:dyDescent="0.35">
      <c r="A343" s="4">
        <v>44747</v>
      </c>
      <c r="B343" s="10">
        <v>3.9</v>
      </c>
    </row>
    <row r="344" spans="1:2" x14ac:dyDescent="0.35">
      <c r="A344" s="4">
        <v>44746</v>
      </c>
      <c r="B344" s="10">
        <v>4.04</v>
      </c>
    </row>
    <row r="345" spans="1:2" x14ac:dyDescent="0.35">
      <c r="A345" s="4">
        <v>44743</v>
      </c>
      <c r="B345" s="10">
        <v>4.34</v>
      </c>
    </row>
    <row r="346" spans="1:2" x14ac:dyDescent="0.35">
      <c r="A346" s="4">
        <v>44742</v>
      </c>
      <c r="B346" s="10">
        <v>3.75</v>
      </c>
    </row>
    <row r="347" spans="1:2" x14ac:dyDescent="0.35">
      <c r="A347" s="4">
        <v>44741</v>
      </c>
      <c r="B347" s="10">
        <v>3.83</v>
      </c>
    </row>
    <row r="348" spans="1:2" x14ac:dyDescent="0.35">
      <c r="A348" s="4">
        <v>44740</v>
      </c>
      <c r="B348" s="10">
        <v>3.8</v>
      </c>
    </row>
    <row r="349" spans="1:2" x14ac:dyDescent="0.35">
      <c r="A349" s="4">
        <v>44739</v>
      </c>
      <c r="B349" s="10">
        <v>3.72</v>
      </c>
    </row>
    <row r="350" spans="1:2" x14ac:dyDescent="0.35">
      <c r="A350" s="4">
        <v>44736</v>
      </c>
      <c r="B350" s="10">
        <v>3.94</v>
      </c>
    </row>
    <row r="351" spans="1:2" x14ac:dyDescent="0.35">
      <c r="A351" s="4">
        <v>44735</v>
      </c>
      <c r="B351" s="10">
        <v>4</v>
      </c>
    </row>
    <row r="352" spans="1:2" x14ac:dyDescent="0.35">
      <c r="A352" s="4">
        <v>44734</v>
      </c>
      <c r="B352" s="10">
        <v>3.95</v>
      </c>
    </row>
    <row r="353" spans="1:2" x14ac:dyDescent="0.35">
      <c r="A353" s="4">
        <v>44733</v>
      </c>
      <c r="B353" s="10">
        <v>4</v>
      </c>
    </row>
    <row r="354" spans="1:2" x14ac:dyDescent="0.35">
      <c r="A354" s="4">
        <v>44732</v>
      </c>
      <c r="B354" s="10">
        <v>4.0999999999999996</v>
      </c>
    </row>
    <row r="355" spans="1:2" x14ac:dyDescent="0.35">
      <c r="A355" s="4">
        <v>44729</v>
      </c>
      <c r="B355" s="10">
        <v>4.0999999999999996</v>
      </c>
    </row>
    <row r="356" spans="1:2" x14ac:dyDescent="0.35">
      <c r="A356" s="4">
        <v>44728</v>
      </c>
      <c r="B356" s="10">
        <v>4.3</v>
      </c>
    </row>
    <row r="357" spans="1:2" x14ac:dyDescent="0.35">
      <c r="A357" s="4">
        <v>44727</v>
      </c>
      <c r="B357" s="10">
        <v>4.5</v>
      </c>
    </row>
    <row r="358" spans="1:2" x14ac:dyDescent="0.35">
      <c r="A358" s="4">
        <v>44726</v>
      </c>
      <c r="B358" s="10">
        <v>4.5</v>
      </c>
    </row>
    <row r="359" spans="1:2" x14ac:dyDescent="0.35">
      <c r="A359" s="4">
        <v>44725</v>
      </c>
      <c r="B359" s="10">
        <v>4.5999999999999996</v>
      </c>
    </row>
    <row r="360" spans="1:2" x14ac:dyDescent="0.35">
      <c r="A360" s="4">
        <v>44722</v>
      </c>
      <c r="B360" s="10">
        <v>4.7</v>
      </c>
    </row>
    <row r="361" spans="1:2" x14ac:dyDescent="0.35">
      <c r="A361" s="4">
        <v>44721</v>
      </c>
      <c r="B361" s="10">
        <v>4.7</v>
      </c>
    </row>
    <row r="362" spans="1:2" x14ac:dyDescent="0.35">
      <c r="A362" s="4">
        <v>44720</v>
      </c>
      <c r="B362" s="10">
        <v>4.6399999999999997</v>
      </c>
    </row>
    <row r="363" spans="1:2" x14ac:dyDescent="0.35">
      <c r="A363" s="4">
        <v>44719</v>
      </c>
      <c r="B363" s="10">
        <v>4.76</v>
      </c>
    </row>
    <row r="364" spans="1:2" x14ac:dyDescent="0.35">
      <c r="A364" s="4">
        <v>44718</v>
      </c>
      <c r="B364" s="10">
        <v>4.72</v>
      </c>
    </row>
    <row r="365" spans="1:2" x14ac:dyDescent="0.35">
      <c r="A365" s="4">
        <v>44713</v>
      </c>
      <c r="B365" s="10">
        <v>4.8</v>
      </c>
    </row>
    <row r="366" spans="1:2" x14ac:dyDescent="0.35">
      <c r="A366" s="4">
        <v>44712</v>
      </c>
      <c r="B366" s="10">
        <v>4.8</v>
      </c>
    </row>
    <row r="367" spans="1:2" x14ac:dyDescent="0.35">
      <c r="A367" s="4">
        <v>44711</v>
      </c>
      <c r="B367" s="10">
        <v>4.79</v>
      </c>
    </row>
    <row r="368" spans="1:2" x14ac:dyDescent="0.35">
      <c r="A368" s="4">
        <v>44708</v>
      </c>
      <c r="B368" s="10">
        <v>4.78</v>
      </c>
    </row>
    <row r="369" spans="1:2" x14ac:dyDescent="0.35">
      <c r="A369" s="4">
        <v>44707</v>
      </c>
      <c r="B369" s="10">
        <v>5</v>
      </c>
    </row>
    <row r="370" spans="1:2" x14ac:dyDescent="0.35">
      <c r="A370" s="4">
        <v>44706</v>
      </c>
      <c r="B370" s="10">
        <v>4.7699999999999996</v>
      </c>
    </row>
    <row r="371" spans="1:2" x14ac:dyDescent="0.35">
      <c r="A371" s="4">
        <v>44705</v>
      </c>
      <c r="B371" s="10">
        <v>4.6500000000000004</v>
      </c>
    </row>
    <row r="372" spans="1:2" x14ac:dyDescent="0.35">
      <c r="A372" s="4">
        <v>44704</v>
      </c>
      <c r="B372" s="10">
        <v>4.8</v>
      </c>
    </row>
    <row r="373" spans="1:2" x14ac:dyDescent="0.35">
      <c r="A373" s="4">
        <v>44701</v>
      </c>
      <c r="B373" s="10">
        <v>4.62</v>
      </c>
    </row>
    <row r="374" spans="1:2" x14ac:dyDescent="0.35">
      <c r="A374" s="4">
        <v>44700</v>
      </c>
      <c r="B374" s="10">
        <v>4.5</v>
      </c>
    </row>
    <row r="375" spans="1:2" x14ac:dyDescent="0.35">
      <c r="A375" s="4">
        <v>44699</v>
      </c>
      <c r="B375" s="10">
        <v>4.6500000000000004</v>
      </c>
    </row>
    <row r="376" spans="1:2" x14ac:dyDescent="0.35">
      <c r="A376" s="4">
        <v>44698</v>
      </c>
      <c r="B376" s="10">
        <v>4.5</v>
      </c>
    </row>
    <row r="377" spans="1:2" x14ac:dyDescent="0.35">
      <c r="A377" s="4">
        <v>44697</v>
      </c>
      <c r="B377" s="10">
        <v>4.7</v>
      </c>
    </row>
    <row r="378" spans="1:2" x14ac:dyDescent="0.35">
      <c r="A378" s="4">
        <v>44694</v>
      </c>
      <c r="B378" s="10">
        <v>4.01</v>
      </c>
    </row>
    <row r="379" spans="1:2" x14ac:dyDescent="0.35">
      <c r="A379" s="4">
        <v>44693</v>
      </c>
      <c r="B379" s="10">
        <v>4.01</v>
      </c>
    </row>
    <row r="380" spans="1:2" x14ac:dyDescent="0.35">
      <c r="A380" s="4">
        <v>44692</v>
      </c>
      <c r="B380" s="10">
        <v>3.85</v>
      </c>
    </row>
    <row r="381" spans="1:2" x14ac:dyDescent="0.35">
      <c r="A381" s="4">
        <v>44691</v>
      </c>
      <c r="B381" s="10">
        <v>3.95</v>
      </c>
    </row>
    <row r="382" spans="1:2" x14ac:dyDescent="0.35">
      <c r="A382" s="4">
        <v>44690</v>
      </c>
      <c r="B382" s="10">
        <v>3.5</v>
      </c>
    </row>
    <row r="383" spans="1:2" x14ac:dyDescent="0.35">
      <c r="A383" s="4">
        <v>44687</v>
      </c>
      <c r="B383" s="10">
        <v>4.29</v>
      </c>
    </row>
    <row r="384" spans="1:2" x14ac:dyDescent="0.35">
      <c r="A384" s="4">
        <v>44686</v>
      </c>
      <c r="B384" s="10">
        <v>4.0999999999999996</v>
      </c>
    </row>
    <row r="385" spans="1:2" x14ac:dyDescent="0.35">
      <c r="A385" s="4">
        <v>44685</v>
      </c>
      <c r="B385" s="10">
        <v>4</v>
      </c>
    </row>
    <row r="386" spans="1:2" x14ac:dyDescent="0.35">
      <c r="A386" s="4">
        <v>44684</v>
      </c>
      <c r="B386" s="10">
        <v>4.45</v>
      </c>
    </row>
    <row r="387" spans="1:2" x14ac:dyDescent="0.35">
      <c r="A387" s="4">
        <v>44680</v>
      </c>
      <c r="B387" s="10">
        <v>4.47</v>
      </c>
    </row>
    <row r="388" spans="1:2" x14ac:dyDescent="0.35">
      <c r="A388" s="4">
        <v>44679</v>
      </c>
      <c r="B388" s="10">
        <v>4.49</v>
      </c>
    </row>
    <row r="389" spans="1:2" x14ac:dyDescent="0.35">
      <c r="A389" s="4">
        <v>44678</v>
      </c>
      <c r="B389" s="10">
        <v>4.38</v>
      </c>
    </row>
    <row r="390" spans="1:2" x14ac:dyDescent="0.35">
      <c r="A390" s="4">
        <v>44677</v>
      </c>
      <c r="B390" s="10">
        <v>4.1500000000000004</v>
      </c>
    </row>
    <row r="391" spans="1:2" x14ac:dyDescent="0.35">
      <c r="A391" s="4">
        <v>44676</v>
      </c>
      <c r="B391" s="10">
        <v>4.1500000000000004</v>
      </c>
    </row>
    <row r="392" spans="1:2" x14ac:dyDescent="0.35">
      <c r="A392" s="4">
        <v>44673</v>
      </c>
      <c r="B392" s="10">
        <v>4.25</v>
      </c>
    </row>
    <row r="393" spans="1:2" x14ac:dyDescent="0.35">
      <c r="A393" s="4">
        <v>44672</v>
      </c>
      <c r="B393" s="10">
        <v>4.3</v>
      </c>
    </row>
    <row r="394" spans="1:2" x14ac:dyDescent="0.35">
      <c r="A394" s="4">
        <v>44671</v>
      </c>
      <c r="B394" s="10">
        <v>4.3</v>
      </c>
    </row>
    <row r="395" spans="1:2" x14ac:dyDescent="0.35">
      <c r="A395" s="4">
        <v>44670</v>
      </c>
      <c r="B395" s="10">
        <v>4.28</v>
      </c>
    </row>
    <row r="396" spans="1:2" x14ac:dyDescent="0.35">
      <c r="A396" s="4">
        <v>44665</v>
      </c>
      <c r="B396" s="10">
        <v>4.3</v>
      </c>
    </row>
    <row r="397" spans="1:2" x14ac:dyDescent="0.35">
      <c r="A397" s="4">
        <v>44664</v>
      </c>
      <c r="B397" s="10">
        <v>4.29</v>
      </c>
    </row>
    <row r="398" spans="1:2" x14ac:dyDescent="0.35">
      <c r="A398" s="4">
        <v>44663</v>
      </c>
      <c r="B398" s="10">
        <v>4.4000000000000004</v>
      </c>
    </row>
    <row r="399" spans="1:2" x14ac:dyDescent="0.35">
      <c r="A399" s="4">
        <v>44662</v>
      </c>
      <c r="B399" s="10">
        <v>4.32</v>
      </c>
    </row>
    <row r="400" spans="1:2" x14ac:dyDescent="0.35">
      <c r="A400" s="4">
        <v>44659</v>
      </c>
      <c r="B400" s="10">
        <v>4.2300000000000004</v>
      </c>
    </row>
    <row r="401" spans="1:2" x14ac:dyDescent="0.35">
      <c r="A401" s="4">
        <v>44658</v>
      </c>
      <c r="B401" s="10">
        <v>4.25</v>
      </c>
    </row>
    <row r="402" spans="1:2" x14ac:dyDescent="0.35">
      <c r="A402" s="4">
        <v>44657</v>
      </c>
      <c r="B402" s="10">
        <v>4.3</v>
      </c>
    </row>
    <row r="403" spans="1:2" x14ac:dyDescent="0.35">
      <c r="A403" s="4">
        <v>44656</v>
      </c>
      <c r="B403" s="10">
        <v>4.45</v>
      </c>
    </row>
    <row r="404" spans="1:2" x14ac:dyDescent="0.35">
      <c r="A404" s="4">
        <v>44655</v>
      </c>
      <c r="B404" s="10">
        <v>4.4000000000000004</v>
      </c>
    </row>
    <row r="405" spans="1:2" x14ac:dyDescent="0.35">
      <c r="A405" s="4">
        <v>44652</v>
      </c>
      <c r="B405" s="10">
        <v>4.5</v>
      </c>
    </row>
    <row r="406" spans="1:2" x14ac:dyDescent="0.35">
      <c r="A406" s="4">
        <v>44651</v>
      </c>
      <c r="B406" s="10">
        <v>4.2</v>
      </c>
    </row>
    <row r="407" spans="1:2" x14ac:dyDescent="0.35">
      <c r="A407" s="4">
        <v>44650</v>
      </c>
      <c r="B407" s="10">
        <v>4.1900000000000004</v>
      </c>
    </row>
    <row r="408" spans="1:2" x14ac:dyDescent="0.35">
      <c r="A408" s="4">
        <v>44649</v>
      </c>
      <c r="B408" s="10">
        <v>4.28</v>
      </c>
    </row>
    <row r="409" spans="1:2" x14ac:dyDescent="0.35">
      <c r="A409" s="4">
        <v>44648</v>
      </c>
      <c r="B409" s="10">
        <v>3.4</v>
      </c>
    </row>
    <row r="410" spans="1:2" x14ac:dyDescent="0.35">
      <c r="A410" s="4">
        <v>44645</v>
      </c>
      <c r="B410" s="10">
        <v>3.41</v>
      </c>
    </row>
    <row r="411" spans="1:2" x14ac:dyDescent="0.35">
      <c r="A411" s="4">
        <v>44644</v>
      </c>
      <c r="B411" s="10">
        <v>3.3</v>
      </c>
    </row>
    <row r="412" spans="1:2" x14ac:dyDescent="0.35">
      <c r="A412" s="4">
        <v>44643</v>
      </c>
      <c r="B412" s="10">
        <v>3.3</v>
      </c>
    </row>
    <row r="413" spans="1:2" x14ac:dyDescent="0.35">
      <c r="A413" s="4">
        <v>44642</v>
      </c>
      <c r="B413" s="10">
        <v>3.38</v>
      </c>
    </row>
    <row r="414" spans="1:2" x14ac:dyDescent="0.35">
      <c r="A414" s="4">
        <v>44641</v>
      </c>
      <c r="B414" s="10">
        <v>3.5</v>
      </c>
    </row>
    <row r="415" spans="1:2" x14ac:dyDescent="0.35">
      <c r="A415" s="4">
        <v>44638</v>
      </c>
      <c r="B415" s="10">
        <v>3.5</v>
      </c>
    </row>
    <row r="416" spans="1:2" x14ac:dyDescent="0.35">
      <c r="A416" s="4">
        <v>44637</v>
      </c>
      <c r="B416" s="10">
        <v>3.7</v>
      </c>
    </row>
    <row r="417" spans="1:2" x14ac:dyDescent="0.35">
      <c r="A417" s="4">
        <v>44636</v>
      </c>
      <c r="B417" s="10">
        <v>3.7</v>
      </c>
    </row>
    <row r="418" spans="1:2" x14ac:dyDescent="0.35">
      <c r="A418" s="4">
        <v>44635</v>
      </c>
      <c r="B418" s="10">
        <v>3.47</v>
      </c>
    </row>
    <row r="419" spans="1:2" x14ac:dyDescent="0.35">
      <c r="A419" s="4">
        <v>44634</v>
      </c>
      <c r="B419" s="10">
        <v>3.6</v>
      </c>
    </row>
    <row r="420" spans="1:2" x14ac:dyDescent="0.35">
      <c r="A420" s="4">
        <v>44631</v>
      </c>
      <c r="B420" s="10">
        <v>3.53</v>
      </c>
    </row>
    <row r="421" spans="1:2" x14ac:dyDescent="0.35">
      <c r="A421" s="4">
        <v>44630</v>
      </c>
      <c r="B421" s="10">
        <v>3.8</v>
      </c>
    </row>
    <row r="422" spans="1:2" x14ac:dyDescent="0.35">
      <c r="A422" s="4">
        <v>44629</v>
      </c>
      <c r="B422" s="10">
        <v>3.8</v>
      </c>
    </row>
    <row r="423" spans="1:2" x14ac:dyDescent="0.35">
      <c r="A423" s="4">
        <v>44628</v>
      </c>
      <c r="B423" s="10">
        <v>3.75</v>
      </c>
    </row>
    <row r="424" spans="1:2" x14ac:dyDescent="0.35">
      <c r="A424" s="4">
        <v>44627</v>
      </c>
      <c r="B424" s="10">
        <v>3.76</v>
      </c>
    </row>
    <row r="425" spans="1:2" x14ac:dyDescent="0.35">
      <c r="A425" s="4">
        <v>44624</v>
      </c>
      <c r="B425" s="10">
        <v>3.5</v>
      </c>
    </row>
    <row r="426" spans="1:2" x14ac:dyDescent="0.35">
      <c r="A426" s="4">
        <v>44623</v>
      </c>
      <c r="B426" s="10">
        <v>5.26</v>
      </c>
    </row>
    <row r="427" spans="1:2" x14ac:dyDescent="0.35">
      <c r="A427" s="4">
        <v>44622</v>
      </c>
      <c r="B427" s="10">
        <v>3.89</v>
      </c>
    </row>
    <row r="428" spans="1:2" x14ac:dyDescent="0.35">
      <c r="A428" s="4">
        <v>44621</v>
      </c>
      <c r="B428" s="10">
        <v>3.6</v>
      </c>
    </row>
    <row r="429" spans="1:2" x14ac:dyDescent="0.35">
      <c r="A429" s="4">
        <v>44620</v>
      </c>
      <c r="B429" s="10">
        <v>4.01</v>
      </c>
    </row>
    <row r="430" spans="1:2" x14ac:dyDescent="0.35">
      <c r="A430" s="4">
        <v>44617</v>
      </c>
      <c r="B430" s="10">
        <v>4.4000000000000004</v>
      </c>
    </row>
    <row r="431" spans="1:2" x14ac:dyDescent="0.35">
      <c r="A431" s="4">
        <v>44616</v>
      </c>
      <c r="B431" s="10">
        <v>5.0999999999999996</v>
      </c>
    </row>
    <row r="432" spans="1:2" x14ac:dyDescent="0.35">
      <c r="A432" s="4">
        <v>44615</v>
      </c>
      <c r="B432" s="10">
        <v>5.96</v>
      </c>
    </row>
    <row r="433" spans="1:2" x14ac:dyDescent="0.35">
      <c r="A433" s="4">
        <v>44614</v>
      </c>
      <c r="B433" s="10">
        <v>6.22</v>
      </c>
    </row>
    <row r="434" spans="1:2" x14ac:dyDescent="0.35">
      <c r="A434" s="4">
        <v>44613</v>
      </c>
      <c r="B434" s="10">
        <v>6.24</v>
      </c>
    </row>
    <row r="435" spans="1:2" x14ac:dyDescent="0.35">
      <c r="A435" s="4">
        <v>44610</v>
      </c>
      <c r="B435" s="10">
        <v>6.3</v>
      </c>
    </row>
    <row r="436" spans="1:2" x14ac:dyDescent="0.35">
      <c r="A436" s="4">
        <v>44609</v>
      </c>
      <c r="B436" s="10">
        <v>6.64</v>
      </c>
    </row>
    <row r="437" spans="1:2" x14ac:dyDescent="0.35">
      <c r="A437" s="4">
        <v>44608</v>
      </c>
      <c r="B437" s="10">
        <v>6.4</v>
      </c>
    </row>
    <row r="438" spans="1:2" x14ac:dyDescent="0.35">
      <c r="A438" s="4">
        <v>44607</v>
      </c>
      <c r="B438" s="10">
        <v>6.5</v>
      </c>
    </row>
    <row r="439" spans="1:2" x14ac:dyDescent="0.35">
      <c r="A439" s="4">
        <v>44606</v>
      </c>
      <c r="B439" s="10">
        <v>6.3</v>
      </c>
    </row>
    <row r="440" spans="1:2" x14ac:dyDescent="0.35">
      <c r="A440" s="4">
        <v>44603</v>
      </c>
      <c r="B440" s="10">
        <v>6.48</v>
      </c>
    </row>
    <row r="441" spans="1:2" x14ac:dyDescent="0.35">
      <c r="A441" s="4">
        <v>44602</v>
      </c>
      <c r="B441" s="10">
        <v>6.46</v>
      </c>
    </row>
    <row r="442" spans="1:2" x14ac:dyDescent="0.35">
      <c r="A442" s="4">
        <v>44601</v>
      </c>
      <c r="B442" s="10">
        <v>6.44</v>
      </c>
    </row>
    <row r="443" spans="1:2" x14ac:dyDescent="0.35">
      <c r="A443" s="4">
        <v>44600</v>
      </c>
      <c r="B443" s="10">
        <v>6.3</v>
      </c>
    </row>
    <row r="444" spans="1:2" x14ac:dyDescent="0.35">
      <c r="A444" s="4">
        <v>44599</v>
      </c>
      <c r="B444" s="10">
        <v>6.44</v>
      </c>
    </row>
    <row r="445" spans="1:2" x14ac:dyDescent="0.35">
      <c r="A445" s="4">
        <v>44596</v>
      </c>
      <c r="B445" s="10">
        <v>6.54</v>
      </c>
    </row>
    <row r="446" spans="1:2" x14ac:dyDescent="0.35">
      <c r="A446" s="4">
        <v>44595</v>
      </c>
      <c r="B446" s="10">
        <v>6.38</v>
      </c>
    </row>
    <row r="447" spans="1:2" x14ac:dyDescent="0.35">
      <c r="A447" s="4">
        <v>44594</v>
      </c>
      <c r="B447" s="10">
        <v>6.1</v>
      </c>
    </row>
    <row r="448" spans="1:2" x14ac:dyDescent="0.35">
      <c r="A448" s="4">
        <v>44593</v>
      </c>
      <c r="B448" s="10">
        <v>6.3</v>
      </c>
    </row>
    <row r="449" spans="1:2" x14ac:dyDescent="0.35">
      <c r="A449" s="4">
        <v>44592</v>
      </c>
      <c r="B449" s="10">
        <v>6.48</v>
      </c>
    </row>
    <row r="450" spans="1:2" x14ac:dyDescent="0.35">
      <c r="A450" s="4">
        <v>44589</v>
      </c>
      <c r="B450" s="10">
        <v>6.52</v>
      </c>
    </row>
    <row r="451" spans="1:2" x14ac:dyDescent="0.35">
      <c r="A451" s="4">
        <v>44588</v>
      </c>
      <c r="B451" s="10">
        <v>6.46</v>
      </c>
    </row>
    <row r="452" spans="1:2" x14ac:dyDescent="0.35">
      <c r="A452" s="4">
        <v>44587</v>
      </c>
      <c r="B452" s="10">
        <v>6.68</v>
      </c>
    </row>
    <row r="453" spans="1:2" x14ac:dyDescent="0.35">
      <c r="A453" s="4">
        <v>44586</v>
      </c>
      <c r="B453" s="10">
        <v>6.04</v>
      </c>
    </row>
    <row r="454" spans="1:2" x14ac:dyDescent="0.35">
      <c r="A454" s="4">
        <v>44585</v>
      </c>
      <c r="B454" s="10">
        <v>5.8</v>
      </c>
    </row>
    <row r="455" spans="1:2" x14ac:dyDescent="0.35">
      <c r="A455" s="4">
        <v>44582</v>
      </c>
      <c r="B455" s="10">
        <v>6</v>
      </c>
    </row>
    <row r="456" spans="1:2" x14ac:dyDescent="0.35">
      <c r="A456" s="4">
        <v>44581</v>
      </c>
      <c r="B456" s="10">
        <v>6</v>
      </c>
    </row>
    <row r="457" spans="1:2" x14ac:dyDescent="0.35">
      <c r="A457" s="4">
        <v>44580</v>
      </c>
      <c r="B457" s="10">
        <v>6.02</v>
      </c>
    </row>
    <row r="458" spans="1:2" x14ac:dyDescent="0.35">
      <c r="A458" s="4">
        <v>44579</v>
      </c>
      <c r="B458" s="10">
        <v>6.3</v>
      </c>
    </row>
    <row r="459" spans="1:2" x14ac:dyDescent="0.35">
      <c r="A459" s="4">
        <v>44578</v>
      </c>
      <c r="B459" s="10">
        <v>6.56</v>
      </c>
    </row>
    <row r="460" spans="1:2" x14ac:dyDescent="0.35">
      <c r="A460" s="4">
        <v>44575</v>
      </c>
      <c r="B460" s="10">
        <v>6.56</v>
      </c>
    </row>
    <row r="461" spans="1:2" x14ac:dyDescent="0.35">
      <c r="A461" s="4">
        <v>44574</v>
      </c>
      <c r="B461" s="10">
        <v>6.84</v>
      </c>
    </row>
    <row r="462" spans="1:2" x14ac:dyDescent="0.35">
      <c r="A462" s="4">
        <v>44573</v>
      </c>
      <c r="B462" s="10">
        <v>6.84</v>
      </c>
    </row>
    <row r="463" spans="1:2" x14ac:dyDescent="0.35">
      <c r="A463" s="4">
        <v>44572</v>
      </c>
      <c r="B463" s="10">
        <v>6.56</v>
      </c>
    </row>
    <row r="464" spans="1:2" x14ac:dyDescent="0.35">
      <c r="A464" s="4">
        <v>44571</v>
      </c>
      <c r="B464" s="10">
        <v>6.7</v>
      </c>
    </row>
    <row r="465" spans="1:2" x14ac:dyDescent="0.35">
      <c r="A465" s="4">
        <v>44568</v>
      </c>
      <c r="B465" s="10">
        <v>6.72</v>
      </c>
    </row>
    <row r="466" spans="1:2" x14ac:dyDescent="0.35">
      <c r="A466" s="4">
        <v>44567</v>
      </c>
      <c r="B466" s="10">
        <v>6.54</v>
      </c>
    </row>
    <row r="467" spans="1:2" x14ac:dyDescent="0.35">
      <c r="A467" s="4">
        <v>44566</v>
      </c>
      <c r="B467" s="10">
        <v>6.56</v>
      </c>
    </row>
    <row r="468" spans="1:2" x14ac:dyDescent="0.35">
      <c r="A468" s="4">
        <v>44565</v>
      </c>
      <c r="B468" s="10">
        <v>6.72</v>
      </c>
    </row>
    <row r="469" spans="1:2" x14ac:dyDescent="0.35">
      <c r="A469" s="4">
        <v>44561</v>
      </c>
      <c r="B469" s="10">
        <v>6.78</v>
      </c>
    </row>
    <row r="470" spans="1:2" x14ac:dyDescent="0.35">
      <c r="A470" s="4">
        <v>44560</v>
      </c>
      <c r="B470" s="10">
        <v>6.78</v>
      </c>
    </row>
    <row r="471" spans="1:2" x14ac:dyDescent="0.35">
      <c r="A471" s="4">
        <v>44559</v>
      </c>
      <c r="B471" s="10">
        <v>6.78</v>
      </c>
    </row>
    <row r="472" spans="1:2" x14ac:dyDescent="0.35">
      <c r="A472" s="4">
        <v>44554</v>
      </c>
      <c r="B472" s="10">
        <v>6.78</v>
      </c>
    </row>
    <row r="473" spans="1:2" x14ac:dyDescent="0.35">
      <c r="A473" s="4">
        <v>44553</v>
      </c>
      <c r="B473" s="10">
        <v>6.78</v>
      </c>
    </row>
    <row r="474" spans="1:2" x14ac:dyDescent="0.35">
      <c r="A474" s="4">
        <v>44552</v>
      </c>
      <c r="B474" s="10">
        <v>6.64</v>
      </c>
    </row>
    <row r="475" spans="1:2" x14ac:dyDescent="0.35">
      <c r="A475" s="4">
        <v>44551</v>
      </c>
      <c r="B475" s="10">
        <v>6.56</v>
      </c>
    </row>
    <row r="476" spans="1:2" x14ac:dyDescent="0.35">
      <c r="A476" s="4">
        <v>44550</v>
      </c>
      <c r="B476" s="10">
        <v>6.8</v>
      </c>
    </row>
    <row r="477" spans="1:2" x14ac:dyDescent="0.35">
      <c r="A477" s="4">
        <v>44547</v>
      </c>
      <c r="B477" s="10">
        <v>6.82</v>
      </c>
    </row>
    <row r="478" spans="1:2" x14ac:dyDescent="0.35">
      <c r="A478" s="4">
        <v>44546</v>
      </c>
      <c r="B478" s="10">
        <v>6.82</v>
      </c>
    </row>
    <row r="479" spans="1:2" x14ac:dyDescent="0.35">
      <c r="A479" s="4">
        <v>44545</v>
      </c>
      <c r="B479" s="10">
        <v>6.8</v>
      </c>
    </row>
    <row r="480" spans="1:2" x14ac:dyDescent="0.35">
      <c r="A480" s="4">
        <v>44544</v>
      </c>
      <c r="B480" s="10">
        <v>6.84</v>
      </c>
    </row>
    <row r="481" spans="1:2" x14ac:dyDescent="0.35">
      <c r="A481" s="4">
        <v>44543</v>
      </c>
      <c r="B481" s="10">
        <v>6.66</v>
      </c>
    </row>
    <row r="482" spans="1:2" x14ac:dyDescent="0.35">
      <c r="A482" s="4">
        <v>44540</v>
      </c>
      <c r="B482" s="10">
        <v>6.84</v>
      </c>
    </row>
    <row r="483" spans="1:2" x14ac:dyDescent="0.35">
      <c r="A483" s="4">
        <v>44539</v>
      </c>
      <c r="B483" s="10">
        <v>6.84</v>
      </c>
    </row>
    <row r="484" spans="1:2" x14ac:dyDescent="0.35">
      <c r="A484" s="4">
        <v>44538</v>
      </c>
      <c r="B484" s="10">
        <v>6.4</v>
      </c>
    </row>
    <row r="485" spans="1:2" x14ac:dyDescent="0.35">
      <c r="A485" s="4">
        <v>44537</v>
      </c>
      <c r="B485" s="10">
        <v>6.72</v>
      </c>
    </row>
    <row r="486" spans="1:2" x14ac:dyDescent="0.35">
      <c r="A486" s="4">
        <v>44536</v>
      </c>
      <c r="B486" s="10">
        <v>6.76</v>
      </c>
    </row>
    <row r="487" spans="1:2" x14ac:dyDescent="0.35">
      <c r="A487" s="4">
        <v>44533</v>
      </c>
      <c r="B487" s="10">
        <v>6.7</v>
      </c>
    </row>
    <row r="488" spans="1:2" x14ac:dyDescent="0.35">
      <c r="A488" s="4">
        <v>44532</v>
      </c>
      <c r="B488" s="10">
        <v>6.82</v>
      </c>
    </row>
    <row r="489" spans="1:2" x14ac:dyDescent="0.35">
      <c r="A489" s="4">
        <v>44531</v>
      </c>
      <c r="B489" s="10">
        <v>6.9</v>
      </c>
    </row>
    <row r="490" spans="1:2" x14ac:dyDescent="0.35">
      <c r="A490" s="4">
        <v>44530</v>
      </c>
      <c r="B490" s="10">
        <v>7.06</v>
      </c>
    </row>
    <row r="491" spans="1:2" x14ac:dyDescent="0.35">
      <c r="A491" s="4">
        <v>44529</v>
      </c>
      <c r="B491" s="10">
        <v>7.06</v>
      </c>
    </row>
    <row r="492" spans="1:2" x14ac:dyDescent="0.35">
      <c r="A492" s="4">
        <v>44526</v>
      </c>
      <c r="B492" s="10">
        <v>7.3</v>
      </c>
    </row>
    <row r="493" spans="1:2" x14ac:dyDescent="0.35">
      <c r="A493" s="4">
        <v>44525</v>
      </c>
      <c r="B493" s="10">
        <v>7.48</v>
      </c>
    </row>
    <row r="494" spans="1:2" x14ac:dyDescent="0.35">
      <c r="A494" s="4">
        <v>44524</v>
      </c>
      <c r="B494" s="10">
        <v>7.5</v>
      </c>
    </row>
    <row r="495" spans="1:2" x14ac:dyDescent="0.35">
      <c r="A495" s="4">
        <v>44523</v>
      </c>
      <c r="B495" s="10">
        <v>7.58</v>
      </c>
    </row>
    <row r="496" spans="1:2" x14ac:dyDescent="0.35">
      <c r="A496" s="4">
        <v>44522</v>
      </c>
      <c r="B496" s="10">
        <v>7.4</v>
      </c>
    </row>
    <row r="497" spans="1:2" x14ac:dyDescent="0.35">
      <c r="A497" s="4">
        <v>44519</v>
      </c>
      <c r="B497" s="10">
        <v>7.6</v>
      </c>
    </row>
    <row r="498" spans="1:2" x14ac:dyDescent="0.35">
      <c r="A498" s="4">
        <v>44518</v>
      </c>
      <c r="B498" s="10">
        <v>7.8</v>
      </c>
    </row>
    <row r="499" spans="1:2" x14ac:dyDescent="0.35">
      <c r="A499" s="4">
        <v>44517</v>
      </c>
      <c r="B499" s="10">
        <v>7.96</v>
      </c>
    </row>
    <row r="500" spans="1:2" x14ac:dyDescent="0.35">
      <c r="A500" s="4">
        <v>44516</v>
      </c>
      <c r="B500" s="10">
        <v>7.9</v>
      </c>
    </row>
    <row r="501" spans="1:2" x14ac:dyDescent="0.35">
      <c r="A501" s="4">
        <v>44515</v>
      </c>
      <c r="B501" s="10">
        <v>7.9</v>
      </c>
    </row>
    <row r="502" spans="1:2" x14ac:dyDescent="0.35">
      <c r="A502" s="4">
        <v>44512</v>
      </c>
      <c r="B502" s="10">
        <v>7.88</v>
      </c>
    </row>
    <row r="503" spans="1:2" x14ac:dyDescent="0.35">
      <c r="A503" s="4">
        <v>44511</v>
      </c>
      <c r="B503" s="10">
        <v>7.88</v>
      </c>
    </row>
    <row r="504" spans="1:2" x14ac:dyDescent="0.35">
      <c r="A504" s="4">
        <v>44510</v>
      </c>
      <c r="B504" s="10">
        <v>8.0399999999999991</v>
      </c>
    </row>
    <row r="505" spans="1:2" x14ac:dyDescent="0.35">
      <c r="A505" s="4">
        <v>44509</v>
      </c>
      <c r="B505" s="10">
        <v>7.94</v>
      </c>
    </row>
    <row r="506" spans="1:2" x14ac:dyDescent="0.35">
      <c r="A506" s="4">
        <v>44508</v>
      </c>
      <c r="B506" s="10">
        <v>7.9</v>
      </c>
    </row>
    <row r="507" spans="1:2" x14ac:dyDescent="0.35">
      <c r="A507" s="4">
        <v>44505</v>
      </c>
      <c r="B507" s="10">
        <v>7.86</v>
      </c>
    </row>
    <row r="508" spans="1:2" x14ac:dyDescent="0.35">
      <c r="A508" s="4">
        <v>44504</v>
      </c>
      <c r="B508" s="10">
        <v>8.02</v>
      </c>
    </row>
    <row r="509" spans="1:2" x14ac:dyDescent="0.35">
      <c r="A509" s="4">
        <v>44503</v>
      </c>
      <c r="B509" s="10">
        <v>8.02</v>
      </c>
    </row>
    <row r="510" spans="1:2" x14ac:dyDescent="0.35">
      <c r="A510" s="4">
        <v>44502</v>
      </c>
      <c r="B510" s="10">
        <v>7.96</v>
      </c>
    </row>
    <row r="511" spans="1:2" x14ac:dyDescent="0.35">
      <c r="A511" s="4">
        <v>44501</v>
      </c>
      <c r="B511" s="10">
        <v>7.96</v>
      </c>
    </row>
    <row r="512" spans="1:2" x14ac:dyDescent="0.35">
      <c r="A512" s="4">
        <v>44498</v>
      </c>
      <c r="B512" s="10">
        <v>7.6</v>
      </c>
    </row>
    <row r="513" spans="1:2" x14ac:dyDescent="0.35">
      <c r="A513" s="4">
        <v>44497</v>
      </c>
      <c r="B513" s="10">
        <v>8</v>
      </c>
    </row>
    <row r="514" spans="1:2" x14ac:dyDescent="0.35">
      <c r="A514" s="4">
        <v>44496</v>
      </c>
      <c r="B514" s="10">
        <v>8.1999999999999993</v>
      </c>
    </row>
    <row r="515" spans="1:2" x14ac:dyDescent="0.35">
      <c r="A515" s="4">
        <v>44495</v>
      </c>
      <c r="B515" s="10">
        <v>8.16</v>
      </c>
    </row>
    <row r="516" spans="1:2" x14ac:dyDescent="0.35">
      <c r="A516" s="4">
        <v>44494</v>
      </c>
      <c r="B516" s="10">
        <v>8.1</v>
      </c>
    </row>
    <row r="517" spans="1:2" x14ac:dyDescent="0.35">
      <c r="A517" s="4">
        <v>44491</v>
      </c>
      <c r="B517" s="10">
        <v>8.08</v>
      </c>
    </row>
    <row r="518" spans="1:2" x14ac:dyDescent="0.35">
      <c r="A518" s="4">
        <v>44490</v>
      </c>
      <c r="B518" s="10">
        <v>8.1999999999999993</v>
      </c>
    </row>
    <row r="519" spans="1:2" x14ac:dyDescent="0.35">
      <c r="A519" s="4">
        <v>44489</v>
      </c>
      <c r="B519" s="10">
        <v>8.26</v>
      </c>
    </row>
    <row r="520" spans="1:2" x14ac:dyDescent="0.35">
      <c r="A520" s="4">
        <v>44488</v>
      </c>
      <c r="B520" s="10">
        <v>8.16</v>
      </c>
    </row>
    <row r="521" spans="1:2" x14ac:dyDescent="0.35">
      <c r="A521" s="4">
        <v>44487</v>
      </c>
      <c r="B521" s="10">
        <v>8.08</v>
      </c>
    </row>
    <row r="522" spans="1:2" x14ac:dyDescent="0.35">
      <c r="A522" s="4">
        <v>44484</v>
      </c>
      <c r="B522" s="10">
        <v>8.06</v>
      </c>
    </row>
    <row r="523" spans="1:2" x14ac:dyDescent="0.35">
      <c r="A523" s="4">
        <v>44483</v>
      </c>
      <c r="B523" s="10">
        <v>8.08</v>
      </c>
    </row>
    <row r="524" spans="1:2" x14ac:dyDescent="0.35">
      <c r="A524" s="4">
        <v>44482</v>
      </c>
      <c r="B524" s="10">
        <v>8</v>
      </c>
    </row>
    <row r="525" spans="1:2" x14ac:dyDescent="0.35">
      <c r="A525" s="4">
        <v>44481</v>
      </c>
      <c r="B525" s="10">
        <v>8</v>
      </c>
    </row>
    <row r="526" spans="1:2" x14ac:dyDescent="0.35">
      <c r="A526" s="4">
        <v>44480</v>
      </c>
      <c r="B526" s="10">
        <v>8</v>
      </c>
    </row>
    <row r="527" spans="1:2" x14ac:dyDescent="0.35">
      <c r="A527" s="4">
        <v>44477</v>
      </c>
      <c r="B527" s="10">
        <v>7.58</v>
      </c>
    </row>
    <row r="528" spans="1:2" x14ac:dyDescent="0.35">
      <c r="A528" s="4">
        <v>44476</v>
      </c>
      <c r="B528" s="10">
        <v>7.5</v>
      </c>
    </row>
    <row r="529" spans="1:2" x14ac:dyDescent="0.35">
      <c r="A529" s="4">
        <v>44475</v>
      </c>
      <c r="B529" s="10">
        <v>7.5</v>
      </c>
    </row>
    <row r="530" spans="1:2" x14ac:dyDescent="0.35">
      <c r="A530" s="4">
        <v>44474</v>
      </c>
      <c r="B530" s="10">
        <v>7.36</v>
      </c>
    </row>
    <row r="531" spans="1:2" x14ac:dyDescent="0.35">
      <c r="A531" s="4">
        <v>44473</v>
      </c>
      <c r="B531" s="10">
        <v>7.34</v>
      </c>
    </row>
    <row r="532" spans="1:2" x14ac:dyDescent="0.35">
      <c r="A532" s="4">
        <v>44470</v>
      </c>
      <c r="B532" s="10">
        <v>7.22</v>
      </c>
    </row>
    <row r="533" spans="1:2" x14ac:dyDescent="0.35">
      <c r="A533" s="4">
        <v>44469</v>
      </c>
      <c r="B533" s="10">
        <v>7.38</v>
      </c>
    </row>
    <row r="534" spans="1:2" x14ac:dyDescent="0.35">
      <c r="A534" s="4">
        <v>44468</v>
      </c>
      <c r="B534" s="10">
        <v>7.16</v>
      </c>
    </row>
    <row r="535" spans="1:2" x14ac:dyDescent="0.35">
      <c r="A535" s="4">
        <v>44467</v>
      </c>
      <c r="B535" s="10">
        <v>7.2</v>
      </c>
    </row>
    <row r="536" spans="1:2" x14ac:dyDescent="0.35">
      <c r="A536" s="4">
        <v>44466</v>
      </c>
      <c r="B536" s="10">
        <v>6.96</v>
      </c>
    </row>
    <row r="537" spans="1:2" x14ac:dyDescent="0.35">
      <c r="A537" s="4">
        <v>44463</v>
      </c>
      <c r="B537" s="10">
        <v>6.96</v>
      </c>
    </row>
    <row r="538" spans="1:2" x14ac:dyDescent="0.35">
      <c r="A538" s="4">
        <v>44462</v>
      </c>
      <c r="B538" s="10">
        <v>7.1</v>
      </c>
    </row>
    <row r="539" spans="1:2" x14ac:dyDescent="0.35">
      <c r="A539" s="4">
        <v>44461</v>
      </c>
      <c r="B539" s="10">
        <v>6.82</v>
      </c>
    </row>
    <row r="540" spans="1:2" x14ac:dyDescent="0.35">
      <c r="A540" s="4">
        <v>44460</v>
      </c>
      <c r="B540" s="10">
        <v>6.92</v>
      </c>
    </row>
    <row r="541" spans="1:2" x14ac:dyDescent="0.35">
      <c r="A541" s="4">
        <v>44459</v>
      </c>
      <c r="B541" s="10">
        <v>7</v>
      </c>
    </row>
    <row r="542" spans="1:2" x14ac:dyDescent="0.35">
      <c r="A542" s="4">
        <v>44456</v>
      </c>
      <c r="B542" s="10">
        <v>7</v>
      </c>
    </row>
    <row r="543" spans="1:2" x14ac:dyDescent="0.35">
      <c r="A543" s="4">
        <v>44455</v>
      </c>
      <c r="B543" s="10">
        <v>6.88</v>
      </c>
    </row>
    <row r="544" spans="1:2" x14ac:dyDescent="0.35">
      <c r="A544" s="4">
        <v>44454</v>
      </c>
      <c r="B544" s="10">
        <v>7.02</v>
      </c>
    </row>
    <row r="545" spans="1:2" x14ac:dyDescent="0.35">
      <c r="A545" s="4">
        <v>44453</v>
      </c>
      <c r="B545" s="10">
        <v>6.92</v>
      </c>
    </row>
    <row r="546" spans="1:2" x14ac:dyDescent="0.35">
      <c r="A546" s="4">
        <v>44452</v>
      </c>
      <c r="B546" s="10">
        <v>6.82</v>
      </c>
    </row>
    <row r="547" spans="1:2" x14ac:dyDescent="0.35">
      <c r="A547" s="4">
        <v>44449</v>
      </c>
      <c r="B547" s="10">
        <v>6.6</v>
      </c>
    </row>
    <row r="548" spans="1:2" x14ac:dyDescent="0.35">
      <c r="A548" s="4">
        <v>44448</v>
      </c>
      <c r="B548" s="10">
        <v>6.46</v>
      </c>
    </row>
    <row r="549" spans="1:2" x14ac:dyDescent="0.35">
      <c r="A549" s="4">
        <v>44447</v>
      </c>
      <c r="B549" s="10">
        <v>5.9</v>
      </c>
    </row>
    <row r="550" spans="1:2" x14ac:dyDescent="0.35">
      <c r="A550" s="4">
        <v>44446</v>
      </c>
      <c r="B550" s="10">
        <v>5.88</v>
      </c>
    </row>
    <row r="551" spans="1:2" x14ac:dyDescent="0.35">
      <c r="A551" s="4">
        <v>44445</v>
      </c>
      <c r="B551" s="10">
        <v>5.9</v>
      </c>
    </row>
    <row r="552" spans="1:2" x14ac:dyDescent="0.35">
      <c r="A552" s="4">
        <v>44442</v>
      </c>
      <c r="B552" s="10">
        <v>6</v>
      </c>
    </row>
    <row r="553" spans="1:2" x14ac:dyDescent="0.35">
      <c r="A553" s="4">
        <v>44441</v>
      </c>
      <c r="B553" s="10">
        <v>5.9</v>
      </c>
    </row>
    <row r="554" spans="1:2" x14ac:dyDescent="0.35">
      <c r="A554" s="4">
        <v>44440</v>
      </c>
      <c r="B554" s="10">
        <v>5.68</v>
      </c>
    </row>
    <row r="555" spans="1:2" x14ac:dyDescent="0.35">
      <c r="A555" s="4">
        <v>44439</v>
      </c>
      <c r="B555" s="10">
        <v>5.62</v>
      </c>
    </row>
    <row r="556" spans="1:2" x14ac:dyDescent="0.35">
      <c r="A556" s="4">
        <v>44435</v>
      </c>
      <c r="B556" s="10">
        <v>5.62</v>
      </c>
    </row>
    <row r="557" spans="1:2" x14ac:dyDescent="0.35">
      <c r="A557" s="4">
        <v>44434</v>
      </c>
      <c r="B557" s="10">
        <v>5.6</v>
      </c>
    </row>
    <row r="558" spans="1:2" x14ac:dyDescent="0.35">
      <c r="A558" s="4">
        <v>44433</v>
      </c>
      <c r="B558" s="10">
        <v>5.58</v>
      </c>
    </row>
    <row r="559" spans="1:2" x14ac:dyDescent="0.35">
      <c r="A559" s="4">
        <v>44432</v>
      </c>
      <c r="B559" s="10">
        <v>5.5</v>
      </c>
    </row>
    <row r="560" spans="1:2" x14ac:dyDescent="0.35">
      <c r="A560" s="4">
        <v>44431</v>
      </c>
      <c r="B560" s="10">
        <v>5.48</v>
      </c>
    </row>
    <row r="561" spans="1:2" x14ac:dyDescent="0.35">
      <c r="A561" s="4">
        <v>44428</v>
      </c>
      <c r="B561" s="10">
        <v>5.58</v>
      </c>
    </row>
    <row r="562" spans="1:2" x14ac:dyDescent="0.35">
      <c r="A562" s="4">
        <v>44427</v>
      </c>
      <c r="B562" s="10">
        <v>5.5</v>
      </c>
    </row>
    <row r="563" spans="1:2" x14ac:dyDescent="0.35">
      <c r="A563" s="4">
        <v>44426</v>
      </c>
      <c r="B563" s="10">
        <v>5.6</v>
      </c>
    </row>
    <row r="564" spans="1:2" x14ac:dyDescent="0.35">
      <c r="A564" s="4">
        <v>44425</v>
      </c>
      <c r="B564" s="10">
        <v>5.62</v>
      </c>
    </row>
    <row r="565" spans="1:2" x14ac:dyDescent="0.35">
      <c r="A565" s="4">
        <v>44424</v>
      </c>
      <c r="B565" s="10">
        <v>5.44</v>
      </c>
    </row>
    <row r="566" spans="1:2" x14ac:dyDescent="0.35">
      <c r="A566" s="4">
        <v>44421</v>
      </c>
      <c r="B566" s="10">
        <v>5.68</v>
      </c>
    </row>
    <row r="567" spans="1:2" x14ac:dyDescent="0.35">
      <c r="A567" s="4">
        <v>44420</v>
      </c>
      <c r="B567" s="10">
        <v>5.66</v>
      </c>
    </row>
    <row r="568" spans="1:2" x14ac:dyDescent="0.35">
      <c r="A568" s="4">
        <v>44419</v>
      </c>
      <c r="B568" s="10">
        <v>5.66</v>
      </c>
    </row>
    <row r="569" spans="1:2" x14ac:dyDescent="0.35">
      <c r="A569" s="4">
        <v>44418</v>
      </c>
      <c r="B569" s="10">
        <v>5.5</v>
      </c>
    </row>
    <row r="570" spans="1:2" x14ac:dyDescent="0.35">
      <c r="A570" s="4">
        <v>44417</v>
      </c>
      <c r="B570" s="10">
        <v>5.54</v>
      </c>
    </row>
    <row r="571" spans="1:2" x14ac:dyDescent="0.35">
      <c r="A571" s="4">
        <v>44414</v>
      </c>
      <c r="B571" s="10">
        <v>5.56</v>
      </c>
    </row>
    <row r="572" spans="1:2" x14ac:dyDescent="0.35">
      <c r="A572" s="4">
        <v>44413</v>
      </c>
      <c r="B572" s="10">
        <v>5.68</v>
      </c>
    </row>
    <row r="573" spans="1:2" x14ac:dyDescent="0.35">
      <c r="A573" s="4">
        <v>44412</v>
      </c>
      <c r="B573" s="10">
        <v>5.64</v>
      </c>
    </row>
    <row r="574" spans="1:2" x14ac:dyDescent="0.35">
      <c r="A574" s="4">
        <v>44411</v>
      </c>
      <c r="B574" s="10">
        <v>5.66</v>
      </c>
    </row>
    <row r="575" spans="1:2" x14ac:dyDescent="0.35">
      <c r="A575" s="4">
        <v>44410</v>
      </c>
      <c r="B575" s="10">
        <v>5.64</v>
      </c>
    </row>
    <row r="576" spans="1:2" x14ac:dyDescent="0.35">
      <c r="A576" s="4">
        <v>44407</v>
      </c>
      <c r="B576" s="10">
        <v>5.42</v>
      </c>
    </row>
    <row r="577" spans="1:2" x14ac:dyDescent="0.35">
      <c r="A577" s="4">
        <v>44406</v>
      </c>
      <c r="B577" s="10">
        <v>5.32</v>
      </c>
    </row>
    <row r="578" spans="1:2" x14ac:dyDescent="0.35">
      <c r="A578" s="4">
        <v>44405</v>
      </c>
      <c r="B578" s="10">
        <v>5.26</v>
      </c>
    </row>
    <row r="579" spans="1:2" x14ac:dyDescent="0.35">
      <c r="A579" s="4">
        <v>44404</v>
      </c>
      <c r="B579" s="10">
        <v>5.3</v>
      </c>
    </row>
    <row r="580" spans="1:2" x14ac:dyDescent="0.35">
      <c r="A580" s="4">
        <v>44403</v>
      </c>
      <c r="B580" s="10">
        <v>5.36</v>
      </c>
    </row>
    <row r="581" spans="1:2" x14ac:dyDescent="0.35">
      <c r="A581" s="4">
        <v>44400</v>
      </c>
      <c r="B581" s="10">
        <v>5.3</v>
      </c>
    </row>
    <row r="582" spans="1:2" x14ac:dyDescent="0.35">
      <c r="A582" s="4">
        <v>44399</v>
      </c>
      <c r="B582" s="10">
        <v>5.5</v>
      </c>
    </row>
    <row r="583" spans="1:2" x14ac:dyDescent="0.35">
      <c r="A583" s="4">
        <v>44398</v>
      </c>
      <c r="B583" s="10">
        <v>5.48</v>
      </c>
    </row>
    <row r="584" spans="1:2" x14ac:dyDescent="0.35">
      <c r="A584" s="4">
        <v>44397</v>
      </c>
      <c r="B584" s="10">
        <v>5.66</v>
      </c>
    </row>
    <row r="585" spans="1:2" x14ac:dyDescent="0.35">
      <c r="A585" s="4">
        <v>44396</v>
      </c>
      <c r="B585" s="10">
        <v>5.42</v>
      </c>
    </row>
    <row r="586" spans="1:2" x14ac:dyDescent="0.35">
      <c r="A586" s="4">
        <v>44393</v>
      </c>
      <c r="B586" s="10">
        <v>5.58</v>
      </c>
    </row>
    <row r="587" spans="1:2" x14ac:dyDescent="0.35">
      <c r="A587" s="4">
        <v>44392</v>
      </c>
      <c r="B587" s="10">
        <v>5.42</v>
      </c>
    </row>
    <row r="588" spans="1:2" x14ac:dyDescent="0.35">
      <c r="A588" s="4">
        <v>44391</v>
      </c>
      <c r="B588" s="10">
        <v>5.42</v>
      </c>
    </row>
    <row r="589" spans="1:2" x14ac:dyDescent="0.35">
      <c r="A589" s="4">
        <v>44390</v>
      </c>
      <c r="B589" s="10">
        <v>5.4</v>
      </c>
    </row>
    <row r="590" spans="1:2" x14ac:dyDescent="0.35">
      <c r="A590" s="4">
        <v>44389</v>
      </c>
      <c r="B590" s="10">
        <v>5.56</v>
      </c>
    </row>
    <row r="591" spans="1:2" x14ac:dyDescent="0.35">
      <c r="A591" s="4">
        <v>44386</v>
      </c>
      <c r="B591" s="10">
        <v>5.6</v>
      </c>
    </row>
    <row r="592" spans="1:2" x14ac:dyDescent="0.35">
      <c r="A592" s="4">
        <v>44385</v>
      </c>
      <c r="B592" s="10">
        <v>5.56</v>
      </c>
    </row>
    <row r="593" spans="1:2" x14ac:dyDescent="0.35">
      <c r="A593" s="4">
        <v>44384</v>
      </c>
      <c r="B593" s="10">
        <v>5.66</v>
      </c>
    </row>
    <row r="594" spans="1:2" x14ac:dyDescent="0.35">
      <c r="A594" s="4">
        <v>44383</v>
      </c>
      <c r="B594" s="10">
        <v>5.64</v>
      </c>
    </row>
    <row r="595" spans="1:2" x14ac:dyDescent="0.35">
      <c r="A595" s="4">
        <v>44382</v>
      </c>
      <c r="B595" s="10">
        <v>5.64</v>
      </c>
    </row>
    <row r="596" spans="1:2" x14ac:dyDescent="0.35">
      <c r="A596" s="4">
        <v>44379</v>
      </c>
      <c r="B596" s="10">
        <v>5.8</v>
      </c>
    </row>
    <row r="597" spans="1:2" x14ac:dyDescent="0.35">
      <c r="A597" s="4">
        <v>44378</v>
      </c>
      <c r="B597" s="10">
        <v>5.8</v>
      </c>
    </row>
    <row r="598" spans="1:2" x14ac:dyDescent="0.35">
      <c r="A598" s="4">
        <v>44377</v>
      </c>
      <c r="B598" s="10">
        <v>5.7</v>
      </c>
    </row>
    <row r="599" spans="1:2" x14ac:dyDescent="0.35">
      <c r="A599" s="4">
        <v>44376</v>
      </c>
      <c r="B599" s="10">
        <v>5.8</v>
      </c>
    </row>
    <row r="600" spans="1:2" x14ac:dyDescent="0.35">
      <c r="A600" s="4">
        <v>44375</v>
      </c>
      <c r="B600" s="10">
        <v>6.04</v>
      </c>
    </row>
    <row r="601" spans="1:2" x14ac:dyDescent="0.35">
      <c r="A601" s="4">
        <v>44372</v>
      </c>
      <c r="B601" s="10">
        <v>6.06</v>
      </c>
    </row>
    <row r="602" spans="1:2" x14ac:dyDescent="0.35">
      <c r="A602" s="4">
        <v>44371</v>
      </c>
      <c r="B602" s="10">
        <v>6.1</v>
      </c>
    </row>
    <row r="603" spans="1:2" x14ac:dyDescent="0.35">
      <c r="A603" s="4">
        <v>44370</v>
      </c>
      <c r="B603" s="10">
        <v>6.14</v>
      </c>
    </row>
    <row r="604" spans="1:2" x14ac:dyDescent="0.35">
      <c r="A604" s="4">
        <v>44369</v>
      </c>
      <c r="B604" s="10">
        <v>6.16</v>
      </c>
    </row>
    <row r="605" spans="1:2" x14ac:dyDescent="0.35">
      <c r="A605" s="4">
        <v>44368</v>
      </c>
      <c r="B605" s="10">
        <v>6.06</v>
      </c>
    </row>
    <row r="606" spans="1:2" x14ac:dyDescent="0.35">
      <c r="A606" s="4">
        <v>44365</v>
      </c>
      <c r="B606" s="10">
        <v>6.14</v>
      </c>
    </row>
    <row r="607" spans="1:2" x14ac:dyDescent="0.35">
      <c r="A607" s="4">
        <v>44364</v>
      </c>
      <c r="B607" s="10">
        <v>6.16</v>
      </c>
    </row>
    <row r="608" spans="1:2" x14ac:dyDescent="0.35">
      <c r="A608" s="4">
        <v>44363</v>
      </c>
      <c r="B608" s="10">
        <v>6.16</v>
      </c>
    </row>
    <row r="609" spans="1:2" x14ac:dyDescent="0.35">
      <c r="A609" s="4">
        <v>44362</v>
      </c>
      <c r="B609" s="10">
        <v>6.06</v>
      </c>
    </row>
    <row r="610" spans="1:2" x14ac:dyDescent="0.35">
      <c r="A610" s="4">
        <v>44361</v>
      </c>
      <c r="B610" s="10">
        <v>6.04</v>
      </c>
    </row>
    <row r="611" spans="1:2" x14ac:dyDescent="0.35">
      <c r="A611" s="4">
        <v>44358</v>
      </c>
      <c r="B611" s="10">
        <v>5.94</v>
      </c>
    </row>
    <row r="612" spans="1:2" x14ac:dyDescent="0.35">
      <c r="A612" s="4">
        <v>44357</v>
      </c>
      <c r="B612" s="10">
        <v>5.88</v>
      </c>
    </row>
    <row r="613" spans="1:2" x14ac:dyDescent="0.35">
      <c r="A613" s="4">
        <v>44356</v>
      </c>
      <c r="B613" s="10">
        <v>5.76</v>
      </c>
    </row>
    <row r="614" spans="1:2" x14ac:dyDescent="0.35">
      <c r="A614" s="4">
        <v>44355</v>
      </c>
      <c r="B614" s="10">
        <v>5.74</v>
      </c>
    </row>
    <row r="615" spans="1:2" x14ac:dyDescent="0.35">
      <c r="A615" s="4">
        <v>44354</v>
      </c>
      <c r="B615" s="10">
        <v>5.7</v>
      </c>
    </row>
    <row r="616" spans="1:2" x14ac:dyDescent="0.35">
      <c r="A616" s="4">
        <v>44351</v>
      </c>
      <c r="B616" s="10">
        <v>5.62</v>
      </c>
    </row>
    <row r="617" spans="1:2" x14ac:dyDescent="0.35">
      <c r="A617" s="4">
        <v>44350</v>
      </c>
      <c r="B617" s="10">
        <v>5.38</v>
      </c>
    </row>
    <row r="618" spans="1:2" x14ac:dyDescent="0.35">
      <c r="A618" s="4">
        <v>44349</v>
      </c>
      <c r="B618" s="10">
        <v>5.36</v>
      </c>
    </row>
    <row r="619" spans="1:2" x14ac:dyDescent="0.35">
      <c r="A619" s="4">
        <v>44348</v>
      </c>
      <c r="B619" s="10">
        <v>5.0999999999999996</v>
      </c>
    </row>
    <row r="620" spans="1:2" x14ac:dyDescent="0.35">
      <c r="A620" s="4">
        <v>44344</v>
      </c>
      <c r="B620" s="10">
        <v>5.0199999999999996</v>
      </c>
    </row>
    <row r="621" spans="1:2" x14ac:dyDescent="0.35">
      <c r="A621" s="4">
        <v>44343</v>
      </c>
      <c r="B621" s="10">
        <v>4.95</v>
      </c>
    </row>
    <row r="622" spans="1:2" x14ac:dyDescent="0.35">
      <c r="A622" s="4">
        <v>44342</v>
      </c>
      <c r="B622" s="10">
        <v>4.8499999999999996</v>
      </c>
    </row>
    <row r="623" spans="1:2" x14ac:dyDescent="0.35">
      <c r="A623" s="4">
        <v>44341</v>
      </c>
      <c r="B623" s="10">
        <v>4.9400000000000004</v>
      </c>
    </row>
    <row r="624" spans="1:2" x14ac:dyDescent="0.35">
      <c r="A624" s="4">
        <v>44340</v>
      </c>
      <c r="B624" s="10">
        <v>4.8</v>
      </c>
    </row>
    <row r="625" spans="1:2" x14ac:dyDescent="0.35">
      <c r="A625" s="4">
        <v>44337</v>
      </c>
      <c r="B625" s="10">
        <v>4.8499999999999996</v>
      </c>
    </row>
    <row r="626" spans="1:2" x14ac:dyDescent="0.35">
      <c r="A626" s="4">
        <v>44336</v>
      </c>
      <c r="B626" s="10">
        <v>4.74</v>
      </c>
    </row>
    <row r="627" spans="1:2" x14ac:dyDescent="0.35">
      <c r="A627" s="4">
        <v>44335</v>
      </c>
      <c r="B627" s="10">
        <v>4.78</v>
      </c>
    </row>
    <row r="628" spans="1:2" x14ac:dyDescent="0.35">
      <c r="A628" s="4">
        <v>44334</v>
      </c>
      <c r="B628" s="10">
        <v>4.82</v>
      </c>
    </row>
    <row r="629" spans="1:2" x14ac:dyDescent="0.35">
      <c r="A629" s="4">
        <v>44333</v>
      </c>
      <c r="B629" s="10">
        <v>4.8499999999999996</v>
      </c>
    </row>
    <row r="630" spans="1:2" x14ac:dyDescent="0.35">
      <c r="A630" s="4">
        <v>44330</v>
      </c>
      <c r="B630" s="10">
        <v>4.82</v>
      </c>
    </row>
    <row r="631" spans="1:2" x14ac:dyDescent="0.35">
      <c r="A631" s="4">
        <v>44329</v>
      </c>
      <c r="B631" s="10">
        <v>5</v>
      </c>
    </row>
    <row r="632" spans="1:2" x14ac:dyDescent="0.35">
      <c r="A632" s="4">
        <v>44328</v>
      </c>
      <c r="B632" s="10">
        <v>4.7300000000000004</v>
      </c>
    </row>
    <row r="633" spans="1:2" x14ac:dyDescent="0.35">
      <c r="A633" s="4">
        <v>44327</v>
      </c>
      <c r="B633" s="10">
        <v>4.72</v>
      </c>
    </row>
    <row r="634" spans="1:2" x14ac:dyDescent="0.35">
      <c r="A634" s="4">
        <v>44326</v>
      </c>
      <c r="B634" s="10">
        <v>4.72</v>
      </c>
    </row>
    <row r="635" spans="1:2" x14ac:dyDescent="0.35">
      <c r="A635" s="4">
        <v>44323</v>
      </c>
      <c r="B635" s="10">
        <v>4.82</v>
      </c>
    </row>
    <row r="636" spans="1:2" x14ac:dyDescent="0.35">
      <c r="A636" s="4">
        <v>44322</v>
      </c>
      <c r="B636" s="10">
        <v>4.9000000000000004</v>
      </c>
    </row>
    <row r="637" spans="1:2" x14ac:dyDescent="0.35">
      <c r="A637" s="4">
        <v>44321</v>
      </c>
      <c r="B637" s="10">
        <v>5.0199999999999996</v>
      </c>
    </row>
    <row r="638" spans="1:2" x14ac:dyDescent="0.35">
      <c r="A638" s="4">
        <v>44320</v>
      </c>
      <c r="B638" s="10">
        <v>5.0999999999999996</v>
      </c>
    </row>
    <row r="639" spans="1:2" x14ac:dyDescent="0.35">
      <c r="A639" s="4">
        <v>44316</v>
      </c>
      <c r="B639" s="10">
        <v>5.0999999999999996</v>
      </c>
    </row>
    <row r="640" spans="1:2" x14ac:dyDescent="0.35">
      <c r="A640" s="4">
        <v>44315</v>
      </c>
      <c r="B640" s="10">
        <v>5.12</v>
      </c>
    </row>
    <row r="641" spans="1:2" x14ac:dyDescent="0.35">
      <c r="A641" s="4">
        <v>44314</v>
      </c>
      <c r="B641" s="10">
        <v>5.0999999999999996</v>
      </c>
    </row>
    <row r="642" spans="1:2" x14ac:dyDescent="0.35">
      <c r="A642" s="4">
        <v>44313</v>
      </c>
      <c r="B642" s="10">
        <v>5.12</v>
      </c>
    </row>
    <row r="643" spans="1:2" x14ac:dyDescent="0.35">
      <c r="A643" s="4">
        <v>44312</v>
      </c>
      <c r="B643" s="10">
        <v>5</v>
      </c>
    </row>
    <row r="644" spans="1:2" x14ac:dyDescent="0.35">
      <c r="A644" s="4">
        <v>44309</v>
      </c>
      <c r="B644" s="10">
        <v>5</v>
      </c>
    </row>
    <row r="645" spans="1:2" x14ac:dyDescent="0.35">
      <c r="A645" s="4">
        <v>44308</v>
      </c>
      <c r="B645" s="10">
        <v>5</v>
      </c>
    </row>
    <row r="646" spans="1:2" x14ac:dyDescent="0.35">
      <c r="A646" s="4">
        <v>44307</v>
      </c>
      <c r="B646" s="10">
        <v>5</v>
      </c>
    </row>
    <row r="647" spans="1:2" x14ac:dyDescent="0.35">
      <c r="A647" s="4">
        <v>44306</v>
      </c>
      <c r="B647" s="10">
        <v>4.99</v>
      </c>
    </row>
    <row r="648" spans="1:2" x14ac:dyDescent="0.35">
      <c r="A648" s="4">
        <v>44305</v>
      </c>
      <c r="B648" s="10">
        <v>5.16</v>
      </c>
    </row>
    <row r="649" spans="1:2" x14ac:dyDescent="0.35">
      <c r="A649" s="4">
        <v>44302</v>
      </c>
      <c r="B649" s="10">
        <v>5.12</v>
      </c>
    </row>
    <row r="650" spans="1:2" x14ac:dyDescent="0.35">
      <c r="A650" s="4">
        <v>44301</v>
      </c>
      <c r="B650" s="10">
        <v>5.08</v>
      </c>
    </row>
    <row r="651" spans="1:2" x14ac:dyDescent="0.35">
      <c r="A651" s="4">
        <v>44300</v>
      </c>
      <c r="B651" s="10">
        <v>5.0999999999999996</v>
      </c>
    </row>
    <row r="652" spans="1:2" x14ac:dyDescent="0.35">
      <c r="A652" s="4">
        <v>44299</v>
      </c>
      <c r="B652" s="10">
        <v>5.08</v>
      </c>
    </row>
    <row r="653" spans="1:2" x14ac:dyDescent="0.35">
      <c r="A653" s="4">
        <v>44298</v>
      </c>
      <c r="B653" s="10">
        <v>5.2</v>
      </c>
    </row>
    <row r="654" spans="1:2" x14ac:dyDescent="0.35">
      <c r="A654" s="4">
        <v>44295</v>
      </c>
      <c r="B654" s="10">
        <v>5.32</v>
      </c>
    </row>
    <row r="655" spans="1:2" x14ac:dyDescent="0.35">
      <c r="A655" s="4">
        <v>44294</v>
      </c>
      <c r="B655" s="10">
        <v>5.36</v>
      </c>
    </row>
    <row r="656" spans="1:2" x14ac:dyDescent="0.35">
      <c r="A656" s="4">
        <v>44293</v>
      </c>
      <c r="B656" s="10">
        <v>5.4</v>
      </c>
    </row>
    <row r="657" spans="1:2" x14ac:dyDescent="0.35">
      <c r="A657" s="4">
        <v>44292</v>
      </c>
      <c r="B657" s="10">
        <v>5.38</v>
      </c>
    </row>
    <row r="658" spans="1:2" x14ac:dyDescent="0.35">
      <c r="A658" s="4">
        <v>44287</v>
      </c>
      <c r="B658" s="10">
        <v>5.4</v>
      </c>
    </row>
    <row r="659" spans="1:2" x14ac:dyDescent="0.35">
      <c r="A659" s="4">
        <v>44286</v>
      </c>
      <c r="B659" s="10">
        <v>5.46</v>
      </c>
    </row>
    <row r="660" spans="1:2" x14ac:dyDescent="0.35">
      <c r="A660" s="4">
        <v>44285</v>
      </c>
      <c r="B660" s="10">
        <v>5.54</v>
      </c>
    </row>
    <row r="661" spans="1:2" x14ac:dyDescent="0.35">
      <c r="A661" s="4">
        <v>44284</v>
      </c>
      <c r="B661" s="10">
        <v>5.6</v>
      </c>
    </row>
    <row r="662" spans="1:2" x14ac:dyDescent="0.35">
      <c r="A662" s="4">
        <v>44281</v>
      </c>
      <c r="B662" s="10">
        <v>5.54</v>
      </c>
    </row>
    <row r="663" spans="1:2" x14ac:dyDescent="0.35">
      <c r="A663" s="4">
        <v>44280</v>
      </c>
      <c r="B663" s="10">
        <v>5.64</v>
      </c>
    </row>
    <row r="664" spans="1:2" x14ac:dyDescent="0.35">
      <c r="A664" s="4">
        <v>44279</v>
      </c>
      <c r="B664" s="10">
        <v>5.8</v>
      </c>
    </row>
    <row r="665" spans="1:2" x14ac:dyDescent="0.35">
      <c r="A665" s="4">
        <v>44278</v>
      </c>
      <c r="B665" s="10">
        <v>5.56</v>
      </c>
    </row>
    <row r="666" spans="1:2" x14ac:dyDescent="0.35">
      <c r="A666" s="4">
        <v>44277</v>
      </c>
      <c r="B666" s="10">
        <v>5.56</v>
      </c>
    </row>
    <row r="667" spans="1:2" x14ac:dyDescent="0.35">
      <c r="A667" s="4">
        <v>44274</v>
      </c>
      <c r="B667" s="10">
        <v>5.62</v>
      </c>
    </row>
    <row r="668" spans="1:2" x14ac:dyDescent="0.35">
      <c r="A668" s="4">
        <v>44273</v>
      </c>
      <c r="B668" s="10">
        <v>5.5</v>
      </c>
    </row>
    <row r="669" spans="1:2" x14ac:dyDescent="0.35">
      <c r="A669" s="4">
        <v>44272</v>
      </c>
      <c r="B669" s="10">
        <v>5.5</v>
      </c>
    </row>
    <row r="670" spans="1:2" x14ac:dyDescent="0.35">
      <c r="A670" s="4">
        <v>44271</v>
      </c>
      <c r="B670" s="10">
        <v>5.56</v>
      </c>
    </row>
    <row r="671" spans="1:2" x14ac:dyDescent="0.35">
      <c r="A671" s="4">
        <v>44270</v>
      </c>
      <c r="B671" s="10">
        <v>5.6</v>
      </c>
    </row>
    <row r="672" spans="1:2" x14ac:dyDescent="0.35">
      <c r="A672" s="4">
        <v>44267</v>
      </c>
      <c r="B672" s="10">
        <v>5.78</v>
      </c>
    </row>
    <row r="673" spans="1:2" x14ac:dyDescent="0.35">
      <c r="A673" s="4">
        <v>44266</v>
      </c>
      <c r="B673" s="10">
        <v>5.7</v>
      </c>
    </row>
    <row r="674" spans="1:2" x14ac:dyDescent="0.35">
      <c r="A674" s="4">
        <v>44265</v>
      </c>
      <c r="B674" s="10">
        <v>5.7</v>
      </c>
    </row>
    <row r="675" spans="1:2" x14ac:dyDescent="0.35">
      <c r="A675" s="4">
        <v>44264</v>
      </c>
      <c r="B675" s="10">
        <v>5.76</v>
      </c>
    </row>
    <row r="676" spans="1:2" x14ac:dyDescent="0.35">
      <c r="A676" s="4">
        <v>44263</v>
      </c>
      <c r="B676" s="10">
        <v>5.8</v>
      </c>
    </row>
    <row r="677" spans="1:2" x14ac:dyDescent="0.35">
      <c r="A677" s="4">
        <v>44260</v>
      </c>
      <c r="B677" s="10">
        <v>5.7</v>
      </c>
    </row>
    <row r="678" spans="1:2" x14ac:dyDescent="0.35">
      <c r="A678" s="4">
        <v>44259</v>
      </c>
      <c r="B678" s="10">
        <v>5.8</v>
      </c>
    </row>
    <row r="679" spans="1:2" x14ac:dyDescent="0.35">
      <c r="A679" s="4">
        <v>44258</v>
      </c>
      <c r="B679" s="10">
        <v>5.82</v>
      </c>
    </row>
    <row r="680" spans="1:2" x14ac:dyDescent="0.35">
      <c r="A680" s="4">
        <v>44257</v>
      </c>
      <c r="B680" s="10">
        <v>5.78</v>
      </c>
    </row>
    <row r="681" spans="1:2" x14ac:dyDescent="0.35">
      <c r="A681" s="4">
        <v>44256</v>
      </c>
      <c r="B681" s="10">
        <v>5.8</v>
      </c>
    </row>
    <row r="682" spans="1:2" x14ac:dyDescent="0.35">
      <c r="A682" s="4">
        <v>44253</v>
      </c>
      <c r="B682" s="10">
        <v>5.86</v>
      </c>
    </row>
    <row r="683" spans="1:2" x14ac:dyDescent="0.35">
      <c r="A683" s="4">
        <v>44252</v>
      </c>
      <c r="B683" s="10">
        <v>5.84</v>
      </c>
    </row>
    <row r="684" spans="1:2" x14ac:dyDescent="0.35">
      <c r="A684" s="4">
        <v>44251</v>
      </c>
      <c r="B684" s="10">
        <v>5.9</v>
      </c>
    </row>
    <row r="685" spans="1:2" x14ac:dyDescent="0.35">
      <c r="A685" s="4">
        <v>44250</v>
      </c>
      <c r="B685" s="10">
        <v>5.9</v>
      </c>
    </row>
    <row r="686" spans="1:2" x14ac:dyDescent="0.35">
      <c r="A686" s="4">
        <v>44249</v>
      </c>
      <c r="B686" s="10">
        <v>5.92</v>
      </c>
    </row>
    <row r="687" spans="1:2" x14ac:dyDescent="0.35">
      <c r="A687" s="4">
        <v>44246</v>
      </c>
      <c r="B687" s="10">
        <v>5.9</v>
      </c>
    </row>
    <row r="688" spans="1:2" x14ac:dyDescent="0.35">
      <c r="A688" s="4">
        <v>44245</v>
      </c>
      <c r="B688" s="10">
        <v>6.04</v>
      </c>
    </row>
    <row r="689" spans="1:2" x14ac:dyDescent="0.35">
      <c r="A689" s="4">
        <v>44244</v>
      </c>
      <c r="B689" s="10">
        <v>5.96</v>
      </c>
    </row>
    <row r="690" spans="1:2" x14ac:dyDescent="0.35">
      <c r="A690" s="4">
        <v>44243</v>
      </c>
      <c r="B690" s="10">
        <v>6</v>
      </c>
    </row>
    <row r="691" spans="1:2" x14ac:dyDescent="0.35">
      <c r="A691" s="4">
        <v>44242</v>
      </c>
      <c r="B691" s="10">
        <v>6.1</v>
      </c>
    </row>
    <row r="692" spans="1:2" x14ac:dyDescent="0.35">
      <c r="A692" s="4">
        <v>44239</v>
      </c>
      <c r="B692" s="10">
        <v>5.92</v>
      </c>
    </row>
    <row r="693" spans="1:2" x14ac:dyDescent="0.35">
      <c r="A693" s="4">
        <v>44238</v>
      </c>
      <c r="B693" s="10">
        <v>5.92</v>
      </c>
    </row>
    <row r="694" spans="1:2" x14ac:dyDescent="0.35">
      <c r="A694" s="4">
        <v>44237</v>
      </c>
      <c r="B694" s="10">
        <v>5.98</v>
      </c>
    </row>
    <row r="695" spans="1:2" x14ac:dyDescent="0.35">
      <c r="A695" s="4">
        <v>44236</v>
      </c>
      <c r="B695" s="10">
        <v>6</v>
      </c>
    </row>
    <row r="696" spans="1:2" x14ac:dyDescent="0.35">
      <c r="A696" s="4">
        <v>44235</v>
      </c>
      <c r="B696" s="10">
        <v>6.12</v>
      </c>
    </row>
    <row r="697" spans="1:2" x14ac:dyDescent="0.35">
      <c r="A697" s="4">
        <v>44232</v>
      </c>
      <c r="B697" s="10">
        <v>6</v>
      </c>
    </row>
    <row r="698" spans="1:2" x14ac:dyDescent="0.35">
      <c r="A698" s="4">
        <v>44231</v>
      </c>
      <c r="B698" s="10">
        <v>5.8</v>
      </c>
    </row>
    <row r="699" spans="1:2" x14ac:dyDescent="0.35">
      <c r="A699" s="4">
        <v>44230</v>
      </c>
      <c r="B699" s="10">
        <v>6</v>
      </c>
    </row>
    <row r="700" spans="1:2" x14ac:dyDescent="0.35">
      <c r="A700" s="4">
        <v>44229</v>
      </c>
      <c r="B700" s="10">
        <v>6.26</v>
      </c>
    </row>
    <row r="701" spans="1:2" x14ac:dyDescent="0.35">
      <c r="A701" s="4">
        <v>44228</v>
      </c>
      <c r="B701" s="10">
        <v>6.02</v>
      </c>
    </row>
    <row r="702" spans="1:2" x14ac:dyDescent="0.35">
      <c r="A702" s="4">
        <v>44225</v>
      </c>
      <c r="B702" s="10">
        <v>6</v>
      </c>
    </row>
    <row r="703" spans="1:2" x14ac:dyDescent="0.35">
      <c r="A703" s="4">
        <v>44224</v>
      </c>
      <c r="B703" s="10">
        <v>6</v>
      </c>
    </row>
    <row r="704" spans="1:2" x14ac:dyDescent="0.35">
      <c r="A704" s="4">
        <v>44223</v>
      </c>
      <c r="B704" s="10">
        <v>6.1</v>
      </c>
    </row>
    <row r="705" spans="1:2" x14ac:dyDescent="0.35">
      <c r="A705" s="4">
        <v>44222</v>
      </c>
      <c r="B705" s="10">
        <v>6.24</v>
      </c>
    </row>
    <row r="706" spans="1:2" x14ac:dyDescent="0.35">
      <c r="A706" s="4">
        <v>44221</v>
      </c>
      <c r="B706" s="10">
        <v>6.26</v>
      </c>
    </row>
    <row r="707" spans="1:2" x14ac:dyDescent="0.35">
      <c r="A707" s="4">
        <v>44218</v>
      </c>
      <c r="B707" s="10">
        <v>6.26</v>
      </c>
    </row>
    <row r="708" spans="1:2" x14ac:dyDescent="0.35">
      <c r="A708" s="4">
        <v>44217</v>
      </c>
      <c r="B708" s="10">
        <v>6.24</v>
      </c>
    </row>
    <row r="709" spans="1:2" x14ac:dyDescent="0.35">
      <c r="A709" s="4">
        <v>44216</v>
      </c>
      <c r="B709" s="10">
        <v>6.24</v>
      </c>
    </row>
    <row r="710" spans="1:2" x14ac:dyDescent="0.35">
      <c r="A710" s="4">
        <v>44215</v>
      </c>
      <c r="B710" s="10">
        <v>6.24</v>
      </c>
    </row>
    <row r="711" spans="1:2" x14ac:dyDescent="0.35">
      <c r="A711" s="4">
        <v>44214</v>
      </c>
      <c r="B711" s="10">
        <v>6.1</v>
      </c>
    </row>
    <row r="712" spans="1:2" x14ac:dyDescent="0.35">
      <c r="A712" s="4">
        <v>44211</v>
      </c>
      <c r="B712" s="10">
        <v>6.1</v>
      </c>
    </row>
    <row r="713" spans="1:2" x14ac:dyDescent="0.35">
      <c r="A713" s="4">
        <v>44210</v>
      </c>
      <c r="B713" s="10">
        <v>6.3</v>
      </c>
    </row>
    <row r="714" spans="1:2" x14ac:dyDescent="0.35">
      <c r="A714" s="4">
        <v>44209</v>
      </c>
      <c r="B714" s="10">
        <v>6.3</v>
      </c>
    </row>
    <row r="715" spans="1:2" x14ac:dyDescent="0.35">
      <c r="A715" s="4">
        <v>44208</v>
      </c>
      <c r="B715" s="10">
        <v>6</v>
      </c>
    </row>
    <row r="716" spans="1:2" x14ac:dyDescent="0.35">
      <c r="A716" s="4">
        <v>44207</v>
      </c>
      <c r="B716" s="10">
        <v>6.02</v>
      </c>
    </row>
    <row r="717" spans="1:2" x14ac:dyDescent="0.35">
      <c r="A717" s="4">
        <v>44204</v>
      </c>
      <c r="B717" s="10">
        <v>5.92</v>
      </c>
    </row>
    <row r="718" spans="1:2" x14ac:dyDescent="0.35">
      <c r="A718" s="4">
        <v>44203</v>
      </c>
      <c r="B718" s="10">
        <v>5.96</v>
      </c>
    </row>
    <row r="719" spans="1:2" x14ac:dyDescent="0.35">
      <c r="A719" s="4">
        <v>44202</v>
      </c>
      <c r="B719" s="10">
        <v>5.98</v>
      </c>
    </row>
    <row r="720" spans="1:2" x14ac:dyDescent="0.35">
      <c r="A720" s="4">
        <v>44201</v>
      </c>
      <c r="B720" s="10">
        <v>6.04</v>
      </c>
    </row>
    <row r="721" spans="1:2" x14ac:dyDescent="0.35">
      <c r="A721" s="4">
        <v>44200</v>
      </c>
      <c r="B721" s="10">
        <v>5.94</v>
      </c>
    </row>
    <row r="722" spans="1:2" x14ac:dyDescent="0.35">
      <c r="A722" s="4">
        <v>44196</v>
      </c>
      <c r="B722" s="10">
        <v>6.02</v>
      </c>
    </row>
    <row r="723" spans="1:2" x14ac:dyDescent="0.35">
      <c r="A723" s="4">
        <v>44195</v>
      </c>
      <c r="B723" s="10">
        <v>6.02</v>
      </c>
    </row>
    <row r="724" spans="1:2" x14ac:dyDescent="0.35">
      <c r="A724" s="4">
        <v>44194</v>
      </c>
      <c r="B724" s="10">
        <v>6.04</v>
      </c>
    </row>
    <row r="725" spans="1:2" x14ac:dyDescent="0.35">
      <c r="A725" s="4">
        <v>44189</v>
      </c>
      <c r="B725" s="10">
        <v>5.94</v>
      </c>
    </row>
    <row r="726" spans="1:2" x14ac:dyDescent="0.35">
      <c r="A726" s="4">
        <v>44188</v>
      </c>
      <c r="B726" s="10">
        <v>5.96</v>
      </c>
    </row>
    <row r="727" spans="1:2" x14ac:dyDescent="0.35">
      <c r="A727" s="4">
        <v>44187</v>
      </c>
      <c r="B727" s="10">
        <v>5.82</v>
      </c>
    </row>
    <row r="728" spans="1:2" x14ac:dyDescent="0.35">
      <c r="A728" s="4">
        <v>44186</v>
      </c>
      <c r="B728" s="10">
        <v>5.9</v>
      </c>
    </row>
    <row r="729" spans="1:2" x14ac:dyDescent="0.35">
      <c r="A729" s="4">
        <v>44183</v>
      </c>
      <c r="B729" s="10">
        <v>6.18</v>
      </c>
    </row>
    <row r="730" spans="1:2" x14ac:dyDescent="0.35">
      <c r="A730" s="4">
        <v>44182</v>
      </c>
      <c r="B730" s="10">
        <v>5.82</v>
      </c>
    </row>
    <row r="731" spans="1:2" x14ac:dyDescent="0.35">
      <c r="A731" s="4">
        <v>44181</v>
      </c>
      <c r="B731" s="10">
        <v>5.82</v>
      </c>
    </row>
    <row r="732" spans="1:2" x14ac:dyDescent="0.35">
      <c r="A732" s="4">
        <v>44180</v>
      </c>
      <c r="B732" s="10">
        <v>5.88</v>
      </c>
    </row>
    <row r="733" spans="1:2" x14ac:dyDescent="0.35">
      <c r="A733" s="4">
        <v>44179</v>
      </c>
      <c r="B733" s="10">
        <v>5.8</v>
      </c>
    </row>
    <row r="734" spans="1:2" x14ac:dyDescent="0.35">
      <c r="A734" s="4">
        <v>44176</v>
      </c>
      <c r="B734" s="10">
        <v>5.8</v>
      </c>
    </row>
    <row r="735" spans="1:2" x14ac:dyDescent="0.35">
      <c r="A735" s="4">
        <v>44175</v>
      </c>
      <c r="B735" s="10">
        <v>5.88</v>
      </c>
    </row>
    <row r="736" spans="1:2" x14ac:dyDescent="0.35">
      <c r="A736" s="4">
        <v>44174</v>
      </c>
      <c r="B736" s="10">
        <v>5.96</v>
      </c>
    </row>
    <row r="737" spans="1:2" x14ac:dyDescent="0.35">
      <c r="A737" s="4">
        <v>44173</v>
      </c>
      <c r="B737" s="10">
        <v>6</v>
      </c>
    </row>
    <row r="738" spans="1:2" x14ac:dyDescent="0.35">
      <c r="A738" s="4">
        <v>44172</v>
      </c>
      <c r="B738" s="10">
        <v>6</v>
      </c>
    </row>
    <row r="739" spans="1:2" x14ac:dyDescent="0.35">
      <c r="A739" s="4">
        <v>44169</v>
      </c>
      <c r="B739" s="10">
        <v>6.06</v>
      </c>
    </row>
    <row r="740" spans="1:2" x14ac:dyDescent="0.35">
      <c r="A740" s="4">
        <v>44168</v>
      </c>
      <c r="B740" s="10">
        <v>6</v>
      </c>
    </row>
    <row r="741" spans="1:2" x14ac:dyDescent="0.35">
      <c r="A741" s="4">
        <v>44167</v>
      </c>
      <c r="B741" s="10">
        <v>6.06</v>
      </c>
    </row>
    <row r="742" spans="1:2" x14ac:dyDescent="0.35">
      <c r="A742" s="4">
        <v>44166</v>
      </c>
      <c r="B742" s="10">
        <v>6.1</v>
      </c>
    </row>
    <row r="743" spans="1:2" x14ac:dyDescent="0.35">
      <c r="A743" s="4">
        <v>44165</v>
      </c>
      <c r="B743" s="10">
        <v>6.1</v>
      </c>
    </row>
    <row r="744" spans="1:2" x14ac:dyDescent="0.35">
      <c r="A744" s="4">
        <v>44162</v>
      </c>
      <c r="B744" s="10">
        <v>6.2</v>
      </c>
    </row>
    <row r="745" spans="1:2" x14ac:dyDescent="0.35">
      <c r="A745" s="4">
        <v>44161</v>
      </c>
      <c r="B745" s="10">
        <v>6.2</v>
      </c>
    </row>
    <row r="746" spans="1:2" x14ac:dyDescent="0.35">
      <c r="A746" s="4">
        <v>44160</v>
      </c>
      <c r="B746" s="10">
        <v>6.2</v>
      </c>
    </row>
    <row r="747" spans="1:2" x14ac:dyDescent="0.35">
      <c r="A747" s="4">
        <v>44159</v>
      </c>
      <c r="B747" s="10">
        <v>6.1</v>
      </c>
    </row>
    <row r="748" spans="1:2" x14ac:dyDescent="0.35">
      <c r="A748" s="4">
        <v>44158</v>
      </c>
      <c r="B748" s="10">
        <v>6.1</v>
      </c>
    </row>
    <row r="749" spans="1:2" x14ac:dyDescent="0.35">
      <c r="A749" s="4">
        <v>44155</v>
      </c>
      <c r="B749" s="10">
        <v>6.5</v>
      </c>
    </row>
    <row r="750" spans="1:2" x14ac:dyDescent="0.35">
      <c r="A750" s="4">
        <v>44154</v>
      </c>
      <c r="B750" s="10">
        <v>6</v>
      </c>
    </row>
    <row r="751" spans="1:2" x14ac:dyDescent="0.35">
      <c r="A751" s="4">
        <v>44153</v>
      </c>
      <c r="B751" s="10">
        <v>6</v>
      </c>
    </row>
    <row r="752" spans="1:2" x14ac:dyDescent="0.35">
      <c r="A752" s="4">
        <v>44152</v>
      </c>
      <c r="B752" s="10">
        <v>5.74</v>
      </c>
    </row>
    <row r="753" spans="1:2" x14ac:dyDescent="0.35">
      <c r="A753" s="4">
        <v>44151</v>
      </c>
      <c r="B753" s="10">
        <v>5.98</v>
      </c>
    </row>
    <row r="754" spans="1:2" x14ac:dyDescent="0.35">
      <c r="A754" s="4">
        <v>44148</v>
      </c>
      <c r="B754" s="10">
        <v>6</v>
      </c>
    </row>
    <row r="755" spans="1:2" x14ac:dyDescent="0.35">
      <c r="A755" s="4">
        <v>44147</v>
      </c>
      <c r="B755" s="10">
        <v>6.08</v>
      </c>
    </row>
    <row r="756" spans="1:2" x14ac:dyDescent="0.35">
      <c r="A756" s="4">
        <v>44146</v>
      </c>
      <c r="B756" s="10">
        <v>6.1</v>
      </c>
    </row>
    <row r="757" spans="1:2" x14ac:dyDescent="0.35">
      <c r="A757" s="4">
        <v>44145</v>
      </c>
      <c r="B757" s="10">
        <v>6.06</v>
      </c>
    </row>
    <row r="758" spans="1:2" x14ac:dyDescent="0.35">
      <c r="A758" s="4">
        <v>44144</v>
      </c>
      <c r="B758" s="10">
        <v>5.74</v>
      </c>
    </row>
    <row r="759" spans="1:2" x14ac:dyDescent="0.35">
      <c r="A759" s="4">
        <v>44141</v>
      </c>
      <c r="B759" s="10">
        <v>5.54</v>
      </c>
    </row>
    <row r="760" spans="1:2" x14ac:dyDescent="0.35">
      <c r="A760" s="4">
        <v>44140</v>
      </c>
      <c r="B760" s="10">
        <v>5.54</v>
      </c>
    </row>
    <row r="761" spans="1:2" x14ac:dyDescent="0.35">
      <c r="A761" s="4">
        <v>44139</v>
      </c>
      <c r="B761" s="10">
        <v>5.74</v>
      </c>
    </row>
    <row r="762" spans="1:2" x14ac:dyDescent="0.35">
      <c r="A762" s="4">
        <v>44138</v>
      </c>
      <c r="B762" s="10">
        <v>5.6</v>
      </c>
    </row>
    <row r="763" spans="1:2" x14ac:dyDescent="0.35">
      <c r="A763" s="4">
        <v>44137</v>
      </c>
      <c r="B763" s="10">
        <v>5.5</v>
      </c>
    </row>
    <row r="764" spans="1:2" x14ac:dyDescent="0.35">
      <c r="A764" s="4">
        <v>44134</v>
      </c>
      <c r="B764" s="10">
        <v>5.5</v>
      </c>
    </row>
    <row r="765" spans="1:2" x14ac:dyDescent="0.35">
      <c r="A765" s="4">
        <v>44133</v>
      </c>
      <c r="B765" s="10">
        <v>5.6</v>
      </c>
    </row>
    <row r="766" spans="1:2" x14ac:dyDescent="0.35">
      <c r="A766" s="4">
        <v>44132</v>
      </c>
      <c r="B766" s="10">
        <v>5.72</v>
      </c>
    </row>
    <row r="767" spans="1:2" x14ac:dyDescent="0.35">
      <c r="A767" s="4">
        <v>44131</v>
      </c>
      <c r="B767" s="10">
        <v>5.7</v>
      </c>
    </row>
    <row r="768" spans="1:2" x14ac:dyDescent="0.35">
      <c r="A768" s="4">
        <v>44130</v>
      </c>
      <c r="B768" s="10">
        <v>5.86</v>
      </c>
    </row>
    <row r="769" spans="1:2" x14ac:dyDescent="0.35">
      <c r="A769" s="4">
        <v>44127</v>
      </c>
      <c r="B769" s="10">
        <v>5.86</v>
      </c>
    </row>
    <row r="770" spans="1:2" x14ac:dyDescent="0.35">
      <c r="A770" s="4">
        <v>44126</v>
      </c>
      <c r="B770" s="10">
        <v>5.8</v>
      </c>
    </row>
    <row r="771" spans="1:2" x14ac:dyDescent="0.35">
      <c r="A771" s="4">
        <v>44125</v>
      </c>
      <c r="B771" s="10">
        <v>5.68</v>
      </c>
    </row>
    <row r="772" spans="1:2" x14ac:dyDescent="0.35">
      <c r="A772" s="4">
        <v>44124</v>
      </c>
      <c r="B772" s="10">
        <v>5.7</v>
      </c>
    </row>
    <row r="773" spans="1:2" x14ac:dyDescent="0.35">
      <c r="A773" s="4">
        <v>44123</v>
      </c>
      <c r="B773" s="10">
        <v>5.8</v>
      </c>
    </row>
    <row r="774" spans="1:2" x14ac:dyDescent="0.35">
      <c r="A774" s="4">
        <v>44120</v>
      </c>
      <c r="B774" s="10">
        <v>5.8</v>
      </c>
    </row>
    <row r="775" spans="1:2" x14ac:dyDescent="0.35">
      <c r="A775" s="4">
        <v>44119</v>
      </c>
      <c r="B775" s="10">
        <v>5.78</v>
      </c>
    </row>
    <row r="776" spans="1:2" x14ac:dyDescent="0.35">
      <c r="A776" s="4">
        <v>44118</v>
      </c>
      <c r="B776" s="10">
        <v>5.92</v>
      </c>
    </row>
    <row r="777" spans="1:2" x14ac:dyDescent="0.35">
      <c r="A777" s="4">
        <v>44117</v>
      </c>
      <c r="B777" s="10">
        <v>5.7</v>
      </c>
    </row>
    <row r="778" spans="1:2" x14ac:dyDescent="0.35">
      <c r="A778" s="4">
        <v>44116</v>
      </c>
      <c r="B778" s="10">
        <v>5.6</v>
      </c>
    </row>
    <row r="779" spans="1:2" x14ac:dyDescent="0.35">
      <c r="A779" s="4">
        <v>44113</v>
      </c>
      <c r="B779" s="10">
        <v>5.6</v>
      </c>
    </row>
    <row r="780" spans="1:2" x14ac:dyDescent="0.35">
      <c r="A780" s="4">
        <v>44112</v>
      </c>
      <c r="B780" s="10">
        <v>5.56</v>
      </c>
    </row>
    <row r="781" spans="1:2" x14ac:dyDescent="0.35">
      <c r="A781" s="4">
        <v>44111</v>
      </c>
      <c r="B781" s="10">
        <v>5.4</v>
      </c>
    </row>
    <row r="782" spans="1:2" x14ac:dyDescent="0.35">
      <c r="A782" s="4">
        <v>44110</v>
      </c>
      <c r="B782" s="10">
        <v>5.32</v>
      </c>
    </row>
    <row r="783" spans="1:2" x14ac:dyDescent="0.35">
      <c r="A783" s="4">
        <v>44109</v>
      </c>
      <c r="B783" s="10">
        <v>5.38</v>
      </c>
    </row>
    <row r="784" spans="1:2" x14ac:dyDescent="0.35">
      <c r="A784" s="4">
        <v>44106</v>
      </c>
      <c r="B784" s="10">
        <v>5.5</v>
      </c>
    </row>
    <row r="785" spans="1:2" x14ac:dyDescent="0.35">
      <c r="A785" s="4">
        <v>44105</v>
      </c>
      <c r="B785" s="10">
        <v>5.42</v>
      </c>
    </row>
    <row r="786" spans="1:2" x14ac:dyDescent="0.35">
      <c r="A786" s="4">
        <v>44104</v>
      </c>
      <c r="B786" s="10">
        <v>5.42</v>
      </c>
    </row>
    <row r="787" spans="1:2" x14ac:dyDescent="0.35">
      <c r="A787" s="4">
        <v>44103</v>
      </c>
      <c r="B787" s="10">
        <v>5.5</v>
      </c>
    </row>
    <row r="788" spans="1:2" x14ac:dyDescent="0.35">
      <c r="A788" s="4">
        <v>44102</v>
      </c>
      <c r="B788" s="10">
        <v>5.28</v>
      </c>
    </row>
    <row r="789" spans="1:2" x14ac:dyDescent="0.35">
      <c r="A789" s="4">
        <v>44099</v>
      </c>
      <c r="B789" s="10">
        <v>5.32</v>
      </c>
    </row>
    <row r="790" spans="1:2" x14ac:dyDescent="0.35">
      <c r="A790" s="4">
        <v>44098</v>
      </c>
      <c r="B790" s="10">
        <v>5.4</v>
      </c>
    </row>
    <row r="791" spans="1:2" x14ac:dyDescent="0.35">
      <c r="A791" s="4">
        <v>44097</v>
      </c>
      <c r="B791" s="10">
        <v>5.4</v>
      </c>
    </row>
    <row r="792" spans="1:2" x14ac:dyDescent="0.35">
      <c r="A792" s="4">
        <v>44096</v>
      </c>
      <c r="B792" s="10">
        <v>5.26</v>
      </c>
    </row>
    <row r="793" spans="1:2" x14ac:dyDescent="0.35">
      <c r="A793" s="4">
        <v>44095</v>
      </c>
      <c r="B793" s="10">
        <v>5.14</v>
      </c>
    </row>
    <row r="794" spans="1:2" x14ac:dyDescent="0.35">
      <c r="A794" s="4">
        <v>44092</v>
      </c>
      <c r="B794" s="10">
        <v>5.2</v>
      </c>
    </row>
    <row r="795" spans="1:2" x14ac:dyDescent="0.35">
      <c r="A795" s="4">
        <v>44091</v>
      </c>
      <c r="B795" s="10">
        <v>5.28</v>
      </c>
    </row>
    <row r="796" spans="1:2" x14ac:dyDescent="0.35">
      <c r="A796" s="4">
        <v>44090</v>
      </c>
      <c r="B796" s="10">
        <v>5.34</v>
      </c>
    </row>
    <row r="797" spans="1:2" x14ac:dyDescent="0.35">
      <c r="A797" s="4">
        <v>44089</v>
      </c>
      <c r="B797" s="10">
        <v>5.36</v>
      </c>
    </row>
    <row r="798" spans="1:2" x14ac:dyDescent="0.35">
      <c r="A798" s="4">
        <v>44088</v>
      </c>
      <c r="B798" s="10">
        <v>5.34</v>
      </c>
    </row>
    <row r="799" spans="1:2" x14ac:dyDescent="0.35">
      <c r="A799" s="4">
        <v>44085</v>
      </c>
      <c r="B799" s="10">
        <v>5.44</v>
      </c>
    </row>
    <row r="800" spans="1:2" x14ac:dyDescent="0.35">
      <c r="A800" s="4">
        <v>44084</v>
      </c>
      <c r="B800" s="10">
        <v>5.48</v>
      </c>
    </row>
    <row r="801" spans="1:2" x14ac:dyDescent="0.35">
      <c r="A801" s="4">
        <v>44083</v>
      </c>
      <c r="B801" s="10">
        <v>5.5</v>
      </c>
    </row>
    <row r="802" spans="1:2" x14ac:dyDescent="0.35">
      <c r="A802" s="4">
        <v>44082</v>
      </c>
      <c r="B802" s="10">
        <v>5.7</v>
      </c>
    </row>
    <row r="803" spans="1:2" x14ac:dyDescent="0.35">
      <c r="A803" s="4">
        <v>44081</v>
      </c>
      <c r="B803" s="10">
        <v>5.46</v>
      </c>
    </row>
    <row r="804" spans="1:2" x14ac:dyDescent="0.35">
      <c r="A804" s="4">
        <v>44078</v>
      </c>
      <c r="B804" s="10">
        <v>5.48</v>
      </c>
    </row>
    <row r="805" spans="1:2" x14ac:dyDescent="0.35">
      <c r="A805" s="4">
        <v>44077</v>
      </c>
      <c r="B805" s="10">
        <v>5.5</v>
      </c>
    </row>
    <row r="806" spans="1:2" x14ac:dyDescent="0.35">
      <c r="A806" s="4">
        <v>44076</v>
      </c>
      <c r="B806" s="10">
        <v>5.56</v>
      </c>
    </row>
    <row r="807" spans="1:2" x14ac:dyDescent="0.35">
      <c r="A807" s="4">
        <v>44075</v>
      </c>
      <c r="B807" s="10">
        <v>5.44</v>
      </c>
    </row>
    <row r="808" spans="1:2" x14ac:dyDescent="0.35">
      <c r="A808" s="4">
        <v>44071</v>
      </c>
      <c r="B808" s="10">
        <v>5.36</v>
      </c>
    </row>
    <row r="809" spans="1:2" x14ac:dyDescent="0.35">
      <c r="A809" s="4">
        <v>44070</v>
      </c>
      <c r="B809" s="10">
        <v>5.44</v>
      </c>
    </row>
    <row r="810" spans="1:2" x14ac:dyDescent="0.35">
      <c r="A810" s="4">
        <v>44069</v>
      </c>
      <c r="B810" s="10">
        <v>5.5</v>
      </c>
    </row>
    <row r="811" spans="1:2" x14ac:dyDescent="0.35">
      <c r="A811" s="4">
        <v>44068</v>
      </c>
      <c r="B811" s="10">
        <v>5.44</v>
      </c>
    </row>
    <row r="812" spans="1:2" x14ac:dyDescent="0.35">
      <c r="A812" s="4">
        <v>44067</v>
      </c>
      <c r="B812" s="10">
        <v>5.68</v>
      </c>
    </row>
    <row r="813" spans="1:2" x14ac:dyDescent="0.35">
      <c r="A813" s="4">
        <v>44064</v>
      </c>
      <c r="B813" s="10">
        <v>5.98</v>
      </c>
    </row>
    <row r="814" spans="1:2" x14ac:dyDescent="0.35">
      <c r="A814" s="4">
        <v>44063</v>
      </c>
      <c r="B814" s="10">
        <v>6</v>
      </c>
    </row>
    <row r="815" spans="1:2" x14ac:dyDescent="0.35">
      <c r="A815" s="4">
        <v>44062</v>
      </c>
      <c r="B815" s="10">
        <v>5.66</v>
      </c>
    </row>
    <row r="816" spans="1:2" x14ac:dyDescent="0.35">
      <c r="A816" s="4">
        <v>44061</v>
      </c>
      <c r="B816" s="10">
        <v>5.6</v>
      </c>
    </row>
    <row r="817" spans="1:2" x14ac:dyDescent="0.35">
      <c r="A817" s="4">
        <v>44060</v>
      </c>
      <c r="B817" s="10">
        <v>5.7</v>
      </c>
    </row>
    <row r="818" spans="1:2" x14ac:dyDescent="0.35">
      <c r="A818" s="4">
        <v>44057</v>
      </c>
      <c r="B818" s="10">
        <v>5.72</v>
      </c>
    </row>
    <row r="819" spans="1:2" x14ac:dyDescent="0.35">
      <c r="A819" s="4">
        <v>44056</v>
      </c>
      <c r="B819" s="10">
        <v>5.78</v>
      </c>
    </row>
    <row r="820" spans="1:2" x14ac:dyDescent="0.35">
      <c r="A820" s="4">
        <v>44055</v>
      </c>
      <c r="B820" s="10">
        <v>5.9</v>
      </c>
    </row>
    <row r="821" spans="1:2" x14ac:dyDescent="0.35">
      <c r="A821" s="4">
        <v>44054</v>
      </c>
      <c r="B821" s="10">
        <v>5.88</v>
      </c>
    </row>
    <row r="822" spans="1:2" x14ac:dyDescent="0.35">
      <c r="A822" s="4">
        <v>44053</v>
      </c>
      <c r="B822" s="10">
        <v>5.9</v>
      </c>
    </row>
    <row r="823" spans="1:2" x14ac:dyDescent="0.35">
      <c r="A823" s="4">
        <v>44050</v>
      </c>
      <c r="B823" s="10">
        <v>5.82</v>
      </c>
    </row>
    <row r="824" spans="1:2" x14ac:dyDescent="0.35">
      <c r="A824" s="4">
        <v>44049</v>
      </c>
      <c r="B824" s="10">
        <v>5.86</v>
      </c>
    </row>
    <row r="825" spans="1:2" x14ac:dyDescent="0.35">
      <c r="A825" s="4">
        <v>44048</v>
      </c>
      <c r="B825" s="10">
        <v>5.92</v>
      </c>
    </row>
    <row r="826" spans="1:2" x14ac:dyDescent="0.35">
      <c r="A826" s="4">
        <v>44047</v>
      </c>
      <c r="B826" s="10">
        <v>6.12</v>
      </c>
    </row>
    <row r="827" spans="1:2" x14ac:dyDescent="0.35">
      <c r="A827" s="4">
        <v>44046</v>
      </c>
      <c r="B827" s="10">
        <v>6.2</v>
      </c>
    </row>
    <row r="828" spans="1:2" x14ac:dyDescent="0.35">
      <c r="A828" s="4">
        <v>44043</v>
      </c>
      <c r="B828" s="10">
        <v>6.2</v>
      </c>
    </row>
    <row r="829" spans="1:2" x14ac:dyDescent="0.35">
      <c r="A829" s="4">
        <v>44042</v>
      </c>
      <c r="B829" s="10">
        <v>6.24</v>
      </c>
    </row>
    <row r="830" spans="1:2" x14ac:dyDescent="0.35">
      <c r="A830" s="4">
        <v>44041</v>
      </c>
      <c r="B830" s="10">
        <v>6.4</v>
      </c>
    </row>
    <row r="831" spans="1:2" x14ac:dyDescent="0.35">
      <c r="A831" s="4">
        <v>44040</v>
      </c>
      <c r="B831" s="10">
        <v>6.26</v>
      </c>
    </row>
    <row r="832" spans="1:2" x14ac:dyDescent="0.35">
      <c r="A832" s="4">
        <v>44039</v>
      </c>
      <c r="B832" s="10">
        <v>6.28</v>
      </c>
    </row>
    <row r="833" spans="1:2" x14ac:dyDescent="0.35">
      <c r="A833" s="4">
        <v>44036</v>
      </c>
      <c r="B833" s="10">
        <v>6.3</v>
      </c>
    </row>
    <row r="834" spans="1:2" x14ac:dyDescent="0.35">
      <c r="A834" s="4">
        <v>44035</v>
      </c>
      <c r="B834" s="10">
        <v>6.36</v>
      </c>
    </row>
    <row r="835" spans="1:2" x14ac:dyDescent="0.35">
      <c r="A835" s="4">
        <v>44034</v>
      </c>
      <c r="B835" s="10">
        <v>6.46</v>
      </c>
    </row>
    <row r="836" spans="1:2" x14ac:dyDescent="0.35">
      <c r="A836" s="4">
        <v>44033</v>
      </c>
      <c r="B836" s="10">
        <v>6.3</v>
      </c>
    </row>
    <row r="837" spans="1:2" x14ac:dyDescent="0.35">
      <c r="A837" s="4">
        <v>44032</v>
      </c>
      <c r="B837" s="10">
        <v>6.4</v>
      </c>
    </row>
    <row r="838" spans="1:2" x14ac:dyDescent="0.35">
      <c r="A838" s="4">
        <v>44029</v>
      </c>
      <c r="B838" s="10">
        <v>6.4</v>
      </c>
    </row>
    <row r="839" spans="1:2" x14ac:dyDescent="0.35">
      <c r="A839" s="4">
        <v>44028</v>
      </c>
      <c r="B839" s="10">
        <v>6.5</v>
      </c>
    </row>
    <row r="840" spans="1:2" x14ac:dyDescent="0.35">
      <c r="A840" s="4">
        <v>44027</v>
      </c>
      <c r="B840" s="10">
        <v>6.5</v>
      </c>
    </row>
    <row r="841" spans="1:2" x14ac:dyDescent="0.35">
      <c r="A841" s="4">
        <v>44026</v>
      </c>
      <c r="B841" s="10">
        <v>6.64</v>
      </c>
    </row>
    <row r="842" spans="1:2" x14ac:dyDescent="0.35">
      <c r="A842" s="4">
        <v>44025</v>
      </c>
      <c r="B842" s="10">
        <v>6.44</v>
      </c>
    </row>
    <row r="843" spans="1:2" x14ac:dyDescent="0.35">
      <c r="A843" s="4">
        <v>44022</v>
      </c>
      <c r="B843" s="10">
        <v>6.4</v>
      </c>
    </row>
    <row r="844" spans="1:2" x14ac:dyDescent="0.35">
      <c r="A844" s="4">
        <v>44021</v>
      </c>
      <c r="B844" s="10">
        <v>6.6</v>
      </c>
    </row>
    <row r="845" spans="1:2" x14ac:dyDescent="0.35">
      <c r="A845" s="4">
        <v>44020</v>
      </c>
      <c r="B845" s="10">
        <v>6.48</v>
      </c>
    </row>
    <row r="846" spans="1:2" x14ac:dyDescent="0.35">
      <c r="A846" s="4">
        <v>44019</v>
      </c>
      <c r="B846" s="10">
        <v>6.48</v>
      </c>
    </row>
    <row r="847" spans="1:2" x14ac:dyDescent="0.35">
      <c r="A847" s="4">
        <v>44018</v>
      </c>
      <c r="B847" s="10">
        <v>6.5</v>
      </c>
    </row>
    <row r="848" spans="1:2" x14ac:dyDescent="0.35">
      <c r="A848" s="4">
        <v>44015</v>
      </c>
      <c r="B848" s="10">
        <v>6.64</v>
      </c>
    </row>
    <row r="849" spans="1:2" x14ac:dyDescent="0.35">
      <c r="A849" s="4">
        <v>44014</v>
      </c>
      <c r="B849" s="10">
        <v>6.26</v>
      </c>
    </row>
    <row r="850" spans="1:2" x14ac:dyDescent="0.35">
      <c r="A850" s="4">
        <v>44013</v>
      </c>
      <c r="B850" s="10">
        <v>6.5</v>
      </c>
    </row>
    <row r="851" spans="1:2" x14ac:dyDescent="0.35">
      <c r="A851" s="4">
        <v>44012</v>
      </c>
      <c r="B851" s="10">
        <v>6.24</v>
      </c>
    </row>
    <row r="852" spans="1:2" x14ac:dyDescent="0.35">
      <c r="A852" s="4">
        <v>44011</v>
      </c>
      <c r="B852" s="10">
        <v>6.1</v>
      </c>
    </row>
    <row r="853" spans="1:2" x14ac:dyDescent="0.35">
      <c r="A853" s="4">
        <v>44008</v>
      </c>
      <c r="B853" s="10">
        <v>6.34</v>
      </c>
    </row>
    <row r="854" spans="1:2" x14ac:dyDescent="0.35">
      <c r="A854" s="4">
        <v>44007</v>
      </c>
      <c r="B854" s="10">
        <v>6.26</v>
      </c>
    </row>
    <row r="855" spans="1:2" x14ac:dyDescent="0.35">
      <c r="A855" s="4">
        <v>44006</v>
      </c>
      <c r="B855" s="10">
        <v>6.26</v>
      </c>
    </row>
    <row r="856" spans="1:2" x14ac:dyDescent="0.35">
      <c r="A856" s="4">
        <v>44005</v>
      </c>
      <c r="B856" s="10">
        <v>6.26</v>
      </c>
    </row>
    <row r="857" spans="1:2" x14ac:dyDescent="0.35">
      <c r="A857" s="4">
        <v>44004</v>
      </c>
      <c r="B857" s="10">
        <v>6.16</v>
      </c>
    </row>
    <row r="858" spans="1:2" x14ac:dyDescent="0.35">
      <c r="A858" s="4">
        <v>44001</v>
      </c>
      <c r="B858" s="10">
        <v>6.16</v>
      </c>
    </row>
    <row r="859" spans="1:2" x14ac:dyDescent="0.35">
      <c r="A859" s="4">
        <v>44000</v>
      </c>
      <c r="B859" s="10">
        <v>6.16</v>
      </c>
    </row>
    <row r="860" spans="1:2" x14ac:dyDescent="0.35">
      <c r="A860" s="4">
        <v>43999</v>
      </c>
      <c r="B860" s="10">
        <v>5.98</v>
      </c>
    </row>
    <row r="861" spans="1:2" x14ac:dyDescent="0.35">
      <c r="A861" s="4">
        <v>43998</v>
      </c>
      <c r="B861" s="10">
        <v>5.86</v>
      </c>
    </row>
    <row r="862" spans="1:2" x14ac:dyDescent="0.35">
      <c r="A862" s="4">
        <v>43997</v>
      </c>
      <c r="B862" s="10">
        <v>5.8</v>
      </c>
    </row>
    <row r="863" spans="1:2" x14ac:dyDescent="0.35">
      <c r="A863" s="4">
        <v>43994</v>
      </c>
      <c r="B863" s="10">
        <v>5.88</v>
      </c>
    </row>
    <row r="864" spans="1:2" x14ac:dyDescent="0.35">
      <c r="A864" s="4">
        <v>43993</v>
      </c>
      <c r="B864" s="10">
        <v>5.8</v>
      </c>
    </row>
    <row r="865" spans="1:2" x14ac:dyDescent="0.35">
      <c r="A865" s="4">
        <v>43992</v>
      </c>
      <c r="B865" s="10">
        <v>5.94</v>
      </c>
    </row>
    <row r="866" spans="1:2" x14ac:dyDescent="0.35">
      <c r="A866" s="4">
        <v>43991</v>
      </c>
      <c r="B866" s="10">
        <v>5.9</v>
      </c>
    </row>
    <row r="867" spans="1:2" x14ac:dyDescent="0.35">
      <c r="A867" s="4">
        <v>43990</v>
      </c>
      <c r="B867" s="10">
        <v>5.98</v>
      </c>
    </row>
    <row r="868" spans="1:2" x14ac:dyDescent="0.35">
      <c r="A868" s="4">
        <v>43987</v>
      </c>
      <c r="B868" s="10">
        <v>6</v>
      </c>
    </row>
    <row r="869" spans="1:2" x14ac:dyDescent="0.35">
      <c r="A869" s="4">
        <v>43986</v>
      </c>
      <c r="B869" s="10">
        <v>6</v>
      </c>
    </row>
    <row r="870" spans="1:2" x14ac:dyDescent="0.35">
      <c r="A870" s="4">
        <v>43985</v>
      </c>
      <c r="B870" s="10">
        <v>6.06</v>
      </c>
    </row>
    <row r="871" spans="1:2" x14ac:dyDescent="0.35">
      <c r="A871" s="4">
        <v>43984</v>
      </c>
      <c r="B871" s="10">
        <v>6</v>
      </c>
    </row>
    <row r="872" spans="1:2" x14ac:dyDescent="0.35">
      <c r="A872" s="4">
        <v>43983</v>
      </c>
      <c r="B872" s="10">
        <v>6</v>
      </c>
    </row>
    <row r="873" spans="1:2" x14ac:dyDescent="0.35">
      <c r="A873" s="4">
        <v>43980</v>
      </c>
      <c r="B873" s="10">
        <v>6</v>
      </c>
    </row>
    <row r="874" spans="1:2" x14ac:dyDescent="0.35">
      <c r="A874" s="4">
        <v>43979</v>
      </c>
      <c r="B874" s="10">
        <v>6.08</v>
      </c>
    </row>
    <row r="875" spans="1:2" x14ac:dyDescent="0.35">
      <c r="A875" s="4">
        <v>43978</v>
      </c>
      <c r="B875" s="10">
        <v>6</v>
      </c>
    </row>
    <row r="876" spans="1:2" x14ac:dyDescent="0.35">
      <c r="A876" s="4">
        <v>43977</v>
      </c>
      <c r="B876" s="10">
        <v>5.98</v>
      </c>
    </row>
    <row r="877" spans="1:2" x14ac:dyDescent="0.35">
      <c r="A877" s="4">
        <v>43973</v>
      </c>
      <c r="B877" s="10">
        <v>5.9</v>
      </c>
    </row>
    <row r="878" spans="1:2" x14ac:dyDescent="0.35">
      <c r="A878" s="4">
        <v>43972</v>
      </c>
      <c r="B878" s="10">
        <v>5.96</v>
      </c>
    </row>
    <row r="879" spans="1:2" x14ac:dyDescent="0.35">
      <c r="A879" s="4">
        <v>43971</v>
      </c>
      <c r="B879" s="10">
        <v>5.8</v>
      </c>
    </row>
    <row r="880" spans="1:2" x14ac:dyDescent="0.35">
      <c r="A880" s="4">
        <v>43970</v>
      </c>
      <c r="B880" s="10">
        <v>5.7</v>
      </c>
    </row>
    <row r="881" spans="1:2" x14ac:dyDescent="0.35">
      <c r="A881" s="4">
        <v>43969</v>
      </c>
      <c r="B881" s="10">
        <v>5.7</v>
      </c>
    </row>
    <row r="882" spans="1:2" x14ac:dyDescent="0.35">
      <c r="A882" s="4">
        <v>43966</v>
      </c>
      <c r="B882" s="10">
        <v>5.64</v>
      </c>
    </row>
    <row r="883" spans="1:2" x14ac:dyDescent="0.35">
      <c r="A883" s="4">
        <v>43965</v>
      </c>
      <c r="B883" s="10">
        <v>5.66</v>
      </c>
    </row>
    <row r="884" spans="1:2" x14ac:dyDescent="0.35">
      <c r="A884" s="4">
        <v>43964</v>
      </c>
      <c r="B884" s="10">
        <v>5.72</v>
      </c>
    </row>
    <row r="885" spans="1:2" x14ac:dyDescent="0.35">
      <c r="A885" s="4">
        <v>43963</v>
      </c>
      <c r="B885" s="10">
        <v>5.8</v>
      </c>
    </row>
    <row r="886" spans="1:2" x14ac:dyDescent="0.35">
      <c r="A886" s="4">
        <v>43962</v>
      </c>
      <c r="B886" s="10">
        <v>5.98</v>
      </c>
    </row>
    <row r="887" spans="1:2" x14ac:dyDescent="0.35">
      <c r="A887" s="4">
        <v>43958</v>
      </c>
      <c r="B887" s="10">
        <v>6</v>
      </c>
    </row>
    <row r="888" spans="1:2" x14ac:dyDescent="0.35">
      <c r="A888" s="4">
        <v>43957</v>
      </c>
      <c r="B888" s="10">
        <v>6.1</v>
      </c>
    </row>
    <row r="889" spans="1:2" x14ac:dyDescent="0.35">
      <c r="A889" s="4">
        <v>43956</v>
      </c>
      <c r="B889" s="10">
        <v>6.3</v>
      </c>
    </row>
    <row r="890" spans="1:2" x14ac:dyDescent="0.35">
      <c r="A890" s="4">
        <v>43955</v>
      </c>
      <c r="B890" s="10">
        <v>5.98</v>
      </c>
    </row>
    <row r="891" spans="1:2" x14ac:dyDescent="0.35">
      <c r="A891" s="4">
        <v>43952</v>
      </c>
      <c r="B891" s="10">
        <v>6.16</v>
      </c>
    </row>
    <row r="892" spans="1:2" x14ac:dyDescent="0.35">
      <c r="A892" s="4">
        <v>43951</v>
      </c>
      <c r="B892" s="10">
        <v>6.16</v>
      </c>
    </row>
    <row r="893" spans="1:2" x14ac:dyDescent="0.35">
      <c r="A893" s="4">
        <v>43950</v>
      </c>
      <c r="B893" s="10">
        <v>5.96</v>
      </c>
    </row>
    <row r="894" spans="1:2" x14ac:dyDescent="0.35">
      <c r="A894" s="4">
        <v>43949</v>
      </c>
      <c r="B894" s="10">
        <v>5.8</v>
      </c>
    </row>
    <row r="895" spans="1:2" x14ac:dyDescent="0.35">
      <c r="A895" s="4">
        <v>43948</v>
      </c>
      <c r="B895" s="10">
        <v>5.76</v>
      </c>
    </row>
    <row r="896" spans="1:2" x14ac:dyDescent="0.35">
      <c r="A896" s="4">
        <v>43945</v>
      </c>
      <c r="B896" s="10">
        <v>5.76</v>
      </c>
    </row>
    <row r="897" spans="1:2" x14ac:dyDescent="0.35">
      <c r="A897" s="4">
        <v>43944</v>
      </c>
      <c r="B897" s="10">
        <v>5.9</v>
      </c>
    </row>
    <row r="898" spans="1:2" x14ac:dyDescent="0.35">
      <c r="A898" s="4">
        <v>43943</v>
      </c>
      <c r="B898" s="10">
        <v>5.8</v>
      </c>
    </row>
    <row r="899" spans="1:2" x14ac:dyDescent="0.35">
      <c r="A899" s="4">
        <v>43942</v>
      </c>
      <c r="B899" s="10">
        <v>5.78</v>
      </c>
    </row>
    <row r="900" spans="1:2" x14ac:dyDescent="0.35">
      <c r="A900" s="4">
        <v>43941</v>
      </c>
      <c r="B900" s="10">
        <v>5.7</v>
      </c>
    </row>
    <row r="901" spans="1:2" x14ac:dyDescent="0.35">
      <c r="A901" s="4">
        <v>43938</v>
      </c>
      <c r="B901" s="10">
        <v>5.9</v>
      </c>
    </row>
    <row r="902" spans="1:2" x14ac:dyDescent="0.35">
      <c r="A902" s="4">
        <v>43937</v>
      </c>
      <c r="B902" s="10">
        <v>6.32</v>
      </c>
    </row>
    <row r="903" spans="1:2" x14ac:dyDescent="0.35">
      <c r="A903" s="4">
        <v>43936</v>
      </c>
      <c r="B903" s="10">
        <v>6.3</v>
      </c>
    </row>
    <row r="904" spans="1:2" x14ac:dyDescent="0.35">
      <c r="A904" s="4">
        <v>43935</v>
      </c>
      <c r="B904" s="10">
        <v>6.32</v>
      </c>
    </row>
    <row r="905" spans="1:2" x14ac:dyDescent="0.35">
      <c r="A905" s="4">
        <v>43930</v>
      </c>
      <c r="B905" s="10">
        <v>6.4</v>
      </c>
    </row>
    <row r="906" spans="1:2" x14ac:dyDescent="0.35">
      <c r="A906" s="4">
        <v>43929</v>
      </c>
      <c r="B906" s="10">
        <v>6.4</v>
      </c>
    </row>
    <row r="907" spans="1:2" x14ac:dyDescent="0.35">
      <c r="A907" s="4">
        <v>43928</v>
      </c>
      <c r="B907" s="10">
        <v>6.4</v>
      </c>
    </row>
    <row r="908" spans="1:2" x14ac:dyDescent="0.35">
      <c r="A908" s="4">
        <v>43927</v>
      </c>
      <c r="B908" s="10">
        <v>5.96</v>
      </c>
    </row>
    <row r="909" spans="1:2" x14ac:dyDescent="0.35">
      <c r="A909" s="4">
        <v>43924</v>
      </c>
      <c r="B909" s="10">
        <v>6.1</v>
      </c>
    </row>
    <row r="910" spans="1:2" x14ac:dyDescent="0.35">
      <c r="A910" s="4">
        <v>43923</v>
      </c>
      <c r="B910" s="10">
        <v>5.98</v>
      </c>
    </row>
    <row r="911" spans="1:2" x14ac:dyDescent="0.35">
      <c r="A911" s="4">
        <v>43922</v>
      </c>
      <c r="B911" s="10">
        <v>6</v>
      </c>
    </row>
    <row r="912" spans="1:2" x14ac:dyDescent="0.35">
      <c r="A912" s="4">
        <v>43921</v>
      </c>
      <c r="B912" s="10">
        <v>6</v>
      </c>
    </row>
    <row r="913" spans="1:2" x14ac:dyDescent="0.35">
      <c r="A913" s="4">
        <v>43920</v>
      </c>
      <c r="B913" s="10">
        <v>6</v>
      </c>
    </row>
    <row r="914" spans="1:2" x14ac:dyDescent="0.35">
      <c r="A914" s="4">
        <v>43917</v>
      </c>
      <c r="B914" s="10">
        <v>6.38</v>
      </c>
    </row>
    <row r="915" spans="1:2" x14ac:dyDescent="0.35">
      <c r="A915" s="4">
        <v>43916</v>
      </c>
      <c r="B915" s="10">
        <v>6.4</v>
      </c>
    </row>
    <row r="916" spans="1:2" x14ac:dyDescent="0.35">
      <c r="A916" s="4">
        <v>43915</v>
      </c>
      <c r="B916" s="10">
        <v>6.14</v>
      </c>
    </row>
    <row r="917" spans="1:2" x14ac:dyDescent="0.35">
      <c r="A917" s="4">
        <v>43914</v>
      </c>
      <c r="B917" s="10">
        <v>5.7</v>
      </c>
    </row>
    <row r="918" spans="1:2" x14ac:dyDescent="0.35">
      <c r="A918" s="4">
        <v>43913</v>
      </c>
      <c r="B918" s="10">
        <v>5.46</v>
      </c>
    </row>
    <row r="919" spans="1:2" x14ac:dyDescent="0.35">
      <c r="A919" s="4">
        <v>43910</v>
      </c>
      <c r="B919" s="10">
        <v>5.7</v>
      </c>
    </row>
    <row r="920" spans="1:2" x14ac:dyDescent="0.35">
      <c r="A920" s="4">
        <v>43909</v>
      </c>
      <c r="B920" s="10">
        <v>5.6</v>
      </c>
    </row>
    <row r="921" spans="1:2" x14ac:dyDescent="0.35">
      <c r="A921" s="4">
        <v>43908</v>
      </c>
      <c r="B921" s="10">
        <v>5.9</v>
      </c>
    </row>
    <row r="922" spans="1:2" x14ac:dyDescent="0.35">
      <c r="A922" s="4">
        <v>43907</v>
      </c>
      <c r="B922" s="10">
        <v>5.44</v>
      </c>
    </row>
    <row r="923" spans="1:2" x14ac:dyDescent="0.35">
      <c r="A923" s="4">
        <v>43906</v>
      </c>
      <c r="B923" s="10">
        <v>5.64</v>
      </c>
    </row>
    <row r="924" spans="1:2" x14ac:dyDescent="0.35">
      <c r="A924" s="4">
        <v>43903</v>
      </c>
      <c r="B924" s="10">
        <v>6.04</v>
      </c>
    </row>
    <row r="925" spans="1:2" x14ac:dyDescent="0.35">
      <c r="A925" s="4">
        <v>43902</v>
      </c>
      <c r="B925" s="10">
        <v>6</v>
      </c>
    </row>
    <row r="926" spans="1:2" x14ac:dyDescent="0.35">
      <c r="A926" s="4">
        <v>43901</v>
      </c>
      <c r="B926" s="10">
        <v>6.28</v>
      </c>
    </row>
    <row r="927" spans="1:2" x14ac:dyDescent="0.35">
      <c r="A927" s="4">
        <v>43900</v>
      </c>
      <c r="B927" s="10">
        <v>6.14</v>
      </c>
    </row>
    <row r="928" spans="1:2" x14ac:dyDescent="0.35">
      <c r="A928" s="4">
        <v>43899</v>
      </c>
      <c r="B928" s="10">
        <v>6.1</v>
      </c>
    </row>
    <row r="929" spans="1:2" x14ac:dyDescent="0.35">
      <c r="A929" s="4">
        <v>43896</v>
      </c>
      <c r="B929" s="10">
        <v>7.22</v>
      </c>
    </row>
    <row r="930" spans="1:2" x14ac:dyDescent="0.35">
      <c r="A930" s="4">
        <v>43895</v>
      </c>
      <c r="B930" s="10">
        <v>7.8</v>
      </c>
    </row>
    <row r="931" spans="1:2" x14ac:dyDescent="0.35">
      <c r="A931" s="4">
        <v>43894</v>
      </c>
      <c r="B931" s="10">
        <v>7.78</v>
      </c>
    </row>
    <row r="932" spans="1:2" x14ac:dyDescent="0.35">
      <c r="A932" s="4">
        <v>43893</v>
      </c>
      <c r="B932" s="10">
        <v>8.02</v>
      </c>
    </row>
    <row r="933" spans="1:2" x14ac:dyDescent="0.35">
      <c r="A933" s="4">
        <v>43892</v>
      </c>
      <c r="B933" s="10">
        <v>7.3</v>
      </c>
    </row>
    <row r="934" spans="1:2" x14ac:dyDescent="0.35">
      <c r="A934" s="4">
        <v>43889</v>
      </c>
      <c r="B934" s="10">
        <v>7.24</v>
      </c>
    </row>
    <row r="935" spans="1:2" x14ac:dyDescent="0.35">
      <c r="A935" s="4">
        <v>43888</v>
      </c>
      <c r="B935" s="10">
        <v>7.58</v>
      </c>
    </row>
    <row r="936" spans="1:2" x14ac:dyDescent="0.35">
      <c r="A936" s="4">
        <v>43887</v>
      </c>
      <c r="B936" s="10">
        <v>8</v>
      </c>
    </row>
    <row r="937" spans="1:2" x14ac:dyDescent="0.35">
      <c r="A937" s="4">
        <v>43886</v>
      </c>
      <c r="B937" s="10">
        <v>8</v>
      </c>
    </row>
    <row r="938" spans="1:2" x14ac:dyDescent="0.35">
      <c r="A938" s="4">
        <v>43885</v>
      </c>
      <c r="B938" s="10">
        <v>8.24</v>
      </c>
    </row>
    <row r="939" spans="1:2" x14ac:dyDescent="0.35">
      <c r="A939" s="4">
        <v>43882</v>
      </c>
      <c r="B939" s="10">
        <v>8.1999999999999993</v>
      </c>
    </row>
    <row r="940" spans="1:2" x14ac:dyDescent="0.35">
      <c r="A940" s="4">
        <v>43881</v>
      </c>
      <c r="B940" s="10">
        <v>8.1999999999999993</v>
      </c>
    </row>
    <row r="941" spans="1:2" x14ac:dyDescent="0.35">
      <c r="A941" s="4">
        <v>43880</v>
      </c>
      <c r="B941" s="10">
        <v>8.1999999999999993</v>
      </c>
    </row>
    <row r="942" spans="1:2" x14ac:dyDescent="0.35">
      <c r="A942" s="4">
        <v>43879</v>
      </c>
      <c r="B942" s="10">
        <v>8.3000000000000007</v>
      </c>
    </row>
    <row r="943" spans="1:2" x14ac:dyDescent="0.35">
      <c r="A943" s="4">
        <v>43878</v>
      </c>
      <c r="B943" s="10">
        <v>8.4</v>
      </c>
    </row>
    <row r="944" spans="1:2" x14ac:dyDescent="0.35">
      <c r="A944" s="4">
        <v>43875</v>
      </c>
      <c r="B944" s="10">
        <v>8.3000000000000007</v>
      </c>
    </row>
    <row r="945" spans="1:2" x14ac:dyDescent="0.35">
      <c r="A945" s="4">
        <v>43874</v>
      </c>
      <c r="B945" s="10">
        <v>8</v>
      </c>
    </row>
    <row r="946" spans="1:2" x14ac:dyDescent="0.35">
      <c r="A946" s="4">
        <v>43873</v>
      </c>
      <c r="B946" s="10">
        <v>8.3000000000000007</v>
      </c>
    </row>
    <row r="947" spans="1:2" x14ac:dyDescent="0.35">
      <c r="A947" s="4">
        <v>43872</v>
      </c>
      <c r="B947" s="10">
        <v>8.3000000000000007</v>
      </c>
    </row>
    <row r="948" spans="1:2" x14ac:dyDescent="0.35">
      <c r="A948" s="4">
        <v>43871</v>
      </c>
      <c r="B948" s="10">
        <v>8.1999999999999993</v>
      </c>
    </row>
    <row r="949" spans="1:2" x14ac:dyDescent="0.35">
      <c r="A949" s="4">
        <v>43868</v>
      </c>
      <c r="B949" s="10">
        <v>8.3000000000000007</v>
      </c>
    </row>
    <row r="950" spans="1:2" x14ac:dyDescent="0.35">
      <c r="A950" s="4">
        <v>43867</v>
      </c>
      <c r="B950" s="10">
        <v>8</v>
      </c>
    </row>
    <row r="951" spans="1:2" x14ac:dyDescent="0.35">
      <c r="A951" s="4">
        <v>43866</v>
      </c>
      <c r="B951" s="10">
        <v>8.3000000000000007</v>
      </c>
    </row>
    <row r="952" spans="1:2" x14ac:dyDescent="0.35">
      <c r="A952" s="4">
        <v>43865</v>
      </c>
      <c r="B952" s="10">
        <v>8.7799999999999994</v>
      </c>
    </row>
    <row r="953" spans="1:2" x14ac:dyDescent="0.35">
      <c r="A953" s="4">
        <v>43864</v>
      </c>
      <c r="B953" s="10">
        <v>8.7799999999999994</v>
      </c>
    </row>
    <row r="954" spans="1:2" x14ac:dyDescent="0.35">
      <c r="A954" s="4">
        <v>43861</v>
      </c>
      <c r="B954" s="10">
        <v>8.4</v>
      </c>
    </row>
    <row r="955" spans="1:2" x14ac:dyDescent="0.35">
      <c r="A955" s="4">
        <v>43860</v>
      </c>
      <c r="B955" s="10">
        <v>8.48</v>
      </c>
    </row>
    <row r="956" spans="1:2" x14ac:dyDescent="0.35">
      <c r="A956" s="4">
        <v>43859</v>
      </c>
      <c r="B956" s="10">
        <v>8.5</v>
      </c>
    </row>
    <row r="957" spans="1:2" x14ac:dyDescent="0.35">
      <c r="A957" s="4">
        <v>43858</v>
      </c>
      <c r="B957" s="10">
        <v>8.58</v>
      </c>
    </row>
    <row r="958" spans="1:2" x14ac:dyDescent="0.35">
      <c r="A958" s="4">
        <v>43857</v>
      </c>
      <c r="B958" s="10">
        <v>8.7200000000000006</v>
      </c>
    </row>
    <row r="959" spans="1:2" x14ac:dyDescent="0.35">
      <c r="A959" s="4">
        <v>43854</v>
      </c>
      <c r="B959" s="10">
        <v>8.64</v>
      </c>
    </row>
    <row r="960" spans="1:2" x14ac:dyDescent="0.35">
      <c r="A960" s="4">
        <v>43853</v>
      </c>
      <c r="B960" s="10">
        <v>8.7799999999999994</v>
      </c>
    </row>
    <row r="961" spans="1:2" x14ac:dyDescent="0.35">
      <c r="A961" s="4">
        <v>43852</v>
      </c>
      <c r="B961" s="10">
        <v>8.7799999999999994</v>
      </c>
    </row>
    <row r="962" spans="1:2" x14ac:dyDescent="0.35">
      <c r="A962" s="4">
        <v>43851</v>
      </c>
      <c r="B962" s="10">
        <v>8.7799999999999994</v>
      </c>
    </row>
    <row r="963" spans="1:2" x14ac:dyDescent="0.35">
      <c r="A963" s="4">
        <v>43850</v>
      </c>
      <c r="B963" s="10">
        <v>8.8000000000000007</v>
      </c>
    </row>
    <row r="964" spans="1:2" x14ac:dyDescent="0.35">
      <c r="A964" s="4">
        <v>43847</v>
      </c>
      <c r="B964" s="10">
        <v>8.9</v>
      </c>
    </row>
    <row r="965" spans="1:2" x14ac:dyDescent="0.35">
      <c r="A965" s="4">
        <v>43846</v>
      </c>
      <c r="B965" s="10">
        <v>8.9</v>
      </c>
    </row>
    <row r="966" spans="1:2" x14ac:dyDescent="0.35">
      <c r="A966" s="4">
        <v>43845</v>
      </c>
      <c r="B966" s="10">
        <v>9</v>
      </c>
    </row>
    <row r="967" spans="1:2" x14ac:dyDescent="0.35">
      <c r="A967" s="4">
        <v>43844</v>
      </c>
      <c r="B967" s="10">
        <v>9.1</v>
      </c>
    </row>
    <row r="968" spans="1:2" x14ac:dyDescent="0.35">
      <c r="A968" s="4">
        <v>43843</v>
      </c>
      <c r="B968" s="10">
        <v>9.1</v>
      </c>
    </row>
    <row r="969" spans="1:2" x14ac:dyDescent="0.35">
      <c r="A969" s="4">
        <v>43840</v>
      </c>
      <c r="B969" s="10">
        <v>9.1</v>
      </c>
    </row>
    <row r="970" spans="1:2" x14ac:dyDescent="0.35">
      <c r="A970" s="4">
        <v>43839</v>
      </c>
      <c r="B970" s="10">
        <v>9.18</v>
      </c>
    </row>
    <row r="971" spans="1:2" x14ac:dyDescent="0.35">
      <c r="A971" s="4">
        <v>43838</v>
      </c>
      <c r="B971" s="10">
        <v>9.1</v>
      </c>
    </row>
    <row r="972" spans="1:2" x14ac:dyDescent="0.35">
      <c r="A972" s="4">
        <v>43837</v>
      </c>
      <c r="B972" s="10">
        <v>9.1</v>
      </c>
    </row>
    <row r="973" spans="1:2" x14ac:dyDescent="0.35">
      <c r="A973" s="4">
        <v>43836</v>
      </c>
      <c r="B973" s="10">
        <v>9.02</v>
      </c>
    </row>
    <row r="974" spans="1:2" x14ac:dyDescent="0.35">
      <c r="A974" s="4">
        <v>43833</v>
      </c>
      <c r="B974" s="10">
        <v>9.6999999999999993</v>
      </c>
    </row>
    <row r="975" spans="1:2" x14ac:dyDescent="0.35">
      <c r="A975" s="4">
        <v>43832</v>
      </c>
      <c r="B975" s="10">
        <v>9.6999999999999993</v>
      </c>
    </row>
    <row r="976" spans="1:2" x14ac:dyDescent="0.35">
      <c r="A976" s="4">
        <v>43830</v>
      </c>
      <c r="B976" s="10">
        <v>9.6999999999999993</v>
      </c>
    </row>
    <row r="977" spans="1:2" x14ac:dyDescent="0.35">
      <c r="A977" s="4">
        <v>43829</v>
      </c>
      <c r="B977" s="10">
        <v>9.7200000000000006</v>
      </c>
    </row>
    <row r="978" spans="1:2" x14ac:dyDescent="0.35">
      <c r="A978" s="4">
        <v>43826</v>
      </c>
      <c r="B978" s="10">
        <v>9.1</v>
      </c>
    </row>
    <row r="979" spans="1:2" x14ac:dyDescent="0.35">
      <c r="A979" s="4">
        <v>43823</v>
      </c>
      <c r="B979" s="10">
        <v>8.82</v>
      </c>
    </row>
    <row r="980" spans="1:2" x14ac:dyDescent="0.35">
      <c r="A980" s="4">
        <v>43822</v>
      </c>
      <c r="B980" s="10">
        <v>8.82</v>
      </c>
    </row>
    <row r="981" spans="1:2" x14ac:dyDescent="0.35">
      <c r="A981" s="4">
        <v>43819</v>
      </c>
      <c r="B981" s="10">
        <v>9</v>
      </c>
    </row>
    <row r="982" spans="1:2" x14ac:dyDescent="0.35">
      <c r="A982" s="4">
        <v>43818</v>
      </c>
      <c r="B982" s="10">
        <v>8.94</v>
      </c>
    </row>
    <row r="983" spans="1:2" x14ac:dyDescent="0.35">
      <c r="A983" s="4">
        <v>43817</v>
      </c>
      <c r="B983" s="10">
        <v>8.94</v>
      </c>
    </row>
    <row r="984" spans="1:2" x14ac:dyDescent="0.35">
      <c r="A984" s="4">
        <v>43816</v>
      </c>
      <c r="B984" s="10">
        <v>9</v>
      </c>
    </row>
    <row r="985" spans="1:2" x14ac:dyDescent="0.35">
      <c r="A985" s="4">
        <v>43815</v>
      </c>
      <c r="B985" s="10">
        <v>9</v>
      </c>
    </row>
    <row r="986" spans="1:2" x14ac:dyDescent="0.35">
      <c r="A986" s="4">
        <v>43812</v>
      </c>
      <c r="B986" s="10">
        <v>9</v>
      </c>
    </row>
    <row r="987" spans="1:2" x14ac:dyDescent="0.35">
      <c r="A987" s="4">
        <v>43811</v>
      </c>
      <c r="B987" s="10">
        <v>9</v>
      </c>
    </row>
    <row r="988" spans="1:2" x14ac:dyDescent="0.35">
      <c r="A988" s="4">
        <v>43810</v>
      </c>
      <c r="B988" s="10">
        <v>9</v>
      </c>
    </row>
    <row r="989" spans="1:2" x14ac:dyDescent="0.35">
      <c r="A989" s="4">
        <v>43809</v>
      </c>
      <c r="B989" s="10">
        <v>8.92</v>
      </c>
    </row>
    <row r="990" spans="1:2" x14ac:dyDescent="0.35">
      <c r="A990" s="4">
        <v>43808</v>
      </c>
      <c r="B990" s="10">
        <v>8.84</v>
      </c>
    </row>
    <row r="991" spans="1:2" x14ac:dyDescent="0.35">
      <c r="A991" s="4">
        <v>43805</v>
      </c>
      <c r="B991" s="10">
        <v>8.84</v>
      </c>
    </row>
    <row r="992" spans="1:2" x14ac:dyDescent="0.35">
      <c r="A992" s="4">
        <v>43804</v>
      </c>
      <c r="B992" s="10">
        <v>8.98</v>
      </c>
    </row>
    <row r="993" spans="1:2" x14ac:dyDescent="0.35">
      <c r="A993" s="4">
        <v>43803</v>
      </c>
      <c r="B993" s="10">
        <v>8.98</v>
      </c>
    </row>
    <row r="994" spans="1:2" x14ac:dyDescent="0.35">
      <c r="A994" s="4">
        <v>43802</v>
      </c>
      <c r="B994" s="10">
        <v>8.9</v>
      </c>
    </row>
    <row r="995" spans="1:2" x14ac:dyDescent="0.35">
      <c r="A995" s="4">
        <v>43801</v>
      </c>
      <c r="B995" s="10">
        <v>8.94</v>
      </c>
    </row>
    <row r="996" spans="1:2" x14ac:dyDescent="0.35">
      <c r="A996" s="4">
        <v>43798</v>
      </c>
      <c r="B996" s="10">
        <v>9</v>
      </c>
    </row>
    <row r="997" spans="1:2" x14ac:dyDescent="0.35">
      <c r="A997" s="4">
        <v>43797</v>
      </c>
      <c r="B997" s="10">
        <v>8.84</v>
      </c>
    </row>
    <row r="998" spans="1:2" x14ac:dyDescent="0.35">
      <c r="A998" s="4">
        <v>43796</v>
      </c>
      <c r="B998" s="10">
        <v>8.84</v>
      </c>
    </row>
    <row r="999" spans="1:2" x14ac:dyDescent="0.35">
      <c r="A999" s="4">
        <v>43795</v>
      </c>
      <c r="B999" s="10">
        <v>8.84</v>
      </c>
    </row>
    <row r="1000" spans="1:2" x14ac:dyDescent="0.35">
      <c r="A1000" s="4">
        <v>43794</v>
      </c>
      <c r="B1000" s="10">
        <v>9.18</v>
      </c>
    </row>
    <row r="1001" spans="1:2" x14ac:dyDescent="0.35">
      <c r="A1001" s="4">
        <v>43791</v>
      </c>
      <c r="B1001" s="10">
        <v>8.82</v>
      </c>
    </row>
    <row r="1002" spans="1:2" x14ac:dyDescent="0.35">
      <c r="A1002" s="4">
        <v>43790</v>
      </c>
      <c r="B1002" s="10">
        <v>9.1999999999999993</v>
      </c>
    </row>
    <row r="1003" spans="1:2" x14ac:dyDescent="0.35">
      <c r="A1003" s="4">
        <v>43789</v>
      </c>
      <c r="B1003" s="10">
        <v>9.1</v>
      </c>
    </row>
    <row r="1004" spans="1:2" x14ac:dyDescent="0.35">
      <c r="A1004" s="4">
        <v>43788</v>
      </c>
      <c r="B1004" s="10">
        <v>9.1</v>
      </c>
    </row>
    <row r="1005" spans="1:2" x14ac:dyDescent="0.35">
      <c r="A1005" s="4">
        <v>43787</v>
      </c>
      <c r="B1005" s="10">
        <v>9.0399999999999991</v>
      </c>
    </row>
    <row r="1006" spans="1:2" x14ac:dyDescent="0.35">
      <c r="A1006" s="4">
        <v>43784</v>
      </c>
      <c r="B1006" s="10">
        <v>9.08</v>
      </c>
    </row>
    <row r="1007" spans="1:2" x14ac:dyDescent="0.35">
      <c r="A1007" s="4">
        <v>43783</v>
      </c>
      <c r="B1007" s="10">
        <v>8.8800000000000008</v>
      </c>
    </row>
    <row r="1008" spans="1:2" x14ac:dyDescent="0.35">
      <c r="A1008" s="4">
        <v>43782</v>
      </c>
      <c r="B1008" s="10">
        <v>8.8000000000000007</v>
      </c>
    </row>
    <row r="1009" spans="1:2" x14ac:dyDescent="0.35">
      <c r="A1009" s="4">
        <v>43781</v>
      </c>
      <c r="B1009" s="10">
        <v>8.66</v>
      </c>
    </row>
    <row r="1010" spans="1:2" x14ac:dyDescent="0.35">
      <c r="A1010" s="4">
        <v>43780</v>
      </c>
      <c r="B1010" s="10">
        <v>8.56</v>
      </c>
    </row>
    <row r="1011" spans="1:2" x14ac:dyDescent="0.35">
      <c r="A1011" s="4">
        <v>43777</v>
      </c>
      <c r="B1011" s="10">
        <v>8.56</v>
      </c>
    </row>
    <row r="1012" spans="1:2" x14ac:dyDescent="0.35">
      <c r="A1012" s="4">
        <v>43776</v>
      </c>
      <c r="B1012" s="10">
        <v>8.56</v>
      </c>
    </row>
    <row r="1013" spans="1:2" x14ac:dyDescent="0.35">
      <c r="A1013" s="4">
        <v>43775</v>
      </c>
      <c r="B1013" s="10">
        <v>8.6199999999999992</v>
      </c>
    </row>
    <row r="1014" spans="1:2" x14ac:dyDescent="0.35">
      <c r="A1014" s="4">
        <v>43774</v>
      </c>
      <c r="B1014" s="10">
        <v>8.5399999999999991</v>
      </c>
    </row>
    <row r="1015" spans="1:2" x14ac:dyDescent="0.35">
      <c r="A1015" s="4">
        <v>43773</v>
      </c>
      <c r="B1015" s="10">
        <v>8.5399999999999991</v>
      </c>
    </row>
    <row r="1016" spans="1:2" x14ac:dyDescent="0.35">
      <c r="A1016" s="4">
        <v>43770</v>
      </c>
      <c r="B1016" s="10">
        <v>8.4600000000000009</v>
      </c>
    </row>
    <row r="1017" spans="1:2" x14ac:dyDescent="0.35">
      <c r="A1017" s="4">
        <v>43769</v>
      </c>
      <c r="B1017" s="10">
        <v>8.4600000000000009</v>
      </c>
    </row>
    <row r="1018" spans="1:2" x14ac:dyDescent="0.35">
      <c r="A1018" s="4">
        <v>43768</v>
      </c>
      <c r="B1018" s="10">
        <v>8.5</v>
      </c>
    </row>
    <row r="1019" spans="1:2" x14ac:dyDescent="0.35">
      <c r="A1019" s="4">
        <v>43767</v>
      </c>
      <c r="B1019" s="10">
        <v>8.5</v>
      </c>
    </row>
    <row r="1020" spans="1:2" x14ac:dyDescent="0.35">
      <c r="A1020" s="4">
        <v>43766</v>
      </c>
      <c r="B1020" s="10">
        <v>8.52</v>
      </c>
    </row>
    <row r="1021" spans="1:2" x14ac:dyDescent="0.35">
      <c r="A1021" s="4">
        <v>43763</v>
      </c>
      <c r="B1021" s="10">
        <v>8.56</v>
      </c>
    </row>
    <row r="1022" spans="1:2" x14ac:dyDescent="0.35">
      <c r="A1022" s="4">
        <v>43762</v>
      </c>
      <c r="B1022" s="10">
        <v>8.5399999999999991</v>
      </c>
    </row>
    <row r="1023" spans="1:2" x14ac:dyDescent="0.35">
      <c r="A1023" s="4">
        <v>43761</v>
      </c>
      <c r="B1023" s="10">
        <v>8.6</v>
      </c>
    </row>
    <row r="1024" spans="1:2" x14ac:dyDescent="0.35">
      <c r="A1024" s="4">
        <v>43760</v>
      </c>
      <c r="B1024" s="10">
        <v>8.7200000000000006</v>
      </c>
    </row>
    <row r="1025" spans="1:2" x14ac:dyDescent="0.35">
      <c r="A1025" s="4">
        <v>43759</v>
      </c>
      <c r="B1025" s="10">
        <v>8.6199999999999992</v>
      </c>
    </row>
    <row r="1026" spans="1:2" x14ac:dyDescent="0.35">
      <c r="A1026" s="4">
        <v>43756</v>
      </c>
      <c r="B1026" s="10">
        <v>8.9</v>
      </c>
    </row>
    <row r="1027" spans="1:2" x14ac:dyDescent="0.35">
      <c r="A1027" s="4">
        <v>43755</v>
      </c>
      <c r="B1027" s="10">
        <v>8.6199999999999992</v>
      </c>
    </row>
    <row r="1028" spans="1:2" x14ac:dyDescent="0.35">
      <c r="A1028" s="4">
        <v>43754</v>
      </c>
      <c r="B1028" s="10">
        <v>8.8000000000000007</v>
      </c>
    </row>
    <row r="1029" spans="1:2" x14ac:dyDescent="0.35">
      <c r="A1029" s="4">
        <v>43753</v>
      </c>
      <c r="B1029" s="10">
        <v>8.6</v>
      </c>
    </row>
    <row r="1030" spans="1:2" x14ac:dyDescent="0.35">
      <c r="A1030" s="4">
        <v>43752</v>
      </c>
      <c r="B1030" s="10">
        <v>8.42</v>
      </c>
    </row>
    <row r="1031" spans="1:2" x14ac:dyDescent="0.35">
      <c r="A1031" s="4">
        <v>43749</v>
      </c>
      <c r="B1031" s="10">
        <v>8.44</v>
      </c>
    </row>
    <row r="1032" spans="1:2" x14ac:dyDescent="0.35">
      <c r="A1032" s="4">
        <v>43748</v>
      </c>
      <c r="B1032" s="10">
        <v>8.44</v>
      </c>
    </row>
    <row r="1033" spans="1:2" x14ac:dyDescent="0.35">
      <c r="A1033" s="4">
        <v>43747</v>
      </c>
      <c r="B1033" s="10">
        <v>8.5</v>
      </c>
    </row>
    <row r="1034" spans="1:2" x14ac:dyDescent="0.35">
      <c r="A1034" s="4">
        <v>43746</v>
      </c>
      <c r="B1034" s="10">
        <v>8.6999999999999993</v>
      </c>
    </row>
    <row r="1035" spans="1:2" x14ac:dyDescent="0.35">
      <c r="A1035" s="4">
        <v>43745</v>
      </c>
      <c r="B1035" s="10">
        <v>8.7799999999999994</v>
      </c>
    </row>
    <row r="1036" spans="1:2" x14ac:dyDescent="0.35">
      <c r="A1036" s="4">
        <v>43742</v>
      </c>
      <c r="B1036" s="10">
        <v>8.4600000000000009</v>
      </c>
    </row>
    <row r="1037" spans="1:2" x14ac:dyDescent="0.35">
      <c r="A1037" s="4">
        <v>43741</v>
      </c>
      <c r="B1037" s="10">
        <v>8.66</v>
      </c>
    </row>
    <row r="1038" spans="1:2" x14ac:dyDescent="0.35">
      <c r="A1038" s="4">
        <v>43740</v>
      </c>
      <c r="B1038" s="10">
        <v>8.82</v>
      </c>
    </row>
    <row r="1039" spans="1:2" x14ac:dyDescent="0.35">
      <c r="A1039" s="4">
        <v>43739</v>
      </c>
      <c r="B1039" s="10">
        <v>8.76</v>
      </c>
    </row>
    <row r="1040" spans="1:2" x14ac:dyDescent="0.35">
      <c r="A1040" s="4">
        <v>43738</v>
      </c>
      <c r="B1040" s="10">
        <v>8.76</v>
      </c>
    </row>
    <row r="1041" spans="1:2" x14ac:dyDescent="0.35">
      <c r="A1041" s="4">
        <v>43735</v>
      </c>
      <c r="B1041" s="10">
        <v>8.6999999999999993</v>
      </c>
    </row>
    <row r="1042" spans="1:2" x14ac:dyDescent="0.35">
      <c r="A1042" s="4">
        <v>43734</v>
      </c>
      <c r="B1042" s="10">
        <v>8.56</v>
      </c>
    </row>
    <row r="1043" spans="1:2" x14ac:dyDescent="0.35">
      <c r="A1043" s="4">
        <v>43733</v>
      </c>
      <c r="B1043" s="10">
        <v>8.52</v>
      </c>
    </row>
    <row r="1044" spans="1:2" x14ac:dyDescent="0.35">
      <c r="A1044" s="4">
        <v>43732</v>
      </c>
      <c r="B1044" s="10">
        <v>8.6999999999999993</v>
      </c>
    </row>
    <row r="1045" spans="1:2" x14ac:dyDescent="0.35">
      <c r="A1045" s="4">
        <v>43731</v>
      </c>
      <c r="B1045" s="10">
        <v>8.7799999999999994</v>
      </c>
    </row>
    <row r="1046" spans="1:2" x14ac:dyDescent="0.35">
      <c r="A1046" s="4">
        <v>43728</v>
      </c>
      <c r="B1046" s="10">
        <v>8.7200000000000006</v>
      </c>
    </row>
    <row r="1047" spans="1:2" x14ac:dyDescent="0.35">
      <c r="A1047" s="4">
        <v>43727</v>
      </c>
      <c r="B1047" s="10">
        <v>8.7200000000000006</v>
      </c>
    </row>
    <row r="1048" spans="1:2" x14ac:dyDescent="0.35">
      <c r="A1048" s="4">
        <v>43726</v>
      </c>
      <c r="B1048" s="10">
        <v>8.68</v>
      </c>
    </row>
    <row r="1049" spans="1:2" x14ac:dyDescent="0.35">
      <c r="A1049" s="4">
        <v>43725</v>
      </c>
      <c r="B1049" s="10">
        <v>8.6999999999999993</v>
      </c>
    </row>
    <row r="1050" spans="1:2" x14ac:dyDescent="0.35">
      <c r="A1050" s="4">
        <v>43724</v>
      </c>
      <c r="B1050" s="10">
        <v>8.66</v>
      </c>
    </row>
    <row r="1051" spans="1:2" x14ac:dyDescent="0.35">
      <c r="A1051" s="4">
        <v>43721</v>
      </c>
      <c r="B1051" s="10">
        <v>8.64</v>
      </c>
    </row>
    <row r="1052" spans="1:2" x14ac:dyDescent="0.35">
      <c r="A1052" s="4">
        <v>43720</v>
      </c>
      <c r="B1052" s="10">
        <v>8.66</v>
      </c>
    </row>
    <row r="1053" spans="1:2" x14ac:dyDescent="0.35">
      <c r="A1053" s="4">
        <v>43719</v>
      </c>
      <c r="B1053" s="10">
        <v>8.6999999999999993</v>
      </c>
    </row>
    <row r="1054" spans="1:2" x14ac:dyDescent="0.35">
      <c r="A1054" s="4">
        <v>43718</v>
      </c>
      <c r="B1054" s="10">
        <v>8.82</v>
      </c>
    </row>
    <row r="1055" spans="1:2" x14ac:dyDescent="0.35">
      <c r="A1055" s="4">
        <v>43717</v>
      </c>
      <c r="B1055" s="10">
        <v>9</v>
      </c>
    </row>
    <row r="1056" spans="1:2" x14ac:dyDescent="0.35">
      <c r="A1056" s="4">
        <v>43714</v>
      </c>
      <c r="B1056" s="10">
        <v>9.16</v>
      </c>
    </row>
    <row r="1057" spans="1:2" x14ac:dyDescent="0.35">
      <c r="A1057" s="4">
        <v>43713</v>
      </c>
      <c r="B1057" s="10">
        <v>9.14</v>
      </c>
    </row>
    <row r="1058" spans="1:2" x14ac:dyDescent="0.35">
      <c r="A1058" s="4">
        <v>43712</v>
      </c>
      <c r="B1058" s="10">
        <v>9.18</v>
      </c>
    </row>
    <row r="1059" spans="1:2" x14ac:dyDescent="0.35">
      <c r="A1059" s="4">
        <v>43711</v>
      </c>
      <c r="B1059" s="10">
        <v>9.18</v>
      </c>
    </row>
    <row r="1060" spans="1:2" x14ac:dyDescent="0.35">
      <c r="A1060" s="4">
        <v>43710</v>
      </c>
      <c r="B1060" s="10">
        <v>9.2200000000000006</v>
      </c>
    </row>
    <row r="1061" spans="1:2" x14ac:dyDescent="0.35">
      <c r="A1061" s="4">
        <v>43707</v>
      </c>
      <c r="B1061" s="10">
        <v>9.48</v>
      </c>
    </row>
    <row r="1062" spans="1:2" x14ac:dyDescent="0.35">
      <c r="A1062" s="4">
        <v>43706</v>
      </c>
      <c r="B1062" s="10">
        <v>9.3800000000000008</v>
      </c>
    </row>
    <row r="1063" spans="1:2" x14ac:dyDescent="0.35">
      <c r="A1063" s="4">
        <v>43705</v>
      </c>
      <c r="B1063" s="10">
        <v>9.52</v>
      </c>
    </row>
    <row r="1064" spans="1:2" x14ac:dyDescent="0.35">
      <c r="A1064" s="4">
        <v>43704</v>
      </c>
      <c r="B1064" s="10">
        <v>9.64</v>
      </c>
    </row>
    <row r="1065" spans="1:2" x14ac:dyDescent="0.35">
      <c r="A1065" s="4">
        <v>43700</v>
      </c>
      <c r="B1065" s="10">
        <v>9.7799999999999994</v>
      </c>
    </row>
    <row r="1066" spans="1:2" x14ac:dyDescent="0.35">
      <c r="A1066" s="4">
        <v>43699</v>
      </c>
      <c r="B1066" s="10">
        <v>9.7799999999999994</v>
      </c>
    </row>
    <row r="1067" spans="1:2" x14ac:dyDescent="0.35">
      <c r="A1067" s="4">
        <v>43698</v>
      </c>
      <c r="B1067" s="10">
        <v>9.7799999999999994</v>
      </c>
    </row>
    <row r="1068" spans="1:2" x14ac:dyDescent="0.35">
      <c r="A1068" s="4">
        <v>43697</v>
      </c>
      <c r="B1068" s="10">
        <v>9.7799999999999994</v>
      </c>
    </row>
    <row r="1069" spans="1:2" x14ac:dyDescent="0.35">
      <c r="A1069" s="4">
        <v>43696</v>
      </c>
      <c r="B1069" s="10">
        <v>9.84</v>
      </c>
    </row>
    <row r="1070" spans="1:2" x14ac:dyDescent="0.35">
      <c r="A1070" s="4">
        <v>43693</v>
      </c>
      <c r="B1070" s="10">
        <v>9.84</v>
      </c>
    </row>
    <row r="1071" spans="1:2" x14ac:dyDescent="0.35">
      <c r="A1071" s="4">
        <v>43692</v>
      </c>
      <c r="B1071" s="10">
        <v>9.84</v>
      </c>
    </row>
    <row r="1072" spans="1:2" x14ac:dyDescent="0.35">
      <c r="A1072" s="4">
        <v>43691</v>
      </c>
      <c r="B1072" s="10">
        <v>9.84</v>
      </c>
    </row>
    <row r="1073" spans="1:2" x14ac:dyDescent="0.35">
      <c r="A1073" s="4">
        <v>43690</v>
      </c>
      <c r="B1073" s="10">
        <v>9.84</v>
      </c>
    </row>
    <row r="1074" spans="1:2" x14ac:dyDescent="0.35">
      <c r="A1074" s="4">
        <v>43689</v>
      </c>
      <c r="B1074" s="10">
        <v>9.84</v>
      </c>
    </row>
    <row r="1075" spans="1:2" x14ac:dyDescent="0.35">
      <c r="A1075" s="4">
        <v>43686</v>
      </c>
      <c r="B1075" s="10">
        <v>9.84</v>
      </c>
    </row>
    <row r="1076" spans="1:2" x14ac:dyDescent="0.35">
      <c r="A1076" s="4">
        <v>43685</v>
      </c>
      <c r="B1076" s="10">
        <v>9.92</v>
      </c>
    </row>
    <row r="1077" spans="1:2" x14ac:dyDescent="0.35">
      <c r="A1077" s="4">
        <v>43684</v>
      </c>
      <c r="B1077" s="10">
        <v>10</v>
      </c>
    </row>
    <row r="1078" spans="1:2" x14ac:dyDescent="0.35">
      <c r="A1078" s="4">
        <v>43683</v>
      </c>
      <c r="B1078" s="10">
        <v>10.15</v>
      </c>
    </row>
    <row r="1079" spans="1:2" x14ac:dyDescent="0.35">
      <c r="A1079" s="4">
        <v>43682</v>
      </c>
      <c r="B1079" s="10">
        <v>10</v>
      </c>
    </row>
    <row r="1080" spans="1:2" x14ac:dyDescent="0.35">
      <c r="A1080" s="4">
        <v>43679</v>
      </c>
      <c r="B1080" s="10">
        <v>10.199999999999999</v>
      </c>
    </row>
    <row r="1081" spans="1:2" x14ac:dyDescent="0.35">
      <c r="A1081" s="4">
        <v>43678</v>
      </c>
      <c r="B1081" s="10">
        <v>10.15</v>
      </c>
    </row>
    <row r="1082" spans="1:2" x14ac:dyDescent="0.35">
      <c r="A1082" s="4">
        <v>43677</v>
      </c>
      <c r="B1082" s="10">
        <v>10</v>
      </c>
    </row>
    <row r="1083" spans="1:2" x14ac:dyDescent="0.35">
      <c r="A1083" s="4">
        <v>43676</v>
      </c>
      <c r="B1083" s="10">
        <v>9.9</v>
      </c>
    </row>
    <row r="1084" spans="1:2" x14ac:dyDescent="0.35">
      <c r="A1084" s="4">
        <v>43675</v>
      </c>
      <c r="B1084" s="10">
        <v>10.25</v>
      </c>
    </row>
    <row r="1085" spans="1:2" x14ac:dyDescent="0.35">
      <c r="A1085" s="4">
        <v>43672</v>
      </c>
      <c r="B1085" s="10">
        <v>10.25</v>
      </c>
    </row>
    <row r="1086" spans="1:2" x14ac:dyDescent="0.35">
      <c r="A1086" s="4">
        <v>43671</v>
      </c>
      <c r="B1086" s="10">
        <v>9.94</v>
      </c>
    </row>
    <row r="1087" spans="1:2" x14ac:dyDescent="0.35">
      <c r="A1087" s="4">
        <v>43670</v>
      </c>
      <c r="B1087" s="10">
        <v>10</v>
      </c>
    </row>
    <row r="1088" spans="1:2" x14ac:dyDescent="0.35">
      <c r="A1088" s="4">
        <v>43669</v>
      </c>
      <c r="B1088" s="10">
        <v>10</v>
      </c>
    </row>
    <row r="1089" spans="1:2" x14ac:dyDescent="0.35">
      <c r="A1089" s="4">
        <v>43668</v>
      </c>
      <c r="B1089" s="10">
        <v>10</v>
      </c>
    </row>
    <row r="1090" spans="1:2" x14ac:dyDescent="0.35">
      <c r="A1090" s="4">
        <v>43665</v>
      </c>
      <c r="B1090" s="10">
        <v>10.050000000000001</v>
      </c>
    </row>
    <row r="1091" spans="1:2" x14ac:dyDescent="0.35">
      <c r="A1091" s="4">
        <v>43664</v>
      </c>
      <c r="B1091" s="10">
        <v>10.1</v>
      </c>
    </row>
    <row r="1092" spans="1:2" x14ac:dyDescent="0.35">
      <c r="A1092" s="4">
        <v>43663</v>
      </c>
      <c r="B1092" s="10">
        <v>10.199999999999999</v>
      </c>
    </row>
    <row r="1093" spans="1:2" x14ac:dyDescent="0.35">
      <c r="A1093" s="4">
        <v>43662</v>
      </c>
      <c r="B1093" s="10">
        <v>10.35</v>
      </c>
    </row>
    <row r="1094" spans="1:2" x14ac:dyDescent="0.35">
      <c r="A1094" s="4">
        <v>43661</v>
      </c>
      <c r="B1094" s="10">
        <v>10.199999999999999</v>
      </c>
    </row>
    <row r="1095" spans="1:2" x14ac:dyDescent="0.35">
      <c r="A1095" s="4">
        <v>43658</v>
      </c>
      <c r="B1095" s="10">
        <v>10.3</v>
      </c>
    </row>
    <row r="1096" spans="1:2" x14ac:dyDescent="0.35">
      <c r="A1096" s="4">
        <v>43657</v>
      </c>
      <c r="B1096" s="10">
        <v>10.25</v>
      </c>
    </row>
    <row r="1097" spans="1:2" x14ac:dyDescent="0.35">
      <c r="A1097" s="4">
        <v>43656</v>
      </c>
      <c r="B1097" s="10">
        <v>10.199999999999999</v>
      </c>
    </row>
    <row r="1098" spans="1:2" x14ac:dyDescent="0.35">
      <c r="A1098" s="4">
        <v>43655</v>
      </c>
      <c r="B1098" s="10">
        <v>10.1</v>
      </c>
    </row>
    <row r="1099" spans="1:2" x14ac:dyDescent="0.35">
      <c r="A1099" s="4">
        <v>43654</v>
      </c>
      <c r="B1099" s="10">
        <v>10.1</v>
      </c>
    </row>
    <row r="1100" spans="1:2" x14ac:dyDescent="0.35">
      <c r="A1100" s="4">
        <v>43651</v>
      </c>
      <c r="B1100" s="10">
        <v>10.1</v>
      </c>
    </row>
    <row r="1101" spans="1:2" x14ac:dyDescent="0.35">
      <c r="A1101" s="4">
        <v>43650</v>
      </c>
      <c r="B1101" s="10">
        <v>10.1</v>
      </c>
    </row>
    <row r="1102" spans="1:2" x14ac:dyDescent="0.35">
      <c r="A1102" s="4">
        <v>43649</v>
      </c>
      <c r="B1102" s="10">
        <v>10.1</v>
      </c>
    </row>
    <row r="1103" spans="1:2" x14ac:dyDescent="0.35">
      <c r="A1103" s="4">
        <v>43648</v>
      </c>
      <c r="B1103" s="10">
        <v>10</v>
      </c>
    </row>
    <row r="1104" spans="1:2" x14ac:dyDescent="0.35">
      <c r="A1104" s="4">
        <v>43647</v>
      </c>
      <c r="B1104" s="10">
        <v>10</v>
      </c>
    </row>
    <row r="1105" spans="1:2" x14ac:dyDescent="0.35">
      <c r="A1105" s="4">
        <v>43644</v>
      </c>
      <c r="B1105" s="10">
        <v>10.1</v>
      </c>
    </row>
    <row r="1106" spans="1:2" x14ac:dyDescent="0.35">
      <c r="A1106" s="4">
        <v>43643</v>
      </c>
      <c r="B1106" s="10">
        <v>10.35</v>
      </c>
    </row>
    <row r="1107" spans="1:2" x14ac:dyDescent="0.35">
      <c r="A1107" s="4">
        <v>43642</v>
      </c>
      <c r="B1107" s="10">
        <v>10.25</v>
      </c>
    </row>
    <row r="1108" spans="1:2" x14ac:dyDescent="0.35">
      <c r="A1108" s="4">
        <v>43641</v>
      </c>
      <c r="B1108" s="10">
        <v>10.3</v>
      </c>
    </row>
    <row r="1109" spans="1:2" x14ac:dyDescent="0.35">
      <c r="A1109" s="4">
        <v>43640</v>
      </c>
      <c r="B1109" s="10">
        <v>10.199999999999999</v>
      </c>
    </row>
    <row r="1110" spans="1:2" x14ac:dyDescent="0.35">
      <c r="A1110" s="4">
        <v>43637</v>
      </c>
      <c r="B1110" s="10">
        <v>10.199999999999999</v>
      </c>
    </row>
    <row r="1111" spans="1:2" x14ac:dyDescent="0.35">
      <c r="A1111" s="4">
        <v>43636</v>
      </c>
      <c r="B1111" s="10">
        <v>10.15</v>
      </c>
    </row>
    <row r="1112" spans="1:2" x14ac:dyDescent="0.35">
      <c r="A1112" s="4">
        <v>43635</v>
      </c>
      <c r="B1112" s="10">
        <v>10.3</v>
      </c>
    </row>
    <row r="1113" spans="1:2" x14ac:dyDescent="0.35">
      <c r="A1113" s="4">
        <v>43634</v>
      </c>
      <c r="B1113" s="10">
        <v>10.3</v>
      </c>
    </row>
    <row r="1114" spans="1:2" x14ac:dyDescent="0.35">
      <c r="A1114" s="4">
        <v>43633</v>
      </c>
      <c r="B1114" s="10">
        <v>10.199999999999999</v>
      </c>
    </row>
    <row r="1115" spans="1:2" x14ac:dyDescent="0.35">
      <c r="A1115" s="4">
        <v>43630</v>
      </c>
      <c r="B1115" s="10">
        <v>10.199999999999999</v>
      </c>
    </row>
    <row r="1116" spans="1:2" x14ac:dyDescent="0.35">
      <c r="A1116" s="4">
        <v>43629</v>
      </c>
      <c r="B1116" s="10">
        <v>10.25</v>
      </c>
    </row>
    <row r="1117" spans="1:2" x14ac:dyDescent="0.35">
      <c r="A1117" s="4">
        <v>43628</v>
      </c>
      <c r="B1117" s="10">
        <v>10.199999999999999</v>
      </c>
    </row>
    <row r="1118" spans="1:2" x14ac:dyDescent="0.35">
      <c r="A1118" s="4">
        <v>43627</v>
      </c>
      <c r="B1118" s="10">
        <v>10.25</v>
      </c>
    </row>
    <row r="1119" spans="1:2" x14ac:dyDescent="0.35">
      <c r="A1119" s="4">
        <v>43626</v>
      </c>
      <c r="B1119" s="10">
        <v>10.050000000000001</v>
      </c>
    </row>
    <row r="1120" spans="1:2" x14ac:dyDescent="0.35">
      <c r="A1120" s="4">
        <v>43623</v>
      </c>
      <c r="B1120" s="10">
        <v>10.050000000000001</v>
      </c>
    </row>
    <row r="1121" spans="1:2" x14ac:dyDescent="0.35">
      <c r="A1121" s="4">
        <v>43622</v>
      </c>
      <c r="B1121" s="10">
        <v>10.1</v>
      </c>
    </row>
    <row r="1122" spans="1:2" x14ac:dyDescent="0.35">
      <c r="A1122" s="4">
        <v>43621</v>
      </c>
      <c r="B1122" s="10">
        <v>10</v>
      </c>
    </row>
    <row r="1123" spans="1:2" x14ac:dyDescent="0.35">
      <c r="A1123" s="4">
        <v>43620</v>
      </c>
      <c r="B1123" s="10">
        <v>10.050000000000001</v>
      </c>
    </row>
    <row r="1124" spans="1:2" x14ac:dyDescent="0.35">
      <c r="A1124" s="4">
        <v>43619</v>
      </c>
      <c r="B1124" s="10">
        <v>10.25</v>
      </c>
    </row>
    <row r="1125" spans="1:2" x14ac:dyDescent="0.35">
      <c r="A1125" s="4">
        <v>43616</v>
      </c>
      <c r="B1125" s="10">
        <v>10.35</v>
      </c>
    </row>
    <row r="1126" spans="1:2" x14ac:dyDescent="0.35">
      <c r="A1126" s="4">
        <v>43615</v>
      </c>
      <c r="B1126" s="10">
        <v>10.3</v>
      </c>
    </row>
    <row r="1127" spans="1:2" x14ac:dyDescent="0.35">
      <c r="A1127" s="4">
        <v>43614</v>
      </c>
      <c r="B1127" s="10">
        <v>10.25</v>
      </c>
    </row>
    <row r="1128" spans="1:2" x14ac:dyDescent="0.35">
      <c r="A1128" s="4">
        <v>43613</v>
      </c>
      <c r="B1128" s="10">
        <v>10.4</v>
      </c>
    </row>
    <row r="1129" spans="1:2" x14ac:dyDescent="0.35">
      <c r="A1129" s="4">
        <v>43609</v>
      </c>
      <c r="B1129" s="10">
        <v>10.45</v>
      </c>
    </row>
    <row r="1130" spans="1:2" x14ac:dyDescent="0.35">
      <c r="A1130" s="4">
        <v>43608</v>
      </c>
      <c r="B1130" s="10">
        <v>10.45</v>
      </c>
    </row>
    <row r="1131" spans="1:2" x14ac:dyDescent="0.35">
      <c r="A1131" s="4">
        <v>43607</v>
      </c>
      <c r="B1131" s="10">
        <v>10.25</v>
      </c>
    </row>
    <row r="1132" spans="1:2" x14ac:dyDescent="0.35">
      <c r="A1132" s="4">
        <v>43606</v>
      </c>
      <c r="B1132" s="10">
        <v>10.199999999999999</v>
      </c>
    </row>
    <row r="1133" spans="1:2" x14ac:dyDescent="0.35">
      <c r="A1133" s="4">
        <v>43605</v>
      </c>
      <c r="B1133" s="10">
        <v>10.25</v>
      </c>
    </row>
    <row r="1134" spans="1:2" x14ac:dyDescent="0.35">
      <c r="A1134" s="4">
        <v>43602</v>
      </c>
      <c r="B1134" s="10">
        <v>10.199999999999999</v>
      </c>
    </row>
    <row r="1135" spans="1:2" x14ac:dyDescent="0.35">
      <c r="A1135" s="4">
        <v>43601</v>
      </c>
      <c r="B1135" s="10">
        <v>10.5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L27"/>
  <sheetViews>
    <sheetView topLeftCell="B23" zoomScale="205" zoomScaleNormal="100" workbookViewId="0">
      <selection activeCell="B25" sqref="B25"/>
    </sheetView>
  </sheetViews>
  <sheetFormatPr defaultRowHeight="18" x14ac:dyDescent="0.35"/>
  <cols>
    <col min="1" max="1" width="1.296875" customWidth="1"/>
    <col min="2" max="2" width="23.09765625" customWidth="1"/>
    <col min="3" max="3" width="8.59765625" style="37"/>
  </cols>
  <sheetData>
    <row r="2" spans="2:12" x14ac:dyDescent="0.35">
      <c r="B2" s="37"/>
      <c r="C2" s="37" t="s">
        <v>108</v>
      </c>
      <c r="D2" s="37" t="s">
        <v>107</v>
      </c>
      <c r="E2" s="37" t="s">
        <v>109</v>
      </c>
      <c r="F2" s="37" t="s">
        <v>110</v>
      </c>
      <c r="G2" s="37"/>
      <c r="H2" s="37"/>
      <c r="I2" s="37"/>
      <c r="J2" s="37"/>
      <c r="K2" s="37"/>
      <c r="L2" s="37"/>
    </row>
    <row r="3" spans="2:12" x14ac:dyDescent="0.35">
      <c r="B3" s="43" t="s">
        <v>112</v>
      </c>
      <c r="D3" s="42"/>
      <c r="E3" s="42"/>
      <c r="F3" s="42"/>
      <c r="I3">
        <v>1000</v>
      </c>
    </row>
    <row r="4" spans="2:12" s="10" customFormat="1" x14ac:dyDescent="0.35">
      <c r="B4" s="47"/>
      <c r="C4" s="37"/>
      <c r="D4" s="42"/>
      <c r="E4" s="42"/>
      <c r="F4" s="42"/>
    </row>
    <row r="5" spans="2:12" x14ac:dyDescent="0.35">
      <c r="B5" s="41" t="s">
        <v>71</v>
      </c>
      <c r="C5" s="37" t="s">
        <v>128</v>
      </c>
      <c r="D5" s="1">
        <v>18.004999999999999</v>
      </c>
      <c r="E5" s="1">
        <v>8.2880000000000003</v>
      </c>
      <c r="F5" s="1">
        <v>3.5539999999999998</v>
      </c>
    </row>
    <row r="6" spans="2:12" x14ac:dyDescent="0.35">
      <c r="B6" s="41" t="s">
        <v>111</v>
      </c>
      <c r="C6" s="37" t="s">
        <v>128</v>
      </c>
      <c r="D6" s="1">
        <v>4.7649999999999997</v>
      </c>
      <c r="E6" s="1">
        <v>-2.1930000000000001</v>
      </c>
      <c r="F6" s="1">
        <v>4.7E-2</v>
      </c>
    </row>
    <row r="7" spans="2:12" x14ac:dyDescent="0.35">
      <c r="B7" s="41"/>
      <c r="D7" s="42"/>
      <c r="E7" s="42"/>
      <c r="F7" s="42"/>
    </row>
    <row r="8" spans="2:12" x14ac:dyDescent="0.35">
      <c r="B8" s="43" t="s">
        <v>113</v>
      </c>
      <c r="D8" s="42"/>
      <c r="E8" s="42"/>
      <c r="F8" s="42"/>
    </row>
    <row r="9" spans="2:12" x14ac:dyDescent="0.35">
      <c r="B9" s="41"/>
      <c r="D9" s="42"/>
      <c r="E9" s="42"/>
      <c r="F9" s="42"/>
    </row>
    <row r="10" spans="2:12" x14ac:dyDescent="0.35">
      <c r="B10" s="44" t="s">
        <v>114</v>
      </c>
      <c r="C10" s="46" t="s">
        <v>129</v>
      </c>
      <c r="D10" s="1">
        <v>9.5329999999999995</v>
      </c>
      <c r="E10" s="1">
        <v>2.9180000000000001</v>
      </c>
      <c r="F10" s="1">
        <v>1.032</v>
      </c>
    </row>
    <row r="11" spans="2:12" x14ac:dyDescent="0.35">
      <c r="B11" s="45" t="s">
        <v>115</v>
      </c>
      <c r="C11" s="46" t="s">
        <v>129</v>
      </c>
      <c r="D11" s="1">
        <v>31.341000000000001</v>
      </c>
      <c r="E11" s="1">
        <v>10.712</v>
      </c>
      <c r="F11" s="1">
        <v>4.7460000000000004</v>
      </c>
    </row>
    <row r="12" spans="2:12" x14ac:dyDescent="0.35">
      <c r="B12" s="45" t="s">
        <v>116</v>
      </c>
      <c r="C12" s="46" t="s">
        <v>129</v>
      </c>
      <c r="D12" s="1">
        <v>4.5510000000000002</v>
      </c>
      <c r="E12" s="1">
        <v>1.653</v>
      </c>
      <c r="F12" s="1">
        <v>0.64800000000000002</v>
      </c>
    </row>
    <row r="13" spans="2:12" x14ac:dyDescent="0.35">
      <c r="B13" s="45" t="s">
        <v>117</v>
      </c>
      <c r="C13" s="46" t="s">
        <v>129</v>
      </c>
      <c r="D13" s="1">
        <v>5.5419999999999998</v>
      </c>
      <c r="E13" s="1">
        <v>4.9589999999999996</v>
      </c>
      <c r="F13" s="1">
        <v>3.0430000000000001</v>
      </c>
    </row>
    <row r="14" spans="2:12" x14ac:dyDescent="0.35">
      <c r="B14" s="41" t="s">
        <v>130</v>
      </c>
      <c r="F14" s="1">
        <f>SUM(F10:F13)</f>
        <v>9.4690000000000012</v>
      </c>
    </row>
    <row r="15" spans="2:12" x14ac:dyDescent="0.35">
      <c r="B15" s="41"/>
    </row>
    <row r="16" spans="2:12" x14ac:dyDescent="0.35">
      <c r="B16" s="41"/>
    </row>
    <row r="17" spans="2:7" x14ac:dyDescent="0.35">
      <c r="B17" s="41"/>
    </row>
    <row r="18" spans="2:7" x14ac:dyDescent="0.35">
      <c r="B18" s="41"/>
    </row>
    <row r="19" spans="2:7" x14ac:dyDescent="0.35">
      <c r="B19" s="41"/>
    </row>
    <row r="20" spans="2:7" x14ac:dyDescent="0.35">
      <c r="B20" s="49" t="s">
        <v>127</v>
      </c>
      <c r="C20" s="37" t="s">
        <v>118</v>
      </c>
      <c r="D20" s="37" t="s">
        <v>126</v>
      </c>
    </row>
    <row r="21" spans="2:7" x14ac:dyDescent="0.35">
      <c r="B21" s="10" t="str">
        <f>INDEX($E21:$G21,1,MATCH(Чарты!$B$1,Чарты!$C$1:$E$1,0))</f>
        <v>Украина</v>
      </c>
      <c r="C21" s="48">
        <v>0.26</v>
      </c>
      <c r="D21" s="48">
        <v>0.33</v>
      </c>
      <c r="E21" s="41" t="s">
        <v>152</v>
      </c>
      <c r="F21" s="41" t="s">
        <v>119</v>
      </c>
      <c r="G21" t="s">
        <v>146</v>
      </c>
    </row>
    <row r="22" spans="2:7" x14ac:dyDescent="0.35">
      <c r="B22" s="10" t="str">
        <f>INDEX($E22:$G22,1,MATCH(Чарты!$B$1,Чарты!$C$1:$E$1,0))</f>
        <v>Европа</v>
      </c>
      <c r="C22" s="48">
        <v>0.36</v>
      </c>
      <c r="D22" s="48">
        <v>0.55000000000000004</v>
      </c>
      <c r="E22" s="41" t="s">
        <v>153</v>
      </c>
      <c r="F22" s="41" t="s">
        <v>120</v>
      </c>
      <c r="G22" t="s">
        <v>147</v>
      </c>
    </row>
    <row r="23" spans="2:7" x14ac:dyDescent="0.35">
      <c r="B23" s="10" t="str">
        <f>INDEX($E23:$G23,1,MATCH(Чарты!$B$1,Чарты!$C$1:$E$1,0))</f>
        <v>Ближний Восток и Африка</v>
      </c>
      <c r="C23" s="48">
        <v>0.16</v>
      </c>
      <c r="D23" s="48">
        <v>0.02</v>
      </c>
      <c r="E23" s="41" t="s">
        <v>154</v>
      </c>
      <c r="F23" s="41" t="s">
        <v>121</v>
      </c>
      <c r="G23" t="s">
        <v>159</v>
      </c>
    </row>
    <row r="24" spans="2:7" x14ac:dyDescent="0.35">
      <c r="B24" s="10" t="str">
        <f>INDEX($E24:$G24,1,MATCH(Чарты!$B$1,Чарты!$C$1:$E$1,0))</f>
        <v>СНГ</v>
      </c>
      <c r="C24" s="48">
        <v>0.05</v>
      </c>
      <c r="D24" s="48">
        <v>0.01</v>
      </c>
      <c r="E24" s="41" t="s">
        <v>155</v>
      </c>
      <c r="F24" s="41" t="s">
        <v>122</v>
      </c>
      <c r="G24" t="s">
        <v>149</v>
      </c>
    </row>
    <row r="25" spans="2:7" x14ac:dyDescent="0.35">
      <c r="B25" s="10" t="str">
        <f>INDEX($E25:$G25,1,MATCH(Чарты!$B$1,Чарты!$C$1:$E$1,0))</f>
        <v>Азия</v>
      </c>
      <c r="C25" s="48">
        <v>0.09</v>
      </c>
      <c r="D25" s="48">
        <v>0.03</v>
      </c>
      <c r="E25" s="41" t="s">
        <v>156</v>
      </c>
      <c r="F25" s="41" t="s">
        <v>123</v>
      </c>
      <c r="G25" t="s">
        <v>151</v>
      </c>
    </row>
    <row r="26" spans="2:7" x14ac:dyDescent="0.35">
      <c r="B26" s="10" t="str">
        <f>INDEX($E26:$G26,1,MATCH(Чарты!$B$1,Чарты!$C$1:$E$1,0))</f>
        <v>Северная Америка</v>
      </c>
      <c r="C26" s="48">
        <v>0.05</v>
      </c>
      <c r="D26" s="48">
        <v>0.05</v>
      </c>
      <c r="E26" s="41" t="s">
        <v>157</v>
      </c>
      <c r="F26" s="41" t="s">
        <v>124</v>
      </c>
      <c r="G26" t="s">
        <v>150</v>
      </c>
    </row>
    <row r="27" spans="2:7" x14ac:dyDescent="0.35">
      <c r="B27" s="10" t="str">
        <f>INDEX($E27:$G27,1,MATCH(Чарты!$B$1,Чарты!$C$1:$E$1,0))</f>
        <v>Другие</v>
      </c>
      <c r="C27" s="48">
        <v>0.03</v>
      </c>
      <c r="D27" s="48">
        <v>0.02</v>
      </c>
      <c r="E27" s="41" t="s">
        <v>158</v>
      </c>
      <c r="F27" s="41" t="s">
        <v>125</v>
      </c>
      <c r="G27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BA9E-AA72-4977-99ED-D8879F72ED70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A015F-78D8-43CB-999E-8D3E0E846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19</vt:i4>
      </vt:variant>
    </vt:vector>
  </HeadingPairs>
  <TitlesOfParts>
    <vt:vector size="19" baseType="lpstr">
      <vt:lpstr>Чарты</vt:lpstr>
      <vt:lpstr>charts_data_all</vt:lpstr>
      <vt:lpstr>D.Corp.B.</vt:lpstr>
      <vt:lpstr>МХП 2026</vt:lpstr>
      <vt:lpstr>Калькулятор YTM </vt:lpstr>
      <vt:lpstr>D.Gov.B.</vt:lpstr>
      <vt:lpstr>Warrants + 2026</vt:lpstr>
      <vt:lpstr>Калькулятор YTM  (Gov B)</vt:lpstr>
      <vt:lpstr>Лінки</vt:lpstr>
      <vt:lpstr>Динаміка активів</vt:lpstr>
      <vt:lpstr>EMB</vt:lpstr>
      <vt:lpstr>BND</vt:lpstr>
      <vt:lpstr>S&amp;P500</vt:lpstr>
      <vt:lpstr>Gold</vt:lpstr>
      <vt:lpstr>BTC</vt:lpstr>
      <vt:lpstr>MHP</vt:lpstr>
      <vt:lpstr>MHPC</vt:lpstr>
      <vt:lpstr>Metinvest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Адриан</dc:creator>
  <cp:lastModifiedBy>Саша Любченко</cp:lastModifiedBy>
  <dcterms:created xsi:type="dcterms:W3CDTF">2021-05-05T19:01:39Z</dcterms:created>
  <dcterms:modified xsi:type="dcterms:W3CDTF">2024-01-23T15:34:42Z</dcterms:modified>
</cp:coreProperties>
</file>