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lisamariem/Desktop/"/>
    </mc:Choice>
  </mc:AlternateContent>
  <xr:revisionPtr revIDLastSave="0" documentId="8_{86C87175-D08C-5B45-8200-23E6F1F8252A}" xr6:coauthVersionLast="47" xr6:coauthVersionMax="47" xr10:uidLastSave="{00000000-0000-0000-0000-000000000000}"/>
  <bookViews>
    <workbookView xWindow="0" yWindow="740" windowWidth="34560" windowHeight="21600" tabRatio="500" activeTab="1" xr2:uid="{00000000-000D-0000-FFFF-FFFF00000000}"/>
  </bookViews>
  <sheets>
    <sheet name="Study 1 Russie+SUISSE" sheetId="1" r:id="rId1"/>
    <sheet name="Study2" sheetId="2" r:id="rId2"/>
    <sheet name="Drop out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149" i="1" l="1"/>
  <c r="AT150" i="1"/>
  <c r="AS150" i="1"/>
  <c r="AR150" i="1"/>
  <c r="AK150" i="1"/>
  <c r="AL150" i="1"/>
  <c r="AM150" i="1"/>
  <c r="AN150" i="1"/>
  <c r="AO150" i="1"/>
  <c r="AT149" i="1"/>
  <c r="AR149" i="1"/>
  <c r="AL149" i="1"/>
  <c r="AP149" i="1" s="1"/>
  <c r="AN149" i="1"/>
  <c r="AO149" i="1"/>
  <c r="AT148" i="1"/>
  <c r="AS148" i="1"/>
  <c r="AL148" i="1"/>
  <c r="AO148" i="1"/>
  <c r="AT147" i="1"/>
  <c r="AS147" i="1"/>
  <c r="AL147" i="1"/>
  <c r="AP147" i="1" s="1"/>
  <c r="AO147" i="1"/>
  <c r="AT146" i="1"/>
  <c r="AS146" i="1"/>
  <c r="AR146" i="1"/>
  <c r="AK146" i="1"/>
  <c r="AL146" i="1"/>
  <c r="AM146" i="1"/>
  <c r="AN146" i="1"/>
  <c r="AO146" i="1"/>
  <c r="AT145" i="1"/>
  <c r="AS145" i="1"/>
  <c r="AR145" i="1"/>
  <c r="AK145" i="1"/>
  <c r="AL145" i="1"/>
  <c r="AM145" i="1"/>
  <c r="AN145" i="1"/>
  <c r="AO145" i="1"/>
  <c r="AP145" i="1"/>
  <c r="AT144" i="1"/>
  <c r="AS144" i="1"/>
  <c r="AR144" i="1"/>
  <c r="AK144" i="1"/>
  <c r="AP144" i="1" s="1"/>
  <c r="AL144" i="1"/>
  <c r="AM144" i="1"/>
  <c r="AS143" i="1"/>
  <c r="AR143" i="1"/>
  <c r="AK143" i="1"/>
  <c r="AL143" i="1"/>
  <c r="AM143" i="1"/>
  <c r="AN143" i="1"/>
  <c r="AO143" i="1"/>
  <c r="AT142" i="1"/>
  <c r="AS142" i="1"/>
  <c r="AR142" i="1"/>
  <c r="AL142" i="1"/>
  <c r="AO142" i="1"/>
  <c r="AP142" i="1" s="1"/>
  <c r="AS141" i="1"/>
  <c r="AR141" i="1"/>
  <c r="AL141" i="1"/>
  <c r="AM141" i="1"/>
  <c r="AN141" i="1"/>
  <c r="AO141" i="1"/>
  <c r="AT140" i="1"/>
  <c r="AS140" i="1"/>
  <c r="AL140" i="1"/>
  <c r="AO140" i="1"/>
  <c r="AP140" i="1" s="1"/>
  <c r="AT139" i="1"/>
  <c r="AS139" i="1"/>
  <c r="AR139" i="1"/>
  <c r="AK139" i="1"/>
  <c r="AL139" i="1"/>
  <c r="AM139" i="1"/>
  <c r="AN139" i="1"/>
  <c r="AO139" i="1"/>
  <c r="AS138" i="1"/>
  <c r="AR138" i="1"/>
  <c r="AK138" i="1"/>
  <c r="AL138" i="1"/>
  <c r="AM138" i="1"/>
  <c r="AO138" i="1"/>
  <c r="AT137" i="1"/>
  <c r="AS137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6" i="1"/>
  <c r="AP115" i="1"/>
  <c r="AP113" i="1"/>
  <c r="AP98" i="1"/>
  <c r="AP97" i="1"/>
  <c r="AP96" i="1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8" i="2"/>
  <c r="AD7" i="2"/>
  <c r="AD3" i="2"/>
  <c r="AD2" i="2"/>
  <c r="AP143" i="1" l="1"/>
  <c r="AP141" i="1"/>
  <c r="AP139" i="1"/>
  <c r="AP138" i="1"/>
  <c r="AP148" i="1"/>
  <c r="AP146" i="1"/>
  <c r="AP150" i="1"/>
</calcChain>
</file>

<file path=xl/sharedStrings.xml><?xml version="1.0" encoding="utf-8"?>
<sst xmlns="http://schemas.openxmlformats.org/spreadsheetml/2006/main" count="885" uniqueCount="281">
  <si>
    <t>FFMQ_mindfulness_Post</t>
  </si>
  <si>
    <t>Sexe r</t>
  </si>
  <si>
    <t>Codes r</t>
  </si>
  <si>
    <t>Age r</t>
  </si>
  <si>
    <t>BDI-II pre r</t>
  </si>
  <si>
    <t>STAI-E pre r</t>
  </si>
  <si>
    <t>STAI-T pre r</t>
  </si>
  <si>
    <t>PSS_stress_total pre r</t>
  </si>
  <si>
    <t>Habitation r</t>
  </si>
  <si>
    <t>Temps de trajet Uni r</t>
  </si>
  <si>
    <t>Situation financiere r</t>
  </si>
  <si>
    <t>Travail en dehors des études r</t>
  </si>
  <si>
    <t>Temps preparation cours/semestre r</t>
  </si>
  <si>
    <t>Temps preparation cours/examen r</t>
  </si>
  <si>
    <t>importance réussite r</t>
  </si>
  <si>
    <t>Note min pre r</t>
  </si>
  <si>
    <t>Note max pre r</t>
  </si>
  <si>
    <t>Note moy pre  r</t>
  </si>
  <si>
    <t>FFMQ_Observe pre r</t>
  </si>
  <si>
    <t>FFMQ_describe pre r</t>
  </si>
  <si>
    <t>FFMQ_acte_with_awareness pre r</t>
  </si>
  <si>
    <t>FFMQ_nonreactivity pre r</t>
  </si>
  <si>
    <t>FFMQ_Nonjudge pre r</t>
  </si>
  <si>
    <t>FFMQ_mindfulness pre r</t>
  </si>
  <si>
    <t>1DT r</t>
  </si>
  <si>
    <t>2DT r</t>
  </si>
  <si>
    <t>3DT r</t>
  </si>
  <si>
    <t>4DT r</t>
  </si>
  <si>
    <t>5DT r</t>
  </si>
  <si>
    <t>1QDT r</t>
  </si>
  <si>
    <t>2QDT r</t>
  </si>
  <si>
    <t>3QDT r</t>
  </si>
  <si>
    <t>4QDT r</t>
  </si>
  <si>
    <t>5QDT r</t>
  </si>
  <si>
    <t>6QDT r</t>
  </si>
  <si>
    <t>7QDT r</t>
  </si>
  <si>
    <t>8QDT r</t>
  </si>
  <si>
    <t>9QDT r</t>
  </si>
  <si>
    <t>10QDT r</t>
  </si>
  <si>
    <t>11QDT r</t>
  </si>
  <si>
    <t>12QDT r</t>
  </si>
  <si>
    <t>13QDT r</t>
  </si>
  <si>
    <t>14QDT r</t>
  </si>
  <si>
    <t>15QDT r</t>
  </si>
  <si>
    <t>16QDT r</t>
  </si>
  <si>
    <t>17QDT r</t>
  </si>
  <si>
    <t>18QDT r</t>
  </si>
  <si>
    <t>19QDT r</t>
  </si>
  <si>
    <t>Groupe r</t>
  </si>
  <si>
    <t>FFMQ_Observe_Post r</t>
  </si>
  <si>
    <t>FFMQ_describe_Post r</t>
  </si>
  <si>
    <t>FFMQ_acte_with_awareness_Post r</t>
  </si>
  <si>
    <t>FFMQ_nonreactivity_Post r</t>
  </si>
  <si>
    <t>FFMQ_Nonjudge_Post r</t>
  </si>
  <si>
    <t>BDI-II_Post r</t>
  </si>
  <si>
    <t>STAI-E_Post r</t>
  </si>
  <si>
    <t>STAI-T_Post r</t>
  </si>
  <si>
    <t>PSS_stress_total_Post r</t>
  </si>
  <si>
    <t>Note_moy_Post r</t>
  </si>
  <si>
    <t>Note_min_Post r</t>
  </si>
  <si>
    <t>Note_max_post r</t>
  </si>
  <si>
    <t xml:space="preserve">0 0 1 </t>
  </si>
  <si>
    <t>0 1 0</t>
  </si>
  <si>
    <t>1 0</t>
  </si>
  <si>
    <t xml:space="preserve">0 1 </t>
  </si>
  <si>
    <t xml:space="preserve">1 0 </t>
  </si>
  <si>
    <t xml:space="preserve">0 1 0 </t>
  </si>
  <si>
    <t>0 1</t>
  </si>
  <si>
    <t xml:space="preserve">1 0 0 </t>
  </si>
  <si>
    <t xml:space="preserve">1 1 0 </t>
  </si>
  <si>
    <t>1 1</t>
  </si>
  <si>
    <t xml:space="preserve">1 1 </t>
  </si>
  <si>
    <t>0 0 1</t>
  </si>
  <si>
    <t xml:space="preserve">1 0 1 </t>
  </si>
  <si>
    <t>1 0 0</t>
  </si>
  <si>
    <t>Sujet r</t>
  </si>
  <si>
    <t>DROP r</t>
  </si>
  <si>
    <t>Sujet s</t>
  </si>
  <si>
    <t>1DT s</t>
  </si>
  <si>
    <t>2DT s</t>
  </si>
  <si>
    <t>3DT s</t>
  </si>
  <si>
    <t>4DT s</t>
  </si>
  <si>
    <t>5DT s</t>
  </si>
  <si>
    <t>1QDT s</t>
  </si>
  <si>
    <t>2QDT s</t>
  </si>
  <si>
    <t>3QDT S</t>
  </si>
  <si>
    <t>4QDT s</t>
  </si>
  <si>
    <t>5QDT s</t>
  </si>
  <si>
    <t>6QDT s</t>
  </si>
  <si>
    <t>7QDT s</t>
  </si>
  <si>
    <t>8QDT s</t>
  </si>
  <si>
    <t>9QDT s</t>
  </si>
  <si>
    <t>10QDT s</t>
  </si>
  <si>
    <t>11QDT s</t>
  </si>
  <si>
    <t>12QDT s</t>
  </si>
  <si>
    <t>13QDT s</t>
  </si>
  <si>
    <t>14QDT s</t>
  </si>
  <si>
    <t>15QDT s</t>
  </si>
  <si>
    <t>16QDT s</t>
  </si>
  <si>
    <t>17QDT s</t>
  </si>
  <si>
    <t>18QDT s</t>
  </si>
  <si>
    <t>19QDT s</t>
  </si>
  <si>
    <t>Groupe s</t>
  </si>
  <si>
    <t>DROP s</t>
  </si>
  <si>
    <t>YES</t>
  </si>
  <si>
    <t>NO</t>
  </si>
  <si>
    <t>Note moy r</t>
  </si>
  <si>
    <t>Note max r</t>
  </si>
  <si>
    <t>Note min r</t>
  </si>
  <si>
    <t>B-48</t>
  </si>
  <si>
    <t>B-85</t>
  </si>
  <si>
    <t>B-101</t>
  </si>
  <si>
    <t>B-78</t>
  </si>
  <si>
    <t>B-36</t>
  </si>
  <si>
    <t>B-26</t>
  </si>
  <si>
    <t>B-37</t>
  </si>
  <si>
    <t>B-56</t>
  </si>
  <si>
    <t>B-3</t>
  </si>
  <si>
    <t>B-55</t>
  </si>
  <si>
    <t>B-80</t>
  </si>
  <si>
    <t>B-93</t>
  </si>
  <si>
    <t>B-61</t>
  </si>
  <si>
    <t>B-49</t>
  </si>
  <si>
    <t>B-105</t>
  </si>
  <si>
    <t>B-81</t>
  </si>
  <si>
    <t>B-91</t>
  </si>
  <si>
    <t>B-92</t>
  </si>
  <si>
    <t>B-96</t>
  </si>
  <si>
    <t>B-82</t>
  </si>
  <si>
    <t>B-70</t>
  </si>
  <si>
    <t>B-66</t>
  </si>
  <si>
    <t>B-69</t>
  </si>
  <si>
    <t>B-83</t>
  </si>
  <si>
    <t>B-86</t>
  </si>
  <si>
    <t>B-75</t>
  </si>
  <si>
    <t>B-39</t>
  </si>
  <si>
    <t>B-7</t>
  </si>
  <si>
    <t>B-8</t>
  </si>
  <si>
    <t>B-47</t>
  </si>
  <si>
    <t>B-104</t>
  </si>
  <si>
    <t>B-52</t>
  </si>
  <si>
    <t>B-53</t>
  </si>
  <si>
    <t>B-41</t>
  </si>
  <si>
    <t>B-38</t>
  </si>
  <si>
    <t>B-50</t>
  </si>
  <si>
    <t>B-43</t>
  </si>
  <si>
    <t>B-68</t>
  </si>
  <si>
    <t>B-58</t>
  </si>
  <si>
    <t>B-65</t>
  </si>
  <si>
    <t>B-63</t>
  </si>
  <si>
    <t>B-40</t>
  </si>
  <si>
    <t>B-77</t>
  </si>
  <si>
    <t>B-76</t>
  </si>
  <si>
    <t>B-95</t>
  </si>
  <si>
    <t>B-100</t>
  </si>
  <si>
    <t>B-90</t>
  </si>
  <si>
    <t>B-11</t>
  </si>
  <si>
    <t>B-84</t>
  </si>
  <si>
    <t>B-67</t>
  </si>
  <si>
    <t>B-64</t>
  </si>
  <si>
    <t>B-25</t>
  </si>
  <si>
    <t>B-62</t>
  </si>
  <si>
    <t>B-60</t>
  </si>
  <si>
    <t>B-10</t>
  </si>
  <si>
    <t>B-89</t>
  </si>
  <si>
    <t>B-59</t>
  </si>
  <si>
    <t>B-46</t>
  </si>
  <si>
    <t>B-45</t>
  </si>
  <si>
    <t>B-87</t>
  </si>
  <si>
    <t>B-99</t>
  </si>
  <si>
    <t>B-57</t>
  </si>
  <si>
    <t>B-4</t>
  </si>
  <si>
    <t>B-32</t>
  </si>
  <si>
    <t>B-16</t>
  </si>
  <si>
    <t>B-15</t>
  </si>
  <si>
    <t>B-14</t>
  </si>
  <si>
    <t>B-9</t>
  </si>
  <si>
    <t>B-6</t>
  </si>
  <si>
    <t>B-27</t>
  </si>
  <si>
    <t>B-28</t>
  </si>
  <si>
    <t>B-29</t>
  </si>
  <si>
    <t>B-5</t>
  </si>
  <si>
    <t>B-13</t>
  </si>
  <si>
    <t>B-88</t>
  </si>
  <si>
    <t>B-24</t>
  </si>
  <si>
    <t>B-107</t>
  </si>
  <si>
    <t>B-79</t>
  </si>
  <si>
    <t>B-94</t>
  </si>
  <si>
    <t>B-30</t>
  </si>
  <si>
    <t>B-103</t>
  </si>
  <si>
    <t>B-31</t>
  </si>
  <si>
    <t>B-74</t>
  </si>
  <si>
    <t>B-12</t>
  </si>
  <si>
    <t>B-106</t>
  </si>
  <si>
    <t>B-17</t>
  </si>
  <si>
    <t>B-44</t>
  </si>
  <si>
    <t>B-18</t>
  </si>
  <si>
    <t>B-42</t>
  </si>
  <si>
    <t>B-2</t>
  </si>
  <si>
    <t>B-192</t>
  </si>
  <si>
    <t>B-211</t>
  </si>
  <si>
    <t>B-193</t>
  </si>
  <si>
    <t>B-33</t>
  </si>
  <si>
    <t>B-162</t>
  </si>
  <si>
    <t>B-179</t>
  </si>
  <si>
    <t>B-23</t>
  </si>
  <si>
    <t>B-208</t>
  </si>
  <si>
    <t>B-181</t>
  </si>
  <si>
    <t>B-178</t>
  </si>
  <si>
    <t>B-177</t>
  </si>
  <si>
    <t>B-213</t>
  </si>
  <si>
    <t>B-212</t>
  </si>
  <si>
    <t>B-217</t>
  </si>
  <si>
    <t>B-185</t>
  </si>
  <si>
    <t>B-186</t>
  </si>
  <si>
    <t>B-173</t>
  </si>
  <si>
    <t>B-169</t>
  </si>
  <si>
    <t>B-164</t>
  </si>
  <si>
    <t>B-35</t>
  </si>
  <si>
    <t>B-22</t>
  </si>
  <si>
    <t>B-34</t>
  </si>
  <si>
    <t>B-218</t>
  </si>
  <si>
    <t>B-180</t>
  </si>
  <si>
    <t>B-194</t>
  </si>
  <si>
    <t>B-163</t>
  </si>
  <si>
    <t>B-191</t>
  </si>
  <si>
    <t>B-204</t>
  </si>
  <si>
    <t>B-165</t>
  </si>
  <si>
    <t>B-187</t>
  </si>
  <si>
    <t>B-210</t>
  </si>
  <si>
    <t>B-166</t>
  </si>
  <si>
    <t>B-205</t>
  </si>
  <si>
    <t>B-215</t>
  </si>
  <si>
    <t>B-203</t>
  </si>
  <si>
    <t>B-209</t>
  </si>
  <si>
    <t>B-216</t>
  </si>
  <si>
    <t>B-214</t>
  </si>
  <si>
    <t>B-171</t>
  </si>
  <si>
    <t>B-54</t>
  </si>
  <si>
    <t>B-170</t>
  </si>
  <si>
    <t>B-168</t>
  </si>
  <si>
    <t>B-20</t>
  </si>
  <si>
    <t>B-21</t>
  </si>
  <si>
    <t>B-51</t>
  </si>
  <si>
    <t>B-182</t>
  </si>
  <si>
    <t>B-184</t>
  </si>
  <si>
    <t>B-188</t>
  </si>
  <si>
    <t>B-19</t>
  </si>
  <si>
    <t>B-195</t>
  </si>
  <si>
    <t>B-175</t>
  </si>
  <si>
    <t>B-72</t>
  </si>
  <si>
    <t>B-71</t>
  </si>
  <si>
    <t>B-189</t>
  </si>
  <si>
    <t>B-183</t>
  </si>
  <si>
    <t>B-190</t>
  </si>
  <si>
    <t>B-174</t>
  </si>
  <si>
    <t>B-167</t>
  </si>
  <si>
    <t>B-172</t>
  </si>
  <si>
    <t>Codes s</t>
  </si>
  <si>
    <t>Age s</t>
  </si>
  <si>
    <t>Habitation s</t>
  </si>
  <si>
    <t>Temps de trajet Uni s</t>
  </si>
  <si>
    <t>Situation financiere s</t>
  </si>
  <si>
    <t>Travail en dehors des études s</t>
  </si>
  <si>
    <t>Temps preparation cours/semestre s</t>
  </si>
  <si>
    <t>Temps preparation cours/examen s</t>
  </si>
  <si>
    <t>importance réussite s</t>
  </si>
  <si>
    <t>Note moy  s</t>
  </si>
  <si>
    <t>Note max s</t>
  </si>
  <si>
    <t>Note min s</t>
  </si>
  <si>
    <t>FFMQ_Observe pre s</t>
  </si>
  <si>
    <t>FFMQ_describe pre s</t>
  </si>
  <si>
    <t>FFMQ_acte_with_awareness pre s</t>
  </si>
  <si>
    <t>FFMQ_nonreactivity pre s</t>
  </si>
  <si>
    <t>FFMQ_Nonjudge pre s</t>
  </si>
  <si>
    <t>FFMQ_mindfulness pre s</t>
  </si>
  <si>
    <t>BDI-II pre s</t>
  </si>
  <si>
    <t xml:space="preserve">STAI-E pre s </t>
  </si>
  <si>
    <t>STAI-T pre s</t>
  </si>
  <si>
    <t>PSS_stress_total pre s</t>
  </si>
  <si>
    <t>Sexe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</si>
</sst>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92D050"/>
      <name val="Calibri"/>
      <family val="2"/>
      <scheme val="minor"/>
    </font>
    <font>
      <sz val="11"/>
      <color rgb="FF008000"/>
      <name val="Calibri"/>
      <family val="2"/>
      <scheme val="minor"/>
    </font>
    <font>
      <sz val="12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2"/>
      <color theme="9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1"/>
      <color rgb="FF3366FF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8" fillId="0" borderId="0" xfId="0" applyFont="1"/>
    <xf numFmtId="0" fontId="0" fillId="2" borderId="0" xfId="0" applyFill="1"/>
    <xf numFmtId="0" fontId="1" fillId="2" borderId="0" xfId="0" applyFont="1" applyFill="1"/>
    <xf numFmtId="0" fontId="6" fillId="2" borderId="0" xfId="0" applyFont="1" applyFill="1"/>
    <xf numFmtId="0" fontId="11" fillId="2" borderId="0" xfId="0" applyFont="1" applyFill="1"/>
    <xf numFmtId="0" fontId="18" fillId="2" borderId="0" xfId="0" applyFont="1" applyFill="1"/>
    <xf numFmtId="0" fontId="7" fillId="2" borderId="0" xfId="0" applyFont="1" applyFill="1"/>
    <xf numFmtId="0" fontId="15" fillId="2" borderId="0" xfId="0" applyFont="1" applyFill="1"/>
    <xf numFmtId="0" fontId="5" fillId="2" borderId="0" xfId="0" applyFont="1" applyFill="1"/>
    <xf numFmtId="0" fontId="8" fillId="2" borderId="0" xfId="0" applyFont="1" applyFill="1"/>
    <xf numFmtId="0" fontId="16" fillId="2" borderId="0" xfId="0" applyFont="1" applyFill="1"/>
    <xf numFmtId="0" fontId="17" fillId="2" borderId="0" xfId="0" applyFont="1" applyFill="1"/>
    <xf numFmtId="0" fontId="13" fillId="2" borderId="0" xfId="0" applyFont="1" applyFill="1"/>
    <xf numFmtId="0" fontId="12" fillId="2" borderId="0" xfId="0" applyFont="1" applyFill="1"/>
    <xf numFmtId="0" fontId="10" fillId="2" borderId="0" xfId="0" applyFont="1" applyFill="1"/>
    <xf numFmtId="0" fontId="9" fillId="2" borderId="0" xfId="0" applyFont="1" applyFill="1"/>
    <xf numFmtId="0" fontId="3" fillId="0" borderId="0" xfId="0" applyFont="1"/>
    <xf numFmtId="0" fontId="14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left"/>
    </xf>
    <xf numFmtId="0" fontId="22" fillId="0" borderId="0" xfId="0" applyFont="1"/>
    <xf numFmtId="0" fontId="23" fillId="0" borderId="0" xfId="0" applyFont="1"/>
    <xf numFmtId="0" fontId="10" fillId="0" borderId="0" xfId="0" applyFont="1"/>
    <xf numFmtId="0" fontId="24" fillId="0" borderId="0" xfId="0" applyFont="1"/>
    <xf numFmtId="1" fontId="0" fillId="0" borderId="0" xfId="0" applyNumberFormat="1"/>
    <xf numFmtId="0" fontId="0" fillId="4" borderId="0" xfId="0" applyFill="1"/>
    <xf numFmtId="0" fontId="2" fillId="4" borderId="0" xfId="0" applyFont="1" applyFill="1"/>
    <xf numFmtId="0" fontId="27" fillId="0" borderId="0" xfId="0" applyFont="1"/>
    <xf numFmtId="0" fontId="3" fillId="5" borderId="0" xfId="0" applyFont="1" applyFill="1" applyAlignment="1">
      <alignment horizontal="center" vertical="center"/>
    </xf>
    <xf numFmtId="0" fontId="0" fillId="5" borderId="0" xfId="0" applyFill="1"/>
    <xf numFmtId="0" fontId="21" fillId="5" borderId="0" xfId="0" applyFont="1" applyFill="1"/>
    <xf numFmtId="0" fontId="0" fillId="6" borderId="0" xfId="0" applyFill="1"/>
    <xf numFmtId="0" fontId="21" fillId="6" borderId="0" xfId="0" applyFont="1" applyFill="1"/>
    <xf numFmtId="0" fontId="0" fillId="3" borderId="0" xfId="0" applyFill="1" applyAlignment="1">
      <alignment horizontal="left"/>
    </xf>
    <xf numFmtId="0" fontId="0" fillId="7" borderId="0" xfId="0" applyFill="1"/>
    <xf numFmtId="0" fontId="7" fillId="7" borderId="0" xfId="0" applyFont="1" applyFill="1"/>
    <xf numFmtId="0" fontId="9" fillId="8" borderId="0" xfId="0" applyFont="1" applyFill="1"/>
    <xf numFmtId="0" fontId="0" fillId="8" borderId="0" xfId="0" applyFill="1"/>
    <xf numFmtId="0" fontId="7" fillId="8" borderId="0" xfId="0" applyFont="1" applyFill="1"/>
    <xf numFmtId="0" fontId="18" fillId="9" borderId="0" xfId="0" applyFont="1" applyFill="1"/>
    <xf numFmtId="0" fontId="4" fillId="9" borderId="0" xfId="0" applyFont="1" applyFill="1"/>
    <xf numFmtId="0" fontId="0" fillId="9" borderId="0" xfId="0" applyFill="1"/>
    <xf numFmtId="0" fontId="26" fillId="9" borderId="0" xfId="0" applyFont="1" applyFill="1"/>
    <xf numFmtId="0" fontId="25" fillId="9" borderId="0" xfId="0" applyFont="1" applyFill="1"/>
    <xf numFmtId="0" fontId="11" fillId="3" borderId="0" xfId="0" applyFont="1" applyFill="1"/>
    <xf numFmtId="0" fontId="28" fillId="0" borderId="0" xfId="0" applyFont="1" applyAlignment="1">
      <alignment horizontal="center" vertical="center"/>
    </xf>
    <xf numFmtId="0" fontId="2" fillId="0" borderId="0" xfId="0" applyFont="1" applyFill="1"/>
    <xf numFmtId="0" fontId="4" fillId="0" borderId="0" xfId="0" applyFont="1" applyFill="1"/>
    <xf numFmtId="0" fontId="0" fillId="0" borderId="0" xfId="0" applyFill="1"/>
  </cellXfs>
  <cellStyles count="5">
    <cellStyle name="Гиперссылка" xfId="1" builtinId="8" hidden="1"/>
    <cellStyle name="Гиперссылка" xfId="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50"/>
  <sheetViews>
    <sheetView topLeftCell="AH1" zoomScale="135" zoomScaleNormal="135" zoomScalePageLayoutView="135" workbookViewId="0">
      <selection activeCell="AO155" sqref="AO155"/>
    </sheetView>
  </sheetViews>
  <sheetFormatPr baseColWidth="10" defaultRowHeight="16" x14ac:dyDescent="0.2"/>
  <cols>
    <col min="10" max="11" width="10.83203125" style="44"/>
    <col min="13" max="14" width="10.83203125" style="44"/>
    <col min="18" max="18" width="11" customWidth="1"/>
  </cols>
  <sheetData>
    <row r="1" spans="1:46" x14ac:dyDescent="0.2">
      <c r="A1" s="2" t="s">
        <v>2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43" t="s">
        <v>10</v>
      </c>
      <c r="K1" s="43" t="s">
        <v>11</v>
      </c>
      <c r="L1" s="2" t="s">
        <v>12</v>
      </c>
      <c r="M1" s="43" t="s">
        <v>13</v>
      </c>
      <c r="N1" s="43" t="s">
        <v>14</v>
      </c>
      <c r="O1" s="2" t="s">
        <v>106</v>
      </c>
      <c r="P1" s="2" t="s">
        <v>107</v>
      </c>
      <c r="Q1" s="2" t="s">
        <v>108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258</v>
      </c>
      <c r="Y1" s="2" t="s">
        <v>259</v>
      </c>
      <c r="Z1" s="2" t="s">
        <v>280</v>
      </c>
      <c r="AA1" s="2" t="s">
        <v>260</v>
      </c>
      <c r="AB1" s="2" t="s">
        <v>261</v>
      </c>
      <c r="AC1" s="2" t="s">
        <v>262</v>
      </c>
      <c r="AD1" s="2" t="s">
        <v>263</v>
      </c>
      <c r="AE1" s="2" t="s">
        <v>264</v>
      </c>
      <c r="AF1" s="2" t="s">
        <v>265</v>
      </c>
      <c r="AG1" s="2" t="s">
        <v>266</v>
      </c>
      <c r="AH1" s="2" t="s">
        <v>267</v>
      </c>
      <c r="AI1" s="2" t="s">
        <v>268</v>
      </c>
      <c r="AJ1" s="2" t="s">
        <v>269</v>
      </c>
      <c r="AK1" s="2" t="s">
        <v>270</v>
      </c>
      <c r="AL1" s="2" t="s">
        <v>271</v>
      </c>
      <c r="AM1" s="2" t="s">
        <v>272</v>
      </c>
      <c r="AN1" s="2" t="s">
        <v>273</v>
      </c>
      <c r="AO1" s="2" t="s">
        <v>274</v>
      </c>
      <c r="AP1" s="2" t="s">
        <v>275</v>
      </c>
      <c r="AQ1" s="2" t="s">
        <v>276</v>
      </c>
      <c r="AR1" s="2" t="s">
        <v>277</v>
      </c>
      <c r="AS1" s="2" t="s">
        <v>278</v>
      </c>
      <c r="AT1" s="2" t="s">
        <v>279</v>
      </c>
    </row>
    <row r="2" spans="1:46" x14ac:dyDescent="0.2">
      <c r="A2">
        <v>1</v>
      </c>
      <c r="B2">
        <v>21</v>
      </c>
      <c r="C2">
        <v>0</v>
      </c>
      <c r="D2" s="1">
        <v>11</v>
      </c>
      <c r="E2" s="6">
        <v>47</v>
      </c>
      <c r="F2" s="6">
        <v>52</v>
      </c>
      <c r="G2" s="10">
        <v>30</v>
      </c>
      <c r="H2">
        <v>1</v>
      </c>
      <c r="I2">
        <v>4</v>
      </c>
      <c r="J2" s="44">
        <v>1</v>
      </c>
      <c r="K2" s="44">
        <v>4</v>
      </c>
      <c r="L2">
        <v>2</v>
      </c>
      <c r="M2" s="44">
        <v>4</v>
      </c>
      <c r="N2" s="44">
        <v>5</v>
      </c>
      <c r="O2">
        <v>4.5</v>
      </c>
      <c r="P2">
        <v>5</v>
      </c>
      <c r="Q2">
        <v>4</v>
      </c>
      <c r="R2">
        <v>12</v>
      </c>
      <c r="S2">
        <v>16</v>
      </c>
      <c r="T2">
        <v>14</v>
      </c>
      <c r="U2">
        <v>11</v>
      </c>
      <c r="V2">
        <v>39</v>
      </c>
      <c r="W2">
        <v>92</v>
      </c>
      <c r="X2" s="40" t="s">
        <v>109</v>
      </c>
      <c r="Y2">
        <v>20</v>
      </c>
      <c r="Z2">
        <v>1</v>
      </c>
      <c r="AA2">
        <v>2</v>
      </c>
      <c r="AB2">
        <v>3</v>
      </c>
      <c r="AC2">
        <v>2</v>
      </c>
      <c r="AD2">
        <v>1</v>
      </c>
      <c r="AE2">
        <v>2</v>
      </c>
      <c r="AF2">
        <v>5</v>
      </c>
      <c r="AG2">
        <v>4</v>
      </c>
      <c r="AH2">
        <v>5</v>
      </c>
      <c r="AI2">
        <v>5.5</v>
      </c>
      <c r="AJ2">
        <v>3.5</v>
      </c>
      <c r="AK2">
        <v>15</v>
      </c>
      <c r="AL2">
        <v>29</v>
      </c>
      <c r="AM2">
        <v>22</v>
      </c>
      <c r="AN2">
        <v>12</v>
      </c>
      <c r="AO2">
        <v>16</v>
      </c>
      <c r="AP2">
        <v>94</v>
      </c>
      <c r="AQ2" s="5">
        <v>21</v>
      </c>
      <c r="AR2">
        <v>23</v>
      </c>
      <c r="AS2">
        <v>53</v>
      </c>
      <c r="AT2" s="35">
        <v>35</v>
      </c>
    </row>
    <row r="3" spans="1:46" x14ac:dyDescent="0.2">
      <c r="A3">
        <v>2</v>
      </c>
      <c r="B3">
        <v>20</v>
      </c>
      <c r="C3">
        <v>0</v>
      </c>
      <c r="D3" s="1">
        <v>8</v>
      </c>
      <c r="E3" s="3">
        <v>41</v>
      </c>
      <c r="F3" s="6">
        <v>48</v>
      </c>
      <c r="G3" s="3">
        <v>26</v>
      </c>
      <c r="H3">
        <v>1</v>
      </c>
      <c r="I3">
        <v>3</v>
      </c>
      <c r="J3" s="44">
        <v>2</v>
      </c>
      <c r="K3" s="44">
        <v>3</v>
      </c>
      <c r="L3">
        <v>2</v>
      </c>
      <c r="M3" s="44">
        <v>3</v>
      </c>
      <c r="N3" s="44">
        <v>3</v>
      </c>
      <c r="O3">
        <v>4.5</v>
      </c>
      <c r="P3">
        <v>5</v>
      </c>
      <c r="Q3">
        <v>3</v>
      </c>
      <c r="R3">
        <v>15</v>
      </c>
      <c r="S3">
        <v>11</v>
      </c>
      <c r="T3">
        <v>23</v>
      </c>
      <c r="U3">
        <v>16</v>
      </c>
      <c r="V3">
        <v>29</v>
      </c>
      <c r="W3">
        <v>94</v>
      </c>
      <c r="X3" s="40" t="s">
        <v>110</v>
      </c>
      <c r="Y3">
        <v>21</v>
      </c>
      <c r="Z3">
        <v>0</v>
      </c>
      <c r="AA3">
        <v>2</v>
      </c>
      <c r="AB3">
        <v>2</v>
      </c>
      <c r="AC3">
        <v>2</v>
      </c>
      <c r="AD3">
        <v>3</v>
      </c>
      <c r="AE3">
        <v>4</v>
      </c>
      <c r="AF3">
        <v>5</v>
      </c>
      <c r="AG3">
        <v>3</v>
      </c>
      <c r="AH3">
        <v>4</v>
      </c>
      <c r="AI3">
        <v>5</v>
      </c>
      <c r="AJ3">
        <v>3</v>
      </c>
      <c r="AK3">
        <v>14</v>
      </c>
      <c r="AL3">
        <v>27</v>
      </c>
      <c r="AM3">
        <v>18</v>
      </c>
      <c r="AN3">
        <v>17</v>
      </c>
      <c r="AO3">
        <v>22</v>
      </c>
      <c r="AP3">
        <v>98</v>
      </c>
      <c r="AQ3">
        <v>8</v>
      </c>
      <c r="AR3">
        <v>33</v>
      </c>
      <c r="AS3">
        <v>54</v>
      </c>
      <c r="AT3" s="12">
        <v>35</v>
      </c>
    </row>
    <row r="4" spans="1:46" x14ac:dyDescent="0.2">
      <c r="A4">
        <v>4</v>
      </c>
      <c r="B4">
        <v>20</v>
      </c>
      <c r="C4">
        <v>0</v>
      </c>
      <c r="D4" s="1">
        <v>6</v>
      </c>
      <c r="E4" s="3">
        <v>39</v>
      </c>
      <c r="F4" s="1">
        <v>41</v>
      </c>
      <c r="G4" s="3">
        <v>26</v>
      </c>
      <c r="H4">
        <v>1</v>
      </c>
      <c r="I4">
        <v>3</v>
      </c>
      <c r="J4" s="44">
        <v>2</v>
      </c>
      <c r="K4" s="44">
        <v>3</v>
      </c>
      <c r="L4">
        <v>2</v>
      </c>
      <c r="M4" s="44">
        <v>3</v>
      </c>
      <c r="N4" s="44">
        <v>4</v>
      </c>
      <c r="O4">
        <v>4.5</v>
      </c>
      <c r="P4">
        <v>5</v>
      </c>
      <c r="Q4">
        <v>4</v>
      </c>
      <c r="R4">
        <v>19</v>
      </c>
      <c r="S4">
        <v>17</v>
      </c>
      <c r="T4">
        <v>7</v>
      </c>
      <c r="U4">
        <v>13</v>
      </c>
      <c r="V4">
        <v>41</v>
      </c>
      <c r="W4">
        <v>97</v>
      </c>
      <c r="X4" t="s">
        <v>111</v>
      </c>
      <c r="Y4">
        <v>22</v>
      </c>
      <c r="Z4">
        <v>1</v>
      </c>
      <c r="AA4">
        <v>3</v>
      </c>
      <c r="AB4">
        <v>1</v>
      </c>
      <c r="AC4">
        <v>3</v>
      </c>
      <c r="AD4">
        <v>2</v>
      </c>
      <c r="AE4">
        <v>4</v>
      </c>
      <c r="AF4">
        <v>5</v>
      </c>
      <c r="AG4">
        <v>5</v>
      </c>
      <c r="AH4">
        <v>5.25</v>
      </c>
      <c r="AI4">
        <v>6</v>
      </c>
      <c r="AJ4">
        <v>4.25</v>
      </c>
      <c r="AK4">
        <v>18</v>
      </c>
      <c r="AL4">
        <v>20</v>
      </c>
      <c r="AM4">
        <v>16</v>
      </c>
      <c r="AN4">
        <v>13</v>
      </c>
      <c r="AO4">
        <v>19</v>
      </c>
      <c r="AP4">
        <v>86</v>
      </c>
      <c r="AQ4">
        <v>17</v>
      </c>
      <c r="AR4" s="51">
        <v>57</v>
      </c>
      <c r="AS4" s="9">
        <v>56</v>
      </c>
      <c r="AT4" s="54">
        <v>27</v>
      </c>
    </row>
    <row r="5" spans="1:46" x14ac:dyDescent="0.2">
      <c r="A5">
        <v>6</v>
      </c>
      <c r="B5">
        <v>21</v>
      </c>
      <c r="C5">
        <v>0</v>
      </c>
      <c r="D5" s="1">
        <v>15</v>
      </c>
      <c r="E5" s="6">
        <v>56</v>
      </c>
      <c r="F5" s="6">
        <v>59</v>
      </c>
      <c r="G5" s="11">
        <v>29</v>
      </c>
      <c r="H5">
        <v>1</v>
      </c>
      <c r="I5">
        <v>3</v>
      </c>
      <c r="J5" s="44">
        <v>1</v>
      </c>
      <c r="K5" s="44">
        <v>5</v>
      </c>
      <c r="L5">
        <v>4</v>
      </c>
      <c r="M5" s="44">
        <v>5</v>
      </c>
      <c r="N5" s="44">
        <v>5</v>
      </c>
      <c r="O5">
        <v>5</v>
      </c>
      <c r="P5">
        <v>5</v>
      </c>
      <c r="Q5">
        <v>5</v>
      </c>
      <c r="R5">
        <v>16</v>
      </c>
      <c r="S5">
        <v>25</v>
      </c>
      <c r="T5">
        <v>12</v>
      </c>
      <c r="U5">
        <v>11</v>
      </c>
      <c r="V5">
        <v>37</v>
      </c>
      <c r="W5">
        <v>101</v>
      </c>
      <c r="X5" t="s">
        <v>112</v>
      </c>
      <c r="Y5">
        <v>22</v>
      </c>
      <c r="Z5">
        <v>0</v>
      </c>
      <c r="AA5">
        <v>2</v>
      </c>
      <c r="AB5">
        <v>2</v>
      </c>
      <c r="AC5">
        <v>3</v>
      </c>
      <c r="AD5">
        <v>1</v>
      </c>
      <c r="AE5">
        <v>4</v>
      </c>
      <c r="AF5">
        <v>4</v>
      </c>
      <c r="AG5">
        <v>4</v>
      </c>
      <c r="AH5">
        <v>5</v>
      </c>
      <c r="AI5">
        <v>6</v>
      </c>
      <c r="AJ5">
        <v>4</v>
      </c>
      <c r="AK5">
        <v>22</v>
      </c>
      <c r="AL5">
        <v>26</v>
      </c>
      <c r="AM5">
        <v>32</v>
      </c>
      <c r="AN5">
        <v>19</v>
      </c>
      <c r="AO5">
        <v>28</v>
      </c>
      <c r="AP5">
        <v>127</v>
      </c>
      <c r="AQ5" s="4">
        <v>21</v>
      </c>
      <c r="AR5">
        <v>41</v>
      </c>
      <c r="AS5">
        <v>36</v>
      </c>
      <c r="AT5" s="59">
        <v>29</v>
      </c>
    </row>
    <row r="6" spans="1:46" x14ac:dyDescent="0.2">
      <c r="A6">
        <v>7</v>
      </c>
      <c r="B6">
        <v>21</v>
      </c>
      <c r="C6">
        <v>0</v>
      </c>
      <c r="D6" s="1">
        <v>6</v>
      </c>
      <c r="E6" s="3">
        <v>36</v>
      </c>
      <c r="F6" s="3">
        <v>40</v>
      </c>
      <c r="G6" s="3">
        <v>24</v>
      </c>
      <c r="H6">
        <v>2</v>
      </c>
      <c r="I6">
        <v>3</v>
      </c>
      <c r="J6" s="44">
        <v>2</v>
      </c>
      <c r="K6" s="44">
        <v>3</v>
      </c>
      <c r="L6">
        <v>3</v>
      </c>
      <c r="M6" s="44">
        <v>4</v>
      </c>
      <c r="N6" s="44">
        <v>3</v>
      </c>
      <c r="O6">
        <v>5</v>
      </c>
      <c r="P6">
        <v>5</v>
      </c>
      <c r="Q6">
        <v>5</v>
      </c>
      <c r="R6">
        <v>10</v>
      </c>
      <c r="S6">
        <v>15</v>
      </c>
      <c r="T6">
        <v>28</v>
      </c>
      <c r="U6">
        <v>12</v>
      </c>
      <c r="V6">
        <v>35</v>
      </c>
      <c r="W6">
        <v>96</v>
      </c>
      <c r="X6" s="40" t="s">
        <v>113</v>
      </c>
      <c r="Y6">
        <v>23</v>
      </c>
      <c r="Z6" s="4">
        <v>1</v>
      </c>
      <c r="AA6">
        <v>2</v>
      </c>
      <c r="AB6">
        <v>2</v>
      </c>
      <c r="AC6">
        <v>3</v>
      </c>
      <c r="AD6">
        <v>2</v>
      </c>
      <c r="AE6">
        <v>1</v>
      </c>
      <c r="AF6">
        <v>5</v>
      </c>
      <c r="AG6">
        <v>4</v>
      </c>
      <c r="AH6">
        <v>4.5</v>
      </c>
      <c r="AI6">
        <v>6</v>
      </c>
      <c r="AJ6">
        <v>2.5</v>
      </c>
      <c r="AK6">
        <v>14</v>
      </c>
      <c r="AL6">
        <v>30</v>
      </c>
      <c r="AM6">
        <v>20</v>
      </c>
      <c r="AN6">
        <v>13</v>
      </c>
      <c r="AO6">
        <v>20</v>
      </c>
      <c r="AP6">
        <v>97</v>
      </c>
      <c r="AQ6">
        <v>14</v>
      </c>
      <c r="AR6" s="51">
        <v>59</v>
      </c>
      <c r="AS6" s="9">
        <v>57</v>
      </c>
      <c r="AT6" s="12">
        <v>35</v>
      </c>
    </row>
    <row r="7" spans="1:46" x14ac:dyDescent="0.2">
      <c r="A7">
        <v>8</v>
      </c>
      <c r="B7">
        <v>22</v>
      </c>
      <c r="C7">
        <v>0</v>
      </c>
      <c r="D7" s="1">
        <v>8</v>
      </c>
      <c r="E7" s="3">
        <v>27</v>
      </c>
      <c r="F7" s="3">
        <v>28</v>
      </c>
      <c r="G7" s="3">
        <v>33</v>
      </c>
      <c r="H7">
        <v>2</v>
      </c>
      <c r="I7">
        <v>3</v>
      </c>
      <c r="J7" s="44">
        <v>2</v>
      </c>
      <c r="K7" s="44">
        <v>2</v>
      </c>
      <c r="L7">
        <v>1</v>
      </c>
      <c r="M7" s="44">
        <v>1</v>
      </c>
      <c r="N7" s="44">
        <v>5</v>
      </c>
      <c r="O7">
        <v>4</v>
      </c>
      <c r="P7">
        <v>5</v>
      </c>
      <c r="Q7">
        <v>3</v>
      </c>
      <c r="R7">
        <v>11</v>
      </c>
      <c r="S7">
        <v>19</v>
      </c>
      <c r="T7">
        <v>17</v>
      </c>
      <c r="U7">
        <v>13</v>
      </c>
      <c r="V7">
        <v>38</v>
      </c>
      <c r="W7">
        <v>98</v>
      </c>
      <c r="X7" t="s">
        <v>114</v>
      </c>
      <c r="Y7">
        <v>21</v>
      </c>
      <c r="Z7">
        <v>0</v>
      </c>
      <c r="AA7">
        <v>2</v>
      </c>
      <c r="AB7">
        <v>2</v>
      </c>
      <c r="AC7">
        <v>2</v>
      </c>
      <c r="AD7">
        <v>1</v>
      </c>
      <c r="AE7">
        <v>2</v>
      </c>
      <c r="AF7">
        <v>4</v>
      </c>
      <c r="AG7">
        <v>3</v>
      </c>
      <c r="AH7">
        <v>4</v>
      </c>
      <c r="AI7">
        <v>5.25</v>
      </c>
      <c r="AJ7">
        <v>3</v>
      </c>
      <c r="AK7">
        <v>10</v>
      </c>
      <c r="AL7">
        <v>20</v>
      </c>
      <c r="AM7">
        <v>32</v>
      </c>
      <c r="AN7">
        <v>22</v>
      </c>
      <c r="AO7">
        <v>34</v>
      </c>
      <c r="AP7">
        <v>118</v>
      </c>
      <c r="AQ7">
        <v>3</v>
      </c>
      <c r="AR7">
        <v>23</v>
      </c>
      <c r="AS7">
        <v>30</v>
      </c>
      <c r="AT7" s="56">
        <v>14</v>
      </c>
    </row>
    <row r="8" spans="1:46" x14ac:dyDescent="0.2">
      <c r="A8">
        <v>9</v>
      </c>
      <c r="B8">
        <v>20</v>
      </c>
      <c r="C8">
        <v>0</v>
      </c>
      <c r="D8" s="1">
        <v>17</v>
      </c>
      <c r="E8" s="3">
        <v>34</v>
      </c>
      <c r="F8" s="3">
        <v>38</v>
      </c>
      <c r="G8" s="3">
        <v>29</v>
      </c>
      <c r="H8">
        <v>2</v>
      </c>
      <c r="I8">
        <v>2</v>
      </c>
      <c r="J8" s="44">
        <v>1</v>
      </c>
      <c r="K8" s="44">
        <v>2</v>
      </c>
      <c r="L8">
        <v>2</v>
      </c>
      <c r="M8" s="44">
        <v>2</v>
      </c>
      <c r="N8" s="44">
        <v>3</v>
      </c>
      <c r="O8">
        <v>5</v>
      </c>
      <c r="P8">
        <v>5</v>
      </c>
      <c r="Q8">
        <v>5</v>
      </c>
      <c r="R8">
        <v>15</v>
      </c>
      <c r="S8">
        <v>15</v>
      </c>
      <c r="T8">
        <v>16</v>
      </c>
      <c r="U8">
        <v>13</v>
      </c>
      <c r="V8">
        <v>37</v>
      </c>
      <c r="W8">
        <v>96</v>
      </c>
      <c r="X8" t="s">
        <v>115</v>
      </c>
      <c r="Y8">
        <v>21</v>
      </c>
      <c r="Z8">
        <v>0</v>
      </c>
      <c r="AA8">
        <v>2</v>
      </c>
      <c r="AB8">
        <v>2</v>
      </c>
      <c r="AC8">
        <v>2</v>
      </c>
      <c r="AD8">
        <v>2</v>
      </c>
      <c r="AE8">
        <v>1</v>
      </c>
      <c r="AF8">
        <v>4</v>
      </c>
      <c r="AG8">
        <v>3</v>
      </c>
      <c r="AH8">
        <v>4.5</v>
      </c>
      <c r="AI8">
        <v>5.5</v>
      </c>
      <c r="AJ8">
        <v>2.5</v>
      </c>
      <c r="AK8">
        <v>21</v>
      </c>
      <c r="AL8">
        <v>23</v>
      </c>
      <c r="AM8">
        <v>16</v>
      </c>
      <c r="AN8">
        <v>11</v>
      </c>
      <c r="AO8">
        <v>17</v>
      </c>
      <c r="AP8">
        <v>88</v>
      </c>
      <c r="AQ8" s="5">
        <v>28</v>
      </c>
      <c r="AR8" s="51">
        <v>64</v>
      </c>
      <c r="AS8" s="9">
        <v>56</v>
      </c>
      <c r="AT8" s="12">
        <v>39</v>
      </c>
    </row>
    <row r="9" spans="1:46" x14ac:dyDescent="0.2">
      <c r="A9">
        <v>10</v>
      </c>
      <c r="B9">
        <v>20</v>
      </c>
      <c r="C9">
        <v>0</v>
      </c>
      <c r="D9" s="1">
        <v>16</v>
      </c>
      <c r="E9" s="3">
        <v>40</v>
      </c>
      <c r="F9" s="3">
        <v>44</v>
      </c>
      <c r="G9" s="3">
        <v>32</v>
      </c>
      <c r="H9">
        <v>2</v>
      </c>
      <c r="I9">
        <v>2</v>
      </c>
      <c r="J9" s="44">
        <v>1</v>
      </c>
      <c r="K9" s="44">
        <v>4</v>
      </c>
      <c r="L9">
        <v>2</v>
      </c>
      <c r="M9" s="44">
        <v>4</v>
      </c>
      <c r="N9" s="44">
        <v>5</v>
      </c>
      <c r="O9">
        <v>5</v>
      </c>
      <c r="P9">
        <v>5</v>
      </c>
      <c r="Q9">
        <v>5</v>
      </c>
      <c r="R9">
        <v>21</v>
      </c>
      <c r="S9">
        <v>17</v>
      </c>
      <c r="T9">
        <v>15</v>
      </c>
      <c r="U9">
        <v>13</v>
      </c>
      <c r="V9">
        <v>29</v>
      </c>
      <c r="W9">
        <v>95</v>
      </c>
      <c r="X9" t="s">
        <v>116</v>
      </c>
      <c r="Y9">
        <v>21</v>
      </c>
      <c r="Z9">
        <v>0</v>
      </c>
      <c r="AA9">
        <v>2</v>
      </c>
      <c r="AB9">
        <v>2</v>
      </c>
      <c r="AC9">
        <v>4</v>
      </c>
      <c r="AD9">
        <v>2</v>
      </c>
      <c r="AE9">
        <v>2</v>
      </c>
      <c r="AF9">
        <v>4</v>
      </c>
      <c r="AG9">
        <v>4</v>
      </c>
      <c r="AH9">
        <v>4.5</v>
      </c>
      <c r="AI9">
        <v>5</v>
      </c>
      <c r="AJ9">
        <v>3.25</v>
      </c>
      <c r="AK9">
        <v>21</v>
      </c>
      <c r="AL9">
        <v>21</v>
      </c>
      <c r="AM9">
        <v>24</v>
      </c>
      <c r="AN9">
        <v>17</v>
      </c>
      <c r="AO9">
        <v>27</v>
      </c>
      <c r="AP9">
        <v>110</v>
      </c>
      <c r="AQ9">
        <v>10</v>
      </c>
      <c r="AR9">
        <v>33</v>
      </c>
      <c r="AS9">
        <v>52</v>
      </c>
      <c r="AT9" s="55">
        <v>25</v>
      </c>
    </row>
    <row r="10" spans="1:46" x14ac:dyDescent="0.2">
      <c r="A10">
        <v>11</v>
      </c>
      <c r="B10">
        <v>20</v>
      </c>
      <c r="C10">
        <v>0</v>
      </c>
      <c r="D10" s="1">
        <v>11</v>
      </c>
      <c r="E10" s="3">
        <v>37</v>
      </c>
      <c r="F10" s="3">
        <v>40</v>
      </c>
      <c r="G10" s="3">
        <v>26</v>
      </c>
      <c r="H10">
        <v>2</v>
      </c>
      <c r="I10">
        <v>3</v>
      </c>
      <c r="J10" s="44">
        <v>2</v>
      </c>
      <c r="K10" s="44">
        <v>3</v>
      </c>
      <c r="L10">
        <v>4</v>
      </c>
      <c r="M10" s="44">
        <v>4</v>
      </c>
      <c r="N10" s="44">
        <v>3</v>
      </c>
      <c r="O10">
        <v>4.5</v>
      </c>
      <c r="P10">
        <v>5</v>
      </c>
      <c r="Q10">
        <v>4</v>
      </c>
      <c r="R10">
        <v>12</v>
      </c>
      <c r="S10">
        <v>15</v>
      </c>
      <c r="T10">
        <v>13</v>
      </c>
      <c r="U10">
        <v>17</v>
      </c>
      <c r="V10">
        <v>39</v>
      </c>
      <c r="W10">
        <v>96</v>
      </c>
      <c r="X10" s="40" t="s">
        <v>117</v>
      </c>
      <c r="Y10">
        <v>25</v>
      </c>
      <c r="Z10">
        <v>1</v>
      </c>
      <c r="AA10">
        <v>2</v>
      </c>
      <c r="AB10">
        <v>2</v>
      </c>
      <c r="AC10">
        <v>3</v>
      </c>
      <c r="AD10">
        <v>3</v>
      </c>
      <c r="AE10">
        <v>3</v>
      </c>
      <c r="AF10">
        <v>5</v>
      </c>
      <c r="AG10">
        <v>4</v>
      </c>
      <c r="AH10">
        <v>5</v>
      </c>
      <c r="AI10">
        <v>6</v>
      </c>
      <c r="AJ10">
        <v>4.5</v>
      </c>
      <c r="AK10">
        <v>20</v>
      </c>
      <c r="AL10">
        <v>24</v>
      </c>
      <c r="AM10">
        <v>17</v>
      </c>
      <c r="AN10">
        <v>14</v>
      </c>
      <c r="AO10">
        <v>18</v>
      </c>
      <c r="AP10">
        <v>93</v>
      </c>
      <c r="AQ10">
        <v>8</v>
      </c>
      <c r="AR10">
        <v>37</v>
      </c>
      <c r="AS10">
        <v>37</v>
      </c>
      <c r="AT10" s="12">
        <v>34</v>
      </c>
    </row>
    <row r="11" spans="1:46" x14ac:dyDescent="0.2">
      <c r="A11">
        <v>12</v>
      </c>
      <c r="B11">
        <v>20</v>
      </c>
      <c r="C11">
        <v>0</v>
      </c>
      <c r="D11" s="5">
        <v>23</v>
      </c>
      <c r="E11" s="6">
        <v>48</v>
      </c>
      <c r="F11" s="8">
        <v>52</v>
      </c>
      <c r="G11" s="10">
        <v>34</v>
      </c>
      <c r="H11">
        <v>1</v>
      </c>
      <c r="I11">
        <v>4</v>
      </c>
      <c r="J11" s="44">
        <v>1</v>
      </c>
      <c r="K11" s="44">
        <v>4</v>
      </c>
      <c r="L11">
        <v>2</v>
      </c>
      <c r="M11" s="44">
        <v>4</v>
      </c>
      <c r="N11" s="44">
        <v>5</v>
      </c>
      <c r="O11">
        <v>4.5</v>
      </c>
      <c r="P11">
        <v>5</v>
      </c>
      <c r="Q11">
        <v>4</v>
      </c>
      <c r="R11">
        <v>12</v>
      </c>
      <c r="S11">
        <v>14</v>
      </c>
      <c r="T11">
        <v>16</v>
      </c>
      <c r="U11">
        <v>10</v>
      </c>
      <c r="V11">
        <v>32</v>
      </c>
      <c r="W11">
        <v>84</v>
      </c>
      <c r="X11" t="s">
        <v>118</v>
      </c>
      <c r="Y11">
        <v>21</v>
      </c>
      <c r="Z11">
        <v>0</v>
      </c>
      <c r="AA11">
        <v>2</v>
      </c>
      <c r="AB11">
        <v>2</v>
      </c>
      <c r="AC11">
        <v>4</v>
      </c>
      <c r="AD11">
        <v>2</v>
      </c>
      <c r="AE11">
        <v>4</v>
      </c>
      <c r="AF11">
        <v>5</v>
      </c>
      <c r="AG11">
        <v>5</v>
      </c>
      <c r="AH11">
        <v>5</v>
      </c>
      <c r="AI11">
        <v>6</v>
      </c>
      <c r="AJ11">
        <v>4</v>
      </c>
      <c r="AK11">
        <v>19</v>
      </c>
      <c r="AL11">
        <v>36</v>
      </c>
      <c r="AM11">
        <v>23</v>
      </c>
      <c r="AN11">
        <v>13</v>
      </c>
      <c r="AO11">
        <v>15</v>
      </c>
      <c r="AP11">
        <v>106</v>
      </c>
      <c r="AQ11">
        <v>10</v>
      </c>
      <c r="AR11" s="51">
        <v>58</v>
      </c>
      <c r="AS11" s="9">
        <v>56</v>
      </c>
      <c r="AT11" s="12">
        <v>36</v>
      </c>
    </row>
    <row r="12" spans="1:46" x14ac:dyDescent="0.2">
      <c r="A12">
        <v>14</v>
      </c>
      <c r="B12">
        <v>19</v>
      </c>
      <c r="C12">
        <v>0</v>
      </c>
      <c r="D12" s="1">
        <v>13</v>
      </c>
      <c r="E12" s="1">
        <v>35</v>
      </c>
      <c r="F12" s="3">
        <v>39</v>
      </c>
      <c r="G12" s="3">
        <v>31</v>
      </c>
      <c r="H12">
        <v>2</v>
      </c>
      <c r="I12">
        <v>1</v>
      </c>
      <c r="J12" s="44">
        <v>1</v>
      </c>
      <c r="K12" s="44">
        <v>2</v>
      </c>
      <c r="L12">
        <v>2</v>
      </c>
      <c r="M12" s="44">
        <v>2</v>
      </c>
      <c r="N12" s="44">
        <v>5</v>
      </c>
      <c r="O12">
        <v>5</v>
      </c>
      <c r="P12">
        <v>5</v>
      </c>
      <c r="Q12">
        <v>5</v>
      </c>
      <c r="R12">
        <v>12</v>
      </c>
      <c r="S12">
        <v>15</v>
      </c>
      <c r="T12">
        <v>14</v>
      </c>
      <c r="U12">
        <v>13</v>
      </c>
      <c r="V12">
        <v>37</v>
      </c>
      <c r="W12">
        <v>91</v>
      </c>
      <c r="X12" s="40" t="s">
        <v>119</v>
      </c>
      <c r="Y12">
        <v>21</v>
      </c>
      <c r="Z12">
        <v>0</v>
      </c>
      <c r="AA12">
        <v>2</v>
      </c>
      <c r="AB12">
        <v>2</v>
      </c>
      <c r="AC12">
        <v>1</v>
      </c>
      <c r="AD12">
        <v>2</v>
      </c>
      <c r="AE12">
        <v>5</v>
      </c>
      <c r="AF12">
        <v>5</v>
      </c>
      <c r="AG12">
        <v>4</v>
      </c>
      <c r="AH12">
        <v>5</v>
      </c>
      <c r="AI12">
        <v>5.75</v>
      </c>
      <c r="AJ12">
        <v>4</v>
      </c>
      <c r="AK12">
        <v>18</v>
      </c>
      <c r="AL12">
        <v>23</v>
      </c>
      <c r="AM12">
        <v>19</v>
      </c>
      <c r="AN12">
        <v>13</v>
      </c>
      <c r="AO12">
        <v>18</v>
      </c>
      <c r="AP12">
        <v>91</v>
      </c>
      <c r="AQ12">
        <v>6</v>
      </c>
      <c r="AR12" s="51">
        <v>56</v>
      </c>
      <c r="AS12" s="9">
        <v>57</v>
      </c>
      <c r="AT12" s="12">
        <v>39</v>
      </c>
    </row>
    <row r="13" spans="1:46" x14ac:dyDescent="0.2">
      <c r="A13">
        <v>15</v>
      </c>
      <c r="B13">
        <v>20</v>
      </c>
      <c r="C13">
        <v>0</v>
      </c>
      <c r="D13" s="1">
        <v>1</v>
      </c>
      <c r="E13" s="1">
        <v>27</v>
      </c>
      <c r="F13" s="1">
        <v>28</v>
      </c>
      <c r="G13" s="3">
        <v>26</v>
      </c>
      <c r="H13">
        <v>1</v>
      </c>
      <c r="I13">
        <v>3</v>
      </c>
      <c r="J13" s="44">
        <v>4</v>
      </c>
      <c r="K13" s="44">
        <v>1</v>
      </c>
      <c r="L13">
        <v>2</v>
      </c>
      <c r="M13" s="44">
        <v>1</v>
      </c>
      <c r="N13" s="44">
        <v>4</v>
      </c>
      <c r="O13">
        <v>4.5</v>
      </c>
      <c r="P13">
        <v>5</v>
      </c>
      <c r="Q13">
        <v>4</v>
      </c>
      <c r="R13">
        <v>14</v>
      </c>
      <c r="S13">
        <v>26</v>
      </c>
      <c r="T13">
        <v>14</v>
      </c>
      <c r="U13">
        <v>11</v>
      </c>
      <c r="V13">
        <v>37</v>
      </c>
      <c r="W13">
        <v>102</v>
      </c>
      <c r="X13" s="40" t="s">
        <v>120</v>
      </c>
      <c r="Y13">
        <v>22</v>
      </c>
      <c r="Z13">
        <v>0</v>
      </c>
      <c r="AA13">
        <v>2</v>
      </c>
      <c r="AB13">
        <v>2</v>
      </c>
      <c r="AC13">
        <v>1</v>
      </c>
      <c r="AD13">
        <v>3</v>
      </c>
      <c r="AE13">
        <v>3</v>
      </c>
      <c r="AF13">
        <v>5</v>
      </c>
      <c r="AG13">
        <v>5</v>
      </c>
      <c r="AH13">
        <v>4.7</v>
      </c>
      <c r="AI13">
        <v>5.5</v>
      </c>
      <c r="AJ13">
        <v>3</v>
      </c>
      <c r="AK13">
        <v>16</v>
      </c>
      <c r="AL13">
        <v>22</v>
      </c>
      <c r="AM13">
        <v>15</v>
      </c>
      <c r="AN13">
        <v>12</v>
      </c>
      <c r="AO13">
        <v>19</v>
      </c>
      <c r="AP13">
        <v>84</v>
      </c>
      <c r="AQ13" s="5">
        <v>24</v>
      </c>
      <c r="AR13">
        <v>40</v>
      </c>
      <c r="AS13">
        <v>42</v>
      </c>
      <c r="AT13" s="12">
        <v>37</v>
      </c>
    </row>
    <row r="14" spans="1:46" x14ac:dyDescent="0.2">
      <c r="A14">
        <v>16</v>
      </c>
      <c r="B14">
        <v>20</v>
      </c>
      <c r="C14">
        <v>0</v>
      </c>
      <c r="D14" s="1">
        <v>11</v>
      </c>
      <c r="E14" s="6">
        <v>51</v>
      </c>
      <c r="F14" s="6">
        <v>54</v>
      </c>
      <c r="G14" s="10">
        <v>36</v>
      </c>
      <c r="H14">
        <v>2</v>
      </c>
      <c r="I14">
        <v>3</v>
      </c>
      <c r="J14" s="44">
        <v>2</v>
      </c>
      <c r="K14" s="44">
        <v>4</v>
      </c>
      <c r="L14">
        <v>2</v>
      </c>
      <c r="M14" s="44">
        <v>5</v>
      </c>
      <c r="N14" s="44">
        <v>5</v>
      </c>
      <c r="O14">
        <v>4.5</v>
      </c>
      <c r="P14">
        <v>5</v>
      </c>
      <c r="Q14">
        <v>4</v>
      </c>
      <c r="R14">
        <v>14</v>
      </c>
      <c r="S14">
        <v>20</v>
      </c>
      <c r="T14">
        <v>16</v>
      </c>
      <c r="U14">
        <v>12</v>
      </c>
      <c r="V14">
        <v>36</v>
      </c>
      <c r="W14">
        <v>98</v>
      </c>
      <c r="X14" t="s">
        <v>121</v>
      </c>
      <c r="Y14">
        <v>22</v>
      </c>
      <c r="Z14">
        <v>1</v>
      </c>
      <c r="AA14">
        <v>4</v>
      </c>
      <c r="AB14">
        <v>1</v>
      </c>
      <c r="AC14">
        <v>5</v>
      </c>
      <c r="AD14">
        <v>2</v>
      </c>
      <c r="AE14">
        <v>3</v>
      </c>
      <c r="AF14">
        <v>5</v>
      </c>
      <c r="AG14">
        <v>4</v>
      </c>
      <c r="AH14">
        <v>4.75</v>
      </c>
      <c r="AI14">
        <v>5.5</v>
      </c>
      <c r="AJ14">
        <v>3.5</v>
      </c>
      <c r="AK14">
        <v>24</v>
      </c>
      <c r="AL14">
        <v>21</v>
      </c>
      <c r="AM14">
        <v>25</v>
      </c>
      <c r="AN14">
        <v>18</v>
      </c>
      <c r="AO14">
        <v>21</v>
      </c>
      <c r="AP14">
        <v>109</v>
      </c>
      <c r="AQ14">
        <v>1</v>
      </c>
      <c r="AR14">
        <v>27</v>
      </c>
      <c r="AS14">
        <v>48</v>
      </c>
      <c r="AT14" s="55">
        <v>27</v>
      </c>
    </row>
    <row r="15" spans="1:46" s="14" customFormat="1" x14ac:dyDescent="0.2">
      <c r="A15" s="14">
        <v>17</v>
      </c>
      <c r="B15" s="14">
        <v>28</v>
      </c>
      <c r="C15" s="14">
        <v>0</v>
      </c>
      <c r="D15" s="15">
        <v>26</v>
      </c>
      <c r="E15" s="16">
        <v>65</v>
      </c>
      <c r="F15" s="16">
        <v>65</v>
      </c>
      <c r="G15" s="17">
        <v>35</v>
      </c>
      <c r="H15">
        <v>4</v>
      </c>
      <c r="I15">
        <v>3</v>
      </c>
      <c r="J15" s="44">
        <v>1</v>
      </c>
      <c r="K15" s="44">
        <v>5</v>
      </c>
      <c r="L15">
        <v>2</v>
      </c>
      <c r="M15" s="44">
        <v>5</v>
      </c>
      <c r="N15" s="44">
        <v>5</v>
      </c>
      <c r="O15">
        <v>5</v>
      </c>
      <c r="P15">
        <v>5</v>
      </c>
      <c r="Q15">
        <v>4</v>
      </c>
      <c r="R15">
        <v>20</v>
      </c>
      <c r="S15">
        <v>13</v>
      </c>
      <c r="T15">
        <v>13</v>
      </c>
      <c r="U15">
        <v>16</v>
      </c>
      <c r="V15">
        <v>29</v>
      </c>
      <c r="W15">
        <v>91</v>
      </c>
      <c r="X15" t="s">
        <v>122</v>
      </c>
      <c r="Y15">
        <v>20</v>
      </c>
      <c r="Z15">
        <v>0</v>
      </c>
      <c r="AA15">
        <v>2</v>
      </c>
      <c r="AB15">
        <v>3</v>
      </c>
      <c r="AC15">
        <v>4</v>
      </c>
      <c r="AD15">
        <v>1</v>
      </c>
      <c r="AE15">
        <v>3</v>
      </c>
      <c r="AF15">
        <v>4</v>
      </c>
      <c r="AG15">
        <v>3</v>
      </c>
      <c r="AH15">
        <v>4.25</v>
      </c>
      <c r="AI15">
        <v>5.5</v>
      </c>
      <c r="AJ15">
        <v>3.75</v>
      </c>
      <c r="AK15">
        <v>27</v>
      </c>
      <c r="AL15">
        <v>27</v>
      </c>
      <c r="AM15">
        <v>34</v>
      </c>
      <c r="AN15">
        <v>21</v>
      </c>
      <c r="AO15">
        <v>31</v>
      </c>
      <c r="AP15">
        <v>140</v>
      </c>
      <c r="AQ15">
        <v>7</v>
      </c>
      <c r="AR15">
        <v>42</v>
      </c>
      <c r="AS15">
        <v>42</v>
      </c>
      <c r="AT15" s="56">
        <v>27</v>
      </c>
    </row>
    <row r="16" spans="1:46" x14ac:dyDescent="0.2">
      <c r="A16">
        <v>18</v>
      </c>
      <c r="B16">
        <v>21</v>
      </c>
      <c r="C16">
        <v>0</v>
      </c>
      <c r="D16" s="1">
        <v>2</v>
      </c>
      <c r="E16" s="1">
        <v>29</v>
      </c>
      <c r="F16" s="3">
        <v>31</v>
      </c>
      <c r="G16" s="3">
        <v>19</v>
      </c>
      <c r="H16">
        <v>3</v>
      </c>
      <c r="I16">
        <v>3</v>
      </c>
      <c r="J16" s="44">
        <v>3</v>
      </c>
      <c r="K16" s="44">
        <v>1</v>
      </c>
      <c r="L16">
        <v>3</v>
      </c>
      <c r="M16" s="44">
        <v>1</v>
      </c>
      <c r="N16" s="44">
        <v>2</v>
      </c>
      <c r="O16">
        <v>4.5</v>
      </c>
      <c r="P16">
        <v>5</v>
      </c>
      <c r="Q16">
        <v>4</v>
      </c>
      <c r="R16">
        <v>16</v>
      </c>
      <c r="S16">
        <v>16</v>
      </c>
      <c r="T16">
        <v>20</v>
      </c>
      <c r="U16">
        <v>16</v>
      </c>
      <c r="V16">
        <v>35</v>
      </c>
      <c r="W16">
        <v>103</v>
      </c>
      <c r="X16" s="40" t="s">
        <v>123</v>
      </c>
      <c r="Y16">
        <v>21</v>
      </c>
      <c r="Z16">
        <v>0</v>
      </c>
      <c r="AA16">
        <v>2</v>
      </c>
      <c r="AB16">
        <v>2</v>
      </c>
      <c r="AC16">
        <v>3</v>
      </c>
      <c r="AD16">
        <v>1</v>
      </c>
      <c r="AE16">
        <v>4</v>
      </c>
      <c r="AF16">
        <v>5</v>
      </c>
      <c r="AG16">
        <v>4</v>
      </c>
      <c r="AH16">
        <v>4.75</v>
      </c>
      <c r="AI16">
        <v>6</v>
      </c>
      <c r="AJ16">
        <v>4</v>
      </c>
      <c r="AK16">
        <v>22</v>
      </c>
      <c r="AL16">
        <v>29</v>
      </c>
      <c r="AM16">
        <v>32</v>
      </c>
      <c r="AN16">
        <v>16</v>
      </c>
      <c r="AO16">
        <v>32</v>
      </c>
      <c r="AP16">
        <v>131</v>
      </c>
      <c r="AQ16">
        <v>6</v>
      </c>
      <c r="AR16">
        <v>35</v>
      </c>
      <c r="AS16">
        <v>41</v>
      </c>
      <c r="AT16" s="56">
        <v>21</v>
      </c>
    </row>
    <row r="17" spans="1:46" s="14" customFormat="1" x14ac:dyDescent="0.2">
      <c r="A17" s="14">
        <v>19</v>
      </c>
      <c r="B17" s="14">
        <v>20</v>
      </c>
      <c r="C17" s="14">
        <v>0</v>
      </c>
      <c r="D17" s="21">
        <v>21</v>
      </c>
      <c r="E17" s="14">
        <v>23</v>
      </c>
      <c r="F17" s="18">
        <v>25</v>
      </c>
      <c r="G17" s="20">
        <v>34</v>
      </c>
      <c r="H17">
        <v>2</v>
      </c>
      <c r="I17">
        <v>3</v>
      </c>
      <c r="J17" s="44">
        <v>1</v>
      </c>
      <c r="K17" s="44">
        <v>1</v>
      </c>
      <c r="L17">
        <v>2</v>
      </c>
      <c r="M17" s="44">
        <v>2</v>
      </c>
      <c r="N17" s="44">
        <v>5</v>
      </c>
      <c r="O17">
        <v>4</v>
      </c>
      <c r="P17">
        <v>4</v>
      </c>
      <c r="Q17">
        <v>4</v>
      </c>
      <c r="R17">
        <v>18</v>
      </c>
      <c r="S17">
        <v>14</v>
      </c>
      <c r="T17">
        <v>17</v>
      </c>
      <c r="U17">
        <v>16</v>
      </c>
      <c r="V17">
        <v>37</v>
      </c>
      <c r="W17">
        <v>102</v>
      </c>
      <c r="X17" s="40" t="s">
        <v>124</v>
      </c>
      <c r="Y17">
        <v>21</v>
      </c>
      <c r="Z17">
        <v>0</v>
      </c>
      <c r="AA17">
        <v>3</v>
      </c>
      <c r="AB17">
        <v>2</v>
      </c>
      <c r="AC17">
        <v>2</v>
      </c>
      <c r="AD17">
        <v>3</v>
      </c>
      <c r="AE17">
        <v>5</v>
      </c>
      <c r="AF17">
        <v>5</v>
      </c>
      <c r="AG17">
        <v>4</v>
      </c>
      <c r="AH17">
        <v>4.5</v>
      </c>
      <c r="AI17">
        <v>6</v>
      </c>
      <c r="AJ17">
        <v>3</v>
      </c>
      <c r="AK17">
        <v>14</v>
      </c>
      <c r="AL17">
        <v>19</v>
      </c>
      <c r="AM17">
        <v>17</v>
      </c>
      <c r="AN17">
        <v>13</v>
      </c>
      <c r="AO17">
        <v>21</v>
      </c>
      <c r="AP17">
        <v>84</v>
      </c>
      <c r="AQ17">
        <v>9</v>
      </c>
      <c r="AR17">
        <v>36</v>
      </c>
      <c r="AS17">
        <v>38</v>
      </c>
      <c r="AT17" s="12">
        <v>33</v>
      </c>
    </row>
    <row r="18" spans="1:46" x14ac:dyDescent="0.2">
      <c r="A18">
        <v>20</v>
      </c>
      <c r="B18">
        <v>21</v>
      </c>
      <c r="C18">
        <v>0</v>
      </c>
      <c r="D18" s="1">
        <v>9</v>
      </c>
      <c r="E18" s="1">
        <v>33</v>
      </c>
      <c r="F18" s="3">
        <v>38</v>
      </c>
      <c r="G18" s="3">
        <v>25</v>
      </c>
      <c r="H18">
        <v>1</v>
      </c>
      <c r="I18">
        <v>3</v>
      </c>
      <c r="J18" s="44">
        <v>2</v>
      </c>
      <c r="K18" s="44">
        <v>2</v>
      </c>
      <c r="L18">
        <v>1</v>
      </c>
      <c r="M18" s="44">
        <v>3</v>
      </c>
      <c r="N18" s="44">
        <v>3</v>
      </c>
      <c r="O18">
        <v>4</v>
      </c>
      <c r="P18">
        <v>5</v>
      </c>
      <c r="Q18">
        <v>4</v>
      </c>
      <c r="R18">
        <v>19</v>
      </c>
      <c r="S18">
        <v>24</v>
      </c>
      <c r="T18">
        <v>12</v>
      </c>
      <c r="U18">
        <v>12</v>
      </c>
      <c r="V18">
        <v>36</v>
      </c>
      <c r="W18">
        <v>103</v>
      </c>
      <c r="X18" t="s">
        <v>125</v>
      </c>
      <c r="Y18">
        <v>23</v>
      </c>
      <c r="Z18">
        <v>0</v>
      </c>
      <c r="AA18">
        <v>3</v>
      </c>
      <c r="AB18">
        <v>2</v>
      </c>
      <c r="AC18">
        <v>2</v>
      </c>
      <c r="AD18">
        <v>2</v>
      </c>
      <c r="AE18">
        <v>3</v>
      </c>
      <c r="AF18">
        <v>5</v>
      </c>
      <c r="AG18">
        <v>4</v>
      </c>
      <c r="AH18">
        <v>4.5</v>
      </c>
      <c r="AI18">
        <v>5.75</v>
      </c>
      <c r="AJ18">
        <v>3</v>
      </c>
      <c r="AK18">
        <v>18</v>
      </c>
      <c r="AL18">
        <v>31</v>
      </c>
      <c r="AM18">
        <v>23</v>
      </c>
      <c r="AN18">
        <v>16</v>
      </c>
      <c r="AO18">
        <v>18</v>
      </c>
      <c r="AP18">
        <v>106</v>
      </c>
      <c r="AQ18">
        <v>6</v>
      </c>
      <c r="AR18">
        <v>27</v>
      </c>
      <c r="AS18">
        <v>27</v>
      </c>
      <c r="AT18" s="12">
        <v>39</v>
      </c>
    </row>
    <row r="19" spans="1:46" x14ac:dyDescent="0.2">
      <c r="A19">
        <v>21</v>
      </c>
      <c r="B19">
        <v>21</v>
      </c>
      <c r="C19">
        <v>0</v>
      </c>
      <c r="D19" s="1">
        <v>16</v>
      </c>
      <c r="E19" s="6">
        <v>47</v>
      </c>
      <c r="F19" s="6">
        <v>52</v>
      </c>
      <c r="G19" s="3">
        <v>29</v>
      </c>
      <c r="H19">
        <v>1</v>
      </c>
      <c r="I19">
        <v>4</v>
      </c>
      <c r="J19" s="44">
        <v>1</v>
      </c>
      <c r="K19" s="44">
        <v>4</v>
      </c>
      <c r="L19">
        <v>4</v>
      </c>
      <c r="M19" s="44">
        <v>5</v>
      </c>
      <c r="N19" s="44">
        <v>4</v>
      </c>
      <c r="O19">
        <v>5</v>
      </c>
      <c r="P19">
        <v>5</v>
      </c>
      <c r="Q19">
        <v>5</v>
      </c>
      <c r="R19">
        <v>14</v>
      </c>
      <c r="S19">
        <v>18</v>
      </c>
      <c r="T19">
        <v>18</v>
      </c>
      <c r="U19">
        <v>17</v>
      </c>
      <c r="V19">
        <v>35</v>
      </c>
      <c r="W19">
        <v>102</v>
      </c>
      <c r="X19" s="40" t="s">
        <v>126</v>
      </c>
      <c r="Y19">
        <v>23</v>
      </c>
      <c r="Z19">
        <v>0</v>
      </c>
      <c r="AA19">
        <v>2</v>
      </c>
      <c r="AB19">
        <v>1</v>
      </c>
      <c r="AC19">
        <v>3</v>
      </c>
      <c r="AD19">
        <v>2</v>
      </c>
      <c r="AE19">
        <v>3</v>
      </c>
      <c r="AF19">
        <v>5</v>
      </c>
      <c r="AG19">
        <v>5</v>
      </c>
      <c r="AH19">
        <v>4.75</v>
      </c>
      <c r="AI19">
        <v>5.25</v>
      </c>
      <c r="AJ19">
        <v>3.5</v>
      </c>
      <c r="AK19">
        <v>19</v>
      </c>
      <c r="AL19">
        <v>23</v>
      </c>
      <c r="AM19">
        <v>23</v>
      </c>
      <c r="AN19">
        <v>12</v>
      </c>
      <c r="AO19">
        <v>18</v>
      </c>
      <c r="AP19">
        <v>95</v>
      </c>
      <c r="AQ19">
        <v>7</v>
      </c>
      <c r="AR19">
        <v>35</v>
      </c>
      <c r="AS19">
        <v>44</v>
      </c>
      <c r="AT19" s="12">
        <v>30</v>
      </c>
    </row>
    <row r="20" spans="1:46" s="14" customFormat="1" x14ac:dyDescent="0.2">
      <c r="A20" s="14">
        <v>22</v>
      </c>
      <c r="B20" s="14">
        <v>19</v>
      </c>
      <c r="C20" s="14">
        <v>0</v>
      </c>
      <c r="D20" s="15">
        <v>17</v>
      </c>
      <c r="E20" s="19">
        <v>63</v>
      </c>
      <c r="F20" s="19">
        <v>54</v>
      </c>
      <c r="G20" s="20">
        <v>33</v>
      </c>
      <c r="H20">
        <v>3</v>
      </c>
      <c r="I20">
        <v>2</v>
      </c>
      <c r="J20" s="44">
        <v>1</v>
      </c>
      <c r="K20" s="44">
        <v>5</v>
      </c>
      <c r="L20">
        <v>2</v>
      </c>
      <c r="M20" s="44">
        <v>5</v>
      </c>
      <c r="N20" s="44">
        <v>5</v>
      </c>
      <c r="O20">
        <v>4.5</v>
      </c>
      <c r="P20">
        <v>5</v>
      </c>
      <c r="Q20">
        <v>4</v>
      </c>
      <c r="R20">
        <v>15</v>
      </c>
      <c r="S20">
        <v>18</v>
      </c>
      <c r="T20">
        <v>14</v>
      </c>
      <c r="U20">
        <v>11</v>
      </c>
      <c r="V20">
        <v>40</v>
      </c>
      <c r="W20">
        <v>98</v>
      </c>
      <c r="X20" s="40" t="s">
        <v>127</v>
      </c>
      <c r="Y20">
        <v>23</v>
      </c>
      <c r="Z20">
        <v>0</v>
      </c>
      <c r="AA20">
        <v>2</v>
      </c>
      <c r="AB20">
        <v>2</v>
      </c>
      <c r="AC20">
        <v>3</v>
      </c>
      <c r="AD20">
        <v>2</v>
      </c>
      <c r="AE20">
        <v>4</v>
      </c>
      <c r="AF20">
        <v>5</v>
      </c>
      <c r="AG20">
        <v>5</v>
      </c>
      <c r="AH20">
        <v>5.25</v>
      </c>
      <c r="AI20">
        <v>6</v>
      </c>
      <c r="AJ20">
        <v>4.5</v>
      </c>
      <c r="AK20">
        <v>25</v>
      </c>
      <c r="AL20">
        <v>20</v>
      </c>
      <c r="AM20">
        <v>19</v>
      </c>
      <c r="AN20">
        <v>15</v>
      </c>
      <c r="AO20">
        <v>16</v>
      </c>
      <c r="AP20">
        <v>95</v>
      </c>
      <c r="AQ20">
        <v>15</v>
      </c>
      <c r="AR20" s="51">
        <v>56</v>
      </c>
      <c r="AS20" s="9">
        <v>57</v>
      </c>
      <c r="AT20" s="12">
        <v>36</v>
      </c>
    </row>
    <row r="21" spans="1:46" x14ac:dyDescent="0.2">
      <c r="A21">
        <v>23</v>
      </c>
      <c r="B21">
        <v>20</v>
      </c>
      <c r="C21">
        <v>0</v>
      </c>
      <c r="D21" s="1">
        <v>8</v>
      </c>
      <c r="E21" s="1">
        <v>29</v>
      </c>
      <c r="F21" s="3">
        <v>32</v>
      </c>
      <c r="G21" s="3">
        <v>20</v>
      </c>
      <c r="H21">
        <v>2</v>
      </c>
      <c r="I21">
        <v>4</v>
      </c>
      <c r="J21" s="44">
        <v>2</v>
      </c>
      <c r="K21" s="44">
        <v>1</v>
      </c>
      <c r="L21">
        <v>2</v>
      </c>
      <c r="M21" s="44">
        <v>1</v>
      </c>
      <c r="N21" s="44">
        <v>1</v>
      </c>
      <c r="O21">
        <v>5</v>
      </c>
      <c r="P21">
        <v>5</v>
      </c>
      <c r="Q21">
        <v>5</v>
      </c>
      <c r="R21">
        <v>16</v>
      </c>
      <c r="S21">
        <v>19</v>
      </c>
      <c r="T21">
        <v>17</v>
      </c>
      <c r="U21">
        <v>12</v>
      </c>
      <c r="V21">
        <v>33</v>
      </c>
      <c r="W21">
        <v>97</v>
      </c>
      <c r="X21" s="40" t="s">
        <v>128</v>
      </c>
      <c r="Y21">
        <v>21</v>
      </c>
      <c r="Z21">
        <v>0</v>
      </c>
      <c r="AA21">
        <v>4</v>
      </c>
      <c r="AB21">
        <v>2</v>
      </c>
      <c r="AC21">
        <v>4</v>
      </c>
      <c r="AD21">
        <v>1</v>
      </c>
      <c r="AE21">
        <v>3</v>
      </c>
      <c r="AF21">
        <v>5</v>
      </c>
      <c r="AG21">
        <v>4</v>
      </c>
      <c r="AH21">
        <v>5</v>
      </c>
      <c r="AI21">
        <v>5.75</v>
      </c>
      <c r="AJ21">
        <v>4</v>
      </c>
      <c r="AK21">
        <v>25</v>
      </c>
      <c r="AL21">
        <v>31</v>
      </c>
      <c r="AM21">
        <v>18</v>
      </c>
      <c r="AN21">
        <v>12</v>
      </c>
      <c r="AO21">
        <v>13</v>
      </c>
      <c r="AP21">
        <v>99</v>
      </c>
      <c r="AQ21" s="5">
        <v>33</v>
      </c>
      <c r="AR21" s="51">
        <v>59</v>
      </c>
      <c r="AS21" s="9">
        <v>65</v>
      </c>
      <c r="AT21" s="12">
        <v>42</v>
      </c>
    </row>
    <row r="22" spans="1:46" x14ac:dyDescent="0.2">
      <c r="A22">
        <v>24</v>
      </c>
      <c r="B22">
        <v>20</v>
      </c>
      <c r="C22">
        <v>0</v>
      </c>
      <c r="D22" s="1">
        <v>18</v>
      </c>
      <c r="E22" s="6">
        <v>54</v>
      </c>
      <c r="F22" s="6">
        <v>59</v>
      </c>
      <c r="G22" s="10">
        <v>36</v>
      </c>
      <c r="H22">
        <v>2</v>
      </c>
      <c r="I22">
        <v>2</v>
      </c>
      <c r="J22" s="44">
        <v>1</v>
      </c>
      <c r="K22" s="44">
        <v>5</v>
      </c>
      <c r="L22">
        <v>2</v>
      </c>
      <c r="M22" s="44">
        <v>5</v>
      </c>
      <c r="N22" s="44">
        <v>5</v>
      </c>
      <c r="O22">
        <v>4.5</v>
      </c>
      <c r="P22">
        <v>5</v>
      </c>
      <c r="Q22">
        <v>4</v>
      </c>
      <c r="R22">
        <v>12</v>
      </c>
      <c r="S22">
        <v>22</v>
      </c>
      <c r="T22">
        <v>18</v>
      </c>
      <c r="U22">
        <v>11</v>
      </c>
      <c r="V22">
        <v>34</v>
      </c>
      <c r="W22">
        <v>95</v>
      </c>
      <c r="X22" t="s">
        <v>129</v>
      </c>
      <c r="Y22">
        <v>28</v>
      </c>
      <c r="Z22">
        <v>1</v>
      </c>
      <c r="AA22">
        <v>4</v>
      </c>
      <c r="AB22">
        <v>2</v>
      </c>
      <c r="AC22">
        <v>4</v>
      </c>
      <c r="AD22">
        <v>1</v>
      </c>
      <c r="AE22">
        <v>2</v>
      </c>
      <c r="AF22">
        <v>5</v>
      </c>
      <c r="AG22">
        <v>4</v>
      </c>
      <c r="AH22">
        <v>4.5</v>
      </c>
      <c r="AI22">
        <v>5.5</v>
      </c>
      <c r="AJ22">
        <v>3.5</v>
      </c>
      <c r="AK22">
        <v>13</v>
      </c>
      <c r="AL22">
        <v>26</v>
      </c>
      <c r="AM22">
        <v>24</v>
      </c>
      <c r="AN22">
        <v>12</v>
      </c>
      <c r="AO22">
        <v>17</v>
      </c>
      <c r="AP22">
        <v>92</v>
      </c>
      <c r="AQ22">
        <v>10</v>
      </c>
      <c r="AR22" s="51">
        <v>58</v>
      </c>
      <c r="AS22" s="9">
        <v>56</v>
      </c>
      <c r="AT22" s="12">
        <v>31</v>
      </c>
    </row>
    <row r="23" spans="1:46" x14ac:dyDescent="0.2">
      <c r="A23">
        <v>25</v>
      </c>
      <c r="B23">
        <v>22</v>
      </c>
      <c r="C23">
        <v>0</v>
      </c>
      <c r="D23" s="1">
        <v>9</v>
      </c>
      <c r="E23" s="1">
        <v>41</v>
      </c>
      <c r="F23" s="6">
        <v>48</v>
      </c>
      <c r="G23" s="3">
        <v>22</v>
      </c>
      <c r="H23">
        <v>3</v>
      </c>
      <c r="I23">
        <v>3</v>
      </c>
      <c r="J23" s="44">
        <v>2</v>
      </c>
      <c r="K23" s="44">
        <v>4</v>
      </c>
      <c r="L23">
        <v>4</v>
      </c>
      <c r="M23" s="44">
        <v>4</v>
      </c>
      <c r="N23" s="44">
        <v>3</v>
      </c>
      <c r="O23">
        <v>4</v>
      </c>
      <c r="P23">
        <v>4</v>
      </c>
      <c r="Q23">
        <v>3</v>
      </c>
      <c r="R23">
        <v>10</v>
      </c>
      <c r="S23">
        <v>22</v>
      </c>
      <c r="T23">
        <v>18</v>
      </c>
      <c r="U23">
        <v>11</v>
      </c>
      <c r="V23">
        <v>34</v>
      </c>
      <c r="W23">
        <v>95</v>
      </c>
      <c r="X23" t="s">
        <v>130</v>
      </c>
      <c r="Y23">
        <v>21</v>
      </c>
      <c r="Z23">
        <v>0</v>
      </c>
      <c r="AA23">
        <v>2</v>
      </c>
      <c r="AB23">
        <v>2</v>
      </c>
      <c r="AC23">
        <v>3</v>
      </c>
      <c r="AD23">
        <v>2</v>
      </c>
      <c r="AE23">
        <v>1</v>
      </c>
      <c r="AF23">
        <v>4</v>
      </c>
      <c r="AG23">
        <v>4</v>
      </c>
      <c r="AH23">
        <v>5</v>
      </c>
      <c r="AI23">
        <v>6</v>
      </c>
      <c r="AJ23">
        <v>4</v>
      </c>
      <c r="AK23">
        <v>19</v>
      </c>
      <c r="AL23">
        <v>20</v>
      </c>
      <c r="AM23">
        <v>30</v>
      </c>
      <c r="AN23">
        <v>10</v>
      </c>
      <c r="AO23">
        <v>22</v>
      </c>
      <c r="AP23">
        <v>101</v>
      </c>
      <c r="AQ23">
        <v>6</v>
      </c>
      <c r="AR23">
        <v>33</v>
      </c>
      <c r="AS23">
        <v>49</v>
      </c>
      <c r="AT23" s="55">
        <v>27</v>
      </c>
    </row>
    <row r="24" spans="1:46" x14ac:dyDescent="0.2">
      <c r="A24">
        <v>26</v>
      </c>
      <c r="B24">
        <v>21</v>
      </c>
      <c r="C24">
        <v>0</v>
      </c>
      <c r="D24" s="1">
        <v>17</v>
      </c>
      <c r="E24" s="1">
        <v>30</v>
      </c>
      <c r="F24" s="1">
        <v>35</v>
      </c>
      <c r="G24" s="3">
        <v>24</v>
      </c>
      <c r="H24">
        <v>1</v>
      </c>
      <c r="I24">
        <v>2</v>
      </c>
      <c r="J24" s="44">
        <v>1</v>
      </c>
      <c r="K24" s="44">
        <v>2</v>
      </c>
      <c r="L24">
        <v>2</v>
      </c>
      <c r="M24" s="44">
        <v>1</v>
      </c>
      <c r="N24" s="44">
        <v>3</v>
      </c>
      <c r="O24">
        <v>5</v>
      </c>
      <c r="P24">
        <v>5</v>
      </c>
      <c r="Q24">
        <v>5</v>
      </c>
      <c r="R24">
        <v>20</v>
      </c>
      <c r="S24">
        <v>17</v>
      </c>
      <c r="T24">
        <v>13</v>
      </c>
      <c r="U24">
        <v>11</v>
      </c>
      <c r="V24">
        <v>37</v>
      </c>
      <c r="W24">
        <v>98</v>
      </c>
      <c r="X24" t="s">
        <v>131</v>
      </c>
      <c r="Y24">
        <v>21</v>
      </c>
      <c r="Z24">
        <v>0</v>
      </c>
      <c r="AA24">
        <v>1</v>
      </c>
      <c r="AB24">
        <v>2</v>
      </c>
      <c r="AC24">
        <v>3</v>
      </c>
      <c r="AD24">
        <v>1</v>
      </c>
      <c r="AE24">
        <v>2</v>
      </c>
      <c r="AF24">
        <v>4</v>
      </c>
      <c r="AG24">
        <v>5</v>
      </c>
      <c r="AH24">
        <v>5</v>
      </c>
      <c r="AI24">
        <v>5.5</v>
      </c>
      <c r="AJ24">
        <v>4.5</v>
      </c>
      <c r="AK24">
        <v>24</v>
      </c>
      <c r="AL24">
        <v>21</v>
      </c>
      <c r="AM24">
        <v>32</v>
      </c>
      <c r="AN24">
        <v>17</v>
      </c>
      <c r="AO24">
        <v>21</v>
      </c>
      <c r="AP24">
        <v>115</v>
      </c>
      <c r="AQ24">
        <v>7</v>
      </c>
      <c r="AR24">
        <v>23</v>
      </c>
      <c r="AS24">
        <v>44</v>
      </c>
      <c r="AT24" s="56">
        <v>18</v>
      </c>
    </row>
    <row r="25" spans="1:46" x14ac:dyDescent="0.2">
      <c r="A25">
        <v>27</v>
      </c>
      <c r="B25">
        <v>19</v>
      </c>
      <c r="C25">
        <v>0</v>
      </c>
      <c r="D25" s="1">
        <v>16</v>
      </c>
      <c r="E25" s="3">
        <v>44</v>
      </c>
      <c r="F25" s="6">
        <v>52</v>
      </c>
      <c r="G25" s="10">
        <v>35</v>
      </c>
      <c r="H25">
        <v>3</v>
      </c>
      <c r="I25">
        <v>3</v>
      </c>
      <c r="J25" s="44">
        <v>1</v>
      </c>
      <c r="K25" s="44">
        <v>4</v>
      </c>
      <c r="L25">
        <v>2</v>
      </c>
      <c r="M25" s="44">
        <v>5</v>
      </c>
      <c r="N25" s="44">
        <v>5</v>
      </c>
      <c r="O25">
        <v>4.75</v>
      </c>
      <c r="P25">
        <v>5</v>
      </c>
      <c r="Q25">
        <v>4</v>
      </c>
      <c r="R25">
        <v>13</v>
      </c>
      <c r="S25">
        <v>14</v>
      </c>
      <c r="T25">
        <v>12</v>
      </c>
      <c r="U25">
        <v>17</v>
      </c>
      <c r="V25">
        <v>36</v>
      </c>
      <c r="W25">
        <v>92</v>
      </c>
      <c r="X25" s="40" t="s">
        <v>132</v>
      </c>
      <c r="Y25">
        <v>20</v>
      </c>
      <c r="Z25">
        <v>0</v>
      </c>
      <c r="AA25">
        <v>2</v>
      </c>
      <c r="AB25">
        <v>3</v>
      </c>
      <c r="AC25">
        <v>1</v>
      </c>
      <c r="AD25">
        <v>2</v>
      </c>
      <c r="AE25">
        <v>4</v>
      </c>
      <c r="AF25">
        <v>5</v>
      </c>
      <c r="AG25">
        <v>4</v>
      </c>
      <c r="AH25">
        <v>5</v>
      </c>
      <c r="AI25">
        <v>5.5</v>
      </c>
      <c r="AJ25">
        <v>4</v>
      </c>
      <c r="AK25">
        <v>27</v>
      </c>
      <c r="AL25">
        <v>22</v>
      </c>
      <c r="AM25">
        <v>16</v>
      </c>
      <c r="AN25">
        <v>15</v>
      </c>
      <c r="AO25">
        <v>17</v>
      </c>
      <c r="AP25">
        <v>97</v>
      </c>
      <c r="AQ25" s="5">
        <v>33</v>
      </c>
      <c r="AR25" s="51">
        <v>59</v>
      </c>
      <c r="AS25">
        <v>56</v>
      </c>
      <c r="AT25" s="12">
        <v>35</v>
      </c>
    </row>
    <row r="26" spans="1:46" x14ac:dyDescent="0.2">
      <c r="A26">
        <v>28</v>
      </c>
      <c r="B26">
        <v>19</v>
      </c>
      <c r="C26">
        <v>0</v>
      </c>
      <c r="D26" s="4">
        <v>26</v>
      </c>
      <c r="E26" s="3">
        <v>40</v>
      </c>
      <c r="F26" s="3">
        <v>45</v>
      </c>
      <c r="G26" s="10">
        <v>31</v>
      </c>
      <c r="H26">
        <v>5</v>
      </c>
      <c r="I26">
        <v>4</v>
      </c>
      <c r="J26" s="44">
        <v>1</v>
      </c>
      <c r="K26" s="44">
        <v>4</v>
      </c>
      <c r="L26">
        <v>2</v>
      </c>
      <c r="M26" s="44">
        <v>4</v>
      </c>
      <c r="N26" s="44">
        <v>5</v>
      </c>
      <c r="O26">
        <v>5</v>
      </c>
      <c r="P26">
        <v>5</v>
      </c>
      <c r="Q26">
        <v>5</v>
      </c>
      <c r="R26">
        <v>10</v>
      </c>
      <c r="S26">
        <v>15</v>
      </c>
      <c r="T26">
        <v>19</v>
      </c>
      <c r="U26">
        <v>14</v>
      </c>
      <c r="V26">
        <v>38</v>
      </c>
      <c r="W26">
        <v>96</v>
      </c>
      <c r="X26" t="s">
        <v>133</v>
      </c>
      <c r="Y26">
        <v>22</v>
      </c>
      <c r="Z26">
        <v>0</v>
      </c>
      <c r="AA26">
        <v>2</v>
      </c>
      <c r="AB26">
        <v>2</v>
      </c>
      <c r="AC26">
        <v>2</v>
      </c>
      <c r="AD26">
        <v>3</v>
      </c>
      <c r="AE26">
        <v>4</v>
      </c>
      <c r="AF26">
        <v>5</v>
      </c>
      <c r="AG26">
        <v>4</v>
      </c>
      <c r="AH26">
        <v>4.2</v>
      </c>
      <c r="AI26">
        <v>5.5</v>
      </c>
      <c r="AJ26">
        <v>3</v>
      </c>
      <c r="AK26">
        <v>20</v>
      </c>
      <c r="AL26">
        <v>22</v>
      </c>
      <c r="AM26">
        <v>14</v>
      </c>
      <c r="AN26">
        <v>12</v>
      </c>
      <c r="AO26">
        <v>18</v>
      </c>
      <c r="AP26">
        <v>87</v>
      </c>
      <c r="AQ26">
        <v>8</v>
      </c>
      <c r="AR26">
        <v>22</v>
      </c>
      <c r="AS26">
        <v>37</v>
      </c>
      <c r="AT26" s="54">
        <v>27</v>
      </c>
    </row>
    <row r="27" spans="1:46" s="14" customFormat="1" x14ac:dyDescent="0.2">
      <c r="A27" s="14">
        <v>29</v>
      </c>
      <c r="B27" s="14">
        <v>19</v>
      </c>
      <c r="C27" s="14">
        <v>0</v>
      </c>
      <c r="D27" s="21">
        <v>23</v>
      </c>
      <c r="E27" s="16">
        <v>57</v>
      </c>
      <c r="F27" s="22">
        <v>61</v>
      </c>
      <c r="G27" s="17">
        <v>35</v>
      </c>
      <c r="H27">
        <v>1</v>
      </c>
      <c r="I27">
        <v>4</v>
      </c>
      <c r="J27" s="44">
        <v>1</v>
      </c>
      <c r="K27" s="44">
        <v>5</v>
      </c>
      <c r="L27">
        <v>2</v>
      </c>
      <c r="M27" s="44">
        <v>5</v>
      </c>
      <c r="N27" s="44">
        <v>5</v>
      </c>
      <c r="O27">
        <v>4</v>
      </c>
      <c r="P27">
        <v>5</v>
      </c>
      <c r="Q27">
        <v>3</v>
      </c>
      <c r="R27">
        <v>14</v>
      </c>
      <c r="S27">
        <v>14</v>
      </c>
      <c r="T27">
        <v>17</v>
      </c>
      <c r="U27">
        <v>23</v>
      </c>
      <c r="V27">
        <v>33</v>
      </c>
      <c r="W27">
        <v>101</v>
      </c>
      <c r="X27" t="s">
        <v>134</v>
      </c>
      <c r="Y27">
        <v>21</v>
      </c>
      <c r="Z27">
        <v>0</v>
      </c>
      <c r="AA27">
        <v>2</v>
      </c>
      <c r="AB27">
        <v>2</v>
      </c>
      <c r="AC27">
        <v>4</v>
      </c>
      <c r="AD27">
        <v>2</v>
      </c>
      <c r="AE27">
        <v>3</v>
      </c>
      <c r="AF27">
        <v>4</v>
      </c>
      <c r="AG27">
        <v>5</v>
      </c>
      <c r="AH27">
        <v>5</v>
      </c>
      <c r="AI27">
        <v>5.75</v>
      </c>
      <c r="AJ27">
        <v>3.75</v>
      </c>
      <c r="AK27">
        <v>25</v>
      </c>
      <c r="AL27">
        <v>20</v>
      </c>
      <c r="AM27">
        <v>25</v>
      </c>
      <c r="AN27">
        <v>16</v>
      </c>
      <c r="AO27">
        <v>32</v>
      </c>
      <c r="AP27">
        <v>118</v>
      </c>
      <c r="AQ27">
        <v>5</v>
      </c>
      <c r="AR27">
        <v>28</v>
      </c>
      <c r="AS27">
        <v>33</v>
      </c>
      <c r="AT27" s="56">
        <v>22</v>
      </c>
    </row>
    <row r="28" spans="1:46" x14ac:dyDescent="0.2">
      <c r="A28">
        <v>30</v>
      </c>
      <c r="B28">
        <v>20</v>
      </c>
      <c r="C28">
        <v>1</v>
      </c>
      <c r="D28" s="1">
        <v>14</v>
      </c>
      <c r="E28" s="6">
        <v>60</v>
      </c>
      <c r="F28" s="6">
        <v>61</v>
      </c>
      <c r="G28" s="10">
        <v>25</v>
      </c>
      <c r="H28">
        <v>3</v>
      </c>
      <c r="I28">
        <v>2</v>
      </c>
      <c r="J28" s="44">
        <v>1</v>
      </c>
      <c r="K28" s="44">
        <v>5</v>
      </c>
      <c r="L28">
        <v>2</v>
      </c>
      <c r="M28" s="44">
        <v>5</v>
      </c>
      <c r="N28" s="44">
        <v>5</v>
      </c>
      <c r="O28">
        <v>4</v>
      </c>
      <c r="P28">
        <v>5</v>
      </c>
      <c r="Q28">
        <v>4</v>
      </c>
      <c r="R28">
        <v>16</v>
      </c>
      <c r="S28">
        <v>12</v>
      </c>
      <c r="T28">
        <v>21</v>
      </c>
      <c r="U28">
        <v>12</v>
      </c>
      <c r="V28">
        <v>35</v>
      </c>
      <c r="W28">
        <v>96</v>
      </c>
      <c r="X28" t="s">
        <v>135</v>
      </c>
      <c r="Y28">
        <v>22</v>
      </c>
      <c r="Z28" s="4">
        <v>1</v>
      </c>
      <c r="AA28">
        <v>2</v>
      </c>
      <c r="AB28">
        <v>2</v>
      </c>
      <c r="AC28">
        <v>3</v>
      </c>
      <c r="AD28">
        <v>1</v>
      </c>
      <c r="AE28">
        <v>2</v>
      </c>
      <c r="AF28">
        <v>4</v>
      </c>
      <c r="AG28">
        <v>5</v>
      </c>
      <c r="AH28">
        <v>4.7</v>
      </c>
      <c r="AI28">
        <v>5.5</v>
      </c>
      <c r="AJ28">
        <v>4</v>
      </c>
      <c r="AK28">
        <v>20</v>
      </c>
      <c r="AL28">
        <v>31</v>
      </c>
      <c r="AM28">
        <v>34</v>
      </c>
      <c r="AN28">
        <v>25</v>
      </c>
      <c r="AO28">
        <v>30</v>
      </c>
      <c r="AP28">
        <v>140</v>
      </c>
      <c r="AQ28">
        <v>0</v>
      </c>
      <c r="AR28">
        <v>21</v>
      </c>
      <c r="AS28">
        <v>27</v>
      </c>
      <c r="AT28" s="56">
        <v>17</v>
      </c>
    </row>
    <row r="29" spans="1:46" x14ac:dyDescent="0.2">
      <c r="A29">
        <v>32</v>
      </c>
      <c r="B29">
        <v>21</v>
      </c>
      <c r="C29">
        <v>0</v>
      </c>
      <c r="D29" s="1">
        <v>12</v>
      </c>
      <c r="E29" s="8">
        <v>50</v>
      </c>
      <c r="F29" s="8">
        <v>53</v>
      </c>
      <c r="G29" s="11">
        <v>29</v>
      </c>
      <c r="H29">
        <v>2</v>
      </c>
      <c r="I29">
        <v>3</v>
      </c>
      <c r="J29" s="44">
        <v>2</v>
      </c>
      <c r="K29" s="44">
        <v>4</v>
      </c>
      <c r="L29">
        <v>2</v>
      </c>
      <c r="M29" s="44">
        <v>4</v>
      </c>
      <c r="N29" s="44">
        <v>5</v>
      </c>
      <c r="O29">
        <v>5</v>
      </c>
      <c r="P29">
        <v>5</v>
      </c>
      <c r="Q29">
        <v>5</v>
      </c>
      <c r="R29">
        <v>21</v>
      </c>
      <c r="S29">
        <v>17</v>
      </c>
      <c r="T29">
        <v>22</v>
      </c>
      <c r="U29">
        <v>17</v>
      </c>
      <c r="V29">
        <v>33</v>
      </c>
      <c r="W29">
        <v>110</v>
      </c>
      <c r="X29" t="s">
        <v>136</v>
      </c>
      <c r="Y29">
        <v>20</v>
      </c>
      <c r="Z29">
        <v>0</v>
      </c>
      <c r="AA29">
        <v>2</v>
      </c>
      <c r="AB29">
        <v>3</v>
      </c>
      <c r="AC29">
        <v>3</v>
      </c>
      <c r="AD29">
        <v>2</v>
      </c>
      <c r="AE29">
        <v>3</v>
      </c>
      <c r="AF29">
        <v>5</v>
      </c>
      <c r="AG29">
        <v>5</v>
      </c>
      <c r="AH29">
        <v>5</v>
      </c>
      <c r="AI29">
        <v>6</v>
      </c>
      <c r="AJ29">
        <v>4</v>
      </c>
      <c r="AK29">
        <v>22</v>
      </c>
      <c r="AL29">
        <v>24</v>
      </c>
      <c r="AM29">
        <v>20</v>
      </c>
      <c r="AN29">
        <v>12</v>
      </c>
      <c r="AO29">
        <v>17</v>
      </c>
      <c r="AP29">
        <v>95</v>
      </c>
      <c r="AQ29">
        <v>15</v>
      </c>
      <c r="AR29" s="51">
        <v>57</v>
      </c>
      <c r="AS29" s="9">
        <v>57</v>
      </c>
      <c r="AT29" s="12">
        <v>30</v>
      </c>
    </row>
    <row r="30" spans="1:46" x14ac:dyDescent="0.2">
      <c r="A30">
        <v>33</v>
      </c>
      <c r="B30">
        <v>20</v>
      </c>
      <c r="C30">
        <v>0</v>
      </c>
      <c r="D30" s="3">
        <v>6</v>
      </c>
      <c r="E30" s="3">
        <v>31</v>
      </c>
      <c r="F30" s="1">
        <v>36</v>
      </c>
      <c r="G30" s="10">
        <v>31</v>
      </c>
      <c r="H30">
        <v>2</v>
      </c>
      <c r="I30">
        <v>3</v>
      </c>
      <c r="J30" s="44">
        <v>4</v>
      </c>
      <c r="K30" s="44">
        <v>1</v>
      </c>
      <c r="L30">
        <v>3</v>
      </c>
      <c r="M30" s="44">
        <v>2</v>
      </c>
      <c r="N30" s="44">
        <v>5</v>
      </c>
      <c r="O30">
        <v>5</v>
      </c>
      <c r="P30">
        <v>5</v>
      </c>
      <c r="Q30">
        <v>5</v>
      </c>
      <c r="R30">
        <v>12</v>
      </c>
      <c r="S30">
        <v>19</v>
      </c>
      <c r="T30">
        <v>16</v>
      </c>
      <c r="U30">
        <v>12</v>
      </c>
      <c r="V30">
        <v>37</v>
      </c>
      <c r="W30">
        <v>96</v>
      </c>
      <c r="X30" t="s">
        <v>137</v>
      </c>
      <c r="Y30">
        <v>21</v>
      </c>
      <c r="Z30">
        <v>0</v>
      </c>
      <c r="AA30">
        <v>2</v>
      </c>
      <c r="AB30">
        <v>2</v>
      </c>
      <c r="AC30">
        <v>4</v>
      </c>
      <c r="AD30">
        <v>2</v>
      </c>
      <c r="AE30">
        <v>3</v>
      </c>
      <c r="AF30">
        <v>5</v>
      </c>
      <c r="AG30">
        <v>5</v>
      </c>
      <c r="AH30">
        <v>5</v>
      </c>
      <c r="AI30">
        <v>6</v>
      </c>
      <c r="AJ30">
        <v>3.5</v>
      </c>
      <c r="AK30">
        <v>23</v>
      </c>
      <c r="AL30">
        <v>21</v>
      </c>
      <c r="AM30">
        <v>15</v>
      </c>
      <c r="AN30">
        <v>13</v>
      </c>
      <c r="AO30">
        <v>18</v>
      </c>
      <c r="AP30">
        <v>90</v>
      </c>
      <c r="AQ30" s="5">
        <v>22</v>
      </c>
      <c r="AR30" s="51">
        <v>56</v>
      </c>
      <c r="AS30" s="9">
        <v>56</v>
      </c>
      <c r="AT30" s="57">
        <v>27</v>
      </c>
    </row>
    <row r="31" spans="1:46" s="14" customFormat="1" x14ac:dyDescent="0.2">
      <c r="A31" s="14">
        <v>34</v>
      </c>
      <c r="B31" s="14">
        <v>21</v>
      </c>
      <c r="C31" s="14">
        <v>0</v>
      </c>
      <c r="D31" s="21">
        <v>19</v>
      </c>
      <c r="E31" s="23">
        <v>64</v>
      </c>
      <c r="F31" s="24">
        <v>53</v>
      </c>
      <c r="G31" s="17">
        <v>32</v>
      </c>
      <c r="H31">
        <v>2</v>
      </c>
      <c r="I31">
        <v>2</v>
      </c>
      <c r="J31" s="44">
        <v>1</v>
      </c>
      <c r="K31" s="44">
        <v>5</v>
      </c>
      <c r="L31">
        <v>1</v>
      </c>
      <c r="M31" s="44">
        <v>5</v>
      </c>
      <c r="N31" s="44">
        <v>5</v>
      </c>
      <c r="O31">
        <v>5</v>
      </c>
      <c r="P31">
        <v>5</v>
      </c>
      <c r="Q31">
        <v>5</v>
      </c>
      <c r="R31">
        <v>14</v>
      </c>
      <c r="S31">
        <v>13</v>
      </c>
      <c r="T31">
        <v>19</v>
      </c>
      <c r="U31">
        <v>16</v>
      </c>
      <c r="V31">
        <v>37</v>
      </c>
      <c r="W31">
        <v>99</v>
      </c>
      <c r="X31" s="41" t="s">
        <v>138</v>
      </c>
      <c r="Y31">
        <v>19</v>
      </c>
      <c r="Z31">
        <v>0</v>
      </c>
      <c r="AA31">
        <v>2</v>
      </c>
      <c r="AB31">
        <v>3</v>
      </c>
      <c r="AC31">
        <v>3</v>
      </c>
      <c r="AD31">
        <v>3</v>
      </c>
      <c r="AE31">
        <v>3</v>
      </c>
      <c r="AF31">
        <v>5</v>
      </c>
      <c r="AG31">
        <v>4</v>
      </c>
      <c r="AH31">
        <v>4.5</v>
      </c>
      <c r="AI31">
        <v>6</v>
      </c>
      <c r="AJ31">
        <v>2.5</v>
      </c>
      <c r="AK31">
        <v>18</v>
      </c>
      <c r="AL31">
        <v>21</v>
      </c>
      <c r="AM31">
        <v>16</v>
      </c>
      <c r="AN31">
        <v>15</v>
      </c>
      <c r="AO31">
        <v>19</v>
      </c>
      <c r="AP31">
        <v>89</v>
      </c>
      <c r="AQ31" s="5">
        <v>20</v>
      </c>
      <c r="AR31">
        <v>45</v>
      </c>
      <c r="AS31">
        <v>45</v>
      </c>
      <c r="AT31" s="12">
        <v>34</v>
      </c>
    </row>
    <row r="32" spans="1:46" x14ac:dyDescent="0.2">
      <c r="A32">
        <v>35</v>
      </c>
      <c r="B32">
        <v>21</v>
      </c>
      <c r="C32">
        <v>0</v>
      </c>
      <c r="D32" s="3">
        <v>18</v>
      </c>
      <c r="E32" s="8">
        <v>62</v>
      </c>
      <c r="F32" s="6">
        <v>63</v>
      </c>
      <c r="G32" s="10">
        <v>34</v>
      </c>
      <c r="H32">
        <v>2</v>
      </c>
      <c r="I32">
        <v>4</v>
      </c>
      <c r="J32" s="44">
        <v>2</v>
      </c>
      <c r="K32" s="44">
        <v>5</v>
      </c>
      <c r="L32">
        <v>1</v>
      </c>
      <c r="M32" s="44">
        <v>5</v>
      </c>
      <c r="N32" s="44">
        <v>5</v>
      </c>
      <c r="O32">
        <v>5</v>
      </c>
      <c r="P32">
        <v>5</v>
      </c>
      <c r="Q32">
        <v>5</v>
      </c>
      <c r="R32">
        <v>18</v>
      </c>
      <c r="S32">
        <v>15</v>
      </c>
      <c r="T32">
        <v>14</v>
      </c>
      <c r="U32">
        <v>14</v>
      </c>
      <c r="V32">
        <v>33</v>
      </c>
      <c r="W32">
        <v>94</v>
      </c>
      <c r="X32" s="40" t="s">
        <v>139</v>
      </c>
      <c r="Y32">
        <v>19</v>
      </c>
      <c r="Z32" s="4">
        <v>1</v>
      </c>
      <c r="AA32">
        <v>3</v>
      </c>
      <c r="AB32">
        <v>1</v>
      </c>
      <c r="AC32">
        <v>3</v>
      </c>
      <c r="AD32">
        <v>1</v>
      </c>
      <c r="AE32">
        <v>4</v>
      </c>
      <c r="AF32">
        <v>5</v>
      </c>
      <c r="AG32">
        <v>5</v>
      </c>
      <c r="AH32">
        <v>4.5</v>
      </c>
      <c r="AI32">
        <v>5</v>
      </c>
      <c r="AJ32">
        <v>4</v>
      </c>
      <c r="AK32">
        <v>31</v>
      </c>
      <c r="AL32">
        <v>40</v>
      </c>
      <c r="AM32">
        <v>24</v>
      </c>
      <c r="AN32">
        <v>25</v>
      </c>
      <c r="AO32">
        <v>29</v>
      </c>
      <c r="AP32">
        <v>101</v>
      </c>
      <c r="AQ32">
        <v>12</v>
      </c>
      <c r="AR32">
        <v>32</v>
      </c>
      <c r="AS32">
        <v>30</v>
      </c>
      <c r="AT32" s="36">
        <v>30</v>
      </c>
    </row>
    <row r="33" spans="1:46" s="14" customFormat="1" x14ac:dyDescent="0.2">
      <c r="A33" s="14">
        <v>36</v>
      </c>
      <c r="B33" s="14">
        <v>21</v>
      </c>
      <c r="C33" s="14">
        <v>0</v>
      </c>
      <c r="D33" s="15">
        <v>32</v>
      </c>
      <c r="E33" s="16">
        <v>54</v>
      </c>
      <c r="F33" s="22">
        <v>59</v>
      </c>
      <c r="G33" s="17">
        <v>41</v>
      </c>
      <c r="H33">
        <v>2</v>
      </c>
      <c r="I33">
        <v>3</v>
      </c>
      <c r="J33" s="44">
        <v>1</v>
      </c>
      <c r="K33" s="44">
        <v>5</v>
      </c>
      <c r="L33">
        <v>3</v>
      </c>
      <c r="M33" s="44">
        <v>5</v>
      </c>
      <c r="N33" s="44">
        <v>5</v>
      </c>
      <c r="O33">
        <v>4.5</v>
      </c>
      <c r="P33">
        <v>5</v>
      </c>
      <c r="Q33">
        <v>3</v>
      </c>
      <c r="R33">
        <v>16</v>
      </c>
      <c r="S33">
        <v>15</v>
      </c>
      <c r="T33">
        <v>19</v>
      </c>
      <c r="U33">
        <v>14</v>
      </c>
      <c r="V33">
        <v>38</v>
      </c>
      <c r="W33">
        <v>102</v>
      </c>
      <c r="X33" t="s">
        <v>140</v>
      </c>
      <c r="Y33">
        <v>23</v>
      </c>
      <c r="Z33">
        <v>0</v>
      </c>
      <c r="AA33">
        <v>2</v>
      </c>
      <c r="AB33">
        <v>2</v>
      </c>
      <c r="AC33">
        <v>4</v>
      </c>
      <c r="AD33">
        <v>1</v>
      </c>
      <c r="AE33">
        <v>5</v>
      </c>
      <c r="AF33">
        <v>5</v>
      </c>
      <c r="AG33">
        <v>5</v>
      </c>
      <c r="AH33">
        <v>4.75</v>
      </c>
      <c r="AI33">
        <v>6</v>
      </c>
      <c r="AJ33">
        <v>3.5</v>
      </c>
      <c r="AK33">
        <v>26</v>
      </c>
      <c r="AL33">
        <v>24</v>
      </c>
      <c r="AM33">
        <v>25</v>
      </c>
      <c r="AN33">
        <v>24</v>
      </c>
      <c r="AO33">
        <v>33</v>
      </c>
      <c r="AP33">
        <v>132</v>
      </c>
      <c r="AQ33">
        <v>0</v>
      </c>
      <c r="AR33">
        <v>30</v>
      </c>
      <c r="AS33">
        <v>35</v>
      </c>
      <c r="AT33" s="56">
        <v>24</v>
      </c>
    </row>
    <row r="34" spans="1:46" x14ac:dyDescent="0.2">
      <c r="A34">
        <v>38</v>
      </c>
      <c r="B34">
        <v>20</v>
      </c>
      <c r="C34">
        <v>1</v>
      </c>
      <c r="D34" s="3">
        <v>13</v>
      </c>
      <c r="E34" s="8">
        <v>52</v>
      </c>
      <c r="F34" s="6">
        <v>54</v>
      </c>
      <c r="G34" s="3">
        <v>24</v>
      </c>
      <c r="H34">
        <v>2</v>
      </c>
      <c r="I34">
        <v>3</v>
      </c>
      <c r="J34" s="44">
        <v>2</v>
      </c>
      <c r="K34" s="44">
        <v>4</v>
      </c>
      <c r="L34">
        <v>2</v>
      </c>
      <c r="M34" s="44">
        <v>4</v>
      </c>
      <c r="N34" s="44">
        <v>3</v>
      </c>
      <c r="O34">
        <v>4</v>
      </c>
      <c r="P34">
        <v>5</v>
      </c>
      <c r="Q34">
        <v>4</v>
      </c>
      <c r="R34">
        <v>15</v>
      </c>
      <c r="S34">
        <v>16</v>
      </c>
      <c r="T34">
        <v>24</v>
      </c>
      <c r="U34">
        <v>16</v>
      </c>
      <c r="V34">
        <v>29</v>
      </c>
      <c r="W34">
        <v>100</v>
      </c>
      <c r="X34" t="s">
        <v>141</v>
      </c>
      <c r="Y34">
        <v>22</v>
      </c>
      <c r="Z34">
        <v>0</v>
      </c>
      <c r="AA34">
        <v>2</v>
      </c>
      <c r="AB34">
        <v>2</v>
      </c>
      <c r="AC34">
        <v>4</v>
      </c>
      <c r="AD34">
        <v>2</v>
      </c>
      <c r="AE34">
        <v>5</v>
      </c>
      <c r="AF34">
        <v>5</v>
      </c>
      <c r="AG34">
        <v>5</v>
      </c>
      <c r="AH34">
        <v>5</v>
      </c>
      <c r="AI34">
        <v>6</v>
      </c>
      <c r="AJ34">
        <v>4.5</v>
      </c>
      <c r="AK34">
        <v>24</v>
      </c>
      <c r="AL34">
        <v>31</v>
      </c>
      <c r="AM34">
        <v>33</v>
      </c>
      <c r="AN34">
        <v>12</v>
      </c>
      <c r="AO34">
        <v>21</v>
      </c>
      <c r="AP34">
        <v>121</v>
      </c>
      <c r="AQ34">
        <v>6</v>
      </c>
      <c r="AR34">
        <v>33</v>
      </c>
      <c r="AS34">
        <v>48</v>
      </c>
      <c r="AT34" s="56">
        <v>15</v>
      </c>
    </row>
    <row r="35" spans="1:46" x14ac:dyDescent="0.2">
      <c r="A35">
        <v>39</v>
      </c>
      <c r="B35">
        <v>20</v>
      </c>
      <c r="C35">
        <v>0</v>
      </c>
      <c r="D35" s="1">
        <v>12</v>
      </c>
      <c r="E35" s="3">
        <v>30</v>
      </c>
      <c r="F35" s="3">
        <v>34</v>
      </c>
      <c r="G35" s="3">
        <v>34</v>
      </c>
      <c r="H35">
        <v>2</v>
      </c>
      <c r="I35">
        <v>3</v>
      </c>
      <c r="J35" s="44">
        <v>2</v>
      </c>
      <c r="K35" s="44">
        <v>1</v>
      </c>
      <c r="L35">
        <v>2</v>
      </c>
      <c r="M35" s="44">
        <v>3</v>
      </c>
      <c r="N35" s="44">
        <v>1</v>
      </c>
      <c r="O35">
        <v>4</v>
      </c>
      <c r="P35">
        <v>5</v>
      </c>
      <c r="Q35">
        <v>4</v>
      </c>
      <c r="R35">
        <v>18</v>
      </c>
      <c r="S35">
        <v>17</v>
      </c>
      <c r="T35">
        <v>17</v>
      </c>
      <c r="U35">
        <v>19</v>
      </c>
      <c r="V35">
        <v>34</v>
      </c>
      <c r="W35">
        <v>105</v>
      </c>
      <c r="X35" t="s">
        <v>142</v>
      </c>
      <c r="Y35">
        <v>21</v>
      </c>
      <c r="Z35">
        <v>0</v>
      </c>
      <c r="AA35">
        <v>2</v>
      </c>
      <c r="AB35">
        <v>2</v>
      </c>
      <c r="AC35">
        <v>4</v>
      </c>
      <c r="AD35">
        <v>2</v>
      </c>
      <c r="AE35">
        <v>3</v>
      </c>
      <c r="AF35">
        <v>5</v>
      </c>
      <c r="AG35">
        <v>3</v>
      </c>
      <c r="AH35">
        <v>4.8</v>
      </c>
      <c r="AI35">
        <v>5.5</v>
      </c>
      <c r="AJ35">
        <v>4.25</v>
      </c>
      <c r="AK35">
        <v>20</v>
      </c>
      <c r="AL35">
        <v>30</v>
      </c>
      <c r="AM35">
        <v>16</v>
      </c>
      <c r="AN35">
        <v>13</v>
      </c>
      <c r="AO35">
        <v>18</v>
      </c>
      <c r="AP35">
        <v>97</v>
      </c>
      <c r="AQ35" s="5">
        <v>20</v>
      </c>
      <c r="AR35" s="51">
        <v>56</v>
      </c>
      <c r="AS35" s="9">
        <v>57</v>
      </c>
      <c r="AT35" s="57">
        <v>27</v>
      </c>
    </row>
    <row r="36" spans="1:46" x14ac:dyDescent="0.2">
      <c r="A36">
        <v>40</v>
      </c>
      <c r="B36">
        <v>20</v>
      </c>
      <c r="C36">
        <v>1</v>
      </c>
      <c r="D36" s="1">
        <v>0</v>
      </c>
      <c r="E36" s="3">
        <v>61</v>
      </c>
      <c r="F36" s="3">
        <v>59</v>
      </c>
      <c r="G36" s="3">
        <v>19</v>
      </c>
      <c r="H36">
        <v>1</v>
      </c>
      <c r="I36">
        <v>3</v>
      </c>
      <c r="J36" s="44">
        <v>5</v>
      </c>
      <c r="K36" s="44">
        <v>5</v>
      </c>
      <c r="L36">
        <v>2</v>
      </c>
      <c r="M36" s="44">
        <v>5</v>
      </c>
      <c r="N36" s="44">
        <v>5</v>
      </c>
      <c r="O36">
        <v>5</v>
      </c>
      <c r="P36">
        <v>5</v>
      </c>
      <c r="Q36">
        <v>5</v>
      </c>
      <c r="R36">
        <v>20</v>
      </c>
      <c r="S36">
        <v>16</v>
      </c>
      <c r="T36">
        <v>17</v>
      </c>
      <c r="U36">
        <v>19</v>
      </c>
      <c r="V36">
        <v>29</v>
      </c>
      <c r="W36">
        <v>101</v>
      </c>
      <c r="X36" s="40" t="s">
        <v>143</v>
      </c>
      <c r="Y36">
        <v>22</v>
      </c>
      <c r="Z36">
        <v>1</v>
      </c>
      <c r="AA36">
        <v>2</v>
      </c>
      <c r="AB36">
        <v>2</v>
      </c>
      <c r="AC36">
        <v>3</v>
      </c>
      <c r="AD36">
        <v>1</v>
      </c>
      <c r="AE36">
        <v>3</v>
      </c>
      <c r="AF36">
        <v>4</v>
      </c>
      <c r="AG36">
        <v>4</v>
      </c>
      <c r="AH36">
        <v>4.5</v>
      </c>
      <c r="AI36">
        <v>6</v>
      </c>
      <c r="AJ36">
        <v>4</v>
      </c>
      <c r="AK36">
        <v>19</v>
      </c>
      <c r="AL36">
        <v>25</v>
      </c>
      <c r="AM36">
        <v>21</v>
      </c>
      <c r="AN36">
        <v>12</v>
      </c>
      <c r="AO36">
        <v>17</v>
      </c>
      <c r="AP36">
        <v>94</v>
      </c>
      <c r="AQ36">
        <v>10</v>
      </c>
      <c r="AR36">
        <v>30</v>
      </c>
      <c r="AS36">
        <v>37</v>
      </c>
      <c r="AT36" s="12">
        <v>30</v>
      </c>
    </row>
    <row r="37" spans="1:46" x14ac:dyDescent="0.2">
      <c r="A37">
        <v>41</v>
      </c>
      <c r="B37">
        <v>22</v>
      </c>
      <c r="C37">
        <v>0</v>
      </c>
      <c r="D37" s="1">
        <v>10</v>
      </c>
      <c r="E37" s="3">
        <v>23</v>
      </c>
      <c r="F37" s="1">
        <v>24</v>
      </c>
      <c r="G37" s="3">
        <v>25</v>
      </c>
      <c r="H37">
        <v>4</v>
      </c>
      <c r="I37">
        <v>3</v>
      </c>
      <c r="J37" s="44">
        <v>2</v>
      </c>
      <c r="K37" s="44">
        <v>2</v>
      </c>
      <c r="L37">
        <v>4</v>
      </c>
      <c r="M37" s="44">
        <v>3</v>
      </c>
      <c r="N37" s="44">
        <v>3</v>
      </c>
      <c r="O37">
        <v>5</v>
      </c>
      <c r="P37">
        <v>5</v>
      </c>
      <c r="Q37">
        <v>5</v>
      </c>
      <c r="R37">
        <v>17</v>
      </c>
      <c r="S37">
        <v>15</v>
      </c>
      <c r="T37">
        <v>23</v>
      </c>
      <c r="U37">
        <v>11</v>
      </c>
      <c r="V37">
        <v>37</v>
      </c>
      <c r="W37">
        <v>103</v>
      </c>
      <c r="X37" t="s">
        <v>144</v>
      </c>
      <c r="Y37">
        <v>21</v>
      </c>
      <c r="Z37">
        <v>0</v>
      </c>
      <c r="AA37">
        <v>2</v>
      </c>
      <c r="AB37">
        <v>2</v>
      </c>
      <c r="AC37">
        <v>3</v>
      </c>
      <c r="AD37">
        <v>2</v>
      </c>
      <c r="AE37">
        <v>3</v>
      </c>
      <c r="AF37">
        <v>5</v>
      </c>
      <c r="AG37">
        <v>4</v>
      </c>
      <c r="AH37">
        <v>5</v>
      </c>
      <c r="AI37">
        <v>5.5</v>
      </c>
      <c r="AJ37">
        <v>3.75</v>
      </c>
      <c r="AK37">
        <v>20</v>
      </c>
      <c r="AL37">
        <v>25</v>
      </c>
      <c r="AM37">
        <v>21</v>
      </c>
      <c r="AN37">
        <v>16</v>
      </c>
      <c r="AO37">
        <v>19</v>
      </c>
      <c r="AP37">
        <v>96</v>
      </c>
      <c r="AQ37">
        <v>7</v>
      </c>
      <c r="AR37">
        <v>41</v>
      </c>
      <c r="AS37">
        <v>49</v>
      </c>
      <c r="AT37" s="57">
        <v>27</v>
      </c>
    </row>
    <row r="38" spans="1:46" x14ac:dyDescent="0.2">
      <c r="A38">
        <v>42</v>
      </c>
      <c r="B38">
        <v>20</v>
      </c>
      <c r="C38">
        <v>0</v>
      </c>
      <c r="D38" s="4">
        <v>29</v>
      </c>
      <c r="E38" s="6">
        <v>54</v>
      </c>
      <c r="F38" s="8">
        <v>57</v>
      </c>
      <c r="G38" s="10">
        <v>29</v>
      </c>
      <c r="H38">
        <v>1</v>
      </c>
      <c r="I38">
        <v>2</v>
      </c>
      <c r="J38" s="44">
        <v>1</v>
      </c>
      <c r="K38" s="44">
        <v>4</v>
      </c>
      <c r="L38">
        <v>2</v>
      </c>
      <c r="M38" s="44">
        <v>4</v>
      </c>
      <c r="N38" s="44">
        <v>5</v>
      </c>
      <c r="O38">
        <v>3.8</v>
      </c>
      <c r="P38">
        <v>4</v>
      </c>
      <c r="Q38">
        <v>3</v>
      </c>
      <c r="R38">
        <v>13</v>
      </c>
      <c r="S38">
        <v>12</v>
      </c>
      <c r="T38">
        <v>20</v>
      </c>
      <c r="U38">
        <v>18</v>
      </c>
      <c r="V38">
        <v>35</v>
      </c>
      <c r="W38">
        <v>98</v>
      </c>
      <c r="X38" t="s">
        <v>145</v>
      </c>
      <c r="Y38">
        <v>22</v>
      </c>
      <c r="Z38">
        <v>1</v>
      </c>
      <c r="AA38">
        <v>2</v>
      </c>
      <c r="AB38">
        <v>2</v>
      </c>
      <c r="AC38">
        <v>4</v>
      </c>
      <c r="AD38">
        <v>1</v>
      </c>
      <c r="AE38">
        <v>3</v>
      </c>
      <c r="AF38">
        <v>4</v>
      </c>
      <c r="AG38">
        <v>4</v>
      </c>
      <c r="AH38">
        <v>5</v>
      </c>
      <c r="AI38">
        <v>5</v>
      </c>
      <c r="AJ38">
        <v>5</v>
      </c>
      <c r="AK38">
        <v>17</v>
      </c>
      <c r="AL38">
        <v>23</v>
      </c>
      <c r="AM38">
        <v>19</v>
      </c>
      <c r="AN38">
        <v>19</v>
      </c>
      <c r="AO38">
        <v>18</v>
      </c>
      <c r="AP38">
        <v>96</v>
      </c>
      <c r="AQ38">
        <v>9</v>
      </c>
      <c r="AR38">
        <v>32</v>
      </c>
      <c r="AS38">
        <v>46</v>
      </c>
      <c r="AT38" s="12">
        <v>34</v>
      </c>
    </row>
    <row r="39" spans="1:46" s="14" customFormat="1" x14ac:dyDescent="0.2">
      <c r="A39" s="14">
        <v>43</v>
      </c>
      <c r="B39" s="14">
        <v>21</v>
      </c>
      <c r="C39" s="14">
        <v>0</v>
      </c>
      <c r="D39" s="15">
        <v>23</v>
      </c>
      <c r="E39" s="16">
        <v>18</v>
      </c>
      <c r="F39" s="22">
        <v>23</v>
      </c>
      <c r="G39" s="17">
        <v>30</v>
      </c>
      <c r="H39">
        <v>3</v>
      </c>
      <c r="I39">
        <v>4</v>
      </c>
      <c r="J39" s="44">
        <v>1</v>
      </c>
      <c r="K39" s="44">
        <v>1</v>
      </c>
      <c r="L39">
        <v>3</v>
      </c>
      <c r="M39" s="44">
        <v>2</v>
      </c>
      <c r="N39" s="44">
        <v>5</v>
      </c>
      <c r="O39">
        <v>4</v>
      </c>
      <c r="P39">
        <v>5</v>
      </c>
      <c r="Q39">
        <v>4</v>
      </c>
      <c r="R39">
        <v>17</v>
      </c>
      <c r="S39">
        <v>21</v>
      </c>
      <c r="T39">
        <v>11</v>
      </c>
      <c r="U39">
        <v>14</v>
      </c>
      <c r="V39">
        <v>36</v>
      </c>
      <c r="W39">
        <v>99</v>
      </c>
      <c r="X39" t="s">
        <v>146</v>
      </c>
      <c r="Y39">
        <v>21</v>
      </c>
      <c r="Z39">
        <v>0</v>
      </c>
      <c r="AA39">
        <v>2</v>
      </c>
      <c r="AB39">
        <v>2</v>
      </c>
      <c r="AC39">
        <v>3</v>
      </c>
      <c r="AD39">
        <v>1</v>
      </c>
      <c r="AE39">
        <v>2</v>
      </c>
      <c r="AF39">
        <v>4</v>
      </c>
      <c r="AG39">
        <v>4</v>
      </c>
      <c r="AH39">
        <v>5</v>
      </c>
      <c r="AI39">
        <v>5.5</v>
      </c>
      <c r="AJ39">
        <v>4</v>
      </c>
      <c r="AK39">
        <v>25</v>
      </c>
      <c r="AL39">
        <v>25</v>
      </c>
      <c r="AM39">
        <v>31</v>
      </c>
      <c r="AN39">
        <v>20</v>
      </c>
      <c r="AO39">
        <v>27</v>
      </c>
      <c r="AP39">
        <v>128</v>
      </c>
      <c r="AQ39">
        <v>4</v>
      </c>
      <c r="AR39">
        <v>30</v>
      </c>
      <c r="AS39">
        <v>48</v>
      </c>
      <c r="AT39" s="56">
        <v>22</v>
      </c>
    </row>
    <row r="40" spans="1:46" x14ac:dyDescent="0.2">
      <c r="A40">
        <v>44</v>
      </c>
      <c r="B40">
        <v>22</v>
      </c>
      <c r="C40">
        <v>1</v>
      </c>
      <c r="D40" s="3">
        <v>7</v>
      </c>
      <c r="E40" s="3">
        <v>59</v>
      </c>
      <c r="F40" s="3">
        <v>61</v>
      </c>
      <c r="G40" s="3">
        <v>24</v>
      </c>
      <c r="H40">
        <v>2</v>
      </c>
      <c r="I40">
        <v>3</v>
      </c>
      <c r="J40" s="44">
        <v>2</v>
      </c>
      <c r="K40" s="44">
        <v>5</v>
      </c>
      <c r="L40">
        <v>3</v>
      </c>
      <c r="M40" s="44">
        <v>5</v>
      </c>
      <c r="N40" s="44">
        <v>3</v>
      </c>
      <c r="O40">
        <v>4</v>
      </c>
      <c r="P40">
        <v>5</v>
      </c>
      <c r="Q40">
        <v>3</v>
      </c>
      <c r="R40">
        <v>19</v>
      </c>
      <c r="S40">
        <v>20</v>
      </c>
      <c r="T40">
        <v>21</v>
      </c>
      <c r="U40">
        <v>11</v>
      </c>
      <c r="V40">
        <v>32</v>
      </c>
      <c r="W40">
        <v>103</v>
      </c>
      <c r="X40" t="s">
        <v>147</v>
      </c>
      <c r="Y40">
        <v>22</v>
      </c>
      <c r="Z40" s="4">
        <v>1</v>
      </c>
      <c r="AA40">
        <v>2</v>
      </c>
      <c r="AB40">
        <v>2</v>
      </c>
      <c r="AC40">
        <v>3</v>
      </c>
      <c r="AD40">
        <v>2</v>
      </c>
      <c r="AE40">
        <v>2</v>
      </c>
      <c r="AF40">
        <v>5</v>
      </c>
      <c r="AG40">
        <v>4</v>
      </c>
      <c r="AH40">
        <v>4.4000000000000004</v>
      </c>
      <c r="AI40">
        <v>4.5</v>
      </c>
      <c r="AJ40">
        <v>3.75</v>
      </c>
      <c r="AK40">
        <v>23</v>
      </c>
      <c r="AL40">
        <v>32</v>
      </c>
      <c r="AM40">
        <v>24</v>
      </c>
      <c r="AN40">
        <v>25</v>
      </c>
      <c r="AO40">
        <v>31</v>
      </c>
      <c r="AP40">
        <v>135</v>
      </c>
      <c r="AQ40">
        <v>0</v>
      </c>
      <c r="AR40">
        <v>23</v>
      </c>
      <c r="AS40">
        <v>26</v>
      </c>
      <c r="AT40" s="56">
        <v>14</v>
      </c>
    </row>
    <row r="41" spans="1:46" x14ac:dyDescent="0.2">
      <c r="A41">
        <v>46</v>
      </c>
      <c r="B41">
        <v>21</v>
      </c>
      <c r="C41">
        <v>0</v>
      </c>
      <c r="D41" s="1">
        <v>14</v>
      </c>
      <c r="E41" s="3">
        <v>39</v>
      </c>
      <c r="F41" s="3">
        <v>40</v>
      </c>
      <c r="G41" s="3">
        <v>22</v>
      </c>
      <c r="H41">
        <v>1</v>
      </c>
      <c r="I41">
        <v>3</v>
      </c>
      <c r="J41" s="44">
        <v>2</v>
      </c>
      <c r="K41" s="44">
        <v>4</v>
      </c>
      <c r="L41">
        <v>2</v>
      </c>
      <c r="M41" s="44">
        <v>4</v>
      </c>
      <c r="N41" s="44">
        <v>3</v>
      </c>
      <c r="O41">
        <v>3</v>
      </c>
      <c r="P41">
        <v>5</v>
      </c>
      <c r="Q41">
        <v>3</v>
      </c>
      <c r="R41">
        <v>12</v>
      </c>
      <c r="S41">
        <v>12</v>
      </c>
      <c r="T41">
        <v>22</v>
      </c>
      <c r="U41">
        <v>18</v>
      </c>
      <c r="V41">
        <v>33</v>
      </c>
      <c r="W41">
        <v>97</v>
      </c>
      <c r="X41" t="s">
        <v>148</v>
      </c>
      <c r="Y41">
        <v>22</v>
      </c>
      <c r="Z41">
        <v>0</v>
      </c>
      <c r="AA41">
        <v>2</v>
      </c>
      <c r="AB41">
        <v>2</v>
      </c>
      <c r="AC41">
        <v>4</v>
      </c>
      <c r="AD41">
        <v>2</v>
      </c>
      <c r="AE41">
        <v>2</v>
      </c>
      <c r="AF41">
        <v>5</v>
      </c>
      <c r="AG41">
        <v>4</v>
      </c>
      <c r="AH41">
        <v>4.5</v>
      </c>
      <c r="AI41">
        <v>5.5</v>
      </c>
      <c r="AJ41">
        <v>3.5</v>
      </c>
      <c r="AK41">
        <v>14</v>
      </c>
      <c r="AL41">
        <v>21</v>
      </c>
      <c r="AM41">
        <v>33</v>
      </c>
      <c r="AN41">
        <v>11</v>
      </c>
      <c r="AO41">
        <v>34</v>
      </c>
      <c r="AP41">
        <v>113</v>
      </c>
      <c r="AQ41">
        <v>4</v>
      </c>
      <c r="AR41">
        <v>24</v>
      </c>
      <c r="AS41">
        <v>38</v>
      </c>
      <c r="AT41" s="56">
        <v>23</v>
      </c>
    </row>
    <row r="42" spans="1:46" s="14" customFormat="1" x14ac:dyDescent="0.2">
      <c r="A42" s="14">
        <v>47</v>
      </c>
      <c r="B42" s="14">
        <v>20</v>
      </c>
      <c r="C42" s="14">
        <v>0</v>
      </c>
      <c r="D42" s="21">
        <v>33</v>
      </c>
      <c r="E42" s="16">
        <v>35</v>
      </c>
      <c r="F42" s="16">
        <v>39</v>
      </c>
      <c r="G42" s="17">
        <v>34</v>
      </c>
      <c r="H42">
        <v>2</v>
      </c>
      <c r="I42">
        <v>2</v>
      </c>
      <c r="J42" s="44">
        <v>1</v>
      </c>
      <c r="K42" s="44">
        <v>1</v>
      </c>
      <c r="L42">
        <v>1</v>
      </c>
      <c r="M42" s="44">
        <v>2</v>
      </c>
      <c r="N42" s="44">
        <v>5</v>
      </c>
      <c r="O42">
        <v>5</v>
      </c>
      <c r="P42">
        <v>5</v>
      </c>
      <c r="Q42">
        <v>5</v>
      </c>
      <c r="R42">
        <v>17</v>
      </c>
      <c r="S42">
        <v>19</v>
      </c>
      <c r="T42">
        <v>18</v>
      </c>
      <c r="U42">
        <v>14</v>
      </c>
      <c r="V42">
        <v>36</v>
      </c>
      <c r="W42">
        <v>104</v>
      </c>
      <c r="X42" t="s">
        <v>149</v>
      </c>
      <c r="Y42">
        <v>21</v>
      </c>
      <c r="Z42">
        <v>0</v>
      </c>
      <c r="AA42">
        <v>4</v>
      </c>
      <c r="AB42">
        <v>1</v>
      </c>
      <c r="AC42">
        <v>3</v>
      </c>
      <c r="AD42">
        <v>2</v>
      </c>
      <c r="AE42">
        <v>4</v>
      </c>
      <c r="AF42">
        <v>5</v>
      </c>
      <c r="AG42">
        <v>4</v>
      </c>
      <c r="AH42">
        <v>4.75</v>
      </c>
      <c r="AI42">
        <v>6</v>
      </c>
      <c r="AJ42">
        <v>4</v>
      </c>
      <c r="AK42">
        <v>23</v>
      </c>
      <c r="AL42">
        <v>36</v>
      </c>
      <c r="AM42">
        <v>28</v>
      </c>
      <c r="AN42">
        <v>17</v>
      </c>
      <c r="AO42">
        <v>24</v>
      </c>
      <c r="AP42">
        <v>128</v>
      </c>
      <c r="AQ42">
        <v>6</v>
      </c>
      <c r="AR42">
        <v>37</v>
      </c>
      <c r="AS42">
        <v>35</v>
      </c>
      <c r="AT42" s="56">
        <v>21</v>
      </c>
    </row>
    <row r="43" spans="1:46" x14ac:dyDescent="0.2">
      <c r="A43">
        <v>48</v>
      </c>
      <c r="B43">
        <v>21</v>
      </c>
      <c r="C43">
        <v>1</v>
      </c>
      <c r="D43" s="3">
        <v>2</v>
      </c>
      <c r="E43" s="3">
        <v>63</v>
      </c>
      <c r="F43" s="3">
        <v>64</v>
      </c>
      <c r="G43" s="3">
        <v>18</v>
      </c>
      <c r="H43">
        <v>2</v>
      </c>
      <c r="I43">
        <v>3</v>
      </c>
      <c r="J43" s="44">
        <v>3</v>
      </c>
      <c r="K43" s="44">
        <v>5</v>
      </c>
      <c r="L43">
        <v>2</v>
      </c>
      <c r="M43" s="44">
        <v>5</v>
      </c>
      <c r="N43" s="44">
        <v>1</v>
      </c>
      <c r="O43">
        <v>4</v>
      </c>
      <c r="P43">
        <v>5</v>
      </c>
      <c r="Q43">
        <v>3</v>
      </c>
      <c r="R43">
        <v>18</v>
      </c>
      <c r="S43">
        <v>13</v>
      </c>
      <c r="T43">
        <v>19</v>
      </c>
      <c r="U43">
        <v>16</v>
      </c>
      <c r="V43">
        <v>33</v>
      </c>
      <c r="W43">
        <v>99</v>
      </c>
      <c r="X43" t="s">
        <v>150</v>
      </c>
      <c r="Y43">
        <v>20</v>
      </c>
      <c r="Z43">
        <v>1</v>
      </c>
      <c r="AA43">
        <v>2</v>
      </c>
      <c r="AB43">
        <v>2</v>
      </c>
      <c r="AC43">
        <v>4</v>
      </c>
      <c r="AD43">
        <v>2</v>
      </c>
      <c r="AE43">
        <v>3</v>
      </c>
      <c r="AF43">
        <v>4</v>
      </c>
      <c r="AG43">
        <v>3</v>
      </c>
      <c r="AH43">
        <v>4.5</v>
      </c>
      <c r="AI43">
        <v>5.25</v>
      </c>
      <c r="AJ43">
        <v>3</v>
      </c>
      <c r="AK43">
        <v>18</v>
      </c>
      <c r="AL43">
        <v>27</v>
      </c>
      <c r="AM43">
        <v>17</v>
      </c>
      <c r="AN43">
        <v>12</v>
      </c>
      <c r="AO43">
        <v>20</v>
      </c>
      <c r="AP43">
        <v>94</v>
      </c>
      <c r="AQ43">
        <v>14</v>
      </c>
      <c r="AR43" s="51">
        <v>56</v>
      </c>
      <c r="AS43" s="9">
        <v>56</v>
      </c>
      <c r="AT43" s="12">
        <v>30</v>
      </c>
    </row>
    <row r="44" spans="1:46" x14ac:dyDescent="0.2">
      <c r="A44">
        <v>49</v>
      </c>
      <c r="B44">
        <v>21</v>
      </c>
      <c r="C44">
        <v>0</v>
      </c>
      <c r="D44" s="4">
        <v>21</v>
      </c>
      <c r="E44" s="6">
        <v>31</v>
      </c>
      <c r="F44" s="6">
        <v>36</v>
      </c>
      <c r="G44" s="10">
        <v>35</v>
      </c>
      <c r="H44">
        <v>1</v>
      </c>
      <c r="I44">
        <v>2</v>
      </c>
      <c r="J44" s="44">
        <v>1</v>
      </c>
      <c r="K44" s="44">
        <v>1</v>
      </c>
      <c r="L44">
        <v>2</v>
      </c>
      <c r="M44" s="44">
        <v>3</v>
      </c>
      <c r="N44" s="44">
        <v>5</v>
      </c>
      <c r="O44">
        <v>4.7</v>
      </c>
      <c r="P44">
        <v>5</v>
      </c>
      <c r="Q44">
        <v>4</v>
      </c>
      <c r="R44">
        <v>10</v>
      </c>
      <c r="S44">
        <v>17</v>
      </c>
      <c r="T44">
        <v>11</v>
      </c>
      <c r="U44">
        <v>19</v>
      </c>
      <c r="V44">
        <v>38</v>
      </c>
      <c r="W44">
        <v>95</v>
      </c>
      <c r="X44" t="s">
        <v>151</v>
      </c>
      <c r="Y44">
        <v>20</v>
      </c>
      <c r="Z44">
        <v>0</v>
      </c>
      <c r="AA44">
        <v>2</v>
      </c>
      <c r="AB44">
        <v>2</v>
      </c>
      <c r="AC44">
        <v>3</v>
      </c>
      <c r="AD44">
        <v>1</v>
      </c>
      <c r="AE44">
        <v>3</v>
      </c>
      <c r="AF44">
        <v>3</v>
      </c>
      <c r="AG44">
        <v>4</v>
      </c>
      <c r="AH44">
        <v>4.5</v>
      </c>
      <c r="AI44">
        <v>6</v>
      </c>
      <c r="AJ44">
        <v>3.5</v>
      </c>
      <c r="AK44">
        <v>21</v>
      </c>
      <c r="AL44">
        <v>13</v>
      </c>
      <c r="AM44">
        <v>12</v>
      </c>
      <c r="AN44">
        <v>12</v>
      </c>
      <c r="AO44">
        <v>31</v>
      </c>
      <c r="AP44">
        <v>89</v>
      </c>
      <c r="AQ44">
        <v>8</v>
      </c>
      <c r="AR44" s="51">
        <v>56</v>
      </c>
      <c r="AS44" s="9">
        <v>58</v>
      </c>
      <c r="AT44" s="57">
        <v>27</v>
      </c>
    </row>
    <row r="45" spans="1:46" x14ac:dyDescent="0.2">
      <c r="A45">
        <v>51</v>
      </c>
      <c r="B45">
        <v>21</v>
      </c>
      <c r="C45">
        <v>0</v>
      </c>
      <c r="D45" s="1">
        <v>13</v>
      </c>
      <c r="E45" s="3">
        <v>41</v>
      </c>
      <c r="F45" s="3">
        <v>45</v>
      </c>
      <c r="G45" s="3">
        <v>26</v>
      </c>
      <c r="H45">
        <v>3</v>
      </c>
      <c r="I45">
        <v>1</v>
      </c>
      <c r="J45" s="44">
        <v>2</v>
      </c>
      <c r="K45" s="44">
        <v>4</v>
      </c>
      <c r="L45">
        <v>2</v>
      </c>
      <c r="M45" s="44">
        <v>5</v>
      </c>
      <c r="N45" s="44">
        <v>4</v>
      </c>
      <c r="O45">
        <v>5</v>
      </c>
      <c r="P45">
        <v>5</v>
      </c>
      <c r="Q45">
        <v>5</v>
      </c>
      <c r="R45">
        <v>13</v>
      </c>
      <c r="S45">
        <v>21</v>
      </c>
      <c r="T45">
        <v>16</v>
      </c>
      <c r="U45">
        <v>13</v>
      </c>
      <c r="V45">
        <v>33</v>
      </c>
      <c r="W45">
        <v>96</v>
      </c>
      <c r="X45" t="s">
        <v>152</v>
      </c>
      <c r="Y45">
        <v>20</v>
      </c>
      <c r="Z45">
        <v>1</v>
      </c>
      <c r="AA45">
        <v>2</v>
      </c>
      <c r="AB45">
        <v>3</v>
      </c>
      <c r="AC45">
        <v>4</v>
      </c>
      <c r="AD45">
        <v>1</v>
      </c>
      <c r="AE45">
        <v>3</v>
      </c>
      <c r="AF45">
        <v>5</v>
      </c>
      <c r="AG45">
        <v>3</v>
      </c>
      <c r="AI45">
        <v>5.75</v>
      </c>
      <c r="AJ45">
        <v>3.25</v>
      </c>
      <c r="AK45">
        <v>21</v>
      </c>
      <c r="AL45">
        <v>30</v>
      </c>
      <c r="AM45">
        <v>26</v>
      </c>
      <c r="AN45">
        <v>22</v>
      </c>
      <c r="AO45">
        <v>38</v>
      </c>
      <c r="AP45">
        <v>137</v>
      </c>
      <c r="AQ45">
        <v>3</v>
      </c>
      <c r="AR45">
        <v>27</v>
      </c>
      <c r="AS45">
        <v>34</v>
      </c>
      <c r="AT45" s="56">
        <v>19</v>
      </c>
    </row>
    <row r="46" spans="1:46" x14ac:dyDescent="0.2">
      <c r="A46">
        <v>52</v>
      </c>
      <c r="B46">
        <v>21</v>
      </c>
      <c r="C46">
        <v>0</v>
      </c>
      <c r="D46" s="1">
        <v>15</v>
      </c>
      <c r="E46" s="1">
        <v>26</v>
      </c>
      <c r="F46" s="1">
        <v>27</v>
      </c>
      <c r="G46" s="3">
        <v>33</v>
      </c>
      <c r="H46">
        <v>1</v>
      </c>
      <c r="I46">
        <v>4</v>
      </c>
      <c r="J46" s="44">
        <v>1</v>
      </c>
      <c r="K46" s="44">
        <v>2</v>
      </c>
      <c r="L46">
        <v>1</v>
      </c>
      <c r="M46" s="44">
        <v>2</v>
      </c>
      <c r="N46" s="44">
        <v>5</v>
      </c>
      <c r="O46">
        <v>5</v>
      </c>
      <c r="P46">
        <v>5</v>
      </c>
      <c r="Q46">
        <v>4</v>
      </c>
      <c r="R46">
        <v>15</v>
      </c>
      <c r="S46">
        <v>15</v>
      </c>
      <c r="T46">
        <v>11</v>
      </c>
      <c r="U46">
        <v>14</v>
      </c>
      <c r="V46">
        <v>40</v>
      </c>
      <c r="W46">
        <v>95</v>
      </c>
      <c r="X46" t="s">
        <v>153</v>
      </c>
      <c r="Y46">
        <v>25</v>
      </c>
      <c r="Z46">
        <v>0</v>
      </c>
      <c r="AA46">
        <v>3</v>
      </c>
      <c r="AB46">
        <v>2</v>
      </c>
      <c r="AC46">
        <v>3</v>
      </c>
      <c r="AD46">
        <v>1</v>
      </c>
      <c r="AE46">
        <v>4</v>
      </c>
      <c r="AF46">
        <v>5</v>
      </c>
      <c r="AG46">
        <v>3</v>
      </c>
      <c r="AH46">
        <v>4</v>
      </c>
      <c r="AI46">
        <v>4.75</v>
      </c>
      <c r="AJ46">
        <v>3</v>
      </c>
      <c r="AK46">
        <v>23</v>
      </c>
      <c r="AL46">
        <v>32</v>
      </c>
      <c r="AM46">
        <v>24</v>
      </c>
      <c r="AN46">
        <v>17</v>
      </c>
      <c r="AO46">
        <v>22</v>
      </c>
      <c r="AP46">
        <v>118</v>
      </c>
      <c r="AQ46">
        <v>2</v>
      </c>
      <c r="AR46">
        <v>21</v>
      </c>
      <c r="AS46">
        <v>34</v>
      </c>
      <c r="AT46" s="12">
        <v>31</v>
      </c>
    </row>
    <row r="47" spans="1:46" x14ac:dyDescent="0.2">
      <c r="A47">
        <v>53</v>
      </c>
      <c r="B47">
        <v>20</v>
      </c>
      <c r="C47">
        <v>0</v>
      </c>
      <c r="D47" s="1">
        <v>6</v>
      </c>
      <c r="E47" s="3">
        <v>39</v>
      </c>
      <c r="F47" s="3">
        <v>42</v>
      </c>
      <c r="G47" s="3">
        <v>36</v>
      </c>
      <c r="H47">
        <v>1</v>
      </c>
      <c r="I47">
        <v>3</v>
      </c>
      <c r="J47" s="44">
        <v>3</v>
      </c>
      <c r="K47" s="44">
        <v>4</v>
      </c>
      <c r="L47">
        <v>3</v>
      </c>
      <c r="M47" s="44">
        <v>5</v>
      </c>
      <c r="N47" s="44">
        <v>5</v>
      </c>
      <c r="O47">
        <v>5</v>
      </c>
      <c r="P47">
        <v>5</v>
      </c>
      <c r="Q47">
        <v>5</v>
      </c>
      <c r="R47">
        <v>14</v>
      </c>
      <c r="S47">
        <v>21</v>
      </c>
      <c r="T47">
        <v>16</v>
      </c>
      <c r="U47">
        <v>14</v>
      </c>
      <c r="V47">
        <v>31</v>
      </c>
      <c r="W47">
        <v>96</v>
      </c>
      <c r="X47" s="40" t="s">
        <v>154</v>
      </c>
      <c r="Y47">
        <v>26</v>
      </c>
      <c r="Z47">
        <v>0</v>
      </c>
      <c r="AA47">
        <v>3</v>
      </c>
      <c r="AB47">
        <v>3</v>
      </c>
      <c r="AC47">
        <v>4</v>
      </c>
      <c r="AD47">
        <v>1</v>
      </c>
      <c r="AE47">
        <v>5</v>
      </c>
      <c r="AF47">
        <v>5</v>
      </c>
      <c r="AG47">
        <v>3</v>
      </c>
      <c r="AH47">
        <v>4.5</v>
      </c>
      <c r="AI47">
        <v>5.5</v>
      </c>
      <c r="AJ47">
        <v>4.25</v>
      </c>
      <c r="AK47">
        <v>24</v>
      </c>
      <c r="AL47">
        <v>36</v>
      </c>
      <c r="AM47">
        <v>17</v>
      </c>
      <c r="AN47">
        <v>11</v>
      </c>
      <c r="AO47">
        <v>18</v>
      </c>
      <c r="AP47">
        <v>106</v>
      </c>
      <c r="AQ47" s="5">
        <v>21</v>
      </c>
      <c r="AR47" s="51">
        <v>57</v>
      </c>
      <c r="AS47" s="9">
        <v>59</v>
      </c>
      <c r="AT47" s="12">
        <v>39</v>
      </c>
    </row>
    <row r="48" spans="1:46" x14ac:dyDescent="0.2">
      <c r="A48">
        <v>54</v>
      </c>
      <c r="B48">
        <v>21</v>
      </c>
      <c r="C48">
        <v>0</v>
      </c>
      <c r="D48" s="1">
        <v>13</v>
      </c>
      <c r="E48" s="3">
        <v>35</v>
      </c>
      <c r="F48" s="3">
        <v>39</v>
      </c>
      <c r="G48" s="3">
        <v>26</v>
      </c>
      <c r="H48">
        <v>1</v>
      </c>
      <c r="I48">
        <v>4</v>
      </c>
      <c r="J48" s="44">
        <v>2</v>
      </c>
      <c r="K48" s="44">
        <v>2</v>
      </c>
      <c r="L48">
        <v>2</v>
      </c>
      <c r="M48" s="44">
        <v>3</v>
      </c>
      <c r="N48" s="44">
        <v>4</v>
      </c>
      <c r="O48">
        <v>5</v>
      </c>
      <c r="P48">
        <v>5</v>
      </c>
      <c r="Q48">
        <v>5</v>
      </c>
      <c r="R48">
        <v>17</v>
      </c>
      <c r="S48">
        <v>20</v>
      </c>
      <c r="T48">
        <v>16</v>
      </c>
      <c r="U48">
        <v>17</v>
      </c>
      <c r="V48">
        <v>36</v>
      </c>
      <c r="W48">
        <v>106</v>
      </c>
      <c r="X48" s="40" t="s">
        <v>155</v>
      </c>
      <c r="Y48">
        <v>20</v>
      </c>
      <c r="Z48">
        <v>0</v>
      </c>
      <c r="AA48">
        <v>2</v>
      </c>
      <c r="AB48">
        <v>2</v>
      </c>
      <c r="AC48">
        <v>4</v>
      </c>
      <c r="AD48">
        <v>2</v>
      </c>
      <c r="AE48">
        <v>5</v>
      </c>
      <c r="AF48">
        <v>5</v>
      </c>
      <c r="AG48">
        <v>4</v>
      </c>
      <c r="AH48">
        <v>4.5</v>
      </c>
      <c r="AI48">
        <v>5.5</v>
      </c>
      <c r="AJ48">
        <v>1.5</v>
      </c>
      <c r="AK48">
        <v>29</v>
      </c>
      <c r="AL48">
        <v>20</v>
      </c>
      <c r="AM48">
        <v>22</v>
      </c>
      <c r="AN48">
        <v>12</v>
      </c>
      <c r="AO48">
        <v>27</v>
      </c>
      <c r="AP48">
        <v>110</v>
      </c>
      <c r="AQ48" s="5">
        <v>25</v>
      </c>
      <c r="AR48" s="51">
        <v>62</v>
      </c>
      <c r="AS48" s="9">
        <v>60</v>
      </c>
      <c r="AT48" s="12">
        <v>39</v>
      </c>
    </row>
    <row r="49" spans="1:46" x14ac:dyDescent="0.2">
      <c r="A49">
        <v>55</v>
      </c>
      <c r="B49">
        <v>21</v>
      </c>
      <c r="C49">
        <v>0</v>
      </c>
      <c r="D49" s="1">
        <v>14</v>
      </c>
      <c r="E49" s="3">
        <v>41</v>
      </c>
      <c r="F49" s="6">
        <v>46</v>
      </c>
      <c r="G49" s="10">
        <v>30</v>
      </c>
      <c r="H49">
        <v>3</v>
      </c>
      <c r="I49">
        <v>2</v>
      </c>
      <c r="J49" s="44">
        <v>2</v>
      </c>
      <c r="K49" s="44">
        <v>4</v>
      </c>
      <c r="L49">
        <v>2</v>
      </c>
      <c r="M49" s="44">
        <v>5</v>
      </c>
      <c r="N49" s="44">
        <v>5</v>
      </c>
      <c r="O49">
        <v>5</v>
      </c>
      <c r="P49">
        <v>5</v>
      </c>
      <c r="Q49">
        <v>5</v>
      </c>
      <c r="R49">
        <v>14</v>
      </c>
      <c r="S49">
        <v>11</v>
      </c>
      <c r="T49">
        <v>12</v>
      </c>
      <c r="U49">
        <v>24</v>
      </c>
      <c r="V49">
        <v>34</v>
      </c>
      <c r="W49">
        <v>95</v>
      </c>
      <c r="X49" t="s">
        <v>156</v>
      </c>
      <c r="Y49">
        <v>21</v>
      </c>
      <c r="Z49">
        <v>0</v>
      </c>
      <c r="AA49">
        <v>2</v>
      </c>
      <c r="AB49">
        <v>2</v>
      </c>
      <c r="AC49">
        <v>4</v>
      </c>
      <c r="AD49">
        <v>2</v>
      </c>
      <c r="AE49">
        <v>3</v>
      </c>
      <c r="AF49">
        <v>5</v>
      </c>
      <c r="AG49">
        <v>4</v>
      </c>
      <c r="AH49">
        <v>4.75</v>
      </c>
      <c r="AI49">
        <v>5.5</v>
      </c>
      <c r="AJ49">
        <v>3.75</v>
      </c>
      <c r="AK49">
        <v>22</v>
      </c>
      <c r="AL49">
        <v>27</v>
      </c>
      <c r="AM49">
        <v>19</v>
      </c>
      <c r="AN49">
        <v>14</v>
      </c>
      <c r="AO49">
        <v>20</v>
      </c>
      <c r="AP49">
        <v>102</v>
      </c>
      <c r="AQ49">
        <v>6</v>
      </c>
      <c r="AR49">
        <v>37</v>
      </c>
      <c r="AS49">
        <v>35</v>
      </c>
      <c r="AT49" s="57">
        <v>27</v>
      </c>
    </row>
    <row r="50" spans="1:46" x14ac:dyDescent="0.2">
      <c r="A50">
        <v>56</v>
      </c>
      <c r="B50">
        <v>20</v>
      </c>
      <c r="C50">
        <v>0</v>
      </c>
      <c r="D50" s="1">
        <v>12</v>
      </c>
      <c r="E50" s="3">
        <v>34</v>
      </c>
      <c r="F50" s="3">
        <v>39</v>
      </c>
      <c r="G50" s="3">
        <v>19</v>
      </c>
      <c r="H50">
        <v>1</v>
      </c>
      <c r="I50">
        <v>3</v>
      </c>
      <c r="J50" s="44">
        <v>2</v>
      </c>
      <c r="K50" s="44">
        <v>2</v>
      </c>
      <c r="L50">
        <v>2</v>
      </c>
      <c r="M50" s="44">
        <v>3</v>
      </c>
      <c r="N50" s="44">
        <v>1</v>
      </c>
      <c r="O50">
        <v>4</v>
      </c>
      <c r="P50">
        <v>4</v>
      </c>
      <c r="Q50">
        <v>4</v>
      </c>
      <c r="R50">
        <v>18</v>
      </c>
      <c r="S50">
        <v>11</v>
      </c>
      <c r="T50">
        <v>20</v>
      </c>
      <c r="U50">
        <v>21</v>
      </c>
      <c r="V50">
        <v>29</v>
      </c>
      <c r="W50">
        <v>99</v>
      </c>
      <c r="X50" t="s">
        <v>157</v>
      </c>
      <c r="Y50">
        <v>22</v>
      </c>
      <c r="Z50">
        <v>0</v>
      </c>
      <c r="AA50">
        <v>4</v>
      </c>
      <c r="AB50">
        <v>1</v>
      </c>
      <c r="AC50">
        <v>4</v>
      </c>
      <c r="AD50">
        <v>2</v>
      </c>
      <c r="AE50">
        <v>4</v>
      </c>
      <c r="AF50">
        <v>5</v>
      </c>
      <c r="AG50">
        <v>5</v>
      </c>
      <c r="AH50">
        <v>5</v>
      </c>
      <c r="AI50">
        <v>6</v>
      </c>
      <c r="AJ50">
        <v>4.25</v>
      </c>
      <c r="AK50">
        <v>25</v>
      </c>
      <c r="AL50">
        <v>25</v>
      </c>
      <c r="AM50">
        <v>32</v>
      </c>
      <c r="AN50">
        <v>19</v>
      </c>
      <c r="AO50">
        <v>35</v>
      </c>
      <c r="AP50">
        <v>136</v>
      </c>
      <c r="AQ50">
        <v>3</v>
      </c>
      <c r="AR50">
        <v>23</v>
      </c>
      <c r="AS50">
        <v>26</v>
      </c>
      <c r="AT50" s="56">
        <v>16</v>
      </c>
    </row>
    <row r="51" spans="1:46" s="14" customFormat="1" x14ac:dyDescent="0.2">
      <c r="A51" s="14">
        <v>57</v>
      </c>
      <c r="B51" s="14">
        <v>21</v>
      </c>
      <c r="C51" s="14">
        <v>0</v>
      </c>
      <c r="D51" s="15">
        <v>19</v>
      </c>
      <c r="E51" s="16">
        <v>52</v>
      </c>
      <c r="F51" s="16">
        <v>56</v>
      </c>
      <c r="G51" s="17">
        <v>29</v>
      </c>
      <c r="H51">
        <v>2</v>
      </c>
      <c r="I51">
        <v>4</v>
      </c>
      <c r="J51" s="44">
        <v>1</v>
      </c>
      <c r="K51" s="44">
        <v>5</v>
      </c>
      <c r="L51">
        <v>3</v>
      </c>
      <c r="M51" s="44">
        <v>5</v>
      </c>
      <c r="N51" s="44">
        <v>5</v>
      </c>
      <c r="O51">
        <v>5</v>
      </c>
      <c r="P51">
        <v>5</v>
      </c>
      <c r="Q51">
        <v>5</v>
      </c>
      <c r="R51">
        <v>20</v>
      </c>
      <c r="S51">
        <v>16</v>
      </c>
      <c r="T51">
        <v>21</v>
      </c>
      <c r="U51">
        <v>12</v>
      </c>
      <c r="V51">
        <v>35</v>
      </c>
      <c r="W51">
        <v>104</v>
      </c>
      <c r="X51" s="40" t="s">
        <v>158</v>
      </c>
      <c r="Y51">
        <v>20</v>
      </c>
      <c r="Z51">
        <v>0</v>
      </c>
      <c r="AA51">
        <v>1</v>
      </c>
      <c r="AB51">
        <v>1</v>
      </c>
      <c r="AC51">
        <v>4</v>
      </c>
      <c r="AD51">
        <v>2</v>
      </c>
      <c r="AE51">
        <v>3</v>
      </c>
      <c r="AF51">
        <v>4</v>
      </c>
      <c r="AG51">
        <v>4</v>
      </c>
      <c r="AH51">
        <v>5</v>
      </c>
      <c r="AI51">
        <v>5.75</v>
      </c>
      <c r="AJ51">
        <v>4.75</v>
      </c>
      <c r="AK51">
        <v>21</v>
      </c>
      <c r="AL51">
        <v>27</v>
      </c>
      <c r="AM51">
        <v>32</v>
      </c>
      <c r="AN51">
        <v>17</v>
      </c>
      <c r="AO51">
        <v>32</v>
      </c>
      <c r="AP51">
        <v>109</v>
      </c>
      <c r="AQ51">
        <v>1</v>
      </c>
      <c r="AR51">
        <v>22</v>
      </c>
      <c r="AS51">
        <v>31</v>
      </c>
      <c r="AT51" s="36">
        <v>29</v>
      </c>
    </row>
    <row r="52" spans="1:46" s="14" customFormat="1" x14ac:dyDescent="0.2">
      <c r="A52" s="14">
        <v>59</v>
      </c>
      <c r="B52" s="14">
        <v>23</v>
      </c>
      <c r="C52" s="14">
        <v>0</v>
      </c>
      <c r="D52" s="15">
        <v>26</v>
      </c>
      <c r="E52" s="22">
        <v>54</v>
      </c>
      <c r="F52" s="22">
        <v>53</v>
      </c>
      <c r="G52" s="17">
        <v>31</v>
      </c>
      <c r="H52">
        <v>5</v>
      </c>
      <c r="I52">
        <v>3</v>
      </c>
      <c r="J52" s="44">
        <v>1</v>
      </c>
      <c r="K52" s="44">
        <v>5</v>
      </c>
      <c r="L52">
        <v>2</v>
      </c>
      <c r="M52" s="44">
        <v>5</v>
      </c>
      <c r="N52" s="44">
        <v>5</v>
      </c>
      <c r="O52">
        <v>4.25</v>
      </c>
      <c r="P52">
        <v>5</v>
      </c>
      <c r="Q52">
        <v>4</v>
      </c>
      <c r="R52">
        <v>20</v>
      </c>
      <c r="S52">
        <v>12</v>
      </c>
      <c r="T52">
        <v>19</v>
      </c>
      <c r="U52">
        <v>21</v>
      </c>
      <c r="V52">
        <v>27</v>
      </c>
      <c r="W52">
        <v>99</v>
      </c>
      <c r="X52" t="s">
        <v>159</v>
      </c>
      <c r="Y52">
        <v>23</v>
      </c>
      <c r="Z52">
        <v>1</v>
      </c>
      <c r="AA52">
        <v>2</v>
      </c>
      <c r="AB52">
        <v>2</v>
      </c>
      <c r="AC52">
        <v>3</v>
      </c>
      <c r="AD52">
        <v>2</v>
      </c>
      <c r="AE52">
        <v>3</v>
      </c>
      <c r="AF52">
        <v>5</v>
      </c>
      <c r="AG52">
        <v>3</v>
      </c>
      <c r="AH52">
        <v>4.5</v>
      </c>
      <c r="AI52">
        <v>5.25</v>
      </c>
      <c r="AJ52">
        <v>3</v>
      </c>
      <c r="AK52">
        <v>17</v>
      </c>
      <c r="AL52">
        <v>26</v>
      </c>
      <c r="AM52">
        <v>18</v>
      </c>
      <c r="AN52">
        <v>12</v>
      </c>
      <c r="AO52">
        <v>18</v>
      </c>
      <c r="AP52">
        <v>91</v>
      </c>
      <c r="AQ52" s="5">
        <v>21</v>
      </c>
      <c r="AR52" s="51">
        <v>57</v>
      </c>
      <c r="AS52" s="9">
        <v>58</v>
      </c>
      <c r="AT52" s="57">
        <v>27</v>
      </c>
    </row>
    <row r="53" spans="1:46" s="14" customFormat="1" x14ac:dyDescent="0.2">
      <c r="A53" s="14">
        <v>61</v>
      </c>
      <c r="B53" s="14">
        <v>22</v>
      </c>
      <c r="C53" s="14">
        <v>0</v>
      </c>
      <c r="D53" s="15">
        <v>23</v>
      </c>
      <c r="E53" s="22">
        <v>28</v>
      </c>
      <c r="F53" s="22">
        <v>26</v>
      </c>
      <c r="G53" s="17">
        <v>28</v>
      </c>
      <c r="H53">
        <v>3</v>
      </c>
      <c r="I53">
        <v>2</v>
      </c>
      <c r="J53" s="44">
        <v>1</v>
      </c>
      <c r="K53" s="44">
        <v>1</v>
      </c>
      <c r="L53">
        <v>3</v>
      </c>
      <c r="M53" s="44">
        <v>2</v>
      </c>
      <c r="N53" s="44">
        <v>4</v>
      </c>
      <c r="O53">
        <v>5</v>
      </c>
      <c r="P53">
        <v>5</v>
      </c>
      <c r="Q53">
        <v>5</v>
      </c>
      <c r="R53">
        <v>15</v>
      </c>
      <c r="S53">
        <v>12</v>
      </c>
      <c r="T53">
        <v>21</v>
      </c>
      <c r="U53">
        <v>12</v>
      </c>
      <c r="V53">
        <v>37</v>
      </c>
      <c r="W53">
        <v>97</v>
      </c>
      <c r="X53" s="40" t="s">
        <v>160</v>
      </c>
      <c r="Y53">
        <v>20</v>
      </c>
      <c r="Z53">
        <v>0</v>
      </c>
      <c r="AA53">
        <v>4</v>
      </c>
      <c r="AB53">
        <v>2</v>
      </c>
      <c r="AC53">
        <v>3</v>
      </c>
      <c r="AD53">
        <v>3</v>
      </c>
      <c r="AE53">
        <v>3</v>
      </c>
      <c r="AF53">
        <v>4</v>
      </c>
      <c r="AG53">
        <v>4</v>
      </c>
      <c r="AH53">
        <v>5</v>
      </c>
      <c r="AI53">
        <v>6</v>
      </c>
      <c r="AJ53">
        <v>4</v>
      </c>
      <c r="AK53">
        <v>21</v>
      </c>
      <c r="AL53">
        <v>23</v>
      </c>
      <c r="AM53">
        <v>16</v>
      </c>
      <c r="AN53">
        <v>14</v>
      </c>
      <c r="AO53">
        <v>13</v>
      </c>
      <c r="AP53">
        <v>87</v>
      </c>
      <c r="AQ53">
        <v>12</v>
      </c>
      <c r="AR53">
        <v>28</v>
      </c>
      <c r="AS53">
        <v>55</v>
      </c>
      <c r="AT53" s="12">
        <v>32</v>
      </c>
    </row>
    <row r="54" spans="1:46" x14ac:dyDescent="0.2">
      <c r="A54">
        <v>63</v>
      </c>
      <c r="B54">
        <v>20</v>
      </c>
      <c r="C54">
        <v>1</v>
      </c>
      <c r="D54">
        <v>8</v>
      </c>
      <c r="E54">
        <v>67</v>
      </c>
      <c r="F54">
        <v>65</v>
      </c>
      <c r="G54" s="13">
        <v>24</v>
      </c>
      <c r="H54">
        <v>1</v>
      </c>
      <c r="I54">
        <v>4</v>
      </c>
      <c r="J54" s="44">
        <v>4</v>
      </c>
      <c r="K54" s="44">
        <v>5</v>
      </c>
      <c r="L54">
        <v>2</v>
      </c>
      <c r="M54" s="44">
        <v>5</v>
      </c>
      <c r="N54" s="44">
        <v>3</v>
      </c>
      <c r="O54">
        <v>5</v>
      </c>
      <c r="P54">
        <v>5</v>
      </c>
      <c r="Q54">
        <v>5</v>
      </c>
      <c r="R54">
        <v>16</v>
      </c>
      <c r="S54">
        <v>17</v>
      </c>
      <c r="T54">
        <v>14</v>
      </c>
      <c r="U54">
        <v>21</v>
      </c>
      <c r="V54">
        <v>34</v>
      </c>
      <c r="W54">
        <v>102</v>
      </c>
      <c r="X54" t="s">
        <v>161</v>
      </c>
      <c r="Y54">
        <v>20</v>
      </c>
      <c r="Z54">
        <v>0</v>
      </c>
      <c r="AA54">
        <v>2</v>
      </c>
      <c r="AB54">
        <v>2</v>
      </c>
      <c r="AC54">
        <v>3</v>
      </c>
      <c r="AD54">
        <v>3</v>
      </c>
      <c r="AE54">
        <v>3</v>
      </c>
      <c r="AF54">
        <v>5</v>
      </c>
      <c r="AG54">
        <v>4</v>
      </c>
      <c r="AH54">
        <v>5</v>
      </c>
      <c r="AI54">
        <v>5.5</v>
      </c>
      <c r="AJ54">
        <v>4</v>
      </c>
      <c r="AK54">
        <v>22</v>
      </c>
      <c r="AL54">
        <v>34</v>
      </c>
      <c r="AM54">
        <v>27</v>
      </c>
      <c r="AN54">
        <v>17</v>
      </c>
      <c r="AO54">
        <v>25</v>
      </c>
      <c r="AP54">
        <v>125</v>
      </c>
      <c r="AQ54">
        <v>4</v>
      </c>
      <c r="AR54">
        <v>28</v>
      </c>
      <c r="AS54">
        <v>43</v>
      </c>
      <c r="AT54" s="56">
        <v>25</v>
      </c>
    </row>
    <row r="55" spans="1:46" s="14" customFormat="1" x14ac:dyDescent="0.2">
      <c r="A55" s="14">
        <v>65</v>
      </c>
      <c r="B55" s="14">
        <v>21</v>
      </c>
      <c r="C55" s="14">
        <v>0</v>
      </c>
      <c r="D55" s="15">
        <v>24</v>
      </c>
      <c r="E55" s="22">
        <v>39</v>
      </c>
      <c r="F55" s="22">
        <v>41</v>
      </c>
      <c r="G55" s="17">
        <v>29</v>
      </c>
      <c r="H55">
        <v>1</v>
      </c>
      <c r="I55">
        <v>2</v>
      </c>
      <c r="J55" s="44">
        <v>1</v>
      </c>
      <c r="K55" s="44">
        <v>4</v>
      </c>
      <c r="L55">
        <v>2</v>
      </c>
      <c r="M55" s="44">
        <v>5</v>
      </c>
      <c r="N55" s="44">
        <v>5</v>
      </c>
      <c r="O55">
        <v>5</v>
      </c>
      <c r="P55">
        <v>5</v>
      </c>
      <c r="Q55">
        <v>5</v>
      </c>
      <c r="R55">
        <v>20</v>
      </c>
      <c r="S55">
        <v>18</v>
      </c>
      <c r="T55">
        <v>12</v>
      </c>
      <c r="U55">
        <v>14</v>
      </c>
      <c r="V55">
        <v>34</v>
      </c>
      <c r="W55">
        <v>98</v>
      </c>
      <c r="X55" t="s">
        <v>162</v>
      </c>
      <c r="Y55">
        <v>22</v>
      </c>
      <c r="Z55">
        <v>0</v>
      </c>
      <c r="AA55">
        <v>2</v>
      </c>
      <c r="AB55">
        <v>2</v>
      </c>
      <c r="AC55">
        <v>4</v>
      </c>
      <c r="AD55">
        <v>2</v>
      </c>
      <c r="AE55">
        <v>3</v>
      </c>
      <c r="AF55">
        <v>5</v>
      </c>
      <c r="AG55">
        <v>4</v>
      </c>
      <c r="AH55">
        <v>5</v>
      </c>
      <c r="AI55">
        <v>6</v>
      </c>
      <c r="AJ55">
        <v>4</v>
      </c>
      <c r="AK55">
        <v>29</v>
      </c>
      <c r="AL55">
        <v>31</v>
      </c>
      <c r="AM55">
        <v>25</v>
      </c>
      <c r="AN55">
        <v>23</v>
      </c>
      <c r="AO55">
        <v>32</v>
      </c>
      <c r="AP55">
        <v>140</v>
      </c>
      <c r="AQ55">
        <v>4</v>
      </c>
      <c r="AR55">
        <v>27</v>
      </c>
      <c r="AS55">
        <v>38</v>
      </c>
      <c r="AT55" s="56">
        <v>24</v>
      </c>
    </row>
    <row r="56" spans="1:46" x14ac:dyDescent="0.2">
      <c r="A56">
        <v>66</v>
      </c>
      <c r="B56">
        <v>20</v>
      </c>
      <c r="C56">
        <v>0</v>
      </c>
      <c r="D56" s="1">
        <v>15</v>
      </c>
      <c r="E56" s="6">
        <v>57</v>
      </c>
      <c r="F56" s="6">
        <v>60</v>
      </c>
      <c r="G56" s="10">
        <v>36</v>
      </c>
      <c r="H56">
        <v>1</v>
      </c>
      <c r="I56">
        <v>3</v>
      </c>
      <c r="J56" s="44">
        <v>2</v>
      </c>
      <c r="K56" s="44">
        <v>5</v>
      </c>
      <c r="L56">
        <v>2</v>
      </c>
      <c r="M56" s="44">
        <v>5</v>
      </c>
      <c r="N56" s="44">
        <v>5</v>
      </c>
      <c r="O56">
        <v>4.8</v>
      </c>
      <c r="P56">
        <v>5</v>
      </c>
      <c r="Q56">
        <v>4</v>
      </c>
      <c r="R56">
        <v>14</v>
      </c>
      <c r="S56">
        <v>15</v>
      </c>
      <c r="T56">
        <v>14</v>
      </c>
      <c r="U56">
        <v>12</v>
      </c>
      <c r="V56">
        <v>39</v>
      </c>
      <c r="W56">
        <v>94</v>
      </c>
      <c r="X56" t="s">
        <v>163</v>
      </c>
      <c r="Y56">
        <v>21</v>
      </c>
      <c r="Z56">
        <v>0</v>
      </c>
      <c r="AA56">
        <v>1</v>
      </c>
      <c r="AB56">
        <v>2</v>
      </c>
      <c r="AC56">
        <v>4</v>
      </c>
      <c r="AD56">
        <v>2</v>
      </c>
      <c r="AE56">
        <v>2</v>
      </c>
      <c r="AF56">
        <v>5</v>
      </c>
      <c r="AG56">
        <v>3</v>
      </c>
      <c r="AH56">
        <v>5</v>
      </c>
      <c r="AI56">
        <v>6</v>
      </c>
      <c r="AJ56">
        <v>4.5</v>
      </c>
      <c r="AK56">
        <v>27</v>
      </c>
      <c r="AL56">
        <v>24</v>
      </c>
      <c r="AM56">
        <v>23</v>
      </c>
      <c r="AN56">
        <v>15</v>
      </c>
      <c r="AO56">
        <v>19</v>
      </c>
      <c r="AP56">
        <v>108</v>
      </c>
      <c r="AQ56">
        <v>4</v>
      </c>
      <c r="AR56">
        <v>34</v>
      </c>
      <c r="AS56">
        <v>35</v>
      </c>
      <c r="AT56" s="56">
        <v>18</v>
      </c>
    </row>
    <row r="57" spans="1:46" s="14" customFormat="1" x14ac:dyDescent="0.2">
      <c r="A57" s="14">
        <v>68</v>
      </c>
      <c r="B57" s="14">
        <v>22</v>
      </c>
      <c r="C57" s="14">
        <v>0</v>
      </c>
      <c r="D57" s="15">
        <v>47</v>
      </c>
      <c r="E57" s="22">
        <v>43</v>
      </c>
      <c r="F57" s="22">
        <v>50</v>
      </c>
      <c r="G57" s="17">
        <v>36</v>
      </c>
      <c r="H57">
        <v>3</v>
      </c>
      <c r="I57">
        <v>4</v>
      </c>
      <c r="J57" s="44">
        <v>1</v>
      </c>
      <c r="K57" s="44">
        <v>4</v>
      </c>
      <c r="L57">
        <v>3</v>
      </c>
      <c r="M57" s="44">
        <v>5</v>
      </c>
      <c r="N57" s="44">
        <v>5</v>
      </c>
      <c r="O57">
        <v>4.8</v>
      </c>
      <c r="P57">
        <v>5</v>
      </c>
      <c r="Q57">
        <v>4</v>
      </c>
      <c r="R57">
        <v>14</v>
      </c>
      <c r="S57">
        <v>19</v>
      </c>
      <c r="T57">
        <v>18</v>
      </c>
      <c r="U57">
        <v>14</v>
      </c>
      <c r="V57">
        <v>36</v>
      </c>
      <c r="W57">
        <v>101</v>
      </c>
      <c r="X57" s="40" t="s">
        <v>164</v>
      </c>
      <c r="Y57">
        <v>32</v>
      </c>
      <c r="Z57">
        <v>1</v>
      </c>
      <c r="AA57">
        <v>3</v>
      </c>
      <c r="AB57">
        <v>2</v>
      </c>
      <c r="AC57">
        <v>2</v>
      </c>
      <c r="AD57">
        <v>2</v>
      </c>
      <c r="AE57">
        <v>5</v>
      </c>
      <c r="AF57">
        <v>5</v>
      </c>
      <c r="AG57">
        <v>4</v>
      </c>
      <c r="AH57">
        <v>4.75</v>
      </c>
      <c r="AI57">
        <v>5.5</v>
      </c>
      <c r="AJ57">
        <v>2.5</v>
      </c>
      <c r="AK57">
        <v>18</v>
      </c>
      <c r="AL57">
        <v>30</v>
      </c>
      <c r="AM57">
        <v>16</v>
      </c>
      <c r="AN57">
        <v>16</v>
      </c>
      <c r="AO57">
        <v>22</v>
      </c>
      <c r="AP57">
        <v>102</v>
      </c>
      <c r="AQ57" s="5">
        <v>30</v>
      </c>
      <c r="AR57" s="51">
        <v>57</v>
      </c>
      <c r="AS57" s="9">
        <v>57</v>
      </c>
      <c r="AT57" s="12">
        <v>39</v>
      </c>
    </row>
    <row r="58" spans="1:46" s="14" customFormat="1" x14ac:dyDescent="0.2">
      <c r="A58" s="14">
        <v>69</v>
      </c>
      <c r="B58" s="14">
        <v>21</v>
      </c>
      <c r="C58" s="14">
        <v>0</v>
      </c>
      <c r="D58" s="15">
        <v>31</v>
      </c>
      <c r="E58" s="22">
        <v>62</v>
      </c>
      <c r="F58" s="22">
        <v>60</v>
      </c>
      <c r="G58" s="17">
        <v>34</v>
      </c>
      <c r="H58">
        <v>5</v>
      </c>
      <c r="I58">
        <v>3</v>
      </c>
      <c r="J58" s="44">
        <v>1</v>
      </c>
      <c r="K58" s="44">
        <v>5</v>
      </c>
      <c r="L58">
        <v>2</v>
      </c>
      <c r="M58" s="44">
        <v>5</v>
      </c>
      <c r="N58" s="44">
        <v>5</v>
      </c>
      <c r="O58">
        <v>4</v>
      </c>
      <c r="P58">
        <v>5</v>
      </c>
      <c r="Q58">
        <v>3</v>
      </c>
      <c r="R58">
        <v>16</v>
      </c>
      <c r="S58">
        <v>16</v>
      </c>
      <c r="T58">
        <v>14</v>
      </c>
      <c r="U58">
        <v>16</v>
      </c>
      <c r="V58">
        <v>28</v>
      </c>
      <c r="W58">
        <v>90</v>
      </c>
      <c r="X58" t="s">
        <v>165</v>
      </c>
      <c r="Y58">
        <v>22</v>
      </c>
      <c r="Z58">
        <v>0</v>
      </c>
      <c r="AA58">
        <v>1</v>
      </c>
      <c r="AB58">
        <v>1</v>
      </c>
      <c r="AC58">
        <v>4</v>
      </c>
      <c r="AD58">
        <v>3</v>
      </c>
      <c r="AE58">
        <v>1</v>
      </c>
      <c r="AF58">
        <v>5</v>
      </c>
      <c r="AG58">
        <v>4</v>
      </c>
      <c r="AH58">
        <v>5</v>
      </c>
      <c r="AI58">
        <v>6</v>
      </c>
      <c r="AJ58">
        <v>4.5</v>
      </c>
      <c r="AK58">
        <v>32</v>
      </c>
      <c r="AL58">
        <v>26</v>
      </c>
      <c r="AM58">
        <v>29</v>
      </c>
      <c r="AN58">
        <v>17</v>
      </c>
      <c r="AO58">
        <v>26</v>
      </c>
      <c r="AP58">
        <v>130</v>
      </c>
      <c r="AQ58">
        <v>7</v>
      </c>
      <c r="AR58">
        <v>43</v>
      </c>
      <c r="AS58">
        <v>41</v>
      </c>
      <c r="AT58" s="56">
        <v>22</v>
      </c>
    </row>
    <row r="59" spans="1:46" s="14" customFormat="1" x14ac:dyDescent="0.2">
      <c r="A59" s="14">
        <v>70</v>
      </c>
      <c r="B59" s="14">
        <v>21</v>
      </c>
      <c r="C59" s="14">
        <v>0</v>
      </c>
      <c r="D59" s="15">
        <v>19</v>
      </c>
      <c r="E59" s="22">
        <v>52</v>
      </c>
      <c r="F59" s="16">
        <v>56</v>
      </c>
      <c r="G59" s="17">
        <v>29</v>
      </c>
      <c r="H59">
        <v>3</v>
      </c>
      <c r="I59">
        <v>3</v>
      </c>
      <c r="J59" s="44">
        <v>1</v>
      </c>
      <c r="K59" s="44">
        <v>5</v>
      </c>
      <c r="L59">
        <v>2</v>
      </c>
      <c r="M59" s="44">
        <v>5</v>
      </c>
      <c r="N59" s="44">
        <v>5</v>
      </c>
      <c r="O59">
        <v>5</v>
      </c>
      <c r="P59">
        <v>5</v>
      </c>
      <c r="Q59">
        <v>5</v>
      </c>
      <c r="R59">
        <v>17</v>
      </c>
      <c r="S59">
        <v>18</v>
      </c>
      <c r="T59">
        <v>21</v>
      </c>
      <c r="U59">
        <v>13</v>
      </c>
      <c r="V59">
        <v>37</v>
      </c>
      <c r="W59">
        <v>106</v>
      </c>
      <c r="X59" t="s">
        <v>166</v>
      </c>
      <c r="Y59">
        <v>21</v>
      </c>
      <c r="Z59" s="4">
        <v>1</v>
      </c>
      <c r="AA59">
        <v>2</v>
      </c>
      <c r="AB59">
        <v>2</v>
      </c>
      <c r="AC59">
        <v>2</v>
      </c>
      <c r="AD59">
        <v>2</v>
      </c>
      <c r="AE59">
        <v>2</v>
      </c>
      <c r="AF59">
        <v>5</v>
      </c>
      <c r="AG59">
        <v>4</v>
      </c>
      <c r="AH59">
        <v>5</v>
      </c>
      <c r="AI59">
        <v>5.5</v>
      </c>
      <c r="AJ59">
        <v>3.5</v>
      </c>
      <c r="AK59">
        <v>25</v>
      </c>
      <c r="AL59">
        <v>23</v>
      </c>
      <c r="AM59">
        <v>19</v>
      </c>
      <c r="AN59">
        <v>19</v>
      </c>
      <c r="AO59">
        <v>24</v>
      </c>
      <c r="AP59">
        <v>110</v>
      </c>
      <c r="AQ59">
        <v>8</v>
      </c>
      <c r="AR59">
        <v>41</v>
      </c>
      <c r="AS59">
        <v>47</v>
      </c>
      <c r="AT59" s="56">
        <v>27</v>
      </c>
    </row>
    <row r="60" spans="1:46" s="14" customFormat="1" x14ac:dyDescent="0.2">
      <c r="A60" s="14">
        <v>72</v>
      </c>
      <c r="B60" s="14">
        <v>21</v>
      </c>
      <c r="C60" s="14">
        <v>0</v>
      </c>
      <c r="D60" s="15">
        <v>20</v>
      </c>
      <c r="E60" s="16">
        <v>60</v>
      </c>
      <c r="F60" s="16">
        <v>62</v>
      </c>
      <c r="G60" s="17">
        <v>37</v>
      </c>
      <c r="H60">
        <v>1</v>
      </c>
      <c r="I60">
        <v>2</v>
      </c>
      <c r="J60" s="44">
        <v>1</v>
      </c>
      <c r="K60" s="44">
        <v>5</v>
      </c>
      <c r="L60">
        <v>1</v>
      </c>
      <c r="M60" s="44">
        <v>5</v>
      </c>
      <c r="N60" s="44">
        <v>5</v>
      </c>
      <c r="O60">
        <v>4</v>
      </c>
      <c r="P60">
        <v>5</v>
      </c>
      <c r="Q60">
        <v>4</v>
      </c>
      <c r="R60">
        <v>15</v>
      </c>
      <c r="S60">
        <v>22</v>
      </c>
      <c r="T60">
        <v>13</v>
      </c>
      <c r="U60">
        <v>16</v>
      </c>
      <c r="V60">
        <v>35</v>
      </c>
      <c r="W60">
        <v>101</v>
      </c>
      <c r="X60" t="s">
        <v>167</v>
      </c>
      <c r="Y60">
        <v>31</v>
      </c>
      <c r="Z60">
        <v>0</v>
      </c>
      <c r="AA60">
        <v>1</v>
      </c>
      <c r="AB60">
        <v>4</v>
      </c>
      <c r="AC60">
        <v>3</v>
      </c>
      <c r="AD60">
        <v>4</v>
      </c>
      <c r="AE60">
        <v>5</v>
      </c>
      <c r="AF60">
        <v>5</v>
      </c>
      <c r="AG60">
        <v>4</v>
      </c>
      <c r="AH60">
        <v>4.5</v>
      </c>
      <c r="AI60">
        <v>5</v>
      </c>
      <c r="AJ60">
        <v>4</v>
      </c>
      <c r="AK60">
        <v>28</v>
      </c>
      <c r="AL60">
        <v>31</v>
      </c>
      <c r="AM60">
        <v>27</v>
      </c>
      <c r="AN60">
        <v>16</v>
      </c>
      <c r="AO60">
        <v>31</v>
      </c>
      <c r="AP60">
        <v>133</v>
      </c>
      <c r="AQ60">
        <v>2</v>
      </c>
      <c r="AR60">
        <v>32</v>
      </c>
      <c r="AS60">
        <v>36</v>
      </c>
      <c r="AT60" s="56">
        <v>23</v>
      </c>
    </row>
    <row r="61" spans="1:46" s="14" customFormat="1" x14ac:dyDescent="0.2">
      <c r="A61" s="14">
        <v>75</v>
      </c>
      <c r="B61" s="14">
        <v>21</v>
      </c>
      <c r="C61" s="14">
        <v>0</v>
      </c>
      <c r="D61" s="15">
        <v>22</v>
      </c>
      <c r="E61" s="22">
        <v>60</v>
      </c>
      <c r="F61" s="22">
        <v>63</v>
      </c>
      <c r="G61" s="17">
        <v>37</v>
      </c>
      <c r="H61">
        <v>2</v>
      </c>
      <c r="I61">
        <v>3</v>
      </c>
      <c r="J61" s="44">
        <v>1</v>
      </c>
      <c r="K61" s="44">
        <v>5</v>
      </c>
      <c r="L61">
        <v>5</v>
      </c>
      <c r="M61" s="44">
        <v>5</v>
      </c>
      <c r="N61" s="44">
        <v>5</v>
      </c>
      <c r="O61">
        <v>5</v>
      </c>
      <c r="P61">
        <v>5</v>
      </c>
      <c r="Q61">
        <v>5</v>
      </c>
      <c r="R61">
        <v>12</v>
      </c>
      <c r="S61">
        <v>20</v>
      </c>
      <c r="T61">
        <v>19</v>
      </c>
      <c r="U61">
        <v>17</v>
      </c>
      <c r="V61">
        <v>35</v>
      </c>
      <c r="W61">
        <v>103</v>
      </c>
      <c r="X61" t="s">
        <v>168</v>
      </c>
      <c r="Y61">
        <v>32</v>
      </c>
      <c r="Z61">
        <v>0</v>
      </c>
      <c r="AA61">
        <v>5</v>
      </c>
      <c r="AB61">
        <v>1</v>
      </c>
      <c r="AC61">
        <v>3</v>
      </c>
      <c r="AD61">
        <v>1</v>
      </c>
      <c r="AE61">
        <v>3</v>
      </c>
      <c r="AF61">
        <v>5</v>
      </c>
      <c r="AG61">
        <v>5</v>
      </c>
      <c r="AH61">
        <v>5.2</v>
      </c>
      <c r="AI61">
        <v>6</v>
      </c>
      <c r="AJ61">
        <v>4</v>
      </c>
      <c r="AK61">
        <v>23</v>
      </c>
      <c r="AL61">
        <v>21</v>
      </c>
      <c r="AM61">
        <v>16</v>
      </c>
      <c r="AN61">
        <v>17</v>
      </c>
      <c r="AO61">
        <v>13</v>
      </c>
      <c r="AP61">
        <v>90</v>
      </c>
      <c r="AQ61">
        <v>10</v>
      </c>
      <c r="AR61" s="51">
        <v>58</v>
      </c>
      <c r="AS61" s="9">
        <v>56</v>
      </c>
      <c r="AT61" s="12">
        <v>34</v>
      </c>
    </row>
    <row r="62" spans="1:46" x14ac:dyDescent="0.2">
      <c r="A62">
        <v>76</v>
      </c>
      <c r="B62">
        <v>20</v>
      </c>
      <c r="C62">
        <v>1</v>
      </c>
      <c r="D62" s="1">
        <v>5</v>
      </c>
      <c r="E62" s="1">
        <v>72</v>
      </c>
      <c r="F62" s="1">
        <v>70</v>
      </c>
      <c r="G62" s="3">
        <v>26</v>
      </c>
      <c r="H62">
        <v>2</v>
      </c>
      <c r="I62">
        <v>4</v>
      </c>
      <c r="J62" s="44">
        <v>4</v>
      </c>
      <c r="K62" s="44">
        <v>5</v>
      </c>
      <c r="L62">
        <v>2</v>
      </c>
      <c r="M62" s="44">
        <v>5</v>
      </c>
      <c r="N62" s="44">
        <v>4</v>
      </c>
      <c r="O62">
        <v>4.5</v>
      </c>
      <c r="P62">
        <v>5</v>
      </c>
      <c r="Q62">
        <v>4</v>
      </c>
      <c r="R62">
        <v>19</v>
      </c>
      <c r="S62">
        <v>16</v>
      </c>
      <c r="T62">
        <v>18</v>
      </c>
      <c r="U62">
        <v>12</v>
      </c>
      <c r="V62">
        <v>38</v>
      </c>
      <c r="W62">
        <v>103</v>
      </c>
      <c r="X62" t="s">
        <v>169</v>
      </c>
      <c r="Y62">
        <v>20</v>
      </c>
      <c r="Z62">
        <v>1</v>
      </c>
      <c r="AA62">
        <v>2</v>
      </c>
      <c r="AB62">
        <v>2</v>
      </c>
      <c r="AC62">
        <v>3</v>
      </c>
      <c r="AD62">
        <v>2</v>
      </c>
      <c r="AE62">
        <v>3</v>
      </c>
      <c r="AF62">
        <v>5</v>
      </c>
      <c r="AG62">
        <v>4</v>
      </c>
      <c r="AH62">
        <v>4</v>
      </c>
      <c r="AI62">
        <v>5.5</v>
      </c>
      <c r="AJ62">
        <v>2</v>
      </c>
      <c r="AK62">
        <v>20</v>
      </c>
      <c r="AL62">
        <v>20</v>
      </c>
      <c r="AM62">
        <v>18</v>
      </c>
      <c r="AN62">
        <v>16</v>
      </c>
      <c r="AO62">
        <v>21</v>
      </c>
      <c r="AP62">
        <v>95</v>
      </c>
      <c r="AQ62" s="5">
        <v>20</v>
      </c>
      <c r="AR62">
        <v>43</v>
      </c>
      <c r="AS62">
        <v>51</v>
      </c>
      <c r="AT62" s="35">
        <v>34</v>
      </c>
    </row>
    <row r="63" spans="1:46" x14ac:dyDescent="0.2">
      <c r="A63">
        <v>77</v>
      </c>
      <c r="B63">
        <v>20</v>
      </c>
      <c r="C63">
        <v>1</v>
      </c>
      <c r="D63" s="1">
        <v>4</v>
      </c>
      <c r="E63" s="3">
        <v>76</v>
      </c>
      <c r="F63" s="6">
        <v>71</v>
      </c>
      <c r="G63" s="3">
        <v>28</v>
      </c>
      <c r="H63">
        <v>2</v>
      </c>
      <c r="I63">
        <v>2</v>
      </c>
      <c r="J63" s="44">
        <v>3</v>
      </c>
      <c r="K63" s="44">
        <v>5</v>
      </c>
      <c r="L63">
        <v>1</v>
      </c>
      <c r="M63" s="44">
        <v>5</v>
      </c>
      <c r="N63" s="44">
        <v>5</v>
      </c>
      <c r="O63">
        <v>4.75</v>
      </c>
      <c r="P63">
        <v>5</v>
      </c>
      <c r="Q63">
        <v>4</v>
      </c>
      <c r="R63">
        <v>14</v>
      </c>
      <c r="S63">
        <v>17</v>
      </c>
      <c r="T63">
        <v>19</v>
      </c>
      <c r="U63">
        <v>16</v>
      </c>
      <c r="V63">
        <v>34</v>
      </c>
      <c r="W63">
        <v>100</v>
      </c>
      <c r="X63" t="s">
        <v>170</v>
      </c>
      <c r="Y63">
        <v>23</v>
      </c>
      <c r="Z63">
        <v>0</v>
      </c>
      <c r="AA63">
        <v>3</v>
      </c>
      <c r="AB63">
        <v>2</v>
      </c>
      <c r="AC63">
        <v>4</v>
      </c>
      <c r="AD63">
        <v>3</v>
      </c>
      <c r="AE63">
        <v>3</v>
      </c>
      <c r="AF63">
        <v>5</v>
      </c>
      <c r="AG63">
        <v>4</v>
      </c>
      <c r="AH63">
        <v>4.5</v>
      </c>
      <c r="AI63">
        <v>5.5</v>
      </c>
      <c r="AJ63">
        <v>3.5</v>
      </c>
      <c r="AK63">
        <v>28</v>
      </c>
      <c r="AL63">
        <v>32</v>
      </c>
      <c r="AM63">
        <v>39</v>
      </c>
      <c r="AN63">
        <v>30</v>
      </c>
      <c r="AO63">
        <v>36</v>
      </c>
      <c r="AP63">
        <v>165</v>
      </c>
      <c r="AQ63">
        <v>6</v>
      </c>
      <c r="AR63">
        <v>24</v>
      </c>
      <c r="AS63">
        <v>32</v>
      </c>
      <c r="AT63" s="56">
        <v>20</v>
      </c>
    </row>
    <row r="64" spans="1:46" x14ac:dyDescent="0.2">
      <c r="A64" s="1">
        <v>78</v>
      </c>
      <c r="B64">
        <v>19</v>
      </c>
      <c r="C64">
        <v>0</v>
      </c>
      <c r="D64" s="1">
        <v>17</v>
      </c>
      <c r="E64" s="6">
        <v>57</v>
      </c>
      <c r="F64" s="6">
        <v>61</v>
      </c>
      <c r="G64" s="3">
        <v>32</v>
      </c>
      <c r="H64">
        <v>2</v>
      </c>
      <c r="I64">
        <v>3</v>
      </c>
      <c r="J64" s="44">
        <v>2</v>
      </c>
      <c r="K64" s="44">
        <v>5</v>
      </c>
      <c r="L64">
        <v>2</v>
      </c>
      <c r="M64" s="44">
        <v>4</v>
      </c>
      <c r="N64" s="44">
        <v>4</v>
      </c>
      <c r="O64">
        <v>5</v>
      </c>
      <c r="P64">
        <v>5</v>
      </c>
      <c r="Q64">
        <v>5</v>
      </c>
      <c r="R64">
        <v>12</v>
      </c>
      <c r="S64">
        <v>16</v>
      </c>
      <c r="T64">
        <v>22</v>
      </c>
      <c r="U64">
        <v>11</v>
      </c>
      <c r="V64">
        <v>36</v>
      </c>
      <c r="W64">
        <v>97</v>
      </c>
      <c r="X64" t="s">
        <v>171</v>
      </c>
      <c r="Y64">
        <v>22</v>
      </c>
      <c r="Z64">
        <v>0</v>
      </c>
      <c r="AA64">
        <v>2</v>
      </c>
      <c r="AB64">
        <v>2</v>
      </c>
      <c r="AC64">
        <v>3</v>
      </c>
      <c r="AD64">
        <v>2</v>
      </c>
      <c r="AE64">
        <v>4</v>
      </c>
      <c r="AF64">
        <v>5</v>
      </c>
      <c r="AG64">
        <v>4</v>
      </c>
      <c r="AH64">
        <v>4.75</v>
      </c>
      <c r="AI64">
        <v>6</v>
      </c>
      <c r="AJ64">
        <v>3.5</v>
      </c>
      <c r="AK64">
        <v>10</v>
      </c>
      <c r="AL64">
        <v>23</v>
      </c>
      <c r="AM64">
        <v>27</v>
      </c>
      <c r="AN64">
        <v>12</v>
      </c>
      <c r="AO64">
        <v>28</v>
      </c>
      <c r="AP64">
        <v>100</v>
      </c>
      <c r="AQ64">
        <v>0</v>
      </c>
      <c r="AR64">
        <v>25</v>
      </c>
      <c r="AS64">
        <v>37</v>
      </c>
      <c r="AT64" s="12">
        <v>38</v>
      </c>
    </row>
    <row r="65" spans="1:46" x14ac:dyDescent="0.2">
      <c r="A65">
        <v>79</v>
      </c>
      <c r="B65">
        <v>19</v>
      </c>
      <c r="C65">
        <v>0</v>
      </c>
      <c r="D65" s="5">
        <v>27</v>
      </c>
      <c r="E65" s="6">
        <v>46</v>
      </c>
      <c r="F65" s="6">
        <v>52</v>
      </c>
      <c r="G65" s="10">
        <v>29</v>
      </c>
      <c r="H65">
        <v>1</v>
      </c>
      <c r="I65">
        <v>2</v>
      </c>
      <c r="J65" s="44">
        <v>1</v>
      </c>
      <c r="K65" s="44">
        <v>4</v>
      </c>
      <c r="L65">
        <v>3</v>
      </c>
      <c r="M65" s="44">
        <v>4</v>
      </c>
      <c r="N65" s="44">
        <v>5</v>
      </c>
      <c r="O65">
        <v>5</v>
      </c>
      <c r="P65">
        <v>5</v>
      </c>
      <c r="Q65">
        <v>5</v>
      </c>
      <c r="R65">
        <v>22</v>
      </c>
      <c r="S65">
        <v>14</v>
      </c>
      <c r="T65">
        <v>21</v>
      </c>
      <c r="U65">
        <v>13</v>
      </c>
      <c r="V65">
        <v>37</v>
      </c>
      <c r="W65">
        <v>107</v>
      </c>
      <c r="X65" t="s">
        <v>172</v>
      </c>
      <c r="Y65">
        <v>20</v>
      </c>
      <c r="Z65">
        <v>1</v>
      </c>
      <c r="AA65">
        <v>4</v>
      </c>
      <c r="AB65">
        <v>2</v>
      </c>
      <c r="AC65">
        <v>3</v>
      </c>
      <c r="AD65">
        <v>1</v>
      </c>
      <c r="AE65">
        <v>5</v>
      </c>
      <c r="AF65">
        <v>5</v>
      </c>
      <c r="AG65">
        <v>5</v>
      </c>
      <c r="AH65">
        <v>4</v>
      </c>
      <c r="AI65">
        <v>5</v>
      </c>
      <c r="AJ65">
        <v>3.5</v>
      </c>
      <c r="AK65">
        <v>29</v>
      </c>
      <c r="AL65">
        <v>19</v>
      </c>
      <c r="AM65">
        <v>21</v>
      </c>
      <c r="AN65">
        <v>14</v>
      </c>
      <c r="AO65">
        <v>19</v>
      </c>
      <c r="AP65">
        <v>102</v>
      </c>
      <c r="AQ65">
        <v>12</v>
      </c>
      <c r="AR65">
        <v>45</v>
      </c>
      <c r="AS65">
        <v>42</v>
      </c>
      <c r="AT65" s="12">
        <v>33</v>
      </c>
    </row>
    <row r="66" spans="1:46" x14ac:dyDescent="0.2">
      <c r="A66">
        <v>80</v>
      </c>
      <c r="B66">
        <v>23</v>
      </c>
      <c r="C66">
        <v>0</v>
      </c>
      <c r="D66" s="1">
        <v>14</v>
      </c>
      <c r="E66" s="6">
        <v>51</v>
      </c>
      <c r="F66" s="8">
        <v>54</v>
      </c>
      <c r="G66" s="1">
        <v>26</v>
      </c>
      <c r="H66">
        <v>2</v>
      </c>
      <c r="I66">
        <v>3</v>
      </c>
      <c r="J66" s="44">
        <v>1</v>
      </c>
      <c r="K66" s="44">
        <v>5</v>
      </c>
      <c r="L66">
        <v>2</v>
      </c>
      <c r="M66" s="44">
        <v>5</v>
      </c>
      <c r="N66" s="44">
        <v>4</v>
      </c>
      <c r="O66">
        <v>4</v>
      </c>
      <c r="P66">
        <v>4</v>
      </c>
      <c r="Q66">
        <v>3</v>
      </c>
      <c r="R66">
        <v>15</v>
      </c>
      <c r="S66">
        <v>20</v>
      </c>
      <c r="T66">
        <v>19</v>
      </c>
      <c r="U66">
        <v>14</v>
      </c>
      <c r="V66">
        <v>35</v>
      </c>
      <c r="W66">
        <v>103</v>
      </c>
      <c r="X66" t="s">
        <v>173</v>
      </c>
      <c r="Y66">
        <v>22</v>
      </c>
      <c r="Z66">
        <v>0</v>
      </c>
      <c r="AA66">
        <v>2</v>
      </c>
      <c r="AB66">
        <v>2</v>
      </c>
      <c r="AC66">
        <v>4</v>
      </c>
      <c r="AD66">
        <v>1</v>
      </c>
      <c r="AE66">
        <v>5</v>
      </c>
      <c r="AF66">
        <v>5</v>
      </c>
      <c r="AG66">
        <v>5</v>
      </c>
      <c r="AH66">
        <v>5.8</v>
      </c>
      <c r="AI66">
        <v>6</v>
      </c>
      <c r="AJ66">
        <v>5.5</v>
      </c>
      <c r="AK66">
        <v>28</v>
      </c>
      <c r="AL66">
        <v>34</v>
      </c>
      <c r="AM66">
        <v>26</v>
      </c>
      <c r="AN66">
        <v>12</v>
      </c>
      <c r="AO66">
        <v>24</v>
      </c>
      <c r="AP66">
        <v>124</v>
      </c>
      <c r="AQ66">
        <v>10</v>
      </c>
      <c r="AR66" s="51">
        <v>57</v>
      </c>
      <c r="AS66" s="9">
        <v>56</v>
      </c>
      <c r="AT66" s="12">
        <v>31</v>
      </c>
    </row>
    <row r="67" spans="1:46" s="14" customFormat="1" x14ac:dyDescent="0.2">
      <c r="A67" s="14">
        <v>81</v>
      </c>
      <c r="B67" s="14">
        <v>21</v>
      </c>
      <c r="C67" s="14">
        <v>0</v>
      </c>
      <c r="D67" s="15">
        <v>32</v>
      </c>
      <c r="E67" s="16">
        <v>35</v>
      </c>
      <c r="F67" s="22">
        <v>39</v>
      </c>
      <c r="G67" s="17">
        <v>45</v>
      </c>
      <c r="H67">
        <v>1</v>
      </c>
      <c r="I67">
        <v>4</v>
      </c>
      <c r="J67" s="44">
        <v>1</v>
      </c>
      <c r="K67" s="44">
        <v>3</v>
      </c>
      <c r="L67">
        <v>3</v>
      </c>
      <c r="M67" s="44">
        <v>2</v>
      </c>
      <c r="N67" s="44">
        <v>5</v>
      </c>
      <c r="O67">
        <v>5</v>
      </c>
      <c r="P67">
        <v>5</v>
      </c>
      <c r="Q67">
        <v>5</v>
      </c>
      <c r="R67">
        <v>15</v>
      </c>
      <c r="S67">
        <v>20</v>
      </c>
      <c r="T67">
        <v>15</v>
      </c>
      <c r="U67">
        <v>12</v>
      </c>
      <c r="V67">
        <v>37</v>
      </c>
      <c r="W67">
        <v>99</v>
      </c>
      <c r="X67" t="s">
        <v>174</v>
      </c>
      <c r="Y67">
        <v>22</v>
      </c>
      <c r="Z67" s="4">
        <v>1</v>
      </c>
      <c r="AA67">
        <v>2</v>
      </c>
      <c r="AB67">
        <v>1</v>
      </c>
      <c r="AC67">
        <v>3</v>
      </c>
      <c r="AD67">
        <v>2</v>
      </c>
      <c r="AE67">
        <v>4</v>
      </c>
      <c r="AF67">
        <v>5</v>
      </c>
      <c r="AG67">
        <v>5</v>
      </c>
      <c r="AH67">
        <v>5.3</v>
      </c>
      <c r="AI67">
        <v>6</v>
      </c>
      <c r="AJ67">
        <v>4.5</v>
      </c>
      <c r="AK67">
        <v>18</v>
      </c>
      <c r="AL67">
        <v>30</v>
      </c>
      <c r="AM67">
        <v>25</v>
      </c>
      <c r="AN67">
        <v>25</v>
      </c>
      <c r="AO67">
        <v>22</v>
      </c>
      <c r="AP67">
        <v>120</v>
      </c>
      <c r="AQ67">
        <v>1</v>
      </c>
      <c r="AR67">
        <v>21</v>
      </c>
      <c r="AS67">
        <v>23</v>
      </c>
      <c r="AT67" s="56">
        <v>14</v>
      </c>
    </row>
    <row r="68" spans="1:46" x14ac:dyDescent="0.2">
      <c r="A68">
        <v>82</v>
      </c>
      <c r="B68">
        <v>20</v>
      </c>
      <c r="C68">
        <v>1</v>
      </c>
      <c r="D68" s="3">
        <v>16</v>
      </c>
      <c r="E68" s="3">
        <v>77</v>
      </c>
      <c r="F68" s="3">
        <v>73</v>
      </c>
      <c r="G68" s="3">
        <v>18</v>
      </c>
      <c r="H68">
        <v>2</v>
      </c>
      <c r="I68">
        <v>4</v>
      </c>
      <c r="J68" s="44">
        <v>4</v>
      </c>
      <c r="K68" s="44">
        <v>5</v>
      </c>
      <c r="L68">
        <v>1</v>
      </c>
      <c r="M68" s="44">
        <v>5</v>
      </c>
      <c r="N68" s="44">
        <v>1</v>
      </c>
      <c r="O68">
        <v>5</v>
      </c>
      <c r="P68">
        <v>5</v>
      </c>
      <c r="Q68">
        <v>5</v>
      </c>
      <c r="R68">
        <v>19</v>
      </c>
      <c r="S68">
        <v>19</v>
      </c>
      <c r="T68">
        <v>13</v>
      </c>
      <c r="U68">
        <v>13</v>
      </c>
      <c r="V68">
        <v>32</v>
      </c>
      <c r="W68">
        <v>96</v>
      </c>
      <c r="X68" s="40" t="s">
        <v>175</v>
      </c>
      <c r="Y68">
        <v>21</v>
      </c>
      <c r="Z68">
        <v>0</v>
      </c>
      <c r="AA68">
        <v>2</v>
      </c>
      <c r="AB68">
        <v>2</v>
      </c>
      <c r="AC68">
        <v>3</v>
      </c>
      <c r="AD68">
        <v>3</v>
      </c>
      <c r="AE68">
        <v>4</v>
      </c>
      <c r="AF68">
        <v>5</v>
      </c>
      <c r="AG68">
        <v>3</v>
      </c>
      <c r="AH68">
        <v>4.75</v>
      </c>
      <c r="AI68">
        <v>5.5</v>
      </c>
      <c r="AJ68">
        <v>4.75</v>
      </c>
      <c r="AK68">
        <v>15</v>
      </c>
      <c r="AL68">
        <v>20</v>
      </c>
      <c r="AM68">
        <v>17</v>
      </c>
      <c r="AN68">
        <v>16</v>
      </c>
      <c r="AO68">
        <v>27</v>
      </c>
      <c r="AP68">
        <v>95</v>
      </c>
      <c r="AQ68" s="5">
        <v>20</v>
      </c>
      <c r="AR68">
        <v>44</v>
      </c>
      <c r="AS68">
        <v>41</v>
      </c>
      <c r="AT68" s="12">
        <v>31</v>
      </c>
    </row>
    <row r="69" spans="1:46" x14ac:dyDescent="0.2">
      <c r="A69">
        <v>83</v>
      </c>
      <c r="B69">
        <v>21</v>
      </c>
      <c r="C69">
        <v>0</v>
      </c>
      <c r="D69" s="5">
        <v>24</v>
      </c>
      <c r="E69" s="8">
        <v>51</v>
      </c>
      <c r="F69" s="6">
        <v>54</v>
      </c>
      <c r="G69" s="10">
        <v>29</v>
      </c>
      <c r="H69">
        <v>4</v>
      </c>
      <c r="I69">
        <v>2</v>
      </c>
      <c r="J69" s="44">
        <v>1</v>
      </c>
      <c r="K69" s="44">
        <v>4</v>
      </c>
      <c r="L69">
        <v>1</v>
      </c>
      <c r="M69" s="44">
        <v>4</v>
      </c>
      <c r="N69" s="44">
        <v>5</v>
      </c>
      <c r="O69">
        <v>4.4000000000000004</v>
      </c>
      <c r="P69">
        <v>5</v>
      </c>
      <c r="Q69">
        <v>4</v>
      </c>
      <c r="R69">
        <v>14</v>
      </c>
      <c r="S69">
        <v>21</v>
      </c>
      <c r="T69">
        <v>23</v>
      </c>
      <c r="U69">
        <v>11</v>
      </c>
      <c r="V69">
        <v>33</v>
      </c>
      <c r="W69">
        <v>102</v>
      </c>
      <c r="X69" t="s">
        <v>176</v>
      </c>
      <c r="Y69">
        <v>23</v>
      </c>
      <c r="Z69">
        <v>0</v>
      </c>
      <c r="AA69">
        <v>2</v>
      </c>
      <c r="AB69">
        <v>2</v>
      </c>
      <c r="AC69">
        <v>3</v>
      </c>
      <c r="AD69">
        <v>2</v>
      </c>
      <c r="AE69">
        <v>3</v>
      </c>
      <c r="AF69">
        <v>5</v>
      </c>
      <c r="AG69">
        <v>4</v>
      </c>
      <c r="AH69">
        <v>4.5</v>
      </c>
      <c r="AI69">
        <v>5.5</v>
      </c>
      <c r="AJ69">
        <v>3</v>
      </c>
      <c r="AK69">
        <v>16</v>
      </c>
      <c r="AL69">
        <v>23</v>
      </c>
      <c r="AM69">
        <v>22</v>
      </c>
      <c r="AN69">
        <v>19</v>
      </c>
      <c r="AO69">
        <v>27</v>
      </c>
      <c r="AP69">
        <v>107</v>
      </c>
      <c r="AQ69">
        <v>4</v>
      </c>
      <c r="AR69">
        <v>33</v>
      </c>
      <c r="AS69">
        <v>39</v>
      </c>
      <c r="AT69" s="56">
        <v>23</v>
      </c>
    </row>
    <row r="70" spans="1:46" x14ac:dyDescent="0.2">
      <c r="A70">
        <v>85</v>
      </c>
      <c r="B70">
        <v>21</v>
      </c>
      <c r="C70">
        <v>0</v>
      </c>
      <c r="D70" s="1">
        <v>10</v>
      </c>
      <c r="E70" s="3">
        <v>32</v>
      </c>
      <c r="F70" s="3">
        <v>36</v>
      </c>
      <c r="G70" s="3">
        <v>25</v>
      </c>
      <c r="H70">
        <v>1</v>
      </c>
      <c r="I70">
        <v>3</v>
      </c>
      <c r="J70" s="44">
        <v>4</v>
      </c>
      <c r="K70" s="44">
        <v>1</v>
      </c>
      <c r="L70">
        <v>2</v>
      </c>
      <c r="M70" s="44">
        <v>3</v>
      </c>
      <c r="N70" s="44">
        <v>3</v>
      </c>
      <c r="O70">
        <v>48</v>
      </c>
      <c r="P70">
        <v>5</v>
      </c>
      <c r="Q70">
        <v>3</v>
      </c>
      <c r="R70">
        <v>15</v>
      </c>
      <c r="S70">
        <v>18</v>
      </c>
      <c r="T70">
        <v>15</v>
      </c>
      <c r="U70">
        <v>16</v>
      </c>
      <c r="V70">
        <v>37</v>
      </c>
      <c r="W70">
        <v>101</v>
      </c>
      <c r="X70" t="s">
        <v>177</v>
      </c>
      <c r="Y70">
        <v>20</v>
      </c>
      <c r="Z70">
        <v>0</v>
      </c>
      <c r="AA70">
        <v>2</v>
      </c>
      <c r="AB70">
        <v>3</v>
      </c>
      <c r="AC70">
        <v>3</v>
      </c>
      <c r="AD70">
        <v>1</v>
      </c>
      <c r="AE70">
        <v>3</v>
      </c>
      <c r="AF70">
        <v>5</v>
      </c>
      <c r="AG70">
        <v>5</v>
      </c>
      <c r="AH70">
        <v>4.8</v>
      </c>
      <c r="AI70">
        <v>5.5</v>
      </c>
      <c r="AJ70">
        <v>4</v>
      </c>
      <c r="AK70">
        <v>20</v>
      </c>
      <c r="AL70">
        <v>20</v>
      </c>
      <c r="AM70">
        <v>21</v>
      </c>
      <c r="AN70">
        <v>14</v>
      </c>
      <c r="AO70">
        <v>23</v>
      </c>
      <c r="AP70">
        <v>98</v>
      </c>
      <c r="AQ70" s="5">
        <v>21</v>
      </c>
      <c r="AR70">
        <v>44</v>
      </c>
      <c r="AS70">
        <v>44</v>
      </c>
      <c r="AT70" s="12">
        <v>31</v>
      </c>
    </row>
    <row r="71" spans="1:46" x14ac:dyDescent="0.2">
      <c r="A71">
        <v>86</v>
      </c>
      <c r="B71">
        <v>22</v>
      </c>
      <c r="C71">
        <v>1</v>
      </c>
      <c r="D71" s="1">
        <v>6</v>
      </c>
      <c r="E71" s="3">
        <v>62</v>
      </c>
      <c r="F71" s="8">
        <v>48</v>
      </c>
      <c r="G71" s="3">
        <v>18</v>
      </c>
      <c r="H71">
        <v>1</v>
      </c>
      <c r="I71">
        <v>3</v>
      </c>
      <c r="J71" s="44">
        <v>5</v>
      </c>
      <c r="K71" s="44">
        <v>5</v>
      </c>
      <c r="L71">
        <v>1</v>
      </c>
      <c r="M71" s="44">
        <v>5</v>
      </c>
      <c r="N71" s="44">
        <v>1</v>
      </c>
      <c r="O71">
        <v>5</v>
      </c>
      <c r="P71">
        <v>5</v>
      </c>
      <c r="Q71">
        <v>5</v>
      </c>
      <c r="R71">
        <v>17</v>
      </c>
      <c r="S71">
        <v>18</v>
      </c>
      <c r="T71">
        <v>14</v>
      </c>
      <c r="U71">
        <v>13</v>
      </c>
      <c r="V71">
        <v>34</v>
      </c>
      <c r="W71">
        <v>96</v>
      </c>
      <c r="X71" t="s">
        <v>178</v>
      </c>
      <c r="Y71">
        <v>20</v>
      </c>
      <c r="Z71">
        <v>0</v>
      </c>
      <c r="AA71">
        <v>4</v>
      </c>
      <c r="AB71">
        <v>1</v>
      </c>
      <c r="AC71">
        <v>5</v>
      </c>
      <c r="AD71">
        <v>2</v>
      </c>
      <c r="AE71">
        <v>5</v>
      </c>
      <c r="AF71">
        <v>5</v>
      </c>
      <c r="AG71">
        <v>4</v>
      </c>
      <c r="AH71">
        <v>5.25</v>
      </c>
      <c r="AI71">
        <v>5.75</v>
      </c>
      <c r="AJ71">
        <v>4.5</v>
      </c>
      <c r="AK71">
        <v>27</v>
      </c>
      <c r="AL71">
        <v>25</v>
      </c>
      <c r="AM71">
        <v>34</v>
      </c>
      <c r="AN71">
        <v>23</v>
      </c>
      <c r="AO71">
        <v>25</v>
      </c>
      <c r="AP71">
        <v>134</v>
      </c>
      <c r="AQ71">
        <v>3</v>
      </c>
      <c r="AR71">
        <v>25</v>
      </c>
      <c r="AS71">
        <v>43</v>
      </c>
      <c r="AT71" s="56">
        <v>24</v>
      </c>
    </row>
    <row r="72" spans="1:46" x14ac:dyDescent="0.2">
      <c r="A72">
        <v>87</v>
      </c>
      <c r="B72">
        <v>20</v>
      </c>
      <c r="C72">
        <v>0</v>
      </c>
      <c r="D72" s="3">
        <v>17</v>
      </c>
      <c r="E72" s="3">
        <v>43</v>
      </c>
      <c r="F72" s="6">
        <v>50</v>
      </c>
      <c r="G72" s="10">
        <v>33</v>
      </c>
      <c r="H72">
        <v>2</v>
      </c>
      <c r="I72">
        <v>2</v>
      </c>
      <c r="J72" s="44">
        <v>2</v>
      </c>
      <c r="K72" s="44">
        <v>4</v>
      </c>
      <c r="L72">
        <v>2</v>
      </c>
      <c r="M72" s="44">
        <v>4</v>
      </c>
      <c r="N72" s="44">
        <v>5</v>
      </c>
      <c r="O72">
        <v>5</v>
      </c>
      <c r="P72">
        <v>5</v>
      </c>
      <c r="Q72">
        <v>5</v>
      </c>
      <c r="R72">
        <v>14</v>
      </c>
      <c r="S72">
        <v>19</v>
      </c>
      <c r="T72">
        <v>20</v>
      </c>
      <c r="U72">
        <v>23</v>
      </c>
      <c r="V72">
        <v>33</v>
      </c>
      <c r="W72">
        <v>109</v>
      </c>
      <c r="X72" s="40" t="s">
        <v>179</v>
      </c>
      <c r="Y72">
        <v>21</v>
      </c>
      <c r="Z72">
        <v>0</v>
      </c>
      <c r="AA72">
        <v>2</v>
      </c>
      <c r="AB72">
        <v>2</v>
      </c>
      <c r="AC72">
        <v>3</v>
      </c>
      <c r="AD72">
        <v>2</v>
      </c>
      <c r="AE72">
        <v>3</v>
      </c>
      <c r="AF72">
        <v>5</v>
      </c>
      <c r="AG72">
        <v>4</v>
      </c>
      <c r="AH72">
        <v>5</v>
      </c>
      <c r="AI72">
        <v>6</v>
      </c>
      <c r="AJ72">
        <v>4.5</v>
      </c>
      <c r="AK72">
        <v>18</v>
      </c>
      <c r="AL72">
        <v>27</v>
      </c>
      <c r="AM72">
        <v>15</v>
      </c>
      <c r="AN72">
        <v>13</v>
      </c>
      <c r="AO72">
        <v>28</v>
      </c>
      <c r="AP72">
        <v>101</v>
      </c>
      <c r="AQ72">
        <v>6</v>
      </c>
      <c r="AR72">
        <v>33</v>
      </c>
      <c r="AS72">
        <v>42</v>
      </c>
      <c r="AT72" s="12">
        <v>33</v>
      </c>
    </row>
    <row r="73" spans="1:46" x14ac:dyDescent="0.2">
      <c r="A73">
        <v>88</v>
      </c>
      <c r="B73">
        <v>22</v>
      </c>
      <c r="C73">
        <v>0</v>
      </c>
      <c r="D73" s="1">
        <v>15</v>
      </c>
      <c r="E73" s="1">
        <v>39</v>
      </c>
      <c r="F73" s="3">
        <v>42</v>
      </c>
      <c r="G73" s="3">
        <v>25</v>
      </c>
      <c r="H73">
        <v>2</v>
      </c>
      <c r="I73">
        <v>4</v>
      </c>
      <c r="J73" s="44">
        <v>1</v>
      </c>
      <c r="K73" s="44">
        <v>4</v>
      </c>
      <c r="L73">
        <v>2</v>
      </c>
      <c r="M73" s="44">
        <v>5</v>
      </c>
      <c r="N73" s="44">
        <v>3</v>
      </c>
      <c r="O73">
        <v>4</v>
      </c>
      <c r="P73">
        <v>4</v>
      </c>
      <c r="Q73">
        <v>3</v>
      </c>
      <c r="R73">
        <v>23</v>
      </c>
      <c r="S73">
        <v>19</v>
      </c>
      <c r="T73">
        <v>17</v>
      </c>
      <c r="U73">
        <v>16</v>
      </c>
      <c r="V73">
        <v>35</v>
      </c>
      <c r="W73">
        <v>110</v>
      </c>
      <c r="X73" t="s">
        <v>180</v>
      </c>
      <c r="Y73">
        <v>24</v>
      </c>
      <c r="Z73">
        <v>0</v>
      </c>
      <c r="AA73">
        <v>2</v>
      </c>
      <c r="AB73">
        <v>2</v>
      </c>
      <c r="AC73">
        <v>2</v>
      </c>
      <c r="AD73">
        <v>1</v>
      </c>
      <c r="AE73">
        <v>4</v>
      </c>
      <c r="AF73">
        <v>5</v>
      </c>
      <c r="AG73">
        <v>4</v>
      </c>
      <c r="AH73">
        <v>5</v>
      </c>
      <c r="AI73">
        <v>6</v>
      </c>
      <c r="AJ73">
        <v>3.5</v>
      </c>
      <c r="AK73">
        <v>26</v>
      </c>
      <c r="AL73">
        <v>24</v>
      </c>
      <c r="AM73">
        <v>29</v>
      </c>
      <c r="AN73">
        <v>24</v>
      </c>
      <c r="AO73">
        <v>29</v>
      </c>
      <c r="AP73">
        <v>132</v>
      </c>
      <c r="AQ73">
        <v>9</v>
      </c>
      <c r="AR73">
        <v>34</v>
      </c>
      <c r="AS73">
        <v>42</v>
      </c>
      <c r="AT73" s="56">
        <v>24</v>
      </c>
    </row>
    <row r="74" spans="1:46" x14ac:dyDescent="0.2">
      <c r="A74">
        <v>89</v>
      </c>
      <c r="B74">
        <v>21</v>
      </c>
      <c r="C74">
        <v>0</v>
      </c>
      <c r="D74" s="1">
        <v>15</v>
      </c>
      <c r="E74" s="3">
        <v>44</v>
      </c>
      <c r="F74" s="6">
        <v>50</v>
      </c>
      <c r="G74" s="10">
        <v>33</v>
      </c>
      <c r="H74">
        <v>2</v>
      </c>
      <c r="I74">
        <v>4</v>
      </c>
      <c r="J74" s="44">
        <v>1</v>
      </c>
      <c r="K74" s="44">
        <v>4</v>
      </c>
      <c r="L74">
        <v>4</v>
      </c>
      <c r="M74" s="44">
        <v>5</v>
      </c>
      <c r="N74" s="44">
        <v>5</v>
      </c>
      <c r="O74">
        <v>5</v>
      </c>
      <c r="P74">
        <v>5</v>
      </c>
      <c r="Q74">
        <v>5</v>
      </c>
      <c r="R74">
        <v>21</v>
      </c>
      <c r="S74">
        <v>17</v>
      </c>
      <c r="T74">
        <v>17</v>
      </c>
      <c r="U74">
        <v>12</v>
      </c>
      <c r="V74">
        <v>35</v>
      </c>
      <c r="W74">
        <v>102</v>
      </c>
      <c r="X74" t="s">
        <v>181</v>
      </c>
      <c r="Y74">
        <v>23</v>
      </c>
      <c r="Z74">
        <v>1</v>
      </c>
      <c r="AA74">
        <v>2</v>
      </c>
      <c r="AB74">
        <v>2</v>
      </c>
      <c r="AC74">
        <v>4</v>
      </c>
      <c r="AD74">
        <v>1</v>
      </c>
      <c r="AE74">
        <v>3</v>
      </c>
      <c r="AF74">
        <v>5</v>
      </c>
      <c r="AG74">
        <v>5</v>
      </c>
      <c r="AH74">
        <v>5</v>
      </c>
      <c r="AI74">
        <v>6</v>
      </c>
      <c r="AJ74">
        <v>5</v>
      </c>
      <c r="AK74">
        <v>20</v>
      </c>
      <c r="AL74">
        <v>28</v>
      </c>
      <c r="AM74">
        <v>17</v>
      </c>
      <c r="AN74">
        <v>12</v>
      </c>
      <c r="AO74">
        <v>19</v>
      </c>
      <c r="AP74">
        <v>96</v>
      </c>
      <c r="AQ74" s="5">
        <v>20</v>
      </c>
      <c r="AR74" s="51">
        <v>59</v>
      </c>
      <c r="AS74" s="9">
        <v>62</v>
      </c>
      <c r="AT74" s="12">
        <v>31</v>
      </c>
    </row>
    <row r="75" spans="1:46" x14ac:dyDescent="0.2">
      <c r="A75">
        <v>90</v>
      </c>
      <c r="B75">
        <v>35</v>
      </c>
      <c r="C75">
        <v>0</v>
      </c>
      <c r="D75" s="1">
        <v>5</v>
      </c>
      <c r="E75" s="3">
        <v>44</v>
      </c>
      <c r="F75" s="6">
        <v>51</v>
      </c>
      <c r="G75" s="3">
        <v>33</v>
      </c>
      <c r="H75">
        <v>2</v>
      </c>
      <c r="I75">
        <v>3</v>
      </c>
      <c r="J75" s="44">
        <v>4</v>
      </c>
      <c r="K75" s="44">
        <v>4</v>
      </c>
      <c r="L75">
        <v>3</v>
      </c>
      <c r="M75" s="44">
        <v>4</v>
      </c>
      <c r="N75" s="44">
        <v>5</v>
      </c>
      <c r="O75">
        <v>4</v>
      </c>
      <c r="P75">
        <v>5</v>
      </c>
      <c r="Q75">
        <v>3</v>
      </c>
      <c r="R75">
        <v>14</v>
      </c>
      <c r="S75">
        <v>14</v>
      </c>
      <c r="T75">
        <v>22</v>
      </c>
      <c r="U75">
        <v>12</v>
      </c>
      <c r="V75">
        <v>38</v>
      </c>
      <c r="W75">
        <v>100</v>
      </c>
      <c r="X75" t="s">
        <v>182</v>
      </c>
      <c r="Y75">
        <v>22</v>
      </c>
      <c r="Z75">
        <v>0</v>
      </c>
      <c r="AA75">
        <v>4</v>
      </c>
      <c r="AB75">
        <v>2</v>
      </c>
      <c r="AC75">
        <v>4</v>
      </c>
      <c r="AD75">
        <v>3</v>
      </c>
      <c r="AE75">
        <v>2</v>
      </c>
      <c r="AF75">
        <v>4</v>
      </c>
      <c r="AG75">
        <v>4</v>
      </c>
      <c r="AH75">
        <v>4.5</v>
      </c>
      <c r="AI75">
        <v>5.5</v>
      </c>
      <c r="AJ75">
        <v>3.5</v>
      </c>
      <c r="AK75">
        <v>24</v>
      </c>
      <c r="AL75">
        <v>30</v>
      </c>
      <c r="AM75">
        <v>31</v>
      </c>
      <c r="AN75">
        <v>18</v>
      </c>
      <c r="AO75">
        <v>22</v>
      </c>
      <c r="AP75">
        <v>125</v>
      </c>
      <c r="AQ75">
        <v>3</v>
      </c>
      <c r="AR75">
        <v>22</v>
      </c>
      <c r="AS75">
        <v>28</v>
      </c>
      <c r="AT75" s="56">
        <v>18</v>
      </c>
    </row>
    <row r="76" spans="1:46" x14ac:dyDescent="0.2">
      <c r="A76">
        <v>92</v>
      </c>
      <c r="B76">
        <v>20</v>
      </c>
      <c r="C76">
        <v>0</v>
      </c>
      <c r="D76" s="1">
        <v>17</v>
      </c>
      <c r="E76" s="3">
        <v>41</v>
      </c>
      <c r="F76" s="8">
        <v>48</v>
      </c>
      <c r="G76" s="3">
        <v>19</v>
      </c>
      <c r="H76">
        <v>1</v>
      </c>
      <c r="I76">
        <v>2</v>
      </c>
      <c r="J76" s="44">
        <v>2</v>
      </c>
      <c r="K76" s="44">
        <v>4</v>
      </c>
      <c r="L76">
        <v>2</v>
      </c>
      <c r="M76" s="44">
        <v>5</v>
      </c>
      <c r="N76" s="44">
        <v>1</v>
      </c>
      <c r="O76">
        <v>4.8</v>
      </c>
      <c r="P76">
        <v>5</v>
      </c>
      <c r="Q76">
        <v>4</v>
      </c>
      <c r="R76">
        <v>16</v>
      </c>
      <c r="S76">
        <v>14</v>
      </c>
      <c r="T76">
        <v>17</v>
      </c>
      <c r="U76">
        <v>17</v>
      </c>
      <c r="V76">
        <v>37</v>
      </c>
      <c r="W76">
        <v>101</v>
      </c>
      <c r="X76" s="40" t="s">
        <v>183</v>
      </c>
      <c r="Y76">
        <v>43</v>
      </c>
      <c r="Z76">
        <v>0</v>
      </c>
      <c r="AA76">
        <v>3</v>
      </c>
      <c r="AB76">
        <v>3</v>
      </c>
      <c r="AC76">
        <v>2</v>
      </c>
      <c r="AD76">
        <v>1</v>
      </c>
      <c r="AE76">
        <v>5</v>
      </c>
      <c r="AF76">
        <v>5</v>
      </c>
      <c r="AG76">
        <v>4</v>
      </c>
      <c r="AH76">
        <v>5.25</v>
      </c>
      <c r="AI76">
        <v>6</v>
      </c>
      <c r="AJ76">
        <v>4</v>
      </c>
      <c r="AK76">
        <v>20</v>
      </c>
      <c r="AL76">
        <v>16</v>
      </c>
      <c r="AM76">
        <v>18</v>
      </c>
      <c r="AN76">
        <v>10</v>
      </c>
      <c r="AO76">
        <v>18</v>
      </c>
      <c r="AP76">
        <v>82</v>
      </c>
      <c r="AQ76" s="5">
        <v>28</v>
      </c>
      <c r="AR76" s="51">
        <v>57</v>
      </c>
      <c r="AS76" s="9">
        <v>65</v>
      </c>
      <c r="AT76" s="12">
        <v>39</v>
      </c>
    </row>
    <row r="77" spans="1:46" s="14" customFormat="1" x14ac:dyDescent="0.2">
      <c r="A77" s="14">
        <v>93</v>
      </c>
      <c r="B77" s="14">
        <v>20</v>
      </c>
      <c r="C77" s="14">
        <v>0</v>
      </c>
      <c r="D77" s="21">
        <v>27</v>
      </c>
      <c r="E77" s="16">
        <v>56</v>
      </c>
      <c r="F77" s="16">
        <v>60</v>
      </c>
      <c r="G77" s="17">
        <v>31</v>
      </c>
      <c r="H77">
        <v>3</v>
      </c>
      <c r="I77">
        <v>3</v>
      </c>
      <c r="J77" s="44">
        <v>1</v>
      </c>
      <c r="K77" s="44">
        <v>5</v>
      </c>
      <c r="L77">
        <v>2</v>
      </c>
      <c r="M77" s="44">
        <v>5</v>
      </c>
      <c r="N77" s="44">
        <v>5</v>
      </c>
      <c r="O77">
        <v>5</v>
      </c>
      <c r="P77">
        <v>5</v>
      </c>
      <c r="Q77">
        <v>5</v>
      </c>
      <c r="R77">
        <v>17</v>
      </c>
      <c r="S77">
        <v>17</v>
      </c>
      <c r="T77">
        <v>14</v>
      </c>
      <c r="U77">
        <v>14</v>
      </c>
      <c r="V77">
        <v>35</v>
      </c>
      <c r="W77">
        <v>97</v>
      </c>
      <c r="X77" t="s">
        <v>184</v>
      </c>
      <c r="Y77">
        <v>23</v>
      </c>
      <c r="Z77">
        <v>0</v>
      </c>
      <c r="AA77">
        <v>3</v>
      </c>
      <c r="AB77">
        <v>2</v>
      </c>
      <c r="AC77">
        <v>3</v>
      </c>
      <c r="AD77">
        <v>3</v>
      </c>
      <c r="AE77">
        <v>1</v>
      </c>
      <c r="AF77">
        <v>1</v>
      </c>
      <c r="AG77">
        <v>4</v>
      </c>
      <c r="AH77">
        <v>4.75</v>
      </c>
      <c r="AI77">
        <v>6</v>
      </c>
      <c r="AJ77">
        <v>4.5</v>
      </c>
      <c r="AK77">
        <v>18</v>
      </c>
      <c r="AL77">
        <v>30</v>
      </c>
      <c r="AM77">
        <v>27</v>
      </c>
      <c r="AN77">
        <v>13</v>
      </c>
      <c r="AO77">
        <v>22</v>
      </c>
      <c r="AP77">
        <v>110</v>
      </c>
      <c r="AQ77">
        <v>11</v>
      </c>
      <c r="AR77" s="51">
        <v>56</v>
      </c>
      <c r="AS77">
        <v>53</v>
      </c>
      <c r="AT77" s="12">
        <v>33</v>
      </c>
    </row>
    <row r="78" spans="1:46" x14ac:dyDescent="0.2">
      <c r="A78">
        <v>95</v>
      </c>
      <c r="B78">
        <v>20</v>
      </c>
      <c r="C78">
        <v>1</v>
      </c>
      <c r="D78" s="1">
        <v>1</v>
      </c>
      <c r="E78" s="3">
        <v>75</v>
      </c>
      <c r="F78" s="3">
        <v>68</v>
      </c>
      <c r="G78" s="3">
        <v>25</v>
      </c>
      <c r="H78">
        <v>2</v>
      </c>
      <c r="I78">
        <v>2</v>
      </c>
      <c r="J78" s="44">
        <v>3</v>
      </c>
      <c r="K78" s="44">
        <v>5</v>
      </c>
      <c r="L78">
        <v>2</v>
      </c>
      <c r="M78" s="44">
        <v>5</v>
      </c>
      <c r="N78" s="44">
        <v>3</v>
      </c>
      <c r="O78">
        <v>5</v>
      </c>
      <c r="P78">
        <v>5</v>
      </c>
      <c r="Q78">
        <v>5</v>
      </c>
      <c r="R78">
        <v>20</v>
      </c>
      <c r="S78">
        <v>20</v>
      </c>
      <c r="T78">
        <v>14</v>
      </c>
      <c r="U78">
        <v>12</v>
      </c>
      <c r="V78">
        <v>39</v>
      </c>
      <c r="W78">
        <v>105</v>
      </c>
      <c r="X78" t="s">
        <v>185</v>
      </c>
      <c r="Y78">
        <v>22</v>
      </c>
      <c r="Z78">
        <v>0</v>
      </c>
      <c r="AA78">
        <v>2</v>
      </c>
      <c r="AB78">
        <v>1</v>
      </c>
      <c r="AC78">
        <v>3</v>
      </c>
      <c r="AD78">
        <v>2</v>
      </c>
      <c r="AE78">
        <v>5</v>
      </c>
      <c r="AF78">
        <v>5</v>
      </c>
      <c r="AG78">
        <v>4</v>
      </c>
      <c r="AH78">
        <v>5</v>
      </c>
      <c r="AI78">
        <v>5.75</v>
      </c>
      <c r="AJ78">
        <v>4</v>
      </c>
      <c r="AK78">
        <v>30</v>
      </c>
      <c r="AL78">
        <v>19</v>
      </c>
      <c r="AM78">
        <v>31</v>
      </c>
      <c r="AN78">
        <v>18</v>
      </c>
      <c r="AO78">
        <v>28</v>
      </c>
      <c r="AP78">
        <v>126</v>
      </c>
      <c r="AQ78">
        <v>9</v>
      </c>
      <c r="AR78">
        <v>30</v>
      </c>
      <c r="AS78">
        <v>46</v>
      </c>
      <c r="AT78" s="56">
        <v>27</v>
      </c>
    </row>
    <row r="79" spans="1:46" x14ac:dyDescent="0.2">
      <c r="A79">
        <v>96</v>
      </c>
      <c r="B79">
        <v>20</v>
      </c>
      <c r="C79">
        <v>0</v>
      </c>
      <c r="D79" s="3">
        <v>17</v>
      </c>
      <c r="E79" s="3">
        <v>34</v>
      </c>
      <c r="F79" s="6">
        <v>38</v>
      </c>
      <c r="G79" s="3">
        <v>35</v>
      </c>
      <c r="H79">
        <v>3</v>
      </c>
      <c r="I79">
        <v>4</v>
      </c>
      <c r="J79" s="44">
        <v>1</v>
      </c>
      <c r="K79" s="44">
        <v>1</v>
      </c>
      <c r="L79">
        <v>3</v>
      </c>
      <c r="M79" s="44">
        <v>2</v>
      </c>
      <c r="N79" s="44">
        <v>5</v>
      </c>
      <c r="O79">
        <v>5</v>
      </c>
      <c r="P79">
        <v>5</v>
      </c>
      <c r="Q79">
        <v>5</v>
      </c>
      <c r="R79">
        <v>26</v>
      </c>
      <c r="S79">
        <v>24</v>
      </c>
      <c r="T79">
        <v>18</v>
      </c>
      <c r="U79">
        <v>12</v>
      </c>
      <c r="V79">
        <v>34</v>
      </c>
      <c r="W79">
        <v>114</v>
      </c>
      <c r="X79" t="s">
        <v>186</v>
      </c>
      <c r="Y79">
        <v>21</v>
      </c>
      <c r="Z79">
        <v>0</v>
      </c>
      <c r="AA79">
        <v>2</v>
      </c>
      <c r="AB79">
        <v>2</v>
      </c>
      <c r="AC79">
        <v>4</v>
      </c>
      <c r="AD79">
        <v>2</v>
      </c>
      <c r="AE79">
        <v>5</v>
      </c>
      <c r="AF79">
        <v>5</v>
      </c>
      <c r="AG79">
        <v>4</v>
      </c>
      <c r="AH79">
        <v>4.5</v>
      </c>
      <c r="AI79">
        <v>5.75</v>
      </c>
      <c r="AJ79">
        <v>4</v>
      </c>
      <c r="AK79">
        <v>27</v>
      </c>
      <c r="AL79">
        <v>21</v>
      </c>
      <c r="AM79">
        <v>15</v>
      </c>
      <c r="AN79">
        <v>12</v>
      </c>
      <c r="AO79">
        <v>25</v>
      </c>
      <c r="AP79">
        <v>100</v>
      </c>
      <c r="AQ79" s="5">
        <v>23</v>
      </c>
      <c r="AR79" s="52">
        <v>58</v>
      </c>
      <c r="AS79">
        <v>53</v>
      </c>
      <c r="AT79" s="12">
        <v>32</v>
      </c>
    </row>
    <row r="80" spans="1:46" x14ac:dyDescent="0.2">
      <c r="A80">
        <v>99</v>
      </c>
      <c r="B80">
        <v>21</v>
      </c>
      <c r="C80">
        <v>0</v>
      </c>
      <c r="D80" s="1">
        <v>4</v>
      </c>
      <c r="E80" s="3">
        <v>37</v>
      </c>
      <c r="F80" s="3">
        <v>40</v>
      </c>
      <c r="G80" s="3">
        <v>24</v>
      </c>
      <c r="H80">
        <v>2</v>
      </c>
      <c r="I80">
        <v>3</v>
      </c>
      <c r="J80" s="44">
        <v>5</v>
      </c>
      <c r="K80" s="44">
        <v>4</v>
      </c>
      <c r="L80">
        <v>2</v>
      </c>
      <c r="M80" s="44">
        <v>5</v>
      </c>
      <c r="N80" s="44">
        <v>3</v>
      </c>
      <c r="O80">
        <v>5</v>
      </c>
      <c r="P80">
        <v>5</v>
      </c>
      <c r="Q80">
        <v>5</v>
      </c>
      <c r="R80">
        <v>16</v>
      </c>
      <c r="S80">
        <v>20</v>
      </c>
      <c r="T80">
        <v>18</v>
      </c>
      <c r="U80">
        <v>13</v>
      </c>
      <c r="V80">
        <v>36</v>
      </c>
      <c r="W80">
        <v>103</v>
      </c>
      <c r="X80" s="40" t="s">
        <v>187</v>
      </c>
      <c r="Y80">
        <v>22</v>
      </c>
      <c r="Z80">
        <v>1</v>
      </c>
      <c r="AA80">
        <v>2</v>
      </c>
      <c r="AB80">
        <v>2</v>
      </c>
      <c r="AC80">
        <v>4</v>
      </c>
      <c r="AD80">
        <v>2</v>
      </c>
      <c r="AE80">
        <v>5</v>
      </c>
      <c r="AF80">
        <v>5</v>
      </c>
      <c r="AG80">
        <v>4</v>
      </c>
      <c r="AH80">
        <v>4</v>
      </c>
      <c r="AI80">
        <v>4</v>
      </c>
      <c r="AJ80">
        <v>4</v>
      </c>
      <c r="AK80">
        <v>26</v>
      </c>
      <c r="AL80">
        <v>22</v>
      </c>
      <c r="AM80">
        <v>24</v>
      </c>
      <c r="AN80">
        <v>23</v>
      </c>
      <c r="AO80">
        <v>24</v>
      </c>
      <c r="AP80">
        <v>119</v>
      </c>
      <c r="AQ80">
        <v>12</v>
      </c>
      <c r="AR80" s="51">
        <v>58</v>
      </c>
      <c r="AS80" s="9">
        <v>59</v>
      </c>
      <c r="AT80" s="12">
        <v>33</v>
      </c>
    </row>
    <row r="81" spans="1:46" s="14" customFormat="1" x14ac:dyDescent="0.2">
      <c r="A81" s="14">
        <v>101</v>
      </c>
      <c r="B81" s="14">
        <v>22</v>
      </c>
      <c r="C81" s="14">
        <v>0</v>
      </c>
      <c r="D81" s="15">
        <v>26</v>
      </c>
      <c r="E81" s="19">
        <v>56</v>
      </c>
      <c r="F81" s="19">
        <v>50</v>
      </c>
      <c r="G81" s="25">
        <v>36</v>
      </c>
      <c r="H81">
        <v>1</v>
      </c>
      <c r="I81">
        <v>1</v>
      </c>
      <c r="J81" s="44">
        <v>1</v>
      </c>
      <c r="K81" s="44">
        <v>5</v>
      </c>
      <c r="L81">
        <v>4</v>
      </c>
      <c r="M81" s="44">
        <v>5</v>
      </c>
      <c r="N81" s="44">
        <v>5</v>
      </c>
      <c r="O81">
        <v>5</v>
      </c>
      <c r="P81">
        <v>5</v>
      </c>
      <c r="Q81">
        <v>5</v>
      </c>
      <c r="R81">
        <v>19</v>
      </c>
      <c r="S81">
        <v>21</v>
      </c>
      <c r="T81">
        <v>12</v>
      </c>
      <c r="U81">
        <v>14</v>
      </c>
      <c r="V81">
        <v>35</v>
      </c>
      <c r="W81">
        <v>101</v>
      </c>
      <c r="X81" t="s">
        <v>188</v>
      </c>
      <c r="Y81">
        <v>23</v>
      </c>
      <c r="Z81">
        <v>0</v>
      </c>
      <c r="AA81">
        <v>3</v>
      </c>
      <c r="AB81">
        <v>2</v>
      </c>
      <c r="AC81">
        <v>3</v>
      </c>
      <c r="AD81">
        <v>1</v>
      </c>
      <c r="AE81">
        <v>4</v>
      </c>
      <c r="AF81">
        <v>5</v>
      </c>
      <c r="AG81">
        <v>4</v>
      </c>
      <c r="AH81">
        <v>4.5</v>
      </c>
      <c r="AI81">
        <v>5.5</v>
      </c>
      <c r="AJ81">
        <v>4</v>
      </c>
      <c r="AK81">
        <v>24</v>
      </c>
      <c r="AL81">
        <v>23</v>
      </c>
      <c r="AM81">
        <v>16</v>
      </c>
      <c r="AN81">
        <v>7</v>
      </c>
      <c r="AO81">
        <v>39</v>
      </c>
      <c r="AP81">
        <v>109</v>
      </c>
      <c r="AQ81">
        <v>10</v>
      </c>
      <c r="AR81">
        <v>38</v>
      </c>
      <c r="AS81">
        <v>46</v>
      </c>
      <c r="AT81" s="12">
        <v>32</v>
      </c>
    </row>
    <row r="82" spans="1:46" s="14" customFormat="1" x14ac:dyDescent="0.2">
      <c r="A82" s="14">
        <v>110</v>
      </c>
      <c r="B82" s="14">
        <v>21</v>
      </c>
      <c r="C82" s="14">
        <v>0</v>
      </c>
      <c r="D82" s="15">
        <v>27</v>
      </c>
      <c r="E82" s="22">
        <v>55</v>
      </c>
      <c r="F82" s="22">
        <v>51</v>
      </c>
      <c r="G82" s="17">
        <v>37</v>
      </c>
      <c r="H82">
        <v>2</v>
      </c>
      <c r="I82">
        <v>3</v>
      </c>
      <c r="J82" s="44">
        <v>2</v>
      </c>
      <c r="K82" s="44">
        <v>5</v>
      </c>
      <c r="L82">
        <v>2</v>
      </c>
      <c r="M82" s="44">
        <v>5</v>
      </c>
      <c r="N82" s="44">
        <v>5</v>
      </c>
      <c r="O82">
        <v>5</v>
      </c>
      <c r="P82">
        <v>5</v>
      </c>
      <c r="Q82">
        <v>5</v>
      </c>
      <c r="R82">
        <v>17</v>
      </c>
      <c r="S82">
        <v>19</v>
      </c>
      <c r="T82">
        <v>20</v>
      </c>
      <c r="U82">
        <v>12</v>
      </c>
      <c r="V82">
        <v>31</v>
      </c>
      <c r="W82">
        <v>99</v>
      </c>
      <c r="X82" t="s">
        <v>189</v>
      </c>
      <c r="Y82">
        <v>22</v>
      </c>
      <c r="Z82">
        <v>0</v>
      </c>
      <c r="AA82">
        <v>2</v>
      </c>
      <c r="AB82">
        <v>1</v>
      </c>
      <c r="AC82">
        <v>4</v>
      </c>
      <c r="AD82">
        <v>3</v>
      </c>
      <c r="AE82">
        <v>2</v>
      </c>
      <c r="AF82">
        <v>5</v>
      </c>
      <c r="AG82">
        <v>4</v>
      </c>
      <c r="AH82">
        <v>5</v>
      </c>
      <c r="AI82">
        <v>6</v>
      </c>
      <c r="AJ82">
        <v>4</v>
      </c>
      <c r="AK82">
        <v>21</v>
      </c>
      <c r="AL82">
        <v>31</v>
      </c>
      <c r="AM82">
        <v>16</v>
      </c>
      <c r="AN82">
        <v>16</v>
      </c>
      <c r="AO82">
        <v>23</v>
      </c>
      <c r="AP82">
        <v>107</v>
      </c>
      <c r="AQ82" s="5">
        <v>21</v>
      </c>
      <c r="AR82">
        <v>36</v>
      </c>
      <c r="AS82">
        <v>43</v>
      </c>
      <c r="AT82" s="12">
        <v>33</v>
      </c>
    </row>
    <row r="83" spans="1:46" s="14" customFormat="1" x14ac:dyDescent="0.2">
      <c r="A83" s="14">
        <v>119</v>
      </c>
      <c r="B83" s="14">
        <v>21</v>
      </c>
      <c r="C83" s="14">
        <v>0</v>
      </c>
      <c r="D83" s="15">
        <v>31</v>
      </c>
      <c r="E83" s="22">
        <v>42</v>
      </c>
      <c r="F83" s="16">
        <v>50</v>
      </c>
      <c r="G83" s="17">
        <v>40</v>
      </c>
      <c r="H83">
        <v>2</v>
      </c>
      <c r="I83">
        <v>2</v>
      </c>
      <c r="J83" s="44">
        <v>1</v>
      </c>
      <c r="K83" s="44">
        <v>3</v>
      </c>
      <c r="L83">
        <v>2</v>
      </c>
      <c r="M83" s="44">
        <v>4</v>
      </c>
      <c r="N83" s="44">
        <v>5</v>
      </c>
      <c r="O83">
        <v>4.5</v>
      </c>
      <c r="P83">
        <v>5</v>
      </c>
      <c r="Q83">
        <v>3</v>
      </c>
      <c r="R83">
        <v>18</v>
      </c>
      <c r="S83">
        <v>18</v>
      </c>
      <c r="T83">
        <v>18</v>
      </c>
      <c r="U83">
        <v>12</v>
      </c>
      <c r="V83">
        <v>32</v>
      </c>
      <c r="W83">
        <v>98</v>
      </c>
      <c r="X83" t="s">
        <v>190</v>
      </c>
      <c r="Y83">
        <v>21</v>
      </c>
      <c r="Z83">
        <v>1</v>
      </c>
      <c r="AA83">
        <v>1</v>
      </c>
      <c r="AB83">
        <v>2</v>
      </c>
      <c r="AC83">
        <v>4</v>
      </c>
      <c r="AD83">
        <v>1</v>
      </c>
      <c r="AE83">
        <v>3</v>
      </c>
      <c r="AF83">
        <v>4</v>
      </c>
      <c r="AG83">
        <v>4</v>
      </c>
      <c r="AH83">
        <v>4.5</v>
      </c>
      <c r="AI83">
        <v>5.75</v>
      </c>
      <c r="AJ83">
        <v>3.5</v>
      </c>
      <c r="AK83">
        <v>27</v>
      </c>
      <c r="AL83">
        <v>24</v>
      </c>
      <c r="AM83">
        <v>20</v>
      </c>
      <c r="AN83">
        <v>15</v>
      </c>
      <c r="AO83">
        <v>33</v>
      </c>
      <c r="AP83">
        <v>119</v>
      </c>
      <c r="AQ83">
        <v>7</v>
      </c>
      <c r="AR83">
        <v>27</v>
      </c>
      <c r="AS83">
        <v>34</v>
      </c>
      <c r="AT83" s="12">
        <v>35</v>
      </c>
    </row>
    <row r="84" spans="1:46" x14ac:dyDescent="0.2">
      <c r="A84">
        <v>121</v>
      </c>
      <c r="B84">
        <v>19</v>
      </c>
      <c r="C84">
        <v>0</v>
      </c>
      <c r="D84">
        <v>11</v>
      </c>
      <c r="E84" s="7">
        <v>55</v>
      </c>
      <c r="F84" s="7">
        <v>52</v>
      </c>
      <c r="G84" s="12">
        <v>20</v>
      </c>
      <c r="H84">
        <v>2</v>
      </c>
      <c r="I84">
        <v>4</v>
      </c>
      <c r="J84" s="44">
        <v>3</v>
      </c>
      <c r="K84" s="44">
        <v>5</v>
      </c>
      <c r="L84">
        <v>2</v>
      </c>
      <c r="M84" s="44">
        <v>5</v>
      </c>
      <c r="N84" s="44">
        <v>3</v>
      </c>
      <c r="O84">
        <v>4.88</v>
      </c>
      <c r="P84">
        <v>5</v>
      </c>
      <c r="Q84">
        <v>4</v>
      </c>
      <c r="R84">
        <v>18</v>
      </c>
      <c r="S84">
        <v>19</v>
      </c>
      <c r="T84">
        <v>17</v>
      </c>
      <c r="U84">
        <v>12</v>
      </c>
      <c r="V84">
        <v>36</v>
      </c>
      <c r="W84">
        <v>102</v>
      </c>
      <c r="X84" t="s">
        <v>191</v>
      </c>
      <c r="Y84">
        <v>22</v>
      </c>
      <c r="Z84">
        <v>0</v>
      </c>
      <c r="AA84">
        <v>1</v>
      </c>
      <c r="AB84">
        <v>1</v>
      </c>
      <c r="AC84">
        <v>2</v>
      </c>
      <c r="AD84">
        <v>2</v>
      </c>
      <c r="AE84">
        <v>3</v>
      </c>
      <c r="AF84">
        <v>5</v>
      </c>
      <c r="AG84">
        <v>2</v>
      </c>
      <c r="AH84">
        <v>4.5</v>
      </c>
      <c r="AI84">
        <v>5.5</v>
      </c>
      <c r="AJ84">
        <v>3.5</v>
      </c>
      <c r="AK84">
        <v>28</v>
      </c>
      <c r="AL84">
        <v>32</v>
      </c>
      <c r="AM84">
        <v>23</v>
      </c>
      <c r="AN84">
        <v>19</v>
      </c>
      <c r="AO84">
        <v>28</v>
      </c>
      <c r="AP84">
        <v>130</v>
      </c>
      <c r="AQ84">
        <v>4</v>
      </c>
      <c r="AR84">
        <v>29</v>
      </c>
      <c r="AS84">
        <v>41</v>
      </c>
      <c r="AT84" s="56">
        <v>27</v>
      </c>
    </row>
    <row r="85" spans="1:46" x14ac:dyDescent="0.2">
      <c r="A85">
        <v>122</v>
      </c>
      <c r="B85">
        <v>19</v>
      </c>
      <c r="C85">
        <v>0</v>
      </c>
      <c r="D85">
        <v>15</v>
      </c>
      <c r="E85" s="7">
        <v>42</v>
      </c>
      <c r="F85" s="7">
        <v>54</v>
      </c>
      <c r="G85" s="3">
        <v>24</v>
      </c>
      <c r="H85">
        <v>2</v>
      </c>
      <c r="I85">
        <v>2</v>
      </c>
      <c r="J85" s="44">
        <v>2</v>
      </c>
      <c r="K85" s="44">
        <v>4</v>
      </c>
      <c r="L85">
        <v>3</v>
      </c>
      <c r="M85" s="44">
        <v>5</v>
      </c>
      <c r="N85" s="44">
        <v>2</v>
      </c>
      <c r="O85">
        <v>5</v>
      </c>
      <c r="P85">
        <v>5</v>
      </c>
      <c r="Q85">
        <v>5</v>
      </c>
      <c r="R85">
        <v>20</v>
      </c>
      <c r="S85">
        <v>16</v>
      </c>
      <c r="T85">
        <v>20</v>
      </c>
      <c r="U85">
        <v>13</v>
      </c>
      <c r="V85">
        <v>35</v>
      </c>
      <c r="W85">
        <v>104</v>
      </c>
      <c r="X85" s="40" t="s">
        <v>192</v>
      </c>
      <c r="Y85">
        <v>21</v>
      </c>
      <c r="Z85">
        <v>0</v>
      </c>
      <c r="AA85">
        <v>2</v>
      </c>
      <c r="AB85">
        <v>3</v>
      </c>
      <c r="AC85">
        <v>3</v>
      </c>
      <c r="AD85">
        <v>2</v>
      </c>
      <c r="AE85">
        <v>3</v>
      </c>
      <c r="AF85">
        <v>4</v>
      </c>
      <c r="AG85">
        <v>4</v>
      </c>
      <c r="AH85">
        <v>4.3</v>
      </c>
      <c r="AI85">
        <v>5.75</v>
      </c>
      <c r="AJ85">
        <v>3.5</v>
      </c>
      <c r="AK85">
        <v>27</v>
      </c>
      <c r="AL85">
        <v>28</v>
      </c>
      <c r="AM85">
        <v>16</v>
      </c>
      <c r="AN85">
        <v>11</v>
      </c>
      <c r="AO85">
        <v>25</v>
      </c>
      <c r="AP85">
        <v>107</v>
      </c>
      <c r="AQ85">
        <v>4</v>
      </c>
      <c r="AR85">
        <v>29</v>
      </c>
      <c r="AS85">
        <v>42</v>
      </c>
      <c r="AT85" s="12">
        <v>34</v>
      </c>
    </row>
    <row r="86" spans="1:46" s="14" customFormat="1" x14ac:dyDescent="0.2">
      <c r="A86" s="14">
        <v>123</v>
      </c>
      <c r="B86" s="14">
        <v>20</v>
      </c>
      <c r="C86" s="14">
        <v>0</v>
      </c>
      <c r="D86" s="15">
        <v>15</v>
      </c>
      <c r="E86" s="19">
        <v>47</v>
      </c>
      <c r="F86" s="19">
        <v>56</v>
      </c>
      <c r="G86" s="25">
        <v>32</v>
      </c>
      <c r="H86">
        <v>5</v>
      </c>
      <c r="I86">
        <v>3</v>
      </c>
      <c r="J86" s="44">
        <v>1</v>
      </c>
      <c r="K86" s="44">
        <v>4</v>
      </c>
      <c r="L86">
        <v>2</v>
      </c>
      <c r="M86" s="44">
        <v>5</v>
      </c>
      <c r="N86" s="44">
        <v>5</v>
      </c>
      <c r="O86">
        <v>3</v>
      </c>
      <c r="P86">
        <v>4</v>
      </c>
      <c r="Q86">
        <v>3</v>
      </c>
      <c r="R86">
        <v>13</v>
      </c>
      <c r="S86">
        <v>18</v>
      </c>
      <c r="T86">
        <v>21</v>
      </c>
      <c r="U86">
        <v>12</v>
      </c>
      <c r="V86">
        <v>36</v>
      </c>
      <c r="W86">
        <v>100</v>
      </c>
      <c r="X86" s="40" t="s">
        <v>193</v>
      </c>
      <c r="Y86">
        <v>22</v>
      </c>
      <c r="Z86">
        <v>0</v>
      </c>
      <c r="AA86">
        <v>2</v>
      </c>
      <c r="AB86">
        <v>2</v>
      </c>
      <c r="AC86">
        <v>4</v>
      </c>
      <c r="AD86">
        <v>2</v>
      </c>
      <c r="AE86">
        <v>5</v>
      </c>
      <c r="AF86">
        <v>5</v>
      </c>
      <c r="AG86">
        <v>5</v>
      </c>
      <c r="AH86">
        <v>5.5</v>
      </c>
      <c r="AI86">
        <v>6</v>
      </c>
      <c r="AJ86">
        <v>4.5</v>
      </c>
      <c r="AK86">
        <v>26</v>
      </c>
      <c r="AL86">
        <v>33</v>
      </c>
      <c r="AM86">
        <v>28</v>
      </c>
      <c r="AN86">
        <v>17</v>
      </c>
      <c r="AO86">
        <v>26</v>
      </c>
      <c r="AP86">
        <v>130</v>
      </c>
      <c r="AQ86">
        <v>3</v>
      </c>
      <c r="AR86">
        <v>27</v>
      </c>
      <c r="AS86">
        <v>30</v>
      </c>
      <c r="AT86" s="56">
        <v>23</v>
      </c>
    </row>
    <row r="87" spans="1:46" s="14" customFormat="1" x14ac:dyDescent="0.2">
      <c r="A87" s="14">
        <v>124</v>
      </c>
      <c r="B87" s="14">
        <v>22</v>
      </c>
      <c r="C87" s="14">
        <v>0</v>
      </c>
      <c r="D87" s="15">
        <v>23</v>
      </c>
      <c r="E87" s="19">
        <v>45</v>
      </c>
      <c r="F87" s="19">
        <v>48</v>
      </c>
      <c r="G87" s="25">
        <v>37</v>
      </c>
      <c r="H87">
        <v>1</v>
      </c>
      <c r="I87">
        <v>4</v>
      </c>
      <c r="J87" s="44">
        <v>1</v>
      </c>
      <c r="K87" s="44">
        <v>4</v>
      </c>
      <c r="L87">
        <v>3</v>
      </c>
      <c r="M87" s="44">
        <v>5</v>
      </c>
      <c r="N87" s="44">
        <v>5</v>
      </c>
      <c r="O87">
        <v>5</v>
      </c>
      <c r="P87">
        <v>5</v>
      </c>
      <c r="Q87">
        <v>5</v>
      </c>
      <c r="R87">
        <v>15</v>
      </c>
      <c r="S87">
        <v>23</v>
      </c>
      <c r="T87">
        <v>12</v>
      </c>
      <c r="U87">
        <v>14</v>
      </c>
      <c r="V87">
        <v>39</v>
      </c>
      <c r="W87">
        <v>103</v>
      </c>
      <c r="X87" t="s">
        <v>194</v>
      </c>
      <c r="Y87">
        <v>22</v>
      </c>
      <c r="Z87">
        <v>0</v>
      </c>
      <c r="AA87">
        <v>1</v>
      </c>
      <c r="AB87">
        <v>1</v>
      </c>
      <c r="AC87">
        <v>4</v>
      </c>
      <c r="AD87">
        <v>1</v>
      </c>
      <c r="AE87">
        <v>2</v>
      </c>
      <c r="AF87">
        <v>4</v>
      </c>
      <c r="AG87">
        <v>3</v>
      </c>
      <c r="AH87">
        <v>4.7</v>
      </c>
      <c r="AI87">
        <v>5.25</v>
      </c>
      <c r="AJ87">
        <v>2</v>
      </c>
      <c r="AK87">
        <v>21</v>
      </c>
      <c r="AL87">
        <v>21</v>
      </c>
      <c r="AM87">
        <v>20</v>
      </c>
      <c r="AN87">
        <v>11</v>
      </c>
      <c r="AO87">
        <v>35</v>
      </c>
      <c r="AP87">
        <v>108</v>
      </c>
      <c r="AQ87">
        <v>4</v>
      </c>
      <c r="AR87">
        <v>42</v>
      </c>
      <c r="AS87">
        <v>43</v>
      </c>
      <c r="AT87" s="12">
        <v>31</v>
      </c>
    </row>
    <row r="88" spans="1:46" x14ac:dyDescent="0.2">
      <c r="A88">
        <v>125</v>
      </c>
      <c r="B88">
        <v>19</v>
      </c>
      <c r="C88">
        <v>1</v>
      </c>
      <c r="D88">
        <v>11</v>
      </c>
      <c r="E88">
        <v>78</v>
      </c>
      <c r="F88">
        <v>74</v>
      </c>
      <c r="G88" s="13">
        <v>23</v>
      </c>
      <c r="H88">
        <v>1</v>
      </c>
      <c r="I88">
        <v>2</v>
      </c>
      <c r="J88" s="44">
        <v>4</v>
      </c>
      <c r="K88" s="44">
        <v>5</v>
      </c>
      <c r="L88">
        <v>2</v>
      </c>
      <c r="M88" s="44">
        <v>5</v>
      </c>
      <c r="N88" s="44">
        <v>2</v>
      </c>
      <c r="O88">
        <v>4.5999999999999996</v>
      </c>
      <c r="P88">
        <v>5</v>
      </c>
      <c r="Q88">
        <v>4</v>
      </c>
      <c r="R88">
        <v>19</v>
      </c>
      <c r="S88">
        <v>21</v>
      </c>
      <c r="T88">
        <v>16</v>
      </c>
      <c r="U88">
        <v>15</v>
      </c>
      <c r="V88">
        <v>38</v>
      </c>
      <c r="W88">
        <v>109</v>
      </c>
      <c r="X88" t="s">
        <v>195</v>
      </c>
      <c r="Y88">
        <v>45</v>
      </c>
      <c r="Z88" s="4">
        <v>1</v>
      </c>
      <c r="AA88">
        <v>1</v>
      </c>
      <c r="AB88">
        <v>2</v>
      </c>
      <c r="AC88">
        <v>4</v>
      </c>
      <c r="AD88">
        <v>1</v>
      </c>
      <c r="AE88">
        <v>2</v>
      </c>
      <c r="AF88">
        <v>4</v>
      </c>
      <c r="AG88">
        <v>3</v>
      </c>
      <c r="AH88">
        <v>5</v>
      </c>
      <c r="AI88">
        <v>5</v>
      </c>
      <c r="AJ88">
        <v>5</v>
      </c>
      <c r="AK88">
        <v>36</v>
      </c>
      <c r="AL88">
        <v>34</v>
      </c>
      <c r="AM88">
        <v>35</v>
      </c>
      <c r="AN88">
        <v>28</v>
      </c>
      <c r="AO88">
        <v>33</v>
      </c>
      <c r="AP88">
        <v>166</v>
      </c>
      <c r="AQ88">
        <v>4</v>
      </c>
      <c r="AR88">
        <v>23</v>
      </c>
      <c r="AS88">
        <v>26</v>
      </c>
      <c r="AT88" s="56">
        <v>18</v>
      </c>
    </row>
    <row r="89" spans="1:46" x14ac:dyDescent="0.2">
      <c r="A89">
        <v>128</v>
      </c>
      <c r="B89">
        <v>21</v>
      </c>
      <c r="C89">
        <v>0</v>
      </c>
      <c r="D89" s="4">
        <v>23</v>
      </c>
      <c r="E89" s="7">
        <v>51</v>
      </c>
      <c r="F89" s="7">
        <v>48</v>
      </c>
      <c r="G89" s="13">
        <v>22</v>
      </c>
      <c r="H89">
        <v>1</v>
      </c>
      <c r="I89">
        <v>4</v>
      </c>
      <c r="J89" s="44">
        <v>1</v>
      </c>
      <c r="K89" s="44">
        <v>4</v>
      </c>
      <c r="L89">
        <v>2</v>
      </c>
      <c r="M89" s="44">
        <v>4</v>
      </c>
      <c r="N89" s="44">
        <v>2</v>
      </c>
      <c r="O89">
        <v>4.5</v>
      </c>
      <c r="P89">
        <v>5</v>
      </c>
      <c r="Q89">
        <v>4</v>
      </c>
      <c r="R89">
        <v>11</v>
      </c>
      <c r="S89">
        <v>18</v>
      </c>
      <c r="T89">
        <v>17</v>
      </c>
      <c r="U89">
        <v>12</v>
      </c>
      <c r="V89">
        <v>35</v>
      </c>
      <c r="W89">
        <v>93</v>
      </c>
      <c r="X89" s="40" t="s">
        <v>196</v>
      </c>
      <c r="Y89">
        <v>20</v>
      </c>
      <c r="Z89">
        <v>0</v>
      </c>
      <c r="AA89">
        <v>1</v>
      </c>
      <c r="AB89">
        <v>2</v>
      </c>
      <c r="AC89">
        <v>3</v>
      </c>
      <c r="AD89">
        <v>1</v>
      </c>
      <c r="AE89">
        <v>3</v>
      </c>
      <c r="AF89">
        <v>4</v>
      </c>
      <c r="AG89">
        <v>4</v>
      </c>
      <c r="AH89">
        <v>5</v>
      </c>
      <c r="AI89">
        <v>6</v>
      </c>
      <c r="AJ89">
        <v>4.5</v>
      </c>
      <c r="AK89">
        <v>30</v>
      </c>
      <c r="AL89">
        <v>37</v>
      </c>
      <c r="AM89">
        <v>11</v>
      </c>
      <c r="AN89">
        <v>15</v>
      </c>
      <c r="AO89">
        <v>9</v>
      </c>
      <c r="AP89">
        <v>102</v>
      </c>
      <c r="AQ89">
        <v>4</v>
      </c>
      <c r="AR89">
        <v>21</v>
      </c>
      <c r="AS89">
        <v>22</v>
      </c>
      <c r="AT89" s="12">
        <v>35</v>
      </c>
    </row>
    <row r="90" spans="1:46" s="14" customFormat="1" x14ac:dyDescent="0.2">
      <c r="A90" s="14">
        <v>130</v>
      </c>
      <c r="B90" s="14">
        <v>19</v>
      </c>
      <c r="C90" s="14">
        <v>0</v>
      </c>
      <c r="D90" s="15">
        <v>21</v>
      </c>
      <c r="E90" s="19">
        <v>47</v>
      </c>
      <c r="F90" s="19">
        <v>45</v>
      </c>
      <c r="G90" s="25">
        <v>29</v>
      </c>
      <c r="H90">
        <v>2</v>
      </c>
      <c r="I90">
        <v>3</v>
      </c>
      <c r="J90" s="44">
        <v>1</v>
      </c>
      <c r="K90" s="44">
        <v>4</v>
      </c>
      <c r="L90">
        <v>2</v>
      </c>
      <c r="M90" s="44">
        <v>4</v>
      </c>
      <c r="N90" s="44">
        <v>5</v>
      </c>
      <c r="O90">
        <v>5</v>
      </c>
      <c r="P90">
        <v>5</v>
      </c>
      <c r="Q90">
        <v>4</v>
      </c>
      <c r="R90">
        <v>20</v>
      </c>
      <c r="S90">
        <v>17</v>
      </c>
      <c r="T90">
        <v>13</v>
      </c>
      <c r="U90">
        <v>24</v>
      </c>
      <c r="V90">
        <v>31</v>
      </c>
      <c r="W90">
        <v>105</v>
      </c>
      <c r="X90" s="40" t="s">
        <v>197</v>
      </c>
      <c r="Y90">
        <v>21</v>
      </c>
      <c r="Z90">
        <v>0</v>
      </c>
      <c r="AA90">
        <v>2</v>
      </c>
      <c r="AB90">
        <v>2</v>
      </c>
      <c r="AC90">
        <v>3</v>
      </c>
      <c r="AD90">
        <v>2</v>
      </c>
      <c r="AE90">
        <v>3</v>
      </c>
      <c r="AF90">
        <v>4</v>
      </c>
      <c r="AG90">
        <v>4</v>
      </c>
      <c r="AH90">
        <v>5</v>
      </c>
      <c r="AI90">
        <v>6</v>
      </c>
      <c r="AJ90">
        <v>4.5</v>
      </c>
      <c r="AK90">
        <v>17</v>
      </c>
      <c r="AL90">
        <v>21</v>
      </c>
      <c r="AM90">
        <v>16</v>
      </c>
      <c r="AN90">
        <v>11</v>
      </c>
      <c r="AO90">
        <v>15</v>
      </c>
      <c r="AP90">
        <v>80</v>
      </c>
      <c r="AQ90" s="4">
        <v>29</v>
      </c>
      <c r="AR90" s="53">
        <v>62</v>
      </c>
      <c r="AS90" s="7">
        <v>65</v>
      </c>
      <c r="AT90" s="11">
        <v>41</v>
      </c>
    </row>
    <row r="91" spans="1:46" s="14" customFormat="1" x14ac:dyDescent="0.2">
      <c r="A91" s="14">
        <v>132</v>
      </c>
      <c r="B91" s="14">
        <v>20</v>
      </c>
      <c r="C91" s="14">
        <v>0</v>
      </c>
      <c r="D91" s="15">
        <v>24</v>
      </c>
      <c r="E91" s="19">
        <v>53</v>
      </c>
      <c r="F91" s="19">
        <v>40</v>
      </c>
      <c r="G91" s="25">
        <v>36</v>
      </c>
      <c r="H91">
        <v>2</v>
      </c>
      <c r="I91">
        <v>3</v>
      </c>
      <c r="J91" s="44">
        <v>2</v>
      </c>
      <c r="K91" s="44">
        <v>5</v>
      </c>
      <c r="L91">
        <v>1</v>
      </c>
      <c r="M91" s="44">
        <v>5</v>
      </c>
      <c r="N91" s="44">
        <v>5</v>
      </c>
      <c r="O91">
        <v>4.75</v>
      </c>
      <c r="P91">
        <v>5</v>
      </c>
      <c r="Q91">
        <v>4</v>
      </c>
      <c r="R91">
        <v>14</v>
      </c>
      <c r="S91">
        <v>18</v>
      </c>
      <c r="T91">
        <v>16</v>
      </c>
      <c r="U91">
        <v>14</v>
      </c>
      <c r="V91">
        <v>36</v>
      </c>
      <c r="W91">
        <v>98</v>
      </c>
      <c r="X91" s="40" t="s">
        <v>198</v>
      </c>
      <c r="Y91">
        <v>21</v>
      </c>
      <c r="Z91" s="4">
        <v>1</v>
      </c>
      <c r="AA91">
        <v>2</v>
      </c>
      <c r="AB91">
        <v>2</v>
      </c>
      <c r="AC91">
        <v>4</v>
      </c>
      <c r="AD91">
        <v>2</v>
      </c>
      <c r="AE91">
        <v>4</v>
      </c>
      <c r="AF91">
        <v>5</v>
      </c>
      <c r="AG91">
        <v>5</v>
      </c>
      <c r="AH91">
        <v>5</v>
      </c>
      <c r="AI91">
        <v>5.75</v>
      </c>
      <c r="AJ91">
        <v>4.5</v>
      </c>
      <c r="AK91">
        <v>16</v>
      </c>
      <c r="AL91">
        <v>14</v>
      </c>
      <c r="AM91">
        <v>13</v>
      </c>
      <c r="AN91">
        <v>12</v>
      </c>
      <c r="AO91">
        <v>11</v>
      </c>
      <c r="AP91">
        <v>66</v>
      </c>
      <c r="AQ91" s="4">
        <v>32</v>
      </c>
      <c r="AR91" s="37">
        <v>63</v>
      </c>
      <c r="AS91" s="37">
        <v>90</v>
      </c>
      <c r="AT91" s="12">
        <v>33</v>
      </c>
    </row>
    <row r="92" spans="1:46" s="14" customFormat="1" x14ac:dyDescent="0.2">
      <c r="A92" s="14">
        <v>133</v>
      </c>
      <c r="B92" s="14">
        <v>19</v>
      </c>
      <c r="C92" s="14">
        <v>0</v>
      </c>
      <c r="D92" s="15">
        <v>41</v>
      </c>
      <c r="E92" s="19">
        <v>39</v>
      </c>
      <c r="F92" s="19">
        <v>61</v>
      </c>
      <c r="G92" s="25">
        <v>36</v>
      </c>
      <c r="H92">
        <v>2</v>
      </c>
      <c r="I92">
        <v>3</v>
      </c>
      <c r="J92" s="44">
        <v>1</v>
      </c>
      <c r="K92" s="44">
        <v>4</v>
      </c>
      <c r="L92">
        <v>3</v>
      </c>
      <c r="M92" s="44">
        <v>5</v>
      </c>
      <c r="N92" s="44">
        <v>5</v>
      </c>
      <c r="O92">
        <v>4.75</v>
      </c>
      <c r="P92">
        <v>5</v>
      </c>
      <c r="Q92">
        <v>4</v>
      </c>
      <c r="R92">
        <v>18</v>
      </c>
      <c r="S92">
        <v>14</v>
      </c>
      <c r="T92">
        <v>22</v>
      </c>
      <c r="U92">
        <v>12</v>
      </c>
      <c r="V92">
        <v>35</v>
      </c>
      <c r="W92">
        <v>101</v>
      </c>
      <c r="X92" t="s">
        <v>199</v>
      </c>
      <c r="Y92">
        <v>51</v>
      </c>
      <c r="Z92">
        <v>0</v>
      </c>
      <c r="AA92">
        <v>5</v>
      </c>
      <c r="AB92">
        <v>2</v>
      </c>
      <c r="AC92">
        <v>1</v>
      </c>
      <c r="AD92">
        <v>2</v>
      </c>
      <c r="AE92">
        <v>3</v>
      </c>
      <c r="AF92">
        <v>4</v>
      </c>
      <c r="AG92">
        <v>4</v>
      </c>
      <c r="AH92">
        <v>5.5</v>
      </c>
      <c r="AI92" s="39">
        <v>6</v>
      </c>
      <c r="AJ92">
        <v>4</v>
      </c>
      <c r="AK92">
        <v>29</v>
      </c>
      <c r="AL92">
        <v>28</v>
      </c>
      <c r="AM92">
        <v>25</v>
      </c>
      <c r="AN92">
        <v>11</v>
      </c>
      <c r="AO92">
        <v>26</v>
      </c>
      <c r="AP92">
        <v>119</v>
      </c>
      <c r="AQ92" s="4">
        <v>28</v>
      </c>
      <c r="AR92" s="50">
        <v>52</v>
      </c>
      <c r="AS92" s="7">
        <v>53</v>
      </c>
      <c r="AT92" s="12">
        <v>33</v>
      </c>
    </row>
    <row r="93" spans="1:46" x14ac:dyDescent="0.2">
      <c r="A93">
        <v>134</v>
      </c>
      <c r="B93">
        <v>18</v>
      </c>
      <c r="C93">
        <v>0</v>
      </c>
      <c r="D93">
        <v>14</v>
      </c>
      <c r="E93" s="7">
        <v>52</v>
      </c>
      <c r="F93" s="7">
        <v>46</v>
      </c>
      <c r="G93" s="12">
        <v>24</v>
      </c>
      <c r="H93">
        <v>5</v>
      </c>
      <c r="I93">
        <v>4</v>
      </c>
      <c r="J93" s="44">
        <v>2</v>
      </c>
      <c r="K93" s="44">
        <v>5</v>
      </c>
      <c r="L93">
        <v>1</v>
      </c>
      <c r="M93" s="44">
        <v>5</v>
      </c>
      <c r="N93" s="44">
        <v>3</v>
      </c>
      <c r="O93">
        <v>5</v>
      </c>
      <c r="P93">
        <v>5</v>
      </c>
      <c r="Q93">
        <v>4</v>
      </c>
      <c r="R93">
        <v>18</v>
      </c>
      <c r="S93">
        <v>14</v>
      </c>
      <c r="T93">
        <v>15</v>
      </c>
      <c r="U93">
        <v>13</v>
      </c>
      <c r="V93">
        <v>36</v>
      </c>
      <c r="W93">
        <v>96</v>
      </c>
      <c r="X93" s="40" t="s">
        <v>200</v>
      </c>
      <c r="Y93">
        <v>22</v>
      </c>
      <c r="Z93">
        <v>0</v>
      </c>
      <c r="AA93">
        <v>2</v>
      </c>
      <c r="AB93">
        <v>2</v>
      </c>
      <c r="AC93">
        <v>4</v>
      </c>
      <c r="AD93">
        <v>1</v>
      </c>
      <c r="AE93">
        <v>5</v>
      </c>
      <c r="AF93">
        <v>5</v>
      </c>
      <c r="AG93">
        <v>4</v>
      </c>
      <c r="AH93">
        <v>4.8</v>
      </c>
      <c r="AI93">
        <v>5.25</v>
      </c>
      <c r="AJ93">
        <v>4</v>
      </c>
      <c r="AK93">
        <v>15</v>
      </c>
      <c r="AL93">
        <v>14</v>
      </c>
      <c r="AM93">
        <v>23</v>
      </c>
      <c r="AN93">
        <v>19</v>
      </c>
      <c r="AO93">
        <v>23</v>
      </c>
      <c r="AP93">
        <v>94</v>
      </c>
      <c r="AQ93">
        <v>5</v>
      </c>
      <c r="AR93" s="50">
        <v>50</v>
      </c>
      <c r="AS93" s="7">
        <v>65</v>
      </c>
      <c r="AT93" s="12">
        <v>28</v>
      </c>
    </row>
    <row r="94" spans="1:46" s="14" customFormat="1" x14ac:dyDescent="0.2">
      <c r="A94" s="14">
        <v>135</v>
      </c>
      <c r="B94" s="14">
        <v>20</v>
      </c>
      <c r="C94" s="14">
        <v>0</v>
      </c>
      <c r="D94" s="15">
        <v>16</v>
      </c>
      <c r="E94" s="19">
        <v>48</v>
      </c>
      <c r="F94" s="19">
        <v>58</v>
      </c>
      <c r="G94" s="25">
        <v>28</v>
      </c>
      <c r="H94">
        <v>5</v>
      </c>
      <c r="I94">
        <v>4</v>
      </c>
      <c r="J94" s="44">
        <v>2</v>
      </c>
      <c r="K94" s="44">
        <v>4</v>
      </c>
      <c r="L94">
        <v>3</v>
      </c>
      <c r="M94" s="44">
        <v>5</v>
      </c>
      <c r="N94" s="44">
        <v>4</v>
      </c>
      <c r="O94">
        <v>4.5</v>
      </c>
      <c r="P94">
        <v>5</v>
      </c>
      <c r="Q94">
        <v>4</v>
      </c>
      <c r="R94">
        <v>18</v>
      </c>
      <c r="S94">
        <v>12</v>
      </c>
      <c r="T94">
        <v>19</v>
      </c>
      <c r="U94">
        <v>17</v>
      </c>
      <c r="V94">
        <v>38</v>
      </c>
      <c r="W94">
        <v>104</v>
      </c>
      <c r="X94" s="40" t="s">
        <v>201</v>
      </c>
      <c r="Y94">
        <v>25</v>
      </c>
      <c r="Z94" s="4">
        <v>1</v>
      </c>
      <c r="AA94">
        <v>1</v>
      </c>
      <c r="AB94">
        <v>2</v>
      </c>
      <c r="AC94">
        <v>3</v>
      </c>
      <c r="AD94">
        <v>3</v>
      </c>
      <c r="AE94">
        <v>2</v>
      </c>
      <c r="AF94">
        <v>5</v>
      </c>
      <c r="AG94">
        <v>5</v>
      </c>
      <c r="AH94">
        <v>4</v>
      </c>
      <c r="AI94">
        <v>5</v>
      </c>
      <c r="AJ94">
        <v>3</v>
      </c>
      <c r="AK94">
        <v>17</v>
      </c>
      <c r="AL94">
        <v>33</v>
      </c>
      <c r="AM94">
        <v>20</v>
      </c>
      <c r="AN94">
        <v>11</v>
      </c>
      <c r="AO94">
        <v>22</v>
      </c>
      <c r="AP94">
        <v>113</v>
      </c>
      <c r="AQ94">
        <v>4</v>
      </c>
      <c r="AR94">
        <v>35</v>
      </c>
      <c r="AS94">
        <v>39</v>
      </c>
      <c r="AT94" s="12">
        <v>29</v>
      </c>
    </row>
    <row r="95" spans="1:46" s="14" customFormat="1" x14ac:dyDescent="0.2">
      <c r="A95" s="14">
        <v>136</v>
      </c>
      <c r="B95" s="14">
        <v>20</v>
      </c>
      <c r="C95" s="14">
        <v>0</v>
      </c>
      <c r="D95" s="15">
        <v>19</v>
      </c>
      <c r="E95" s="19">
        <v>56</v>
      </c>
      <c r="F95" s="19">
        <v>67</v>
      </c>
      <c r="G95" s="26">
        <v>29</v>
      </c>
      <c r="H95">
        <v>1</v>
      </c>
      <c r="I95">
        <v>2</v>
      </c>
      <c r="J95" s="44">
        <v>1</v>
      </c>
      <c r="K95" s="44">
        <v>5</v>
      </c>
      <c r="L95">
        <v>4</v>
      </c>
      <c r="M95" s="44">
        <v>4</v>
      </c>
      <c r="N95" s="44">
        <v>5</v>
      </c>
      <c r="O95">
        <v>5</v>
      </c>
      <c r="P95">
        <v>5</v>
      </c>
      <c r="Q95">
        <v>5</v>
      </c>
      <c r="R95">
        <v>19</v>
      </c>
      <c r="S95">
        <v>18</v>
      </c>
      <c r="T95">
        <v>17</v>
      </c>
      <c r="U95">
        <v>15</v>
      </c>
      <c r="V95">
        <v>38</v>
      </c>
      <c r="W95">
        <v>107</v>
      </c>
      <c r="X95" t="s">
        <v>202</v>
      </c>
      <c r="Y95">
        <v>53</v>
      </c>
      <c r="Z95">
        <v>0</v>
      </c>
      <c r="AA95">
        <v>3</v>
      </c>
      <c r="AB95">
        <v>1</v>
      </c>
      <c r="AC95">
        <v>4</v>
      </c>
      <c r="AD95">
        <v>1</v>
      </c>
      <c r="AE95">
        <v>5</v>
      </c>
      <c r="AF95">
        <v>5</v>
      </c>
      <c r="AG95">
        <v>3</v>
      </c>
      <c r="AH95">
        <v>3.75</v>
      </c>
      <c r="AI95">
        <v>5.5</v>
      </c>
      <c r="AJ95">
        <v>2</v>
      </c>
      <c r="AK95">
        <v>25</v>
      </c>
      <c r="AL95">
        <v>28</v>
      </c>
      <c r="AM95">
        <v>27</v>
      </c>
      <c r="AN95">
        <v>12</v>
      </c>
      <c r="AO95">
        <v>21</v>
      </c>
      <c r="AP95">
        <v>113</v>
      </c>
      <c r="AQ95">
        <v>10</v>
      </c>
      <c r="AR95">
        <v>32</v>
      </c>
      <c r="AS95">
        <v>49</v>
      </c>
      <c r="AT95" s="12">
        <v>30</v>
      </c>
    </row>
    <row r="96" spans="1:46" x14ac:dyDescent="0.2">
      <c r="A96">
        <v>137</v>
      </c>
      <c r="B96">
        <v>19</v>
      </c>
      <c r="C96">
        <v>0</v>
      </c>
      <c r="D96">
        <v>15</v>
      </c>
      <c r="E96" s="9">
        <v>48</v>
      </c>
      <c r="F96" s="8">
        <v>43</v>
      </c>
      <c r="G96" s="12">
        <v>34</v>
      </c>
      <c r="H96">
        <v>2</v>
      </c>
      <c r="I96">
        <v>3</v>
      </c>
      <c r="J96" s="44">
        <v>2</v>
      </c>
      <c r="K96" s="44">
        <v>4</v>
      </c>
      <c r="L96">
        <v>3</v>
      </c>
      <c r="M96" s="44">
        <v>4</v>
      </c>
      <c r="N96" s="44">
        <v>1</v>
      </c>
      <c r="O96">
        <v>4.5</v>
      </c>
      <c r="P96">
        <v>5</v>
      </c>
      <c r="Q96">
        <v>4</v>
      </c>
      <c r="R96">
        <v>26</v>
      </c>
      <c r="S96">
        <v>13</v>
      </c>
      <c r="T96">
        <v>19</v>
      </c>
      <c r="U96">
        <v>20</v>
      </c>
      <c r="V96">
        <v>28</v>
      </c>
      <c r="W96">
        <v>106</v>
      </c>
      <c r="X96" t="s">
        <v>203</v>
      </c>
      <c r="Y96">
        <v>36</v>
      </c>
      <c r="Z96">
        <v>0</v>
      </c>
      <c r="AA96">
        <v>3</v>
      </c>
      <c r="AB96">
        <v>2</v>
      </c>
      <c r="AC96">
        <v>4</v>
      </c>
      <c r="AD96">
        <v>1</v>
      </c>
      <c r="AE96">
        <v>5</v>
      </c>
      <c r="AF96">
        <v>5</v>
      </c>
      <c r="AG96">
        <v>5</v>
      </c>
      <c r="AH96">
        <v>5.5</v>
      </c>
      <c r="AI96">
        <v>6</v>
      </c>
      <c r="AJ96">
        <v>5</v>
      </c>
      <c r="AK96">
        <v>22</v>
      </c>
      <c r="AL96">
        <v>32</v>
      </c>
      <c r="AM96">
        <v>22</v>
      </c>
      <c r="AN96">
        <v>18</v>
      </c>
      <c r="AO96">
        <v>21</v>
      </c>
      <c r="AP96">
        <f>SUM(AK96:AO96)</f>
        <v>115</v>
      </c>
      <c r="AQ96">
        <v>11</v>
      </c>
      <c r="AR96">
        <v>42</v>
      </c>
      <c r="AS96">
        <v>44</v>
      </c>
      <c r="AT96" s="12">
        <v>29</v>
      </c>
    </row>
    <row r="97" spans="1:46" s="14" customFormat="1" x14ac:dyDescent="0.2">
      <c r="A97" s="14">
        <v>138</v>
      </c>
      <c r="B97" s="14">
        <v>21</v>
      </c>
      <c r="C97" s="14">
        <v>1</v>
      </c>
      <c r="D97" s="15">
        <v>18</v>
      </c>
      <c r="E97" s="28">
        <v>54</v>
      </c>
      <c r="F97" s="22">
        <v>44</v>
      </c>
      <c r="G97" s="25">
        <v>17</v>
      </c>
      <c r="H97">
        <v>2</v>
      </c>
      <c r="I97">
        <v>3</v>
      </c>
      <c r="J97" s="44">
        <v>2</v>
      </c>
      <c r="K97" s="44">
        <v>5</v>
      </c>
      <c r="L97">
        <v>2</v>
      </c>
      <c r="M97" s="44">
        <v>5</v>
      </c>
      <c r="N97" s="44">
        <v>5</v>
      </c>
      <c r="O97">
        <v>4</v>
      </c>
      <c r="P97">
        <v>4</v>
      </c>
      <c r="Q97">
        <v>4</v>
      </c>
      <c r="R97">
        <v>18</v>
      </c>
      <c r="S97">
        <v>15</v>
      </c>
      <c r="T97">
        <v>12</v>
      </c>
      <c r="U97">
        <v>13</v>
      </c>
      <c r="V97">
        <v>38</v>
      </c>
      <c r="W97">
        <v>96</v>
      </c>
      <c r="X97" t="s">
        <v>204</v>
      </c>
      <c r="Y97">
        <v>23</v>
      </c>
      <c r="Z97">
        <v>0</v>
      </c>
      <c r="AA97">
        <v>4</v>
      </c>
      <c r="AB97">
        <v>2</v>
      </c>
      <c r="AC97">
        <v>3</v>
      </c>
      <c r="AD97">
        <v>1</v>
      </c>
      <c r="AE97">
        <v>2</v>
      </c>
      <c r="AF97">
        <v>5</v>
      </c>
      <c r="AG97">
        <v>4</v>
      </c>
      <c r="AH97">
        <v>4</v>
      </c>
      <c r="AI97">
        <v>4.75</v>
      </c>
      <c r="AJ97">
        <v>3</v>
      </c>
      <c r="AK97">
        <v>33</v>
      </c>
      <c r="AL97">
        <v>28</v>
      </c>
      <c r="AM97">
        <v>27</v>
      </c>
      <c r="AN97">
        <v>24</v>
      </c>
      <c r="AO97">
        <v>23</v>
      </c>
      <c r="AP97">
        <f>SUM(AK97:AO97)</f>
        <v>135</v>
      </c>
      <c r="AQ97">
        <v>16</v>
      </c>
      <c r="AR97" s="50">
        <v>51</v>
      </c>
      <c r="AS97" s="7">
        <v>82</v>
      </c>
      <c r="AT97" s="55">
        <v>26</v>
      </c>
    </row>
    <row r="98" spans="1:46" x14ac:dyDescent="0.2">
      <c r="A98">
        <v>139</v>
      </c>
      <c r="B98">
        <v>19</v>
      </c>
      <c r="C98">
        <v>0</v>
      </c>
      <c r="D98" s="4">
        <v>25</v>
      </c>
      <c r="E98" s="9">
        <v>40</v>
      </c>
      <c r="F98" s="8">
        <v>46</v>
      </c>
      <c r="G98" s="12">
        <v>26</v>
      </c>
      <c r="H98">
        <v>2</v>
      </c>
      <c r="I98">
        <v>2</v>
      </c>
      <c r="J98" s="44">
        <v>2</v>
      </c>
      <c r="K98" s="44">
        <v>4</v>
      </c>
      <c r="L98">
        <v>4</v>
      </c>
      <c r="M98" s="44">
        <v>5</v>
      </c>
      <c r="N98" s="44">
        <v>4</v>
      </c>
      <c r="O98">
        <v>5</v>
      </c>
      <c r="P98">
        <v>5</v>
      </c>
      <c r="Q98">
        <v>5</v>
      </c>
      <c r="R98">
        <v>13</v>
      </c>
      <c r="S98">
        <v>17</v>
      </c>
      <c r="T98">
        <v>20</v>
      </c>
      <c r="U98">
        <v>13</v>
      </c>
      <c r="V98">
        <v>36</v>
      </c>
      <c r="W98">
        <v>99</v>
      </c>
      <c r="X98" t="s">
        <v>205</v>
      </c>
      <c r="Y98">
        <v>23</v>
      </c>
      <c r="Z98">
        <v>1</v>
      </c>
      <c r="AA98">
        <v>2</v>
      </c>
      <c r="AB98">
        <v>1</v>
      </c>
      <c r="AC98">
        <v>2</v>
      </c>
      <c r="AD98">
        <v>1</v>
      </c>
      <c r="AE98">
        <v>4</v>
      </c>
      <c r="AF98">
        <v>5</v>
      </c>
      <c r="AG98">
        <v>5</v>
      </c>
      <c r="AH98">
        <v>4.4000000000000004</v>
      </c>
      <c r="AI98">
        <v>5</v>
      </c>
      <c r="AJ98">
        <v>4</v>
      </c>
      <c r="AK98">
        <v>28</v>
      </c>
      <c r="AL98">
        <v>28</v>
      </c>
      <c r="AM98">
        <v>25</v>
      </c>
      <c r="AN98">
        <v>19</v>
      </c>
      <c r="AO98">
        <v>16</v>
      </c>
      <c r="AP98">
        <f>SUM(AK98:AO98)</f>
        <v>116</v>
      </c>
      <c r="AQ98">
        <v>17</v>
      </c>
      <c r="AR98">
        <v>45</v>
      </c>
      <c r="AS98" s="7">
        <v>67</v>
      </c>
      <c r="AT98" s="12">
        <v>31</v>
      </c>
    </row>
    <row r="99" spans="1:46" s="14" customFormat="1" x14ac:dyDescent="0.2">
      <c r="A99" s="14">
        <v>140</v>
      </c>
      <c r="B99" s="14">
        <v>18</v>
      </c>
      <c r="C99" s="14">
        <v>0</v>
      </c>
      <c r="D99" s="15">
        <v>22</v>
      </c>
      <c r="E99" s="19">
        <v>46</v>
      </c>
      <c r="F99" s="19">
        <v>43</v>
      </c>
      <c r="G99" s="25">
        <v>33</v>
      </c>
      <c r="H99">
        <v>1</v>
      </c>
      <c r="I99">
        <v>3</v>
      </c>
      <c r="J99" s="44">
        <v>2</v>
      </c>
      <c r="K99" s="44">
        <v>4</v>
      </c>
      <c r="L99">
        <v>2</v>
      </c>
      <c r="M99" s="44">
        <v>5</v>
      </c>
      <c r="N99" s="44">
        <v>5</v>
      </c>
      <c r="O99">
        <v>4.5</v>
      </c>
      <c r="P99">
        <v>5</v>
      </c>
      <c r="Q99">
        <v>4</v>
      </c>
      <c r="R99">
        <v>22</v>
      </c>
      <c r="S99">
        <v>18</v>
      </c>
      <c r="T99">
        <v>17</v>
      </c>
      <c r="U99">
        <v>10</v>
      </c>
      <c r="V99">
        <v>37</v>
      </c>
      <c r="W99">
        <v>104</v>
      </c>
      <c r="X99" s="40" t="s">
        <v>206</v>
      </c>
      <c r="Y99">
        <v>29</v>
      </c>
      <c r="Z99">
        <v>0</v>
      </c>
      <c r="AA99">
        <v>3</v>
      </c>
      <c r="AB99">
        <v>2</v>
      </c>
      <c r="AC99">
        <v>2</v>
      </c>
      <c r="AD99">
        <v>2</v>
      </c>
      <c r="AE99">
        <v>3</v>
      </c>
      <c r="AF99">
        <v>5</v>
      </c>
      <c r="AG99">
        <v>4</v>
      </c>
      <c r="AH99">
        <v>4.5</v>
      </c>
      <c r="AI99">
        <v>5</v>
      </c>
      <c r="AJ99">
        <v>4</v>
      </c>
      <c r="AK99">
        <v>30</v>
      </c>
      <c r="AL99">
        <v>27</v>
      </c>
      <c r="AM99">
        <v>31</v>
      </c>
      <c r="AN99">
        <v>24</v>
      </c>
      <c r="AO99">
        <v>36</v>
      </c>
      <c r="AP99">
        <v>148</v>
      </c>
      <c r="AQ99">
        <v>10</v>
      </c>
      <c r="AR99">
        <v>30</v>
      </c>
      <c r="AS99">
        <v>28</v>
      </c>
      <c r="AT99" s="12">
        <v>29</v>
      </c>
    </row>
    <row r="100" spans="1:46" s="14" customFormat="1" x14ac:dyDescent="0.2">
      <c r="A100" s="14">
        <v>141</v>
      </c>
      <c r="B100" s="14">
        <v>19</v>
      </c>
      <c r="C100" s="14">
        <v>0</v>
      </c>
      <c r="D100" s="15">
        <v>15</v>
      </c>
      <c r="E100" s="19">
        <v>60</v>
      </c>
      <c r="F100" s="19">
        <v>53</v>
      </c>
      <c r="G100" s="25">
        <v>27</v>
      </c>
      <c r="H100">
        <v>2</v>
      </c>
      <c r="I100">
        <v>2</v>
      </c>
      <c r="J100" s="44">
        <v>1</v>
      </c>
      <c r="K100" s="44">
        <v>5</v>
      </c>
      <c r="L100">
        <v>2</v>
      </c>
      <c r="M100" s="44">
        <v>5</v>
      </c>
      <c r="N100" s="44">
        <v>4</v>
      </c>
      <c r="O100">
        <v>4.3</v>
      </c>
      <c r="P100">
        <v>5</v>
      </c>
      <c r="Q100">
        <v>4</v>
      </c>
      <c r="R100">
        <v>17</v>
      </c>
      <c r="S100">
        <v>18</v>
      </c>
      <c r="T100">
        <v>17</v>
      </c>
      <c r="U100">
        <v>16</v>
      </c>
      <c r="V100">
        <v>37</v>
      </c>
      <c r="W100">
        <v>105</v>
      </c>
      <c r="X100" s="40" t="s">
        <v>207</v>
      </c>
      <c r="Y100">
        <v>40</v>
      </c>
      <c r="Z100">
        <v>0</v>
      </c>
      <c r="AA100">
        <v>1</v>
      </c>
      <c r="AB100">
        <v>2</v>
      </c>
      <c r="AC100">
        <v>2</v>
      </c>
      <c r="AD100">
        <v>3</v>
      </c>
      <c r="AE100">
        <v>4</v>
      </c>
      <c r="AF100">
        <v>5</v>
      </c>
      <c r="AG100">
        <v>3</v>
      </c>
      <c r="AH100">
        <v>4.5</v>
      </c>
      <c r="AI100">
        <v>5</v>
      </c>
      <c r="AJ100">
        <v>2.5</v>
      </c>
      <c r="AK100">
        <v>22</v>
      </c>
      <c r="AL100">
        <v>30</v>
      </c>
      <c r="AM100">
        <v>31</v>
      </c>
      <c r="AN100">
        <v>25</v>
      </c>
      <c r="AO100">
        <v>27</v>
      </c>
      <c r="AP100">
        <v>135</v>
      </c>
      <c r="AQ100">
        <v>5</v>
      </c>
      <c r="AR100">
        <v>30</v>
      </c>
      <c r="AS100">
        <v>29</v>
      </c>
      <c r="AT100" s="12">
        <v>28</v>
      </c>
    </row>
    <row r="101" spans="1:46" s="14" customFormat="1" x14ac:dyDescent="0.2">
      <c r="A101" s="14">
        <v>142</v>
      </c>
      <c r="B101" s="14">
        <v>20</v>
      </c>
      <c r="C101" s="14">
        <v>0</v>
      </c>
      <c r="D101" s="15">
        <v>12</v>
      </c>
      <c r="E101" s="27">
        <v>50</v>
      </c>
      <c r="F101" s="27">
        <v>56</v>
      </c>
      <c r="G101" s="25">
        <v>32</v>
      </c>
      <c r="H101">
        <v>3</v>
      </c>
      <c r="I101">
        <v>4</v>
      </c>
      <c r="J101" s="44">
        <v>2</v>
      </c>
      <c r="K101" s="44">
        <v>4</v>
      </c>
      <c r="L101">
        <v>4</v>
      </c>
      <c r="M101" s="44">
        <v>4</v>
      </c>
      <c r="N101" s="44">
        <v>5</v>
      </c>
      <c r="O101">
        <v>4</v>
      </c>
      <c r="P101">
        <v>5</v>
      </c>
      <c r="Q101">
        <v>3</v>
      </c>
      <c r="R101">
        <v>18</v>
      </c>
      <c r="S101">
        <v>15</v>
      </c>
      <c r="T101">
        <v>14</v>
      </c>
      <c r="U101">
        <v>15</v>
      </c>
      <c r="V101">
        <v>33</v>
      </c>
      <c r="W101">
        <v>95</v>
      </c>
      <c r="X101" t="s">
        <v>208</v>
      </c>
      <c r="Y101">
        <v>23</v>
      </c>
      <c r="Z101">
        <v>1</v>
      </c>
      <c r="AA101">
        <v>3</v>
      </c>
      <c r="AB101">
        <v>3</v>
      </c>
      <c r="AC101">
        <v>3</v>
      </c>
      <c r="AD101">
        <v>4</v>
      </c>
      <c r="AE101">
        <v>5</v>
      </c>
      <c r="AF101">
        <v>5</v>
      </c>
      <c r="AG101">
        <v>3</v>
      </c>
      <c r="AH101">
        <v>5</v>
      </c>
      <c r="AI101">
        <v>5.75</v>
      </c>
      <c r="AJ101">
        <v>4.75</v>
      </c>
      <c r="AK101">
        <v>31</v>
      </c>
      <c r="AL101">
        <v>16</v>
      </c>
      <c r="AM101">
        <v>20</v>
      </c>
      <c r="AN101">
        <v>16</v>
      </c>
      <c r="AO101">
        <v>27</v>
      </c>
      <c r="AP101">
        <v>110</v>
      </c>
      <c r="AQ101">
        <v>4</v>
      </c>
      <c r="AR101">
        <v>36</v>
      </c>
      <c r="AS101">
        <v>43</v>
      </c>
      <c r="AT101" s="12">
        <v>30</v>
      </c>
    </row>
    <row r="102" spans="1:46" x14ac:dyDescent="0.2">
      <c r="A102">
        <v>143</v>
      </c>
      <c r="B102">
        <v>19</v>
      </c>
      <c r="C102">
        <v>0</v>
      </c>
      <c r="D102">
        <v>18</v>
      </c>
      <c r="E102" s="7">
        <v>39</v>
      </c>
      <c r="F102" s="7">
        <v>40</v>
      </c>
      <c r="G102" s="12">
        <v>41</v>
      </c>
      <c r="H102">
        <v>5</v>
      </c>
      <c r="I102">
        <v>4</v>
      </c>
      <c r="J102" s="44">
        <v>3</v>
      </c>
      <c r="K102" s="44">
        <v>4</v>
      </c>
      <c r="L102">
        <v>3</v>
      </c>
      <c r="M102" s="44">
        <v>4</v>
      </c>
      <c r="N102" s="44">
        <v>5</v>
      </c>
      <c r="O102">
        <v>4.75</v>
      </c>
      <c r="P102">
        <v>5</v>
      </c>
      <c r="Q102">
        <v>4</v>
      </c>
      <c r="R102">
        <v>11</v>
      </c>
      <c r="S102">
        <v>18</v>
      </c>
      <c r="T102">
        <v>23</v>
      </c>
      <c r="U102">
        <v>11</v>
      </c>
      <c r="V102">
        <v>38</v>
      </c>
      <c r="W102">
        <v>101</v>
      </c>
      <c r="X102" t="s">
        <v>209</v>
      </c>
      <c r="Y102">
        <v>25</v>
      </c>
      <c r="Z102">
        <v>0</v>
      </c>
      <c r="AA102">
        <v>2</v>
      </c>
      <c r="AB102">
        <v>2</v>
      </c>
      <c r="AC102">
        <v>3</v>
      </c>
      <c r="AD102">
        <v>2</v>
      </c>
      <c r="AE102">
        <v>4</v>
      </c>
      <c r="AF102">
        <v>5</v>
      </c>
      <c r="AG102">
        <v>4</v>
      </c>
      <c r="AH102">
        <v>4.7</v>
      </c>
      <c r="AI102">
        <v>5.5</v>
      </c>
      <c r="AJ102">
        <v>3</v>
      </c>
      <c r="AK102">
        <v>20</v>
      </c>
      <c r="AL102">
        <v>25</v>
      </c>
      <c r="AM102">
        <v>30</v>
      </c>
      <c r="AN102">
        <v>12</v>
      </c>
      <c r="AO102">
        <v>30</v>
      </c>
      <c r="AP102">
        <v>117</v>
      </c>
      <c r="AQ102">
        <v>15</v>
      </c>
      <c r="AR102" s="50">
        <v>52</v>
      </c>
      <c r="AS102">
        <v>34</v>
      </c>
      <c r="AT102" s="12">
        <v>31</v>
      </c>
    </row>
    <row r="103" spans="1:46" s="14" customFormat="1" x14ac:dyDescent="0.2">
      <c r="A103" s="14">
        <v>144</v>
      </c>
      <c r="B103" s="14">
        <v>20</v>
      </c>
      <c r="C103" s="14">
        <v>0</v>
      </c>
      <c r="D103" s="15">
        <v>21</v>
      </c>
      <c r="E103" s="19">
        <v>22</v>
      </c>
      <c r="F103" s="19">
        <v>29</v>
      </c>
      <c r="G103" s="17">
        <v>33</v>
      </c>
      <c r="H103">
        <v>2</v>
      </c>
      <c r="I103">
        <v>3</v>
      </c>
      <c r="J103" s="44">
        <v>1</v>
      </c>
      <c r="K103" s="44">
        <v>1</v>
      </c>
      <c r="L103">
        <v>2</v>
      </c>
      <c r="M103" s="44">
        <v>2</v>
      </c>
      <c r="N103" s="44">
        <v>5</v>
      </c>
      <c r="O103">
        <v>5</v>
      </c>
      <c r="P103">
        <v>5</v>
      </c>
      <c r="Q103">
        <v>5</v>
      </c>
      <c r="R103">
        <v>15</v>
      </c>
      <c r="S103">
        <v>20</v>
      </c>
      <c r="T103">
        <v>18</v>
      </c>
      <c r="U103">
        <v>10</v>
      </c>
      <c r="V103">
        <v>36</v>
      </c>
      <c r="W103">
        <v>99</v>
      </c>
      <c r="X103" t="s">
        <v>210</v>
      </c>
      <c r="Y103">
        <v>22</v>
      </c>
      <c r="Z103">
        <v>0</v>
      </c>
      <c r="AA103">
        <v>4</v>
      </c>
      <c r="AB103">
        <v>1</v>
      </c>
      <c r="AC103">
        <v>3</v>
      </c>
      <c r="AD103">
        <v>2</v>
      </c>
      <c r="AE103">
        <v>5</v>
      </c>
      <c r="AF103">
        <v>5</v>
      </c>
      <c r="AG103">
        <v>4</v>
      </c>
      <c r="AH103">
        <v>5.2</v>
      </c>
      <c r="AI103">
        <v>6</v>
      </c>
      <c r="AJ103">
        <v>4</v>
      </c>
      <c r="AK103">
        <v>21</v>
      </c>
      <c r="AL103">
        <v>32</v>
      </c>
      <c r="AM103">
        <v>29</v>
      </c>
      <c r="AN103">
        <v>33</v>
      </c>
      <c r="AO103">
        <v>35</v>
      </c>
      <c r="AP103">
        <v>150</v>
      </c>
      <c r="AQ103">
        <v>1</v>
      </c>
      <c r="AR103">
        <v>23</v>
      </c>
      <c r="AS103">
        <v>24</v>
      </c>
      <c r="AT103" s="57">
        <v>23</v>
      </c>
    </row>
    <row r="104" spans="1:46" s="14" customFormat="1" x14ac:dyDescent="0.2">
      <c r="A104" s="14">
        <v>145</v>
      </c>
      <c r="B104" s="14">
        <v>19</v>
      </c>
      <c r="C104" s="14">
        <v>0</v>
      </c>
      <c r="D104" s="15">
        <v>14</v>
      </c>
      <c r="E104" s="19">
        <v>31</v>
      </c>
      <c r="F104" s="19">
        <v>31</v>
      </c>
      <c r="G104" s="17">
        <v>32</v>
      </c>
      <c r="H104">
        <v>3</v>
      </c>
      <c r="I104">
        <v>1</v>
      </c>
      <c r="J104" s="44">
        <v>2</v>
      </c>
      <c r="K104" s="44">
        <v>1</v>
      </c>
      <c r="L104">
        <v>2</v>
      </c>
      <c r="M104" s="44">
        <v>1</v>
      </c>
      <c r="N104" s="44">
        <v>5</v>
      </c>
      <c r="O104">
        <v>5</v>
      </c>
      <c r="P104">
        <v>5</v>
      </c>
      <c r="Q104">
        <v>5</v>
      </c>
      <c r="R104">
        <v>15</v>
      </c>
      <c r="S104">
        <v>12</v>
      </c>
      <c r="T104">
        <v>24</v>
      </c>
      <c r="U104">
        <v>15</v>
      </c>
      <c r="V104">
        <v>37</v>
      </c>
      <c r="W104">
        <v>103</v>
      </c>
      <c r="X104" s="40" t="s">
        <v>211</v>
      </c>
      <c r="Y104">
        <v>21</v>
      </c>
      <c r="Z104">
        <v>0</v>
      </c>
      <c r="AA104">
        <v>2</v>
      </c>
      <c r="AB104">
        <v>2</v>
      </c>
      <c r="AC104">
        <v>3</v>
      </c>
      <c r="AD104">
        <v>1</v>
      </c>
      <c r="AE104">
        <v>5</v>
      </c>
      <c r="AF104">
        <v>5</v>
      </c>
      <c r="AG104">
        <v>5</v>
      </c>
      <c r="AH104">
        <v>5</v>
      </c>
      <c r="AI104">
        <v>5.25</v>
      </c>
      <c r="AJ104">
        <v>4</v>
      </c>
      <c r="AK104">
        <v>25</v>
      </c>
      <c r="AL104">
        <v>30</v>
      </c>
      <c r="AM104">
        <v>26</v>
      </c>
      <c r="AN104">
        <v>20</v>
      </c>
      <c r="AO104">
        <v>30</v>
      </c>
      <c r="AP104">
        <v>131</v>
      </c>
      <c r="AQ104">
        <v>1</v>
      </c>
      <c r="AR104">
        <v>34</v>
      </c>
      <c r="AS104">
        <v>41</v>
      </c>
      <c r="AT104" s="57">
        <v>27</v>
      </c>
    </row>
    <row r="105" spans="1:46" x14ac:dyDescent="0.2">
      <c r="A105">
        <v>146</v>
      </c>
      <c r="B105">
        <v>21</v>
      </c>
      <c r="C105">
        <v>1</v>
      </c>
      <c r="D105">
        <v>8</v>
      </c>
      <c r="E105" s="7">
        <v>62</v>
      </c>
      <c r="F105" s="7">
        <v>53</v>
      </c>
      <c r="G105" s="3">
        <v>27</v>
      </c>
      <c r="H105">
        <v>3</v>
      </c>
      <c r="I105">
        <v>3</v>
      </c>
      <c r="J105" s="44">
        <v>2</v>
      </c>
      <c r="K105" s="44">
        <v>5</v>
      </c>
      <c r="L105">
        <v>2</v>
      </c>
      <c r="M105" s="44">
        <v>5</v>
      </c>
      <c r="N105" s="44">
        <v>4</v>
      </c>
      <c r="O105">
        <v>5</v>
      </c>
      <c r="P105">
        <v>5</v>
      </c>
      <c r="Q105">
        <v>5</v>
      </c>
      <c r="R105">
        <v>12</v>
      </c>
      <c r="S105">
        <v>12</v>
      </c>
      <c r="T105">
        <v>15</v>
      </c>
      <c r="U105">
        <v>19</v>
      </c>
      <c r="V105">
        <v>37</v>
      </c>
      <c r="W105">
        <v>97</v>
      </c>
      <c r="X105" s="40" t="s">
        <v>212</v>
      </c>
      <c r="Y105">
        <v>21</v>
      </c>
      <c r="Z105">
        <v>0</v>
      </c>
      <c r="AA105">
        <v>3</v>
      </c>
      <c r="AB105">
        <v>2</v>
      </c>
      <c r="AC105">
        <v>3</v>
      </c>
      <c r="AD105">
        <v>1</v>
      </c>
      <c r="AE105">
        <v>3</v>
      </c>
      <c r="AF105">
        <v>5</v>
      </c>
      <c r="AG105">
        <v>4</v>
      </c>
      <c r="AH105">
        <v>4.5</v>
      </c>
      <c r="AI105">
        <v>5</v>
      </c>
      <c r="AJ105">
        <v>4</v>
      </c>
      <c r="AK105">
        <v>21</v>
      </c>
      <c r="AL105">
        <v>24</v>
      </c>
      <c r="AM105">
        <v>21</v>
      </c>
      <c r="AN105">
        <v>10</v>
      </c>
      <c r="AO105">
        <v>39</v>
      </c>
      <c r="AP105">
        <v>115</v>
      </c>
      <c r="AQ105">
        <v>3</v>
      </c>
      <c r="AR105">
        <v>30</v>
      </c>
      <c r="AS105">
        <v>30</v>
      </c>
      <c r="AT105" s="12">
        <v>32</v>
      </c>
    </row>
    <row r="106" spans="1:46" s="14" customFormat="1" x14ac:dyDescent="0.2">
      <c r="A106" s="14">
        <v>147</v>
      </c>
      <c r="B106" s="14">
        <v>19</v>
      </c>
      <c r="C106" s="14">
        <v>0</v>
      </c>
      <c r="D106" s="15">
        <v>17</v>
      </c>
      <c r="E106" s="19">
        <v>39</v>
      </c>
      <c r="F106" s="19">
        <v>45</v>
      </c>
      <c r="G106" s="17">
        <v>32</v>
      </c>
      <c r="H106">
        <v>3</v>
      </c>
      <c r="I106">
        <v>4</v>
      </c>
      <c r="J106" s="44">
        <v>1</v>
      </c>
      <c r="K106" s="44">
        <v>4</v>
      </c>
      <c r="L106">
        <v>2</v>
      </c>
      <c r="M106" s="44">
        <v>5</v>
      </c>
      <c r="N106" s="44">
        <v>5</v>
      </c>
      <c r="O106">
        <v>4.25</v>
      </c>
      <c r="P106">
        <v>5</v>
      </c>
      <c r="Q106">
        <v>4</v>
      </c>
      <c r="R106">
        <v>16</v>
      </c>
      <c r="S106">
        <v>17</v>
      </c>
      <c r="T106">
        <v>12</v>
      </c>
      <c r="U106">
        <v>16</v>
      </c>
      <c r="V106">
        <v>37</v>
      </c>
      <c r="W106">
        <v>97</v>
      </c>
      <c r="X106" s="40" t="s">
        <v>213</v>
      </c>
      <c r="Y106">
        <v>31</v>
      </c>
      <c r="Z106">
        <v>0</v>
      </c>
      <c r="AA106">
        <v>5</v>
      </c>
      <c r="AB106">
        <v>3</v>
      </c>
      <c r="AC106">
        <v>5</v>
      </c>
      <c r="AD106">
        <v>1</v>
      </c>
      <c r="AE106">
        <v>5</v>
      </c>
      <c r="AF106">
        <v>5</v>
      </c>
      <c r="AG106">
        <v>5</v>
      </c>
      <c r="AH106">
        <v>5</v>
      </c>
      <c r="AI106">
        <v>6</v>
      </c>
      <c r="AJ106">
        <v>4</v>
      </c>
      <c r="AK106">
        <v>19</v>
      </c>
      <c r="AL106">
        <v>21</v>
      </c>
      <c r="AM106">
        <v>14</v>
      </c>
      <c r="AN106">
        <v>15</v>
      </c>
      <c r="AO106">
        <v>37</v>
      </c>
      <c r="AP106">
        <v>106</v>
      </c>
      <c r="AQ106">
        <v>11</v>
      </c>
      <c r="AR106" s="50">
        <v>53</v>
      </c>
      <c r="AS106">
        <v>40</v>
      </c>
      <c r="AT106" s="54">
        <v>27</v>
      </c>
    </row>
    <row r="107" spans="1:46" s="14" customFormat="1" x14ac:dyDescent="0.2">
      <c r="A107" s="14">
        <v>148</v>
      </c>
      <c r="B107" s="14">
        <v>19</v>
      </c>
      <c r="C107" s="14">
        <v>0</v>
      </c>
      <c r="D107" s="15">
        <v>19</v>
      </c>
      <c r="E107" s="19">
        <v>58</v>
      </c>
      <c r="F107" s="19">
        <v>50</v>
      </c>
      <c r="G107" s="25">
        <v>35</v>
      </c>
      <c r="H107">
        <v>1</v>
      </c>
      <c r="I107">
        <v>2</v>
      </c>
      <c r="J107" s="44">
        <v>3</v>
      </c>
      <c r="K107" s="44">
        <v>5</v>
      </c>
      <c r="L107">
        <v>2</v>
      </c>
      <c r="M107" s="44">
        <v>5</v>
      </c>
      <c r="N107" s="44">
        <v>5</v>
      </c>
      <c r="O107">
        <v>4.8</v>
      </c>
      <c r="P107">
        <v>5</v>
      </c>
      <c r="Q107">
        <v>4</v>
      </c>
      <c r="R107">
        <v>15</v>
      </c>
      <c r="S107">
        <v>14</v>
      </c>
      <c r="T107">
        <v>14</v>
      </c>
      <c r="U107">
        <v>10</v>
      </c>
      <c r="V107">
        <v>36</v>
      </c>
      <c r="W107">
        <v>89</v>
      </c>
      <c r="X107" s="40" t="s">
        <v>214</v>
      </c>
      <c r="Y107">
        <v>24</v>
      </c>
      <c r="Z107">
        <v>0</v>
      </c>
      <c r="AA107">
        <v>3</v>
      </c>
      <c r="AB107">
        <v>2</v>
      </c>
      <c r="AC107">
        <v>3</v>
      </c>
      <c r="AD107">
        <v>1</v>
      </c>
      <c r="AE107">
        <v>4</v>
      </c>
      <c r="AF107">
        <v>5</v>
      </c>
      <c r="AG107">
        <v>4</v>
      </c>
      <c r="AH107">
        <v>4</v>
      </c>
      <c r="AI107">
        <v>5</v>
      </c>
      <c r="AJ107">
        <v>3</v>
      </c>
      <c r="AK107">
        <v>21</v>
      </c>
      <c r="AL107">
        <v>25</v>
      </c>
      <c r="AM107">
        <v>35</v>
      </c>
      <c r="AN107">
        <v>21</v>
      </c>
      <c r="AO107">
        <v>32</v>
      </c>
      <c r="AP107">
        <v>134</v>
      </c>
      <c r="AQ107">
        <v>4</v>
      </c>
      <c r="AR107">
        <v>41</v>
      </c>
      <c r="AS107">
        <v>38</v>
      </c>
      <c r="AT107" s="55">
        <v>26</v>
      </c>
    </row>
    <row r="108" spans="1:46" s="14" customFormat="1" x14ac:dyDescent="0.2">
      <c r="A108" s="14">
        <v>149</v>
      </c>
      <c r="B108" s="14">
        <v>18</v>
      </c>
      <c r="C108" s="14">
        <v>0</v>
      </c>
      <c r="D108" s="15">
        <v>15</v>
      </c>
      <c r="E108" s="19">
        <v>46</v>
      </c>
      <c r="F108" s="19">
        <v>36</v>
      </c>
      <c r="G108" s="25">
        <v>34</v>
      </c>
      <c r="H108">
        <v>1</v>
      </c>
      <c r="I108">
        <v>3</v>
      </c>
      <c r="J108" s="44">
        <v>1</v>
      </c>
      <c r="K108" s="44">
        <v>5</v>
      </c>
      <c r="L108">
        <v>3</v>
      </c>
      <c r="M108" s="44">
        <v>5</v>
      </c>
      <c r="N108" s="44">
        <v>5</v>
      </c>
      <c r="O108">
        <v>5</v>
      </c>
      <c r="P108">
        <v>5</v>
      </c>
      <c r="Q108">
        <v>4</v>
      </c>
      <c r="R108">
        <v>25</v>
      </c>
      <c r="S108">
        <v>16</v>
      </c>
      <c r="T108">
        <v>14</v>
      </c>
      <c r="U108">
        <v>17</v>
      </c>
      <c r="V108">
        <v>35</v>
      </c>
      <c r="W108">
        <v>107</v>
      </c>
      <c r="X108" t="s">
        <v>215</v>
      </c>
      <c r="Y108">
        <v>23</v>
      </c>
      <c r="Z108">
        <v>1</v>
      </c>
      <c r="AA108">
        <v>3</v>
      </c>
      <c r="AB108">
        <v>3</v>
      </c>
      <c r="AC108">
        <v>3</v>
      </c>
      <c r="AD108">
        <v>2</v>
      </c>
      <c r="AE108">
        <v>4</v>
      </c>
      <c r="AF108">
        <v>5</v>
      </c>
      <c r="AG108">
        <v>4</v>
      </c>
      <c r="AH108">
        <v>4.5</v>
      </c>
      <c r="AI108">
        <v>5</v>
      </c>
      <c r="AJ108">
        <v>4</v>
      </c>
      <c r="AK108">
        <v>25</v>
      </c>
      <c r="AL108">
        <v>31</v>
      </c>
      <c r="AM108">
        <v>31</v>
      </c>
      <c r="AN108">
        <v>23</v>
      </c>
      <c r="AO108">
        <v>32</v>
      </c>
      <c r="AP108">
        <v>142</v>
      </c>
      <c r="AQ108">
        <v>8</v>
      </c>
      <c r="AR108">
        <v>38</v>
      </c>
      <c r="AS108">
        <v>29</v>
      </c>
      <c r="AT108" s="55">
        <v>26</v>
      </c>
    </row>
    <row r="109" spans="1:46" x14ac:dyDescent="0.2">
      <c r="A109">
        <v>150</v>
      </c>
      <c r="B109">
        <v>19</v>
      </c>
      <c r="C109">
        <v>1</v>
      </c>
      <c r="D109">
        <v>0</v>
      </c>
      <c r="E109" s="9">
        <v>48</v>
      </c>
      <c r="F109" s="8">
        <v>60</v>
      </c>
      <c r="G109" s="12">
        <v>24</v>
      </c>
      <c r="H109">
        <v>5</v>
      </c>
      <c r="I109">
        <v>4</v>
      </c>
      <c r="J109" s="44">
        <v>3</v>
      </c>
      <c r="K109" s="44">
        <v>4</v>
      </c>
      <c r="L109">
        <v>2</v>
      </c>
      <c r="M109" s="44">
        <v>5</v>
      </c>
      <c r="N109" s="44">
        <v>3</v>
      </c>
      <c r="O109">
        <v>4.75</v>
      </c>
      <c r="P109">
        <v>5</v>
      </c>
      <c r="Q109">
        <v>4</v>
      </c>
      <c r="R109">
        <v>18</v>
      </c>
      <c r="S109">
        <v>17</v>
      </c>
      <c r="T109">
        <v>17</v>
      </c>
      <c r="U109">
        <v>14</v>
      </c>
      <c r="V109">
        <v>37</v>
      </c>
      <c r="W109">
        <v>103</v>
      </c>
      <c r="X109" s="40" t="s">
        <v>216</v>
      </c>
      <c r="Y109">
        <v>23</v>
      </c>
      <c r="Z109">
        <v>0</v>
      </c>
      <c r="AA109">
        <v>4</v>
      </c>
      <c r="AB109">
        <v>3</v>
      </c>
      <c r="AC109">
        <v>2</v>
      </c>
      <c r="AD109">
        <v>3</v>
      </c>
      <c r="AE109">
        <v>4</v>
      </c>
      <c r="AF109">
        <v>5</v>
      </c>
      <c r="AG109">
        <v>5</v>
      </c>
      <c r="AH109">
        <v>4.5</v>
      </c>
      <c r="AI109">
        <v>6</v>
      </c>
      <c r="AJ109">
        <v>2.75</v>
      </c>
      <c r="AK109">
        <v>30</v>
      </c>
      <c r="AL109">
        <v>33</v>
      </c>
      <c r="AM109">
        <v>21</v>
      </c>
      <c r="AN109">
        <v>26</v>
      </c>
      <c r="AO109">
        <v>31</v>
      </c>
      <c r="AP109">
        <v>141</v>
      </c>
      <c r="AQ109">
        <v>8</v>
      </c>
      <c r="AR109">
        <v>32</v>
      </c>
      <c r="AS109">
        <v>37</v>
      </c>
      <c r="AT109" s="55">
        <v>26</v>
      </c>
    </row>
    <row r="110" spans="1:46" x14ac:dyDescent="0.2">
      <c r="A110">
        <v>151</v>
      </c>
      <c r="B110">
        <v>21</v>
      </c>
      <c r="C110">
        <v>1</v>
      </c>
      <c r="D110">
        <v>13</v>
      </c>
      <c r="E110" s="7">
        <v>64</v>
      </c>
      <c r="F110" s="7">
        <v>63</v>
      </c>
      <c r="G110" s="3">
        <v>30</v>
      </c>
      <c r="H110">
        <v>5</v>
      </c>
      <c r="I110">
        <v>2</v>
      </c>
      <c r="J110" s="44">
        <v>3</v>
      </c>
      <c r="K110" s="44">
        <v>5</v>
      </c>
      <c r="L110">
        <v>1</v>
      </c>
      <c r="M110" s="44">
        <v>5</v>
      </c>
      <c r="N110" s="44">
        <v>1</v>
      </c>
      <c r="O110">
        <v>4</v>
      </c>
      <c r="P110">
        <v>5</v>
      </c>
      <c r="Q110">
        <v>4</v>
      </c>
      <c r="R110">
        <v>10</v>
      </c>
      <c r="S110">
        <v>15</v>
      </c>
      <c r="T110">
        <v>17</v>
      </c>
      <c r="U110">
        <v>11</v>
      </c>
      <c r="V110">
        <v>35</v>
      </c>
      <c r="W110">
        <v>88</v>
      </c>
      <c r="X110" t="s">
        <v>217</v>
      </c>
      <c r="Y110">
        <v>25</v>
      </c>
      <c r="Z110">
        <v>0</v>
      </c>
      <c r="AA110">
        <v>2</v>
      </c>
      <c r="AB110">
        <v>2</v>
      </c>
      <c r="AC110">
        <v>3</v>
      </c>
      <c r="AD110">
        <v>2</v>
      </c>
      <c r="AE110">
        <v>4</v>
      </c>
      <c r="AF110">
        <v>5</v>
      </c>
      <c r="AG110">
        <v>4</v>
      </c>
      <c r="AH110">
        <v>4.5</v>
      </c>
      <c r="AI110">
        <v>5.5</v>
      </c>
      <c r="AJ110">
        <v>3.5</v>
      </c>
      <c r="AK110">
        <v>16</v>
      </c>
      <c r="AL110">
        <v>29</v>
      </c>
      <c r="AM110">
        <v>22</v>
      </c>
      <c r="AN110">
        <v>10</v>
      </c>
      <c r="AO110">
        <v>34</v>
      </c>
      <c r="AP110">
        <v>111</v>
      </c>
      <c r="AQ110">
        <v>4</v>
      </c>
      <c r="AR110">
        <v>35</v>
      </c>
      <c r="AS110">
        <v>31</v>
      </c>
      <c r="AT110" s="12">
        <v>29</v>
      </c>
    </row>
    <row r="111" spans="1:46" x14ac:dyDescent="0.2">
      <c r="A111">
        <v>153</v>
      </c>
      <c r="B111">
        <v>19</v>
      </c>
      <c r="C111">
        <v>0</v>
      </c>
      <c r="D111">
        <v>13</v>
      </c>
      <c r="E111" s="7">
        <v>27</v>
      </c>
      <c r="F111" s="7">
        <v>26</v>
      </c>
      <c r="G111" s="12">
        <v>16</v>
      </c>
      <c r="H111">
        <v>5</v>
      </c>
      <c r="I111">
        <v>3</v>
      </c>
      <c r="J111" s="44">
        <v>2</v>
      </c>
      <c r="K111" s="44">
        <v>2</v>
      </c>
      <c r="L111">
        <v>1</v>
      </c>
      <c r="M111" s="44">
        <v>1</v>
      </c>
      <c r="N111" s="44">
        <v>1</v>
      </c>
      <c r="O111">
        <v>5</v>
      </c>
      <c r="P111">
        <v>5</v>
      </c>
      <c r="Q111">
        <v>5</v>
      </c>
      <c r="R111">
        <v>9</v>
      </c>
      <c r="S111">
        <v>10</v>
      </c>
      <c r="T111">
        <v>12</v>
      </c>
      <c r="U111">
        <v>8</v>
      </c>
      <c r="V111">
        <v>36</v>
      </c>
      <c r="W111">
        <v>75</v>
      </c>
      <c r="X111" t="s">
        <v>218</v>
      </c>
      <c r="Y111">
        <v>40</v>
      </c>
      <c r="Z111">
        <v>0</v>
      </c>
      <c r="AA111">
        <v>3</v>
      </c>
      <c r="AB111">
        <v>2</v>
      </c>
      <c r="AC111">
        <v>2</v>
      </c>
      <c r="AD111">
        <v>1</v>
      </c>
      <c r="AE111">
        <v>4</v>
      </c>
      <c r="AF111">
        <v>5</v>
      </c>
      <c r="AG111">
        <v>5</v>
      </c>
      <c r="AH111">
        <v>4</v>
      </c>
      <c r="AI111">
        <v>5</v>
      </c>
      <c r="AJ111">
        <v>3.5</v>
      </c>
      <c r="AK111">
        <v>20</v>
      </c>
      <c r="AL111">
        <v>32</v>
      </c>
      <c r="AM111">
        <v>31</v>
      </c>
      <c r="AN111">
        <v>11</v>
      </c>
      <c r="AO111">
        <v>20</v>
      </c>
      <c r="AP111">
        <v>114</v>
      </c>
      <c r="AQ111">
        <v>6</v>
      </c>
      <c r="AR111">
        <v>36</v>
      </c>
      <c r="AS111">
        <v>41</v>
      </c>
      <c r="AT111" s="55">
        <v>26</v>
      </c>
    </row>
    <row r="112" spans="1:46" x14ac:dyDescent="0.2">
      <c r="A112">
        <v>154</v>
      </c>
      <c r="B112">
        <v>19</v>
      </c>
      <c r="C112">
        <v>0</v>
      </c>
      <c r="D112" s="5">
        <v>13</v>
      </c>
      <c r="E112">
        <v>38</v>
      </c>
      <c r="F112" s="8">
        <v>33</v>
      </c>
      <c r="G112" s="12">
        <v>26</v>
      </c>
      <c r="H112">
        <v>1</v>
      </c>
      <c r="I112">
        <v>3</v>
      </c>
      <c r="J112" s="44">
        <v>2</v>
      </c>
      <c r="K112" s="44">
        <v>4</v>
      </c>
      <c r="L112">
        <v>5</v>
      </c>
      <c r="M112" s="44">
        <v>3</v>
      </c>
      <c r="N112" s="44">
        <v>3</v>
      </c>
      <c r="O112">
        <v>4.75</v>
      </c>
      <c r="P112">
        <v>5</v>
      </c>
      <c r="Q112">
        <v>4</v>
      </c>
      <c r="R112">
        <v>10</v>
      </c>
      <c r="S112">
        <v>6</v>
      </c>
      <c r="T112">
        <v>8</v>
      </c>
      <c r="U112">
        <v>12</v>
      </c>
      <c r="V112">
        <v>28</v>
      </c>
      <c r="W112">
        <v>64</v>
      </c>
      <c r="X112" t="s">
        <v>219</v>
      </c>
      <c r="Y112">
        <v>33</v>
      </c>
      <c r="Z112">
        <v>0</v>
      </c>
      <c r="AA112">
        <v>1</v>
      </c>
      <c r="AB112">
        <v>2</v>
      </c>
      <c r="AC112">
        <v>2</v>
      </c>
      <c r="AD112">
        <v>3</v>
      </c>
      <c r="AE112">
        <v>2</v>
      </c>
      <c r="AF112">
        <v>5</v>
      </c>
      <c r="AG112">
        <v>3</v>
      </c>
      <c r="AH112">
        <v>4</v>
      </c>
      <c r="AI112">
        <v>6</v>
      </c>
      <c r="AJ112">
        <v>3</v>
      </c>
      <c r="AK112">
        <v>29</v>
      </c>
      <c r="AL112">
        <v>32</v>
      </c>
      <c r="AM112">
        <v>33</v>
      </c>
      <c r="AN112">
        <v>26</v>
      </c>
      <c r="AO112">
        <v>39</v>
      </c>
      <c r="AP112">
        <v>159</v>
      </c>
      <c r="AQ112">
        <v>0</v>
      </c>
      <c r="AR112">
        <v>26</v>
      </c>
      <c r="AS112">
        <v>29</v>
      </c>
      <c r="AT112" s="55">
        <v>26</v>
      </c>
    </row>
    <row r="113" spans="1:46" x14ac:dyDescent="0.2">
      <c r="A113">
        <v>156</v>
      </c>
      <c r="B113">
        <v>18</v>
      </c>
      <c r="C113">
        <v>1</v>
      </c>
      <c r="D113">
        <v>5</v>
      </c>
      <c r="E113" s="7">
        <v>66</v>
      </c>
      <c r="F113" s="7">
        <v>59</v>
      </c>
      <c r="G113" s="3">
        <v>19</v>
      </c>
      <c r="H113">
        <v>5</v>
      </c>
      <c r="I113">
        <v>4</v>
      </c>
      <c r="J113" s="44">
        <v>5</v>
      </c>
      <c r="K113" s="44">
        <v>5</v>
      </c>
      <c r="L113">
        <v>4</v>
      </c>
      <c r="M113" s="44">
        <v>5</v>
      </c>
      <c r="N113" s="44">
        <v>5</v>
      </c>
      <c r="O113">
        <v>4</v>
      </c>
      <c r="P113">
        <v>5</v>
      </c>
      <c r="Q113">
        <v>3</v>
      </c>
      <c r="R113">
        <v>19</v>
      </c>
      <c r="S113">
        <v>14</v>
      </c>
      <c r="T113">
        <v>19</v>
      </c>
      <c r="U113">
        <v>11</v>
      </c>
      <c r="V113">
        <v>33</v>
      </c>
      <c r="W113">
        <v>96</v>
      </c>
      <c r="X113" s="40" t="s">
        <v>220</v>
      </c>
      <c r="Y113">
        <v>24</v>
      </c>
      <c r="Z113">
        <v>0</v>
      </c>
      <c r="AA113">
        <v>2</v>
      </c>
      <c r="AB113">
        <v>2</v>
      </c>
      <c r="AC113">
        <v>3</v>
      </c>
      <c r="AD113">
        <v>2</v>
      </c>
      <c r="AE113">
        <v>4</v>
      </c>
      <c r="AF113">
        <v>5</v>
      </c>
      <c r="AG113">
        <v>4</v>
      </c>
      <c r="AH113">
        <v>4.5</v>
      </c>
      <c r="AI113">
        <v>5.5</v>
      </c>
      <c r="AJ113">
        <v>2.5</v>
      </c>
      <c r="AK113">
        <v>29</v>
      </c>
      <c r="AL113">
        <v>24</v>
      </c>
      <c r="AM113">
        <v>18</v>
      </c>
      <c r="AN113">
        <v>13</v>
      </c>
      <c r="AO113">
        <v>20</v>
      </c>
      <c r="AP113">
        <f t="shared" ref="AP113:AP135" si="0">SUM(AK113:AO113)</f>
        <v>104</v>
      </c>
      <c r="AQ113">
        <v>6</v>
      </c>
      <c r="AR113">
        <v>21</v>
      </c>
      <c r="AS113">
        <v>13</v>
      </c>
      <c r="AT113" s="57">
        <v>27</v>
      </c>
    </row>
    <row r="114" spans="1:46" x14ac:dyDescent="0.2">
      <c r="A114">
        <v>157</v>
      </c>
      <c r="B114">
        <v>22</v>
      </c>
      <c r="C114">
        <v>0</v>
      </c>
      <c r="D114">
        <v>16</v>
      </c>
      <c r="E114" s="7">
        <v>38</v>
      </c>
      <c r="F114" s="7">
        <v>41</v>
      </c>
      <c r="G114" s="12">
        <v>28</v>
      </c>
      <c r="H114">
        <v>1</v>
      </c>
      <c r="I114">
        <v>2</v>
      </c>
      <c r="J114" s="44">
        <v>2</v>
      </c>
      <c r="K114" s="44">
        <v>4</v>
      </c>
      <c r="L114">
        <v>2</v>
      </c>
      <c r="M114" s="44">
        <v>4</v>
      </c>
      <c r="N114" s="44">
        <v>4</v>
      </c>
      <c r="O114">
        <v>4</v>
      </c>
      <c r="P114">
        <v>5</v>
      </c>
      <c r="Q114">
        <v>3</v>
      </c>
      <c r="R114">
        <v>9</v>
      </c>
      <c r="S114">
        <v>7</v>
      </c>
      <c r="T114">
        <v>8</v>
      </c>
      <c r="U114">
        <v>11</v>
      </c>
      <c r="V114">
        <v>28</v>
      </c>
      <c r="W114">
        <v>63</v>
      </c>
      <c r="X114" s="40" t="s">
        <v>221</v>
      </c>
      <c r="Y114">
        <v>21</v>
      </c>
      <c r="Z114" s="4">
        <v>1</v>
      </c>
      <c r="AA114">
        <v>4</v>
      </c>
      <c r="AB114">
        <v>2</v>
      </c>
      <c r="AC114">
        <v>3</v>
      </c>
      <c r="AD114">
        <v>1</v>
      </c>
      <c r="AE114">
        <v>3</v>
      </c>
      <c r="AF114">
        <v>5</v>
      </c>
      <c r="AG114">
        <v>4</v>
      </c>
      <c r="AH114">
        <v>4</v>
      </c>
      <c r="AI114">
        <v>5.5</v>
      </c>
      <c r="AJ114">
        <v>3.5</v>
      </c>
      <c r="AK114">
        <v>18</v>
      </c>
      <c r="AL114">
        <v>23</v>
      </c>
      <c r="AM114">
        <v>29</v>
      </c>
      <c r="AN114">
        <v>10</v>
      </c>
      <c r="AO114">
        <v>24</v>
      </c>
      <c r="AP114">
        <v>94</v>
      </c>
      <c r="AQ114" s="4">
        <v>21</v>
      </c>
      <c r="AR114" s="50">
        <v>47</v>
      </c>
      <c r="AS114" s="7">
        <v>46</v>
      </c>
      <c r="AT114" s="12">
        <v>31</v>
      </c>
    </row>
    <row r="115" spans="1:46" s="14" customFormat="1" x14ac:dyDescent="0.2">
      <c r="A115" s="14">
        <v>158</v>
      </c>
      <c r="B115" s="14">
        <v>17</v>
      </c>
      <c r="C115" s="14">
        <v>0</v>
      </c>
      <c r="D115" s="15">
        <v>19</v>
      </c>
      <c r="E115" s="28">
        <v>47</v>
      </c>
      <c r="F115" s="22">
        <v>53</v>
      </c>
      <c r="G115" s="25">
        <v>32</v>
      </c>
      <c r="H115">
        <v>1</v>
      </c>
      <c r="I115">
        <v>4</v>
      </c>
      <c r="J115" s="44">
        <v>1</v>
      </c>
      <c r="K115" s="44">
        <v>5</v>
      </c>
      <c r="L115">
        <v>2</v>
      </c>
      <c r="M115" s="44">
        <v>5</v>
      </c>
      <c r="N115" s="44">
        <v>5</v>
      </c>
      <c r="O115">
        <v>4</v>
      </c>
      <c r="P115">
        <v>4</v>
      </c>
      <c r="Q115">
        <v>4</v>
      </c>
      <c r="R115">
        <v>12</v>
      </c>
      <c r="S115">
        <v>15</v>
      </c>
      <c r="T115">
        <v>19</v>
      </c>
      <c r="U115">
        <v>17</v>
      </c>
      <c r="V115">
        <v>34</v>
      </c>
      <c r="W115">
        <v>97</v>
      </c>
      <c r="X115" t="s">
        <v>222</v>
      </c>
      <c r="Y115">
        <v>22</v>
      </c>
      <c r="Z115">
        <v>0</v>
      </c>
      <c r="AA115">
        <v>2</v>
      </c>
      <c r="AB115">
        <v>1</v>
      </c>
      <c r="AC115">
        <v>3</v>
      </c>
      <c r="AD115">
        <v>4</v>
      </c>
      <c r="AE115">
        <v>1</v>
      </c>
      <c r="AF115">
        <v>5</v>
      </c>
      <c r="AG115">
        <v>3</v>
      </c>
      <c r="AH115">
        <v>4.5</v>
      </c>
      <c r="AI115">
        <v>5.5</v>
      </c>
      <c r="AJ115">
        <v>3.5</v>
      </c>
      <c r="AK115">
        <v>27</v>
      </c>
      <c r="AL115">
        <v>31</v>
      </c>
      <c r="AM115">
        <v>25</v>
      </c>
      <c r="AN115">
        <v>17</v>
      </c>
      <c r="AO115">
        <v>21</v>
      </c>
      <c r="AP115">
        <f t="shared" si="0"/>
        <v>121</v>
      </c>
      <c r="AQ115">
        <v>7</v>
      </c>
      <c r="AR115">
        <v>27</v>
      </c>
      <c r="AS115">
        <v>32</v>
      </c>
      <c r="AT115" s="55">
        <v>23</v>
      </c>
    </row>
    <row r="116" spans="1:46" s="14" customFormat="1" x14ac:dyDescent="0.2">
      <c r="A116" s="14">
        <v>159</v>
      </c>
      <c r="B116" s="14">
        <v>21</v>
      </c>
      <c r="C116" s="14">
        <v>0</v>
      </c>
      <c r="D116" s="15">
        <v>20</v>
      </c>
      <c r="E116" s="28">
        <v>59</v>
      </c>
      <c r="F116" s="28">
        <v>64</v>
      </c>
      <c r="G116" s="25">
        <v>34</v>
      </c>
      <c r="H116">
        <v>2</v>
      </c>
      <c r="I116">
        <v>2</v>
      </c>
      <c r="J116" s="44">
        <v>1</v>
      </c>
      <c r="K116" s="44">
        <v>5</v>
      </c>
      <c r="L116">
        <v>1</v>
      </c>
      <c r="M116" s="44">
        <v>5</v>
      </c>
      <c r="N116" s="44">
        <v>5</v>
      </c>
      <c r="O116">
        <v>5</v>
      </c>
      <c r="P116">
        <v>5</v>
      </c>
      <c r="Q116">
        <v>5</v>
      </c>
      <c r="R116">
        <v>14</v>
      </c>
      <c r="S116">
        <v>16</v>
      </c>
      <c r="T116">
        <v>15</v>
      </c>
      <c r="U116">
        <v>14</v>
      </c>
      <c r="V116">
        <v>35</v>
      </c>
      <c r="W116">
        <v>94</v>
      </c>
      <c r="X116" s="40" t="s">
        <v>223</v>
      </c>
      <c r="Y116">
        <v>30</v>
      </c>
      <c r="Z116">
        <v>0</v>
      </c>
      <c r="AA116">
        <v>3</v>
      </c>
      <c r="AB116">
        <v>2</v>
      </c>
      <c r="AC116">
        <v>3</v>
      </c>
      <c r="AD116">
        <v>4</v>
      </c>
      <c r="AE116">
        <v>4</v>
      </c>
      <c r="AF116">
        <v>5</v>
      </c>
      <c r="AG116">
        <v>4</v>
      </c>
      <c r="AH116">
        <v>5.5</v>
      </c>
      <c r="AI116">
        <v>6</v>
      </c>
      <c r="AJ116">
        <v>5</v>
      </c>
      <c r="AK116">
        <v>29</v>
      </c>
      <c r="AL116">
        <v>20</v>
      </c>
      <c r="AM116">
        <v>14</v>
      </c>
      <c r="AN116">
        <v>19</v>
      </c>
      <c r="AO116">
        <v>30</v>
      </c>
      <c r="AP116">
        <f t="shared" si="0"/>
        <v>112</v>
      </c>
      <c r="AQ116">
        <v>9</v>
      </c>
      <c r="AR116" s="49">
        <v>50</v>
      </c>
      <c r="AS116">
        <v>55</v>
      </c>
      <c r="AT116" s="12">
        <v>28</v>
      </c>
    </row>
    <row r="117" spans="1:46" x14ac:dyDescent="0.2">
      <c r="A117">
        <v>160</v>
      </c>
      <c r="B117">
        <v>20</v>
      </c>
      <c r="C117">
        <v>1</v>
      </c>
      <c r="D117">
        <v>8</v>
      </c>
      <c r="E117" s="9">
        <v>53</v>
      </c>
      <c r="F117" s="8">
        <v>40</v>
      </c>
      <c r="G117" s="12">
        <v>26</v>
      </c>
      <c r="H117">
        <v>3</v>
      </c>
      <c r="I117">
        <v>3</v>
      </c>
      <c r="J117" s="44">
        <v>4</v>
      </c>
      <c r="K117" s="44">
        <v>5</v>
      </c>
      <c r="L117">
        <v>4</v>
      </c>
      <c r="M117" s="44">
        <v>4</v>
      </c>
      <c r="N117" s="44">
        <v>3</v>
      </c>
      <c r="O117">
        <v>4.5</v>
      </c>
      <c r="P117">
        <v>5</v>
      </c>
      <c r="Q117">
        <v>4</v>
      </c>
      <c r="R117">
        <v>19</v>
      </c>
      <c r="S117">
        <v>19</v>
      </c>
      <c r="T117">
        <v>17</v>
      </c>
      <c r="U117">
        <v>11</v>
      </c>
      <c r="V117">
        <v>36</v>
      </c>
      <c r="W117">
        <v>102</v>
      </c>
      <c r="X117" s="40" t="s">
        <v>224</v>
      </c>
      <c r="Y117">
        <v>26</v>
      </c>
      <c r="Z117">
        <v>0</v>
      </c>
      <c r="AA117">
        <v>4</v>
      </c>
      <c r="AB117">
        <v>3</v>
      </c>
      <c r="AC117">
        <v>2</v>
      </c>
      <c r="AD117">
        <v>2</v>
      </c>
      <c r="AE117">
        <v>3</v>
      </c>
      <c r="AF117">
        <v>5</v>
      </c>
      <c r="AG117">
        <v>4</v>
      </c>
      <c r="AH117">
        <v>4.5</v>
      </c>
      <c r="AI117">
        <v>5.5</v>
      </c>
      <c r="AJ117">
        <v>4</v>
      </c>
      <c r="AK117">
        <v>24</v>
      </c>
      <c r="AL117">
        <v>37</v>
      </c>
      <c r="AM117">
        <v>20</v>
      </c>
      <c r="AN117">
        <v>11</v>
      </c>
      <c r="AO117">
        <v>28</v>
      </c>
      <c r="AP117">
        <v>100</v>
      </c>
      <c r="AQ117">
        <v>12</v>
      </c>
      <c r="AR117">
        <v>33</v>
      </c>
      <c r="AS117">
        <v>49</v>
      </c>
      <c r="AT117" s="12">
        <v>33</v>
      </c>
    </row>
    <row r="118" spans="1:46" x14ac:dyDescent="0.2">
      <c r="A118">
        <v>161</v>
      </c>
      <c r="B118">
        <v>18</v>
      </c>
      <c r="C118">
        <v>0</v>
      </c>
      <c r="D118">
        <v>14</v>
      </c>
      <c r="E118" s="7">
        <v>36</v>
      </c>
      <c r="F118" s="7">
        <v>31</v>
      </c>
      <c r="G118" s="12">
        <v>16</v>
      </c>
      <c r="H118">
        <v>3</v>
      </c>
      <c r="I118">
        <v>2</v>
      </c>
      <c r="J118" s="44">
        <v>2</v>
      </c>
      <c r="K118" s="44">
        <v>4</v>
      </c>
      <c r="L118">
        <v>2</v>
      </c>
      <c r="M118" s="44">
        <v>4</v>
      </c>
      <c r="N118" s="44">
        <v>1</v>
      </c>
      <c r="O118">
        <v>5</v>
      </c>
      <c r="P118">
        <v>5</v>
      </c>
      <c r="Q118">
        <v>5</v>
      </c>
      <c r="R118">
        <v>13</v>
      </c>
      <c r="S118">
        <v>17</v>
      </c>
      <c r="T118">
        <v>15</v>
      </c>
      <c r="U118">
        <v>21</v>
      </c>
      <c r="V118">
        <v>35</v>
      </c>
      <c r="W118">
        <v>101</v>
      </c>
      <c r="X118" t="s">
        <v>225</v>
      </c>
      <c r="Y118">
        <v>49</v>
      </c>
      <c r="Z118">
        <v>0</v>
      </c>
      <c r="AA118">
        <v>2</v>
      </c>
      <c r="AB118">
        <v>2</v>
      </c>
      <c r="AC118">
        <v>4</v>
      </c>
      <c r="AD118">
        <v>1</v>
      </c>
      <c r="AE118">
        <v>5</v>
      </c>
      <c r="AF118">
        <v>5</v>
      </c>
      <c r="AG118">
        <v>4</v>
      </c>
      <c r="AH118">
        <v>4.5</v>
      </c>
      <c r="AI118">
        <v>5.25</v>
      </c>
      <c r="AJ118">
        <v>4</v>
      </c>
      <c r="AK118">
        <v>12</v>
      </c>
      <c r="AL118">
        <v>12</v>
      </c>
      <c r="AM118">
        <v>20</v>
      </c>
      <c r="AN118">
        <v>17</v>
      </c>
      <c r="AO118">
        <v>20</v>
      </c>
      <c r="AP118">
        <f t="shared" si="0"/>
        <v>81</v>
      </c>
      <c r="AQ118">
        <v>18</v>
      </c>
      <c r="AR118" s="49">
        <v>53</v>
      </c>
      <c r="AS118" s="7">
        <v>63</v>
      </c>
    </row>
    <row r="119" spans="1:46" s="14" customFormat="1" x14ac:dyDescent="0.2">
      <c r="A119" s="14">
        <v>162</v>
      </c>
      <c r="B119" s="14">
        <v>23</v>
      </c>
      <c r="C119" s="14">
        <v>0</v>
      </c>
      <c r="D119" s="21">
        <v>16</v>
      </c>
      <c r="E119" s="28">
        <v>47</v>
      </c>
      <c r="F119" s="22">
        <v>52</v>
      </c>
      <c r="G119" s="25">
        <v>36</v>
      </c>
      <c r="H119">
        <v>3</v>
      </c>
      <c r="I119">
        <v>4</v>
      </c>
      <c r="J119" s="44">
        <v>2</v>
      </c>
      <c r="K119" s="44">
        <v>5</v>
      </c>
      <c r="L119">
        <v>2</v>
      </c>
      <c r="M119" s="44">
        <v>5</v>
      </c>
      <c r="N119" s="44">
        <v>5</v>
      </c>
      <c r="O119">
        <v>4</v>
      </c>
      <c r="P119">
        <v>5</v>
      </c>
      <c r="Q119">
        <v>3</v>
      </c>
      <c r="R119">
        <v>20</v>
      </c>
      <c r="S119">
        <v>20</v>
      </c>
      <c r="T119">
        <v>14</v>
      </c>
      <c r="U119">
        <v>16</v>
      </c>
      <c r="V119">
        <v>28</v>
      </c>
      <c r="W119">
        <v>98</v>
      </c>
      <c r="X119" t="s">
        <v>226</v>
      </c>
      <c r="Y119">
        <v>21</v>
      </c>
      <c r="Z119">
        <v>1</v>
      </c>
      <c r="AA119">
        <v>2</v>
      </c>
      <c r="AB119">
        <v>3</v>
      </c>
      <c r="AC119">
        <v>3</v>
      </c>
      <c r="AD119">
        <v>1</v>
      </c>
      <c r="AE119">
        <v>1</v>
      </c>
      <c r="AF119">
        <v>3</v>
      </c>
      <c r="AG119">
        <v>4</v>
      </c>
      <c r="AH119">
        <v>5</v>
      </c>
      <c r="AI119">
        <v>5</v>
      </c>
      <c r="AJ119">
        <v>5</v>
      </c>
      <c r="AK119">
        <v>23</v>
      </c>
      <c r="AL119">
        <v>20</v>
      </c>
      <c r="AM119">
        <v>24</v>
      </c>
      <c r="AN119">
        <v>18</v>
      </c>
      <c r="AO119">
        <v>22</v>
      </c>
      <c r="AP119">
        <f t="shared" si="0"/>
        <v>107</v>
      </c>
      <c r="AQ119">
        <v>2</v>
      </c>
      <c r="AR119">
        <v>43</v>
      </c>
      <c r="AS119">
        <v>45</v>
      </c>
      <c r="AT119" s="12">
        <v>31</v>
      </c>
    </row>
    <row r="120" spans="1:46" x14ac:dyDescent="0.2">
      <c r="A120">
        <v>163</v>
      </c>
      <c r="B120">
        <v>22</v>
      </c>
      <c r="C120">
        <v>0</v>
      </c>
      <c r="D120">
        <v>10</v>
      </c>
      <c r="E120" s="9">
        <v>29</v>
      </c>
      <c r="F120" s="8">
        <v>25</v>
      </c>
      <c r="G120" s="12">
        <v>22</v>
      </c>
      <c r="H120">
        <v>1</v>
      </c>
      <c r="I120">
        <v>2</v>
      </c>
      <c r="J120" s="44">
        <v>5</v>
      </c>
      <c r="K120" s="44">
        <v>1</v>
      </c>
      <c r="L120">
        <v>4</v>
      </c>
      <c r="M120" s="44">
        <v>2</v>
      </c>
      <c r="N120" s="44">
        <v>2</v>
      </c>
      <c r="O120">
        <v>3.5</v>
      </c>
      <c r="P120">
        <v>4</v>
      </c>
      <c r="Q120">
        <v>3</v>
      </c>
      <c r="R120">
        <v>15</v>
      </c>
      <c r="S120">
        <v>21</v>
      </c>
      <c r="T120">
        <v>17</v>
      </c>
      <c r="U120">
        <v>14</v>
      </c>
      <c r="V120">
        <v>35</v>
      </c>
      <c r="W120">
        <v>102</v>
      </c>
      <c r="X120" t="s">
        <v>227</v>
      </c>
      <c r="Y120">
        <v>28</v>
      </c>
      <c r="Z120">
        <v>0</v>
      </c>
      <c r="AA120">
        <v>3</v>
      </c>
      <c r="AB120">
        <v>2</v>
      </c>
      <c r="AC120">
        <v>3</v>
      </c>
      <c r="AD120">
        <v>4</v>
      </c>
      <c r="AE120">
        <v>4</v>
      </c>
      <c r="AF120">
        <v>5</v>
      </c>
      <c r="AG120">
        <v>4</v>
      </c>
      <c r="AH120">
        <v>4.75</v>
      </c>
      <c r="AI120">
        <v>6</v>
      </c>
      <c r="AJ120">
        <v>4</v>
      </c>
      <c r="AK120">
        <v>31</v>
      </c>
      <c r="AL120">
        <v>32</v>
      </c>
      <c r="AM120">
        <v>20</v>
      </c>
      <c r="AN120">
        <v>21</v>
      </c>
      <c r="AO120">
        <v>20</v>
      </c>
      <c r="AP120">
        <f t="shared" si="0"/>
        <v>124</v>
      </c>
      <c r="AQ120">
        <v>7</v>
      </c>
      <c r="AR120">
        <v>40</v>
      </c>
      <c r="AS120">
        <v>45</v>
      </c>
      <c r="AT120" s="57">
        <v>27</v>
      </c>
    </row>
    <row r="121" spans="1:46" x14ac:dyDescent="0.2">
      <c r="A121">
        <v>164</v>
      </c>
      <c r="B121">
        <v>22</v>
      </c>
      <c r="C121">
        <v>1</v>
      </c>
      <c r="D121">
        <v>4</v>
      </c>
      <c r="E121" s="9">
        <v>64</v>
      </c>
      <c r="F121" s="8">
        <v>57</v>
      </c>
      <c r="G121" s="12">
        <v>26</v>
      </c>
      <c r="H121">
        <v>2</v>
      </c>
      <c r="I121">
        <v>3</v>
      </c>
      <c r="J121" s="44">
        <v>4</v>
      </c>
      <c r="K121" s="44">
        <v>5</v>
      </c>
      <c r="L121">
        <v>1</v>
      </c>
      <c r="M121" s="44">
        <v>5</v>
      </c>
      <c r="N121" s="44">
        <v>3</v>
      </c>
      <c r="O121">
        <v>5</v>
      </c>
      <c r="P121">
        <v>5</v>
      </c>
      <c r="Q121">
        <v>5</v>
      </c>
      <c r="R121">
        <v>16</v>
      </c>
      <c r="S121">
        <v>19</v>
      </c>
      <c r="T121">
        <v>19</v>
      </c>
      <c r="U121">
        <v>13</v>
      </c>
      <c r="V121">
        <v>36</v>
      </c>
      <c r="W121">
        <v>103</v>
      </c>
      <c r="X121" t="s">
        <v>228</v>
      </c>
      <c r="Y121">
        <v>23</v>
      </c>
      <c r="Z121">
        <v>0</v>
      </c>
      <c r="AA121">
        <v>3</v>
      </c>
      <c r="AB121">
        <v>1</v>
      </c>
      <c r="AC121">
        <v>4</v>
      </c>
      <c r="AD121">
        <v>1</v>
      </c>
      <c r="AE121">
        <v>4</v>
      </c>
      <c r="AF121">
        <v>5</v>
      </c>
      <c r="AG121">
        <v>4</v>
      </c>
      <c r="AH121">
        <v>4</v>
      </c>
      <c r="AI121">
        <v>5</v>
      </c>
      <c r="AJ121">
        <v>3</v>
      </c>
      <c r="AK121">
        <v>14</v>
      </c>
      <c r="AL121">
        <v>26</v>
      </c>
      <c r="AM121">
        <v>23</v>
      </c>
      <c r="AN121">
        <v>11</v>
      </c>
      <c r="AO121">
        <v>27</v>
      </c>
      <c r="AP121">
        <f t="shared" si="0"/>
        <v>101</v>
      </c>
      <c r="AQ121" s="4">
        <v>26</v>
      </c>
      <c r="AR121" s="50">
        <v>52</v>
      </c>
      <c r="AS121" s="7">
        <v>57</v>
      </c>
      <c r="AT121" s="12">
        <v>32</v>
      </c>
    </row>
    <row r="122" spans="1:46" x14ac:dyDescent="0.2">
      <c r="A122">
        <v>165</v>
      </c>
      <c r="B122">
        <v>18</v>
      </c>
      <c r="C122">
        <v>0</v>
      </c>
      <c r="D122" s="4">
        <v>14</v>
      </c>
      <c r="E122">
        <v>53</v>
      </c>
      <c r="F122" s="8">
        <v>51</v>
      </c>
      <c r="G122" s="10">
        <v>27</v>
      </c>
      <c r="H122">
        <v>1</v>
      </c>
      <c r="I122">
        <v>2</v>
      </c>
      <c r="J122" s="44">
        <v>2</v>
      </c>
      <c r="K122" s="44">
        <v>5</v>
      </c>
      <c r="L122">
        <v>2</v>
      </c>
      <c r="M122" s="44">
        <v>4</v>
      </c>
      <c r="N122" s="44">
        <v>3</v>
      </c>
      <c r="O122">
        <v>4</v>
      </c>
      <c r="P122">
        <v>4</v>
      </c>
      <c r="Q122">
        <v>4</v>
      </c>
      <c r="R122">
        <v>12</v>
      </c>
      <c r="S122">
        <v>11</v>
      </c>
      <c r="T122">
        <v>16</v>
      </c>
      <c r="U122">
        <v>22</v>
      </c>
      <c r="V122">
        <v>37</v>
      </c>
      <c r="W122">
        <v>98</v>
      </c>
      <c r="X122" t="s">
        <v>229</v>
      </c>
      <c r="Y122">
        <v>21</v>
      </c>
      <c r="Z122">
        <v>0</v>
      </c>
      <c r="AA122">
        <v>1</v>
      </c>
      <c r="AB122">
        <v>2</v>
      </c>
      <c r="AC122">
        <v>3</v>
      </c>
      <c r="AD122">
        <v>1</v>
      </c>
      <c r="AE122">
        <v>4</v>
      </c>
      <c r="AF122">
        <v>4</v>
      </c>
      <c r="AG122">
        <v>3</v>
      </c>
      <c r="AH122">
        <v>4</v>
      </c>
      <c r="AI122">
        <v>5.5</v>
      </c>
      <c r="AJ122">
        <v>2</v>
      </c>
      <c r="AK122">
        <v>24</v>
      </c>
      <c r="AL122">
        <v>25</v>
      </c>
      <c r="AM122">
        <v>36</v>
      </c>
      <c r="AN122">
        <v>20</v>
      </c>
      <c r="AO122">
        <v>37</v>
      </c>
      <c r="AP122">
        <f t="shared" si="0"/>
        <v>142</v>
      </c>
      <c r="AQ122">
        <v>1</v>
      </c>
      <c r="AR122">
        <v>26</v>
      </c>
      <c r="AS122">
        <v>27</v>
      </c>
      <c r="AT122" s="55">
        <v>26</v>
      </c>
    </row>
    <row r="123" spans="1:46" x14ac:dyDescent="0.2">
      <c r="A123">
        <v>166</v>
      </c>
      <c r="B123">
        <v>25</v>
      </c>
      <c r="C123">
        <v>0</v>
      </c>
      <c r="D123" s="4">
        <v>21</v>
      </c>
      <c r="E123" s="7">
        <v>27</v>
      </c>
      <c r="F123" s="7">
        <v>23</v>
      </c>
      <c r="G123" s="12">
        <v>22</v>
      </c>
      <c r="H123">
        <v>5</v>
      </c>
      <c r="I123">
        <v>4</v>
      </c>
      <c r="J123" s="44">
        <v>1</v>
      </c>
      <c r="K123" s="44">
        <v>2</v>
      </c>
      <c r="L123">
        <v>3</v>
      </c>
      <c r="M123" s="44">
        <v>2</v>
      </c>
      <c r="N123" s="44">
        <v>2</v>
      </c>
      <c r="O123">
        <v>4.75</v>
      </c>
      <c r="P123">
        <v>5</v>
      </c>
      <c r="Q123">
        <v>4</v>
      </c>
      <c r="R123">
        <v>10</v>
      </c>
      <c r="S123">
        <v>14</v>
      </c>
      <c r="T123">
        <v>14</v>
      </c>
      <c r="U123">
        <v>15</v>
      </c>
      <c r="V123">
        <v>38</v>
      </c>
      <c r="W123">
        <v>91</v>
      </c>
      <c r="X123" t="s">
        <v>230</v>
      </c>
      <c r="Y123">
        <v>32</v>
      </c>
      <c r="Z123">
        <v>0</v>
      </c>
      <c r="AA123">
        <v>4</v>
      </c>
      <c r="AB123">
        <v>1</v>
      </c>
      <c r="AC123">
        <v>3</v>
      </c>
      <c r="AD123">
        <v>3</v>
      </c>
      <c r="AE123">
        <v>5</v>
      </c>
      <c r="AF123">
        <v>5</v>
      </c>
      <c r="AG123">
        <v>4</v>
      </c>
      <c r="AH123">
        <v>4.5</v>
      </c>
      <c r="AI123">
        <v>5.5</v>
      </c>
      <c r="AJ123">
        <v>3.5</v>
      </c>
      <c r="AK123">
        <v>32</v>
      </c>
      <c r="AL123">
        <v>33</v>
      </c>
      <c r="AM123">
        <v>30</v>
      </c>
      <c r="AN123">
        <v>17</v>
      </c>
      <c r="AO123">
        <v>33</v>
      </c>
      <c r="AP123">
        <f t="shared" si="0"/>
        <v>145</v>
      </c>
      <c r="AQ123" s="4">
        <v>20</v>
      </c>
      <c r="AR123" s="50">
        <v>52</v>
      </c>
      <c r="AS123" s="7">
        <v>46</v>
      </c>
      <c r="AT123" s="12">
        <v>33</v>
      </c>
    </row>
    <row r="124" spans="1:46" x14ac:dyDescent="0.2">
      <c r="A124">
        <v>167</v>
      </c>
      <c r="B124">
        <v>22</v>
      </c>
      <c r="C124">
        <v>0</v>
      </c>
      <c r="D124">
        <v>15</v>
      </c>
      <c r="E124" s="9">
        <v>42</v>
      </c>
      <c r="F124" s="8">
        <v>46</v>
      </c>
      <c r="G124" s="12">
        <v>25</v>
      </c>
      <c r="H124">
        <v>4</v>
      </c>
      <c r="I124">
        <v>2</v>
      </c>
      <c r="J124" s="44">
        <v>2</v>
      </c>
      <c r="K124" s="44">
        <v>3</v>
      </c>
      <c r="L124">
        <v>2</v>
      </c>
      <c r="M124" s="44">
        <v>3</v>
      </c>
      <c r="N124" s="44">
        <v>3</v>
      </c>
      <c r="O124">
        <v>5</v>
      </c>
      <c r="P124">
        <v>5</v>
      </c>
      <c r="Q124">
        <v>5</v>
      </c>
      <c r="R124">
        <v>21</v>
      </c>
      <c r="S124">
        <v>21</v>
      </c>
      <c r="T124">
        <v>17</v>
      </c>
      <c r="U124">
        <v>15</v>
      </c>
      <c r="V124">
        <v>35</v>
      </c>
      <c r="W124">
        <v>109</v>
      </c>
      <c r="X124" s="40" t="s">
        <v>231</v>
      </c>
      <c r="Y124">
        <v>40</v>
      </c>
      <c r="Z124">
        <v>0</v>
      </c>
      <c r="AA124">
        <v>2</v>
      </c>
      <c r="AB124">
        <v>2</v>
      </c>
      <c r="AC124">
        <v>4</v>
      </c>
      <c r="AD124">
        <v>4</v>
      </c>
      <c r="AE124">
        <v>4</v>
      </c>
      <c r="AF124">
        <v>5</v>
      </c>
      <c r="AG124">
        <v>4</v>
      </c>
      <c r="AH124">
        <v>5</v>
      </c>
      <c r="AI124">
        <v>5.5</v>
      </c>
      <c r="AJ124">
        <v>4</v>
      </c>
      <c r="AK124">
        <v>20</v>
      </c>
      <c r="AL124">
        <v>16</v>
      </c>
      <c r="AM124">
        <v>28</v>
      </c>
      <c r="AN124">
        <v>10</v>
      </c>
      <c r="AO124">
        <v>22</v>
      </c>
      <c r="AP124">
        <f t="shared" si="0"/>
        <v>96</v>
      </c>
      <c r="AQ124">
        <v>1</v>
      </c>
      <c r="AR124">
        <v>23</v>
      </c>
      <c r="AS124">
        <v>27</v>
      </c>
      <c r="AT124" s="12">
        <v>32</v>
      </c>
    </row>
    <row r="125" spans="1:46" s="14" customFormat="1" x14ac:dyDescent="0.2">
      <c r="A125" s="14">
        <v>168</v>
      </c>
      <c r="B125" s="14">
        <v>24</v>
      </c>
      <c r="C125" s="14">
        <v>0</v>
      </c>
      <c r="D125" s="15">
        <v>26</v>
      </c>
      <c r="E125" s="19">
        <v>38</v>
      </c>
      <c r="F125" s="19">
        <v>31</v>
      </c>
      <c r="G125" s="25">
        <v>34</v>
      </c>
      <c r="H125">
        <v>2</v>
      </c>
      <c r="I125">
        <v>3</v>
      </c>
      <c r="J125" s="44">
        <v>1</v>
      </c>
      <c r="K125" s="44">
        <v>4</v>
      </c>
      <c r="L125">
        <v>1</v>
      </c>
      <c r="M125" s="44">
        <v>4</v>
      </c>
      <c r="N125" s="44">
        <v>5</v>
      </c>
      <c r="O125">
        <v>4</v>
      </c>
      <c r="P125">
        <v>5</v>
      </c>
      <c r="Q125">
        <v>3</v>
      </c>
      <c r="R125">
        <v>13</v>
      </c>
      <c r="S125">
        <v>13</v>
      </c>
      <c r="T125">
        <v>10</v>
      </c>
      <c r="U125">
        <v>12</v>
      </c>
      <c r="V125">
        <v>36</v>
      </c>
      <c r="W125">
        <v>84</v>
      </c>
      <c r="X125" t="s">
        <v>232</v>
      </c>
      <c r="Y125">
        <v>23</v>
      </c>
      <c r="Z125">
        <v>1</v>
      </c>
      <c r="AA125">
        <v>3</v>
      </c>
      <c r="AB125">
        <v>2</v>
      </c>
      <c r="AC125">
        <v>3</v>
      </c>
      <c r="AD125">
        <v>2</v>
      </c>
      <c r="AE125">
        <v>5</v>
      </c>
      <c r="AF125">
        <v>5</v>
      </c>
      <c r="AG125">
        <v>3</v>
      </c>
      <c r="AH125">
        <v>5.5</v>
      </c>
      <c r="AI125">
        <v>5.75</v>
      </c>
      <c r="AJ125">
        <v>5</v>
      </c>
      <c r="AK125">
        <v>35</v>
      </c>
      <c r="AL125">
        <v>40</v>
      </c>
      <c r="AM125">
        <v>28</v>
      </c>
      <c r="AN125">
        <v>20</v>
      </c>
      <c r="AO125">
        <v>31</v>
      </c>
      <c r="AP125">
        <f t="shared" si="0"/>
        <v>154</v>
      </c>
      <c r="AQ125">
        <v>3</v>
      </c>
      <c r="AR125">
        <v>26</v>
      </c>
      <c r="AS125">
        <v>30</v>
      </c>
      <c r="AT125" s="55">
        <v>26</v>
      </c>
    </row>
    <row r="126" spans="1:46" s="14" customFormat="1" x14ac:dyDescent="0.2">
      <c r="A126" s="14">
        <v>170</v>
      </c>
      <c r="B126" s="14">
        <v>23</v>
      </c>
      <c r="C126" s="14">
        <v>0</v>
      </c>
      <c r="D126" s="15">
        <v>21</v>
      </c>
      <c r="E126" s="19">
        <v>29</v>
      </c>
      <c r="F126" s="19">
        <v>44</v>
      </c>
      <c r="G126" s="25">
        <v>35</v>
      </c>
      <c r="H126">
        <v>1</v>
      </c>
      <c r="I126">
        <v>3</v>
      </c>
      <c r="J126" s="44">
        <v>1</v>
      </c>
      <c r="K126" s="44">
        <v>1</v>
      </c>
      <c r="L126">
        <v>1</v>
      </c>
      <c r="M126" s="44">
        <v>2</v>
      </c>
      <c r="N126" s="44">
        <v>5</v>
      </c>
      <c r="O126">
        <v>4</v>
      </c>
      <c r="P126">
        <v>5</v>
      </c>
      <c r="Q126">
        <v>3</v>
      </c>
      <c r="R126">
        <v>19</v>
      </c>
      <c r="S126">
        <v>25</v>
      </c>
      <c r="T126">
        <v>17</v>
      </c>
      <c r="U126">
        <v>17</v>
      </c>
      <c r="V126">
        <v>30</v>
      </c>
      <c r="W126">
        <v>108</v>
      </c>
      <c r="X126" t="s">
        <v>233</v>
      </c>
      <c r="Y126">
        <v>23</v>
      </c>
      <c r="Z126">
        <v>0</v>
      </c>
      <c r="AA126">
        <v>2</v>
      </c>
      <c r="AB126">
        <v>2</v>
      </c>
      <c r="AC126">
        <v>5</v>
      </c>
      <c r="AD126">
        <v>4</v>
      </c>
      <c r="AE126">
        <v>2</v>
      </c>
      <c r="AF126">
        <v>3</v>
      </c>
      <c r="AG126">
        <v>4</v>
      </c>
      <c r="AH126">
        <v>3.5</v>
      </c>
      <c r="AI126">
        <v>5.5</v>
      </c>
      <c r="AJ126">
        <v>1</v>
      </c>
      <c r="AK126">
        <v>27</v>
      </c>
      <c r="AL126">
        <v>31</v>
      </c>
      <c r="AM126">
        <v>29</v>
      </c>
      <c r="AN126">
        <v>21</v>
      </c>
      <c r="AO126">
        <v>24</v>
      </c>
      <c r="AP126">
        <f t="shared" si="0"/>
        <v>132</v>
      </c>
      <c r="AQ126">
        <v>3</v>
      </c>
      <c r="AR126">
        <v>30</v>
      </c>
      <c r="AS126">
        <v>35</v>
      </c>
      <c r="AT126" s="12">
        <v>29</v>
      </c>
    </row>
    <row r="127" spans="1:46" s="14" customFormat="1" x14ac:dyDescent="0.2">
      <c r="A127" s="14">
        <v>171</v>
      </c>
      <c r="B127" s="14">
        <v>21</v>
      </c>
      <c r="C127" s="14">
        <v>0</v>
      </c>
      <c r="D127" s="15">
        <v>14</v>
      </c>
      <c r="E127" s="19">
        <v>58</v>
      </c>
      <c r="F127" s="19">
        <v>59</v>
      </c>
      <c r="G127" s="25">
        <v>30</v>
      </c>
      <c r="H127">
        <v>1</v>
      </c>
      <c r="I127">
        <v>4</v>
      </c>
      <c r="J127" s="44">
        <v>2</v>
      </c>
      <c r="K127" s="44">
        <v>5</v>
      </c>
      <c r="L127">
        <v>1</v>
      </c>
      <c r="M127" s="44">
        <v>5</v>
      </c>
      <c r="N127" s="44">
        <v>5</v>
      </c>
      <c r="O127">
        <v>3</v>
      </c>
      <c r="P127">
        <v>4</v>
      </c>
      <c r="Q127">
        <v>3</v>
      </c>
      <c r="R127">
        <v>18</v>
      </c>
      <c r="S127">
        <v>15</v>
      </c>
      <c r="T127">
        <v>22</v>
      </c>
      <c r="U127">
        <v>14</v>
      </c>
      <c r="V127">
        <v>36</v>
      </c>
      <c r="W127">
        <v>105</v>
      </c>
      <c r="X127" s="40" t="s">
        <v>234</v>
      </c>
      <c r="Y127">
        <v>23</v>
      </c>
      <c r="Z127">
        <v>0</v>
      </c>
      <c r="AA127">
        <v>1</v>
      </c>
      <c r="AB127">
        <v>2</v>
      </c>
      <c r="AC127">
        <v>3</v>
      </c>
      <c r="AD127">
        <v>2</v>
      </c>
      <c r="AE127">
        <v>4</v>
      </c>
      <c r="AF127">
        <v>5</v>
      </c>
      <c r="AG127">
        <v>3</v>
      </c>
      <c r="AH127">
        <v>4.3</v>
      </c>
      <c r="AI127">
        <v>5.5</v>
      </c>
      <c r="AJ127">
        <v>3</v>
      </c>
      <c r="AK127">
        <v>22</v>
      </c>
      <c r="AL127">
        <v>23</v>
      </c>
      <c r="AM127">
        <v>28</v>
      </c>
      <c r="AN127">
        <v>16</v>
      </c>
      <c r="AO127">
        <v>22</v>
      </c>
      <c r="AP127">
        <f t="shared" si="0"/>
        <v>111</v>
      </c>
      <c r="AQ127">
        <v>4</v>
      </c>
      <c r="AR127">
        <v>36</v>
      </c>
      <c r="AS127">
        <v>46</v>
      </c>
      <c r="AT127" s="12">
        <v>29</v>
      </c>
    </row>
    <row r="128" spans="1:46" x14ac:dyDescent="0.2">
      <c r="A128">
        <v>172</v>
      </c>
      <c r="B128">
        <v>23</v>
      </c>
      <c r="C128">
        <v>1</v>
      </c>
      <c r="D128">
        <v>5</v>
      </c>
      <c r="E128" s="7">
        <v>63</v>
      </c>
      <c r="F128" s="7">
        <v>55</v>
      </c>
      <c r="G128" s="12">
        <v>27</v>
      </c>
      <c r="H128">
        <v>2</v>
      </c>
      <c r="I128">
        <v>2</v>
      </c>
      <c r="J128" s="44">
        <v>4</v>
      </c>
      <c r="K128" s="44">
        <v>5</v>
      </c>
      <c r="L128">
        <v>1</v>
      </c>
      <c r="M128" s="44">
        <v>5</v>
      </c>
      <c r="N128" s="44">
        <v>5</v>
      </c>
      <c r="O128">
        <v>3</v>
      </c>
      <c r="P128">
        <v>4</v>
      </c>
      <c r="Q128">
        <v>3</v>
      </c>
      <c r="R128">
        <v>15</v>
      </c>
      <c r="S128">
        <v>19</v>
      </c>
      <c r="T128">
        <v>22</v>
      </c>
      <c r="U128">
        <v>16</v>
      </c>
      <c r="V128">
        <v>31</v>
      </c>
      <c r="W128">
        <v>103</v>
      </c>
      <c r="X128" t="s">
        <v>235</v>
      </c>
      <c r="Y128">
        <v>23</v>
      </c>
      <c r="Z128">
        <v>0</v>
      </c>
      <c r="AA128">
        <v>2</v>
      </c>
      <c r="AB128">
        <v>1</v>
      </c>
      <c r="AC128">
        <v>5</v>
      </c>
      <c r="AD128">
        <v>2</v>
      </c>
      <c r="AE128">
        <v>3</v>
      </c>
      <c r="AF128">
        <v>3</v>
      </c>
      <c r="AG128">
        <v>4</v>
      </c>
      <c r="AH128">
        <v>5</v>
      </c>
      <c r="AI128">
        <v>5.75</v>
      </c>
      <c r="AJ128">
        <v>4.5</v>
      </c>
      <c r="AK128">
        <v>16</v>
      </c>
      <c r="AL128">
        <v>36</v>
      </c>
      <c r="AM128">
        <v>18</v>
      </c>
      <c r="AN128">
        <v>11</v>
      </c>
      <c r="AO128">
        <v>33</v>
      </c>
      <c r="AP128">
        <f t="shared" si="0"/>
        <v>114</v>
      </c>
      <c r="AQ128">
        <v>6</v>
      </c>
      <c r="AR128">
        <v>30</v>
      </c>
      <c r="AS128">
        <v>33</v>
      </c>
      <c r="AT128" s="12">
        <v>30</v>
      </c>
    </row>
    <row r="129" spans="1:46" s="14" customFormat="1" x14ac:dyDescent="0.2">
      <c r="A129" s="14">
        <v>174</v>
      </c>
      <c r="B129" s="14">
        <v>20</v>
      </c>
      <c r="C129" s="14">
        <v>0</v>
      </c>
      <c r="D129" s="15">
        <v>16</v>
      </c>
      <c r="E129" s="19">
        <v>52</v>
      </c>
      <c r="F129" s="19">
        <v>51</v>
      </c>
      <c r="G129" s="25">
        <v>31</v>
      </c>
      <c r="H129">
        <v>4</v>
      </c>
      <c r="I129">
        <v>3</v>
      </c>
      <c r="J129" s="44">
        <v>2</v>
      </c>
      <c r="K129" s="44">
        <v>4</v>
      </c>
      <c r="L129">
        <v>2</v>
      </c>
      <c r="M129" s="44">
        <v>5</v>
      </c>
      <c r="N129" s="44">
        <v>5</v>
      </c>
      <c r="O129">
        <v>4</v>
      </c>
      <c r="P129">
        <v>5</v>
      </c>
      <c r="Q129">
        <v>3</v>
      </c>
      <c r="R129">
        <v>20</v>
      </c>
      <c r="S129">
        <v>13</v>
      </c>
      <c r="T129">
        <v>21</v>
      </c>
      <c r="U129">
        <v>16</v>
      </c>
      <c r="V129">
        <v>36</v>
      </c>
      <c r="W129">
        <v>106</v>
      </c>
      <c r="X129" t="s">
        <v>236</v>
      </c>
      <c r="Y129">
        <v>37</v>
      </c>
      <c r="Z129">
        <v>1</v>
      </c>
      <c r="AA129">
        <v>3</v>
      </c>
      <c r="AB129">
        <v>1</v>
      </c>
      <c r="AC129">
        <v>4</v>
      </c>
      <c r="AD129">
        <v>4</v>
      </c>
      <c r="AE129">
        <v>4</v>
      </c>
      <c r="AF129">
        <v>5</v>
      </c>
      <c r="AG129">
        <v>3</v>
      </c>
      <c r="AH129">
        <v>4.5</v>
      </c>
      <c r="AI129">
        <v>5</v>
      </c>
      <c r="AJ129">
        <v>4</v>
      </c>
      <c r="AK129">
        <v>18</v>
      </c>
      <c r="AL129">
        <v>28</v>
      </c>
      <c r="AM129">
        <v>17</v>
      </c>
      <c r="AN129">
        <v>10</v>
      </c>
      <c r="AO129">
        <v>39</v>
      </c>
      <c r="AP129">
        <f t="shared" si="0"/>
        <v>112</v>
      </c>
      <c r="AQ129">
        <v>5</v>
      </c>
      <c r="AR129">
        <v>32</v>
      </c>
      <c r="AS129">
        <v>30</v>
      </c>
      <c r="AT129" s="12">
        <v>31</v>
      </c>
    </row>
    <row r="130" spans="1:46" x14ac:dyDescent="0.2">
      <c r="A130">
        <v>175</v>
      </c>
      <c r="B130">
        <v>24</v>
      </c>
      <c r="C130">
        <v>0</v>
      </c>
      <c r="D130">
        <v>16</v>
      </c>
      <c r="E130" s="7">
        <v>56</v>
      </c>
      <c r="F130" s="7">
        <v>58</v>
      </c>
      <c r="G130" s="12">
        <v>27</v>
      </c>
      <c r="H130">
        <v>1</v>
      </c>
      <c r="I130">
        <v>1</v>
      </c>
      <c r="J130" s="44">
        <v>1</v>
      </c>
      <c r="K130" s="44">
        <v>5</v>
      </c>
      <c r="L130">
        <v>2</v>
      </c>
      <c r="M130" s="44">
        <v>5</v>
      </c>
      <c r="N130" s="44">
        <v>4</v>
      </c>
      <c r="O130">
        <v>4</v>
      </c>
      <c r="P130">
        <v>5</v>
      </c>
      <c r="Q130">
        <v>3</v>
      </c>
      <c r="R130">
        <v>16</v>
      </c>
      <c r="S130">
        <v>14</v>
      </c>
      <c r="T130">
        <v>18</v>
      </c>
      <c r="U130">
        <v>17</v>
      </c>
      <c r="V130">
        <v>30</v>
      </c>
      <c r="W130">
        <v>95</v>
      </c>
      <c r="X130" s="40" t="s">
        <v>237</v>
      </c>
      <c r="Y130">
        <v>42</v>
      </c>
      <c r="Z130">
        <v>0</v>
      </c>
      <c r="AA130">
        <v>3</v>
      </c>
      <c r="AB130">
        <v>2</v>
      </c>
      <c r="AC130">
        <v>5</v>
      </c>
      <c r="AD130">
        <v>1</v>
      </c>
      <c r="AE130">
        <v>3</v>
      </c>
      <c r="AF130">
        <v>5</v>
      </c>
      <c r="AG130">
        <v>4</v>
      </c>
      <c r="AH130">
        <v>4.25</v>
      </c>
      <c r="AI130">
        <v>4.5</v>
      </c>
      <c r="AJ130">
        <v>3.5</v>
      </c>
      <c r="AK130">
        <v>28</v>
      </c>
      <c r="AL130">
        <v>34</v>
      </c>
      <c r="AM130">
        <v>27</v>
      </c>
      <c r="AN130">
        <v>24</v>
      </c>
      <c r="AO130">
        <v>28</v>
      </c>
      <c r="AP130">
        <f t="shared" si="0"/>
        <v>141</v>
      </c>
      <c r="AQ130">
        <v>15</v>
      </c>
      <c r="AR130">
        <v>31</v>
      </c>
      <c r="AS130">
        <v>42</v>
      </c>
      <c r="AT130" s="12">
        <v>28</v>
      </c>
    </row>
    <row r="131" spans="1:46" x14ac:dyDescent="0.2">
      <c r="A131">
        <v>176</v>
      </c>
      <c r="B131">
        <v>23</v>
      </c>
      <c r="C131">
        <v>0</v>
      </c>
      <c r="D131">
        <v>13</v>
      </c>
      <c r="E131" s="7">
        <v>57</v>
      </c>
      <c r="F131" s="7">
        <v>62</v>
      </c>
      <c r="G131" s="3">
        <v>31</v>
      </c>
      <c r="H131">
        <v>2</v>
      </c>
      <c r="I131">
        <v>3</v>
      </c>
      <c r="J131" s="44">
        <v>2</v>
      </c>
      <c r="K131" s="44">
        <v>5</v>
      </c>
      <c r="L131">
        <v>4</v>
      </c>
      <c r="M131" s="44">
        <v>5</v>
      </c>
      <c r="N131" s="44">
        <v>4</v>
      </c>
      <c r="O131">
        <v>4.5</v>
      </c>
      <c r="P131">
        <v>5</v>
      </c>
      <c r="Q131">
        <v>4</v>
      </c>
      <c r="R131">
        <v>19</v>
      </c>
      <c r="S131">
        <v>13</v>
      </c>
      <c r="T131">
        <v>11</v>
      </c>
      <c r="U131">
        <v>12</v>
      </c>
      <c r="V131">
        <v>37</v>
      </c>
      <c r="W131">
        <v>92</v>
      </c>
      <c r="X131" t="s">
        <v>238</v>
      </c>
      <c r="Y131">
        <v>24</v>
      </c>
      <c r="Z131" s="4">
        <v>1</v>
      </c>
      <c r="AA131">
        <v>4</v>
      </c>
      <c r="AB131">
        <v>2</v>
      </c>
      <c r="AC131">
        <v>2</v>
      </c>
      <c r="AD131">
        <v>1</v>
      </c>
      <c r="AE131">
        <v>4</v>
      </c>
      <c r="AF131">
        <v>5</v>
      </c>
      <c r="AG131">
        <v>5</v>
      </c>
      <c r="AH131">
        <v>4.8499999999999996</v>
      </c>
      <c r="AI131">
        <v>5.75</v>
      </c>
      <c r="AJ131">
        <v>4</v>
      </c>
      <c r="AK131">
        <v>28</v>
      </c>
      <c r="AL131">
        <v>37</v>
      </c>
      <c r="AM131">
        <v>27</v>
      </c>
      <c r="AN131">
        <v>32</v>
      </c>
      <c r="AO131">
        <v>38</v>
      </c>
      <c r="AP131">
        <f t="shared" si="0"/>
        <v>162</v>
      </c>
      <c r="AQ131">
        <v>3</v>
      </c>
      <c r="AR131">
        <v>26</v>
      </c>
      <c r="AS131">
        <v>31</v>
      </c>
      <c r="AT131" s="57">
        <v>27</v>
      </c>
    </row>
    <row r="132" spans="1:46" s="14" customFormat="1" x14ac:dyDescent="0.2">
      <c r="A132" s="14">
        <v>177</v>
      </c>
      <c r="B132" s="14">
        <v>22</v>
      </c>
      <c r="C132" s="14">
        <v>0</v>
      </c>
      <c r="D132" s="15">
        <v>21</v>
      </c>
      <c r="E132" s="19">
        <v>55</v>
      </c>
      <c r="F132" s="19">
        <v>53</v>
      </c>
      <c r="G132" s="25">
        <v>30</v>
      </c>
      <c r="H132">
        <v>2</v>
      </c>
      <c r="I132">
        <v>3</v>
      </c>
      <c r="J132" s="44">
        <v>1</v>
      </c>
      <c r="K132" s="44">
        <v>4</v>
      </c>
      <c r="L132">
        <v>3</v>
      </c>
      <c r="M132" s="44">
        <v>5</v>
      </c>
      <c r="N132" s="44">
        <v>5</v>
      </c>
      <c r="O132">
        <v>5</v>
      </c>
      <c r="P132">
        <v>5</v>
      </c>
      <c r="Q132">
        <v>5</v>
      </c>
      <c r="R132">
        <v>20</v>
      </c>
      <c r="S132">
        <v>17</v>
      </c>
      <c r="T132">
        <v>20</v>
      </c>
      <c r="U132">
        <v>13</v>
      </c>
      <c r="V132">
        <v>34</v>
      </c>
      <c r="W132">
        <v>104</v>
      </c>
      <c r="X132" s="40" t="s">
        <v>239</v>
      </c>
      <c r="Y132">
        <v>24</v>
      </c>
      <c r="Z132">
        <v>0</v>
      </c>
      <c r="AA132">
        <v>2</v>
      </c>
      <c r="AB132">
        <v>2</v>
      </c>
      <c r="AC132">
        <v>5</v>
      </c>
      <c r="AD132">
        <v>1</v>
      </c>
      <c r="AE132">
        <v>3</v>
      </c>
      <c r="AF132">
        <v>5</v>
      </c>
      <c r="AG132">
        <v>3</v>
      </c>
      <c r="AH132">
        <v>4.75</v>
      </c>
      <c r="AI132">
        <v>5.25</v>
      </c>
      <c r="AJ132">
        <v>3</v>
      </c>
      <c r="AK132">
        <v>15</v>
      </c>
      <c r="AL132">
        <v>25</v>
      </c>
      <c r="AM132">
        <v>20</v>
      </c>
      <c r="AN132">
        <v>8</v>
      </c>
      <c r="AO132">
        <v>24</v>
      </c>
      <c r="AP132">
        <f t="shared" si="0"/>
        <v>92</v>
      </c>
      <c r="AQ132" s="4">
        <v>25</v>
      </c>
      <c r="AR132">
        <v>38</v>
      </c>
      <c r="AS132">
        <v>43</v>
      </c>
      <c r="AT132" s="12">
        <v>35</v>
      </c>
    </row>
    <row r="133" spans="1:46" x14ac:dyDescent="0.2">
      <c r="A133">
        <v>178</v>
      </c>
      <c r="B133">
        <v>23</v>
      </c>
      <c r="C133">
        <v>1</v>
      </c>
      <c r="D133">
        <v>11</v>
      </c>
      <c r="E133" s="7">
        <v>63</v>
      </c>
      <c r="F133" s="7">
        <v>63</v>
      </c>
      <c r="G133" s="11">
        <v>29</v>
      </c>
      <c r="H133">
        <v>2</v>
      </c>
      <c r="I133">
        <v>4</v>
      </c>
      <c r="J133" s="44">
        <v>5</v>
      </c>
      <c r="K133" s="44">
        <v>5</v>
      </c>
      <c r="L133">
        <v>2</v>
      </c>
      <c r="M133" s="44">
        <v>5</v>
      </c>
      <c r="N133" s="44">
        <v>5</v>
      </c>
      <c r="O133">
        <v>4.75</v>
      </c>
      <c r="P133">
        <v>5</v>
      </c>
      <c r="Q133">
        <v>4</v>
      </c>
      <c r="R133">
        <v>11</v>
      </c>
      <c r="S133">
        <v>16</v>
      </c>
      <c r="T133">
        <v>14</v>
      </c>
      <c r="U133">
        <v>12</v>
      </c>
      <c r="V133">
        <v>38</v>
      </c>
      <c r="W133">
        <v>91</v>
      </c>
      <c r="X133" s="40" t="s">
        <v>240</v>
      </c>
      <c r="Y133">
        <v>22</v>
      </c>
      <c r="Z133">
        <v>0</v>
      </c>
      <c r="AA133">
        <v>2</v>
      </c>
      <c r="AB133">
        <v>3</v>
      </c>
      <c r="AC133">
        <v>4</v>
      </c>
      <c r="AD133">
        <v>2</v>
      </c>
      <c r="AE133">
        <v>3</v>
      </c>
      <c r="AF133">
        <v>5</v>
      </c>
      <c r="AG133">
        <v>4</v>
      </c>
      <c r="AH133">
        <v>5.3</v>
      </c>
      <c r="AI133">
        <v>6</v>
      </c>
      <c r="AJ133">
        <v>4.75</v>
      </c>
      <c r="AK133">
        <v>13</v>
      </c>
      <c r="AL133">
        <v>23</v>
      </c>
      <c r="AM133">
        <v>33</v>
      </c>
      <c r="AN133">
        <v>14</v>
      </c>
      <c r="AO133">
        <v>20</v>
      </c>
      <c r="AP133">
        <f t="shared" si="0"/>
        <v>103</v>
      </c>
      <c r="AQ133">
        <v>4</v>
      </c>
      <c r="AR133">
        <v>33</v>
      </c>
      <c r="AS133">
        <v>44</v>
      </c>
      <c r="AT133" s="55">
        <v>24</v>
      </c>
    </row>
    <row r="134" spans="1:46" s="14" customFormat="1" x14ac:dyDescent="0.2">
      <c r="A134" s="14">
        <v>180</v>
      </c>
      <c r="B134" s="14">
        <v>25</v>
      </c>
      <c r="C134" s="14">
        <v>0</v>
      </c>
      <c r="D134" s="15">
        <v>22</v>
      </c>
      <c r="E134" s="19">
        <v>32</v>
      </c>
      <c r="F134" s="19">
        <v>34</v>
      </c>
      <c r="G134" s="25">
        <v>34</v>
      </c>
      <c r="H134">
        <v>1</v>
      </c>
      <c r="I134">
        <v>2</v>
      </c>
      <c r="J134" s="44">
        <v>1</v>
      </c>
      <c r="K134" s="44">
        <v>3</v>
      </c>
      <c r="L134">
        <v>2</v>
      </c>
      <c r="M134" s="44">
        <v>3</v>
      </c>
      <c r="N134" s="44">
        <v>5</v>
      </c>
      <c r="O134">
        <v>5</v>
      </c>
      <c r="P134">
        <v>5</v>
      </c>
      <c r="Q134">
        <v>5</v>
      </c>
      <c r="R134">
        <v>21</v>
      </c>
      <c r="S134">
        <v>16</v>
      </c>
      <c r="T134">
        <v>15</v>
      </c>
      <c r="U134">
        <v>17</v>
      </c>
      <c r="V134">
        <v>33</v>
      </c>
      <c r="W134">
        <v>102</v>
      </c>
      <c r="X134" t="s">
        <v>241</v>
      </c>
      <c r="Y134">
        <v>25</v>
      </c>
      <c r="Z134">
        <v>0</v>
      </c>
      <c r="AA134">
        <v>3</v>
      </c>
      <c r="AB134">
        <v>2</v>
      </c>
      <c r="AC134">
        <v>3</v>
      </c>
      <c r="AD134">
        <v>2</v>
      </c>
      <c r="AE134">
        <v>3</v>
      </c>
      <c r="AF134">
        <v>5</v>
      </c>
      <c r="AG134">
        <v>4</v>
      </c>
      <c r="AH134">
        <v>5.25</v>
      </c>
      <c r="AI134">
        <v>5.5</v>
      </c>
      <c r="AJ134">
        <v>4.5</v>
      </c>
      <c r="AK134">
        <v>28</v>
      </c>
      <c r="AL134">
        <v>35</v>
      </c>
      <c r="AM134">
        <v>25</v>
      </c>
      <c r="AN134">
        <v>25</v>
      </c>
      <c r="AO134">
        <v>24</v>
      </c>
      <c r="AP134">
        <f t="shared" si="0"/>
        <v>137</v>
      </c>
      <c r="AQ134">
        <v>8</v>
      </c>
      <c r="AR134">
        <v>24</v>
      </c>
      <c r="AS134">
        <v>34</v>
      </c>
      <c r="AT134" s="12">
        <v>29</v>
      </c>
    </row>
    <row r="135" spans="1:46" s="14" customFormat="1" x14ac:dyDescent="0.2">
      <c r="A135" s="14">
        <v>181</v>
      </c>
      <c r="B135" s="14">
        <v>26</v>
      </c>
      <c r="C135" s="14">
        <v>0</v>
      </c>
      <c r="D135" s="15">
        <v>29</v>
      </c>
      <c r="E135" s="19">
        <v>42</v>
      </c>
      <c r="F135" s="19">
        <v>46</v>
      </c>
      <c r="G135" s="25">
        <v>35</v>
      </c>
      <c r="H135">
        <v>2</v>
      </c>
      <c r="I135">
        <v>3</v>
      </c>
      <c r="J135" s="44">
        <v>1</v>
      </c>
      <c r="K135" s="44">
        <v>4</v>
      </c>
      <c r="L135">
        <v>4</v>
      </c>
      <c r="M135" s="44">
        <v>4</v>
      </c>
      <c r="N135" s="44">
        <v>5</v>
      </c>
      <c r="O135">
        <v>5</v>
      </c>
      <c r="P135">
        <v>5</v>
      </c>
      <c r="Q135">
        <v>5</v>
      </c>
      <c r="R135">
        <v>15</v>
      </c>
      <c r="S135">
        <v>22</v>
      </c>
      <c r="T135">
        <v>14</v>
      </c>
      <c r="U135">
        <v>17</v>
      </c>
      <c r="V135">
        <v>36</v>
      </c>
      <c r="W135">
        <v>104</v>
      </c>
      <c r="X135" t="s">
        <v>242</v>
      </c>
      <c r="Y135">
        <v>23</v>
      </c>
      <c r="Z135">
        <v>0</v>
      </c>
      <c r="AA135">
        <v>3</v>
      </c>
      <c r="AB135">
        <v>2</v>
      </c>
      <c r="AC135">
        <v>2</v>
      </c>
      <c r="AD135">
        <v>2</v>
      </c>
      <c r="AE135">
        <v>3</v>
      </c>
      <c r="AF135">
        <v>4</v>
      </c>
      <c r="AG135">
        <v>5</v>
      </c>
      <c r="AH135">
        <v>5</v>
      </c>
      <c r="AI135">
        <v>5.5</v>
      </c>
      <c r="AJ135">
        <v>3</v>
      </c>
      <c r="AK135">
        <v>25</v>
      </c>
      <c r="AL135">
        <v>32</v>
      </c>
      <c r="AM135">
        <v>23</v>
      </c>
      <c r="AN135">
        <v>17</v>
      </c>
      <c r="AO135">
        <v>34</v>
      </c>
      <c r="AP135">
        <f t="shared" si="0"/>
        <v>131</v>
      </c>
      <c r="AQ135">
        <v>5</v>
      </c>
      <c r="AR135">
        <v>40</v>
      </c>
      <c r="AS135">
        <v>41</v>
      </c>
      <c r="AT135" s="12">
        <v>30</v>
      </c>
    </row>
    <row r="136" spans="1:46" x14ac:dyDescent="0.2">
      <c r="A136">
        <v>182</v>
      </c>
      <c r="B136">
        <v>23</v>
      </c>
      <c r="C136">
        <v>0</v>
      </c>
      <c r="D136" s="4">
        <v>22</v>
      </c>
      <c r="E136" s="7">
        <v>54</v>
      </c>
      <c r="F136" s="7">
        <v>54</v>
      </c>
      <c r="G136" s="12">
        <v>34</v>
      </c>
      <c r="H136">
        <v>5</v>
      </c>
      <c r="I136">
        <v>3</v>
      </c>
      <c r="J136" s="44">
        <v>1</v>
      </c>
      <c r="K136" s="44">
        <v>4</v>
      </c>
      <c r="L136">
        <v>2</v>
      </c>
      <c r="M136" s="44">
        <v>5</v>
      </c>
      <c r="N136" s="44">
        <v>5</v>
      </c>
      <c r="O136">
        <v>5</v>
      </c>
      <c r="P136">
        <v>5</v>
      </c>
      <c r="Q136">
        <v>5</v>
      </c>
      <c r="R136">
        <v>13</v>
      </c>
      <c r="S136">
        <v>22</v>
      </c>
      <c r="T136">
        <v>17</v>
      </c>
      <c r="U136">
        <v>17</v>
      </c>
      <c r="V136">
        <v>36</v>
      </c>
      <c r="W136">
        <v>105</v>
      </c>
      <c r="X136" s="40" t="s">
        <v>243</v>
      </c>
      <c r="Y136">
        <v>22</v>
      </c>
      <c r="Z136">
        <v>0</v>
      </c>
      <c r="AA136">
        <v>2</v>
      </c>
      <c r="AB136">
        <v>2</v>
      </c>
      <c r="AC136">
        <v>4</v>
      </c>
      <c r="AD136">
        <v>1</v>
      </c>
      <c r="AE136">
        <v>3</v>
      </c>
      <c r="AF136">
        <v>5</v>
      </c>
      <c r="AG136">
        <v>4</v>
      </c>
      <c r="AH136">
        <v>5</v>
      </c>
      <c r="AI136">
        <v>5.5</v>
      </c>
      <c r="AJ136">
        <v>4.5</v>
      </c>
      <c r="AK136">
        <v>31</v>
      </c>
      <c r="AL136">
        <v>31</v>
      </c>
      <c r="AM136">
        <v>31</v>
      </c>
      <c r="AN136">
        <v>21</v>
      </c>
      <c r="AO136">
        <v>27</v>
      </c>
      <c r="AP136">
        <f t="shared" ref="AP136:AP150" si="1">SUM(AK136+AL136+AM136+AN136+AO136)</f>
        <v>141</v>
      </c>
      <c r="AQ136">
        <v>2</v>
      </c>
      <c r="AR136">
        <v>31</v>
      </c>
      <c r="AS136">
        <v>40</v>
      </c>
      <c r="AT136" s="12">
        <v>28</v>
      </c>
    </row>
    <row r="137" spans="1:46" x14ac:dyDescent="0.2">
      <c r="A137">
        <v>183</v>
      </c>
      <c r="B137">
        <v>20</v>
      </c>
      <c r="C137">
        <v>1</v>
      </c>
      <c r="D137">
        <v>9</v>
      </c>
      <c r="E137" s="7">
        <v>64</v>
      </c>
      <c r="F137" s="7">
        <v>60</v>
      </c>
      <c r="G137" s="13">
        <v>20</v>
      </c>
      <c r="H137">
        <v>2</v>
      </c>
      <c r="I137">
        <v>2</v>
      </c>
      <c r="J137" s="44">
        <v>5</v>
      </c>
      <c r="K137" s="44">
        <v>5</v>
      </c>
      <c r="L137">
        <v>3</v>
      </c>
      <c r="M137" s="44">
        <v>5</v>
      </c>
      <c r="N137" s="44">
        <v>2</v>
      </c>
      <c r="O137">
        <v>5</v>
      </c>
      <c r="P137">
        <v>5</v>
      </c>
      <c r="Q137">
        <v>5</v>
      </c>
      <c r="R137">
        <v>15</v>
      </c>
      <c r="S137">
        <v>22</v>
      </c>
      <c r="T137">
        <v>11</v>
      </c>
      <c r="U137">
        <v>14</v>
      </c>
      <c r="V137">
        <v>34</v>
      </c>
      <c r="W137">
        <v>101</v>
      </c>
      <c r="X137" t="s">
        <v>244</v>
      </c>
      <c r="Y137">
        <v>25</v>
      </c>
      <c r="Z137">
        <v>0</v>
      </c>
      <c r="AA137">
        <v>3</v>
      </c>
      <c r="AB137">
        <v>3</v>
      </c>
      <c r="AC137">
        <v>3</v>
      </c>
      <c r="AD137">
        <v>4</v>
      </c>
      <c r="AE137">
        <v>2</v>
      </c>
      <c r="AF137">
        <v>3</v>
      </c>
      <c r="AG137">
        <v>3</v>
      </c>
      <c r="AH137">
        <v>5.25</v>
      </c>
      <c r="AI137">
        <v>5.5</v>
      </c>
      <c r="AJ137">
        <v>5</v>
      </c>
      <c r="AK137">
        <v>30</v>
      </c>
      <c r="AL137">
        <v>38</v>
      </c>
      <c r="AM137">
        <v>33</v>
      </c>
      <c r="AN137">
        <v>24</v>
      </c>
      <c r="AO137">
        <v>31</v>
      </c>
      <c r="AP137">
        <f t="shared" si="1"/>
        <v>156</v>
      </c>
      <c r="AQ137">
        <v>0</v>
      </c>
      <c r="AR137">
        <v>21</v>
      </c>
      <c r="AS137">
        <f>2+2+1+2+4+3+1+2+3+2+2+4</f>
        <v>28</v>
      </c>
      <c r="AT137" s="11">
        <f>2+2+2+2+2+4+2+4+4+4</f>
        <v>28</v>
      </c>
    </row>
    <row r="138" spans="1:46" x14ac:dyDescent="0.2">
      <c r="A138">
        <v>191</v>
      </c>
      <c r="B138">
        <v>19</v>
      </c>
      <c r="C138">
        <v>0</v>
      </c>
      <c r="D138">
        <v>13</v>
      </c>
      <c r="E138" s="7">
        <v>42</v>
      </c>
      <c r="F138" s="7">
        <v>36</v>
      </c>
      <c r="G138" s="13">
        <v>26</v>
      </c>
      <c r="H138">
        <v>1</v>
      </c>
      <c r="I138">
        <v>3</v>
      </c>
      <c r="J138" s="44">
        <v>2</v>
      </c>
      <c r="K138" s="44">
        <v>3</v>
      </c>
      <c r="L138">
        <v>2</v>
      </c>
      <c r="M138" s="44">
        <v>5</v>
      </c>
      <c r="N138" s="44">
        <v>3</v>
      </c>
      <c r="O138">
        <v>4</v>
      </c>
      <c r="P138">
        <v>5</v>
      </c>
      <c r="Q138">
        <v>3</v>
      </c>
      <c r="R138">
        <v>16</v>
      </c>
      <c r="S138">
        <v>14</v>
      </c>
      <c r="T138">
        <v>18</v>
      </c>
      <c r="U138">
        <v>14</v>
      </c>
      <c r="V138">
        <v>36</v>
      </c>
      <c r="W138">
        <v>103</v>
      </c>
      <c r="X138" t="s">
        <v>245</v>
      </c>
      <c r="Y138">
        <v>30</v>
      </c>
      <c r="Z138">
        <v>0</v>
      </c>
      <c r="AA138">
        <v>3</v>
      </c>
      <c r="AB138">
        <v>1</v>
      </c>
      <c r="AC138">
        <v>5</v>
      </c>
      <c r="AD138">
        <v>1</v>
      </c>
      <c r="AE138">
        <v>3</v>
      </c>
      <c r="AF138">
        <v>5</v>
      </c>
      <c r="AG138">
        <v>4</v>
      </c>
      <c r="AH138">
        <v>5</v>
      </c>
      <c r="AI138">
        <v>5.5</v>
      </c>
      <c r="AJ138">
        <v>4</v>
      </c>
      <c r="AK138">
        <f>2+3+1+3+4+4+5+1</f>
        <v>23</v>
      </c>
      <c r="AL138">
        <f>3+4+3+2+4+2+2+3</f>
        <v>23</v>
      </c>
      <c r="AM138">
        <f>2+5+3+3+3+4+3+2</f>
        <v>25</v>
      </c>
      <c r="AN138">
        <v>23</v>
      </c>
      <c r="AO138">
        <f>4+5+5+5+5+3+3+2</f>
        <v>32</v>
      </c>
      <c r="AP138">
        <f t="shared" si="1"/>
        <v>126</v>
      </c>
      <c r="AQ138">
        <v>3</v>
      </c>
      <c r="AR138">
        <f>2+4+2+2+3+3+3+3+2</f>
        <v>24</v>
      </c>
      <c r="AS138">
        <f>4+2+2+8+2+3+3+3+1+1+3+3</f>
        <v>35</v>
      </c>
      <c r="AT138" s="42">
        <v>28</v>
      </c>
    </row>
    <row r="139" spans="1:46" s="14" customFormat="1" x14ac:dyDescent="0.2">
      <c r="A139" s="14">
        <v>192</v>
      </c>
      <c r="B139" s="14">
        <v>19</v>
      </c>
      <c r="C139" s="14">
        <v>0</v>
      </c>
      <c r="D139" s="15">
        <v>13</v>
      </c>
      <c r="E139" s="19">
        <v>49</v>
      </c>
      <c r="F139" s="19">
        <v>59</v>
      </c>
      <c r="G139" s="17">
        <v>36</v>
      </c>
      <c r="H139" s="14">
        <v>3</v>
      </c>
      <c r="I139" s="14">
        <v>4</v>
      </c>
      <c r="J139" s="44">
        <v>1</v>
      </c>
      <c r="K139" s="44">
        <v>4</v>
      </c>
      <c r="L139" s="14">
        <v>2</v>
      </c>
      <c r="M139" s="44">
        <v>5</v>
      </c>
      <c r="N139" s="44">
        <v>5</v>
      </c>
      <c r="O139" s="14">
        <v>4.5</v>
      </c>
      <c r="P139" s="14">
        <v>5</v>
      </c>
      <c r="Q139" s="14">
        <v>4</v>
      </c>
      <c r="R139" s="14">
        <v>22</v>
      </c>
      <c r="S139" s="14">
        <v>17</v>
      </c>
      <c r="T139" s="14">
        <v>9</v>
      </c>
      <c r="U139">
        <v>12</v>
      </c>
      <c r="V139">
        <v>38</v>
      </c>
      <c r="W139">
        <v>98</v>
      </c>
      <c r="X139" t="s">
        <v>246</v>
      </c>
      <c r="Y139">
        <v>21</v>
      </c>
      <c r="Z139">
        <v>0</v>
      </c>
      <c r="AA139">
        <v>1</v>
      </c>
      <c r="AB139">
        <v>2</v>
      </c>
      <c r="AC139">
        <v>2</v>
      </c>
      <c r="AD139">
        <v>1</v>
      </c>
      <c r="AE139">
        <v>4</v>
      </c>
      <c r="AF139">
        <v>5</v>
      </c>
      <c r="AG139">
        <v>5</v>
      </c>
      <c r="AH139">
        <v>5.2</v>
      </c>
      <c r="AI139">
        <v>5.75</v>
      </c>
      <c r="AJ139">
        <v>4.5</v>
      </c>
      <c r="AK139">
        <f>3+2+3+3+2+3+3+3</f>
        <v>22</v>
      </c>
      <c r="AL139">
        <f>4+3+4+4+3+3+3+3</f>
        <v>27</v>
      </c>
      <c r="AM139">
        <f>3+4+4+4+3+4+3+3</f>
        <v>28</v>
      </c>
      <c r="AN139">
        <f>3+3+2+2+2+2+2</f>
        <v>16</v>
      </c>
      <c r="AO139">
        <f>4+3+4+4+4+4+4+4</f>
        <v>31</v>
      </c>
      <c r="AP139">
        <f t="shared" si="1"/>
        <v>124</v>
      </c>
      <c r="AQ139">
        <v>12</v>
      </c>
      <c r="AR139">
        <f>4+5+2+5+2+2+5+6+4+5+4</f>
        <v>44</v>
      </c>
      <c r="AS139" s="7">
        <f>2+3+2+3+1+3+3+2+4+2+3+2+3+2+2+3+4+4+2+3</f>
        <v>53</v>
      </c>
      <c r="AT139" s="11">
        <f>3+4+4+3+4+2+3+2+2+2</f>
        <v>29</v>
      </c>
    </row>
    <row r="140" spans="1:46" x14ac:dyDescent="0.2">
      <c r="A140">
        <v>194</v>
      </c>
      <c r="B140">
        <v>25</v>
      </c>
      <c r="C140">
        <v>0</v>
      </c>
      <c r="D140">
        <v>18</v>
      </c>
      <c r="E140" s="7">
        <v>32</v>
      </c>
      <c r="F140" s="7">
        <v>34</v>
      </c>
      <c r="G140" s="12">
        <v>29</v>
      </c>
      <c r="H140">
        <v>2</v>
      </c>
      <c r="I140">
        <v>3</v>
      </c>
      <c r="J140" s="44">
        <v>1</v>
      </c>
      <c r="K140" s="44">
        <v>1</v>
      </c>
      <c r="L140">
        <v>1</v>
      </c>
      <c r="M140" s="44">
        <v>2</v>
      </c>
      <c r="N140" s="44">
        <v>5</v>
      </c>
      <c r="O140">
        <v>4</v>
      </c>
      <c r="P140">
        <v>5</v>
      </c>
      <c r="Q140">
        <v>3</v>
      </c>
      <c r="R140">
        <v>18</v>
      </c>
      <c r="S140">
        <v>25</v>
      </c>
      <c r="T140">
        <v>14</v>
      </c>
      <c r="U140">
        <v>13</v>
      </c>
      <c r="V140">
        <v>34</v>
      </c>
      <c r="W140">
        <v>104</v>
      </c>
      <c r="X140" t="s">
        <v>247</v>
      </c>
      <c r="Y140">
        <v>22</v>
      </c>
      <c r="Z140">
        <v>0</v>
      </c>
      <c r="AA140">
        <v>3</v>
      </c>
      <c r="AB140">
        <v>2</v>
      </c>
      <c r="AC140">
        <v>3</v>
      </c>
      <c r="AD140">
        <v>1</v>
      </c>
      <c r="AE140">
        <v>3</v>
      </c>
      <c r="AF140">
        <v>5</v>
      </c>
      <c r="AG140">
        <v>3</v>
      </c>
      <c r="AH140">
        <v>4</v>
      </c>
      <c r="AI140">
        <v>5.5</v>
      </c>
      <c r="AJ140">
        <v>3.25</v>
      </c>
      <c r="AK140">
        <v>15</v>
      </c>
      <c r="AL140">
        <f>4+5+5+5+5+4+4+4</f>
        <v>36</v>
      </c>
      <c r="AM140">
        <v>25</v>
      </c>
      <c r="AN140">
        <v>10</v>
      </c>
      <c r="AO140">
        <f>2+3+2+2+3+4+4+4+3</f>
        <v>27</v>
      </c>
      <c r="AP140">
        <f t="shared" si="1"/>
        <v>113</v>
      </c>
      <c r="AQ140" s="4">
        <v>27</v>
      </c>
      <c r="AR140" s="50">
        <v>50</v>
      </c>
      <c r="AS140" s="7">
        <f>2+2+3+3+2+2+2+2+2+2+2+4+3+2+2+2+1+3+3+3</f>
        <v>47</v>
      </c>
      <c r="AT140" s="11">
        <f>3+2+3+3+2+5+2+3+5+5</f>
        <v>33</v>
      </c>
    </row>
    <row r="141" spans="1:46" x14ac:dyDescent="0.2">
      <c r="A141">
        <v>195</v>
      </c>
      <c r="B141">
        <v>19</v>
      </c>
      <c r="C141">
        <v>0</v>
      </c>
      <c r="D141">
        <v>16</v>
      </c>
      <c r="E141" s="7">
        <v>50</v>
      </c>
      <c r="F141" s="7">
        <v>56</v>
      </c>
      <c r="G141" s="3">
        <v>29</v>
      </c>
      <c r="H141">
        <v>4</v>
      </c>
      <c r="I141">
        <v>3</v>
      </c>
      <c r="J141" s="44">
        <v>2</v>
      </c>
      <c r="K141" s="44">
        <v>4</v>
      </c>
      <c r="L141">
        <v>2</v>
      </c>
      <c r="M141" s="44">
        <v>4</v>
      </c>
      <c r="N141" s="44">
        <v>5</v>
      </c>
      <c r="O141">
        <v>4.25</v>
      </c>
      <c r="P141">
        <v>5</v>
      </c>
      <c r="Q141">
        <v>3</v>
      </c>
      <c r="R141">
        <v>17</v>
      </c>
      <c r="S141">
        <v>23</v>
      </c>
      <c r="T141">
        <v>18</v>
      </c>
      <c r="U141">
        <v>15</v>
      </c>
      <c r="V141">
        <v>38</v>
      </c>
      <c r="W141">
        <v>111</v>
      </c>
      <c r="X141" t="s">
        <v>248</v>
      </c>
      <c r="Y141">
        <v>22</v>
      </c>
      <c r="Z141">
        <v>0</v>
      </c>
      <c r="AA141">
        <v>2</v>
      </c>
      <c r="AB141">
        <v>2</v>
      </c>
      <c r="AC141">
        <v>3</v>
      </c>
      <c r="AD141">
        <v>3</v>
      </c>
      <c r="AE141">
        <v>2</v>
      </c>
      <c r="AF141">
        <v>3</v>
      </c>
      <c r="AG141">
        <v>4</v>
      </c>
      <c r="AH141">
        <v>4.5</v>
      </c>
      <c r="AI141">
        <v>4.5</v>
      </c>
      <c r="AJ141">
        <v>4</v>
      </c>
      <c r="AK141">
        <v>28</v>
      </c>
      <c r="AL141">
        <f>2+3+2+2+3+4+2+3</f>
        <v>21</v>
      </c>
      <c r="AM141">
        <f>3+4+3+2+4+4+4+3</f>
        <v>27</v>
      </c>
      <c r="AN141">
        <f>4+4+4+4+3+3+2</f>
        <v>24</v>
      </c>
      <c r="AO141">
        <f>3+2+2+3+3+2+3+4</f>
        <v>22</v>
      </c>
      <c r="AP141">
        <f t="shared" si="1"/>
        <v>122</v>
      </c>
      <c r="AQ141">
        <v>9</v>
      </c>
      <c r="AR141">
        <f>4+4+2+3+2+1+4+3+4+2+1+4</f>
        <v>34</v>
      </c>
      <c r="AS141">
        <f>3+2+2+2+1+6+2+1+2+3+5+1+2+5+3+2</f>
        <v>42</v>
      </c>
      <c r="AT141" s="58">
        <v>27</v>
      </c>
    </row>
    <row r="142" spans="1:46" s="14" customFormat="1" x14ac:dyDescent="0.2">
      <c r="A142" s="14">
        <v>196</v>
      </c>
      <c r="B142" s="14">
        <v>20</v>
      </c>
      <c r="C142" s="14">
        <v>0</v>
      </c>
      <c r="D142" s="15">
        <v>18</v>
      </c>
      <c r="E142" s="19">
        <v>28</v>
      </c>
      <c r="F142" s="19">
        <v>15</v>
      </c>
      <c r="G142" s="25">
        <v>34</v>
      </c>
      <c r="H142" s="14">
        <v>2</v>
      </c>
      <c r="I142" s="14">
        <v>3</v>
      </c>
      <c r="J142" s="44">
        <v>1</v>
      </c>
      <c r="K142" s="44">
        <v>1</v>
      </c>
      <c r="L142" s="14">
        <v>2</v>
      </c>
      <c r="M142" s="44">
        <v>2</v>
      </c>
      <c r="N142" s="44">
        <v>5</v>
      </c>
      <c r="O142" s="14">
        <v>4.5</v>
      </c>
      <c r="P142" s="14">
        <v>5</v>
      </c>
      <c r="Q142" s="14">
        <v>3</v>
      </c>
      <c r="R142" s="14">
        <v>14</v>
      </c>
      <c r="S142" s="14">
        <v>19</v>
      </c>
      <c r="T142" s="14">
        <v>17</v>
      </c>
      <c r="U142" s="14">
        <v>16</v>
      </c>
      <c r="V142">
        <v>36</v>
      </c>
      <c r="W142">
        <v>102</v>
      </c>
      <c r="X142" t="s">
        <v>249</v>
      </c>
      <c r="Y142">
        <v>22</v>
      </c>
      <c r="Z142">
        <v>0</v>
      </c>
      <c r="AA142">
        <v>3</v>
      </c>
      <c r="AB142">
        <v>3</v>
      </c>
      <c r="AC142">
        <v>2</v>
      </c>
      <c r="AD142">
        <v>2</v>
      </c>
      <c r="AE142">
        <v>2</v>
      </c>
      <c r="AF142">
        <v>4</v>
      </c>
      <c r="AG142">
        <v>4</v>
      </c>
      <c r="AH142">
        <v>5</v>
      </c>
      <c r="AI142">
        <v>5.5</v>
      </c>
      <c r="AJ142">
        <v>3.25</v>
      </c>
      <c r="AK142">
        <v>15</v>
      </c>
      <c r="AL142">
        <f>4+3+5+4+4+1+3+3</f>
        <v>27</v>
      </c>
      <c r="AM142">
        <v>20</v>
      </c>
      <c r="AN142">
        <v>10</v>
      </c>
      <c r="AO142">
        <f>2+3+4+3+4+4+5+4</f>
        <v>29</v>
      </c>
      <c r="AP142">
        <f t="shared" si="1"/>
        <v>101</v>
      </c>
      <c r="AQ142" s="4">
        <v>20</v>
      </c>
      <c r="AR142" s="50">
        <f>3+3+3+4+3+3+1+4+1+4+3+3+3+2+3+4+3+1+6</f>
        <v>57</v>
      </c>
      <c r="AS142">
        <f>2+2+2+2+3+2+4+1+4+4+1+1+5+2+3</f>
        <v>38</v>
      </c>
      <c r="AT142" s="11">
        <f>3+3+4+4+4+3+4+2+3+3</f>
        <v>33</v>
      </c>
    </row>
    <row r="143" spans="1:46" x14ac:dyDescent="0.2">
      <c r="A143">
        <v>197</v>
      </c>
      <c r="B143">
        <v>19</v>
      </c>
      <c r="C143">
        <v>0</v>
      </c>
      <c r="D143" s="13">
        <v>15</v>
      </c>
      <c r="E143" s="9">
        <v>40</v>
      </c>
      <c r="F143" s="9">
        <v>50</v>
      </c>
      <c r="G143" s="12">
        <v>26</v>
      </c>
      <c r="H143">
        <v>1</v>
      </c>
      <c r="I143">
        <v>4</v>
      </c>
      <c r="J143" s="44">
        <v>2</v>
      </c>
      <c r="K143" s="44">
        <v>3</v>
      </c>
      <c r="L143">
        <v>2</v>
      </c>
      <c r="M143" s="44">
        <v>4</v>
      </c>
      <c r="N143" s="44">
        <v>3</v>
      </c>
      <c r="O143">
        <v>5</v>
      </c>
      <c r="P143">
        <v>5</v>
      </c>
      <c r="Q143">
        <v>4</v>
      </c>
      <c r="R143">
        <v>19</v>
      </c>
      <c r="S143">
        <v>16</v>
      </c>
      <c r="T143">
        <v>15</v>
      </c>
      <c r="U143">
        <v>17</v>
      </c>
      <c r="V143">
        <v>37</v>
      </c>
      <c r="W143">
        <v>104</v>
      </c>
      <c r="X143" t="s">
        <v>250</v>
      </c>
      <c r="Y143">
        <v>26</v>
      </c>
      <c r="Z143">
        <v>0</v>
      </c>
      <c r="AA143">
        <v>3</v>
      </c>
      <c r="AB143">
        <v>2</v>
      </c>
      <c r="AC143">
        <v>4</v>
      </c>
      <c r="AD143">
        <v>2</v>
      </c>
      <c r="AE143">
        <v>3</v>
      </c>
      <c r="AF143">
        <v>5</v>
      </c>
      <c r="AG143">
        <v>3</v>
      </c>
      <c r="AH143">
        <v>5</v>
      </c>
      <c r="AI143">
        <v>5.5</v>
      </c>
      <c r="AJ143">
        <v>4.5</v>
      </c>
      <c r="AK143">
        <f>4+4+4+4+4+4+3+4</f>
        <v>31</v>
      </c>
      <c r="AL143">
        <f>4+3+4+4+4+2+3+4</f>
        <v>28</v>
      </c>
      <c r="AM143">
        <f>3+4+3+4+4+4+4+4</f>
        <v>30</v>
      </c>
      <c r="AN143">
        <f>3+2+3+2+1+2+2</f>
        <v>15</v>
      </c>
      <c r="AO143">
        <f>4+5+5+4+5+5+5+5</f>
        <v>38</v>
      </c>
      <c r="AP143">
        <f t="shared" si="1"/>
        <v>142</v>
      </c>
      <c r="AQ143">
        <v>1</v>
      </c>
      <c r="AR143">
        <f>2+4+1+2+1+1+3+2+2+3+2+1+3</f>
        <v>27</v>
      </c>
      <c r="AS143">
        <f>1+3+2+2+4+3+1+3+4+1+1+4+2+3</f>
        <v>34</v>
      </c>
      <c r="AT143" s="42">
        <v>29</v>
      </c>
    </row>
    <row r="144" spans="1:46" x14ac:dyDescent="0.2">
      <c r="X144" t="s">
        <v>251</v>
      </c>
      <c r="Y144">
        <v>41</v>
      </c>
      <c r="Z144">
        <v>0</v>
      </c>
      <c r="AA144">
        <v>3</v>
      </c>
      <c r="AB144">
        <v>2</v>
      </c>
      <c r="AC144">
        <v>4</v>
      </c>
      <c r="AD144">
        <v>1</v>
      </c>
      <c r="AE144">
        <v>3</v>
      </c>
      <c r="AF144">
        <v>4</v>
      </c>
      <c r="AG144">
        <v>4</v>
      </c>
      <c r="AH144">
        <v>5</v>
      </c>
      <c r="AI144">
        <v>6</v>
      </c>
      <c r="AJ144">
        <v>4.5</v>
      </c>
      <c r="AK144">
        <f>3+3+3+4+5+5+5+3</f>
        <v>31</v>
      </c>
      <c r="AL144">
        <f>5+5+5+5+5+4+5+4</f>
        <v>38</v>
      </c>
      <c r="AM144">
        <f>3+5+4+4+4+4+4+3</f>
        <v>31</v>
      </c>
      <c r="AN144">
        <v>26</v>
      </c>
      <c r="AO144">
        <v>39</v>
      </c>
      <c r="AP144">
        <f t="shared" si="1"/>
        <v>165</v>
      </c>
      <c r="AQ144">
        <v>0</v>
      </c>
      <c r="AR144">
        <f>2+4+4+2+1+1+2+2+2+3+2+2</f>
        <v>27</v>
      </c>
      <c r="AS144">
        <f>2+2+1+3+2+3+2+1+1+2+2</f>
        <v>21</v>
      </c>
      <c r="AT144" s="11">
        <f>3+3+3+1+3+3+2+3+3+4</f>
        <v>28</v>
      </c>
    </row>
    <row r="145" spans="24:46" x14ac:dyDescent="0.2">
      <c r="X145" t="s">
        <v>252</v>
      </c>
      <c r="Y145">
        <v>23</v>
      </c>
      <c r="Z145" s="4">
        <v>1</v>
      </c>
      <c r="AA145">
        <v>2</v>
      </c>
      <c r="AB145">
        <v>2</v>
      </c>
      <c r="AC145">
        <v>4</v>
      </c>
      <c r="AD145">
        <v>4</v>
      </c>
      <c r="AE145">
        <v>4</v>
      </c>
      <c r="AF145">
        <v>3</v>
      </c>
      <c r="AG145">
        <v>2</v>
      </c>
      <c r="AH145">
        <v>4.5</v>
      </c>
      <c r="AI145">
        <v>5.5</v>
      </c>
      <c r="AJ145">
        <v>2.75</v>
      </c>
      <c r="AK145">
        <f>5+4+5+5+4+5+5+5</f>
        <v>38</v>
      </c>
      <c r="AL145">
        <f>5+5+5+5+2+5+5+5</f>
        <v>37</v>
      </c>
      <c r="AM145">
        <f>5+5+5+5+5+4+5+5</f>
        <v>39</v>
      </c>
      <c r="AN145">
        <f>5+5+5+4+4+3+1</f>
        <v>27</v>
      </c>
      <c r="AO145">
        <f>2+5+5+5+5+5+5+3</f>
        <v>35</v>
      </c>
      <c r="AP145">
        <f t="shared" si="1"/>
        <v>176</v>
      </c>
      <c r="AQ145">
        <v>0</v>
      </c>
      <c r="AR145">
        <f>2+2+2+2+1+1+2+3+2+2+2</f>
        <v>21</v>
      </c>
      <c r="AS145">
        <f>2+2+1+2+2+2+4+2+2+2+2</f>
        <v>23</v>
      </c>
      <c r="AT145" s="56">
        <f>1+1+1+1+1+5+1+5+5+5</f>
        <v>26</v>
      </c>
    </row>
    <row r="146" spans="24:46" x14ac:dyDescent="0.2">
      <c r="X146" t="s">
        <v>253</v>
      </c>
      <c r="Y146">
        <v>25</v>
      </c>
      <c r="Z146">
        <v>0</v>
      </c>
      <c r="AA146">
        <v>2</v>
      </c>
      <c r="AB146">
        <v>2</v>
      </c>
      <c r="AC146">
        <v>4</v>
      </c>
      <c r="AD146">
        <v>1</v>
      </c>
      <c r="AE146">
        <v>4</v>
      </c>
      <c r="AF146">
        <v>5</v>
      </c>
      <c r="AG146">
        <v>3</v>
      </c>
      <c r="AH146">
        <v>4.5</v>
      </c>
      <c r="AI146">
        <v>5.25</v>
      </c>
      <c r="AJ146">
        <v>0</v>
      </c>
      <c r="AK146">
        <f>2+3+1+3+5+4+4+3</f>
        <v>25</v>
      </c>
      <c r="AL146">
        <f>1+4+4+3+4+2+2+2</f>
        <v>22</v>
      </c>
      <c r="AM146">
        <f>3+4+2+3+3+4+3+5</f>
        <v>27</v>
      </c>
      <c r="AN146">
        <f>3+3+3+3+3+3+3</f>
        <v>21</v>
      </c>
      <c r="AO146">
        <f>4+4+4+3+4+3+4+4</f>
        <v>30</v>
      </c>
      <c r="AP146">
        <f t="shared" si="1"/>
        <v>125</v>
      </c>
      <c r="AQ146">
        <v>11</v>
      </c>
      <c r="AR146" s="50">
        <f>4+3+4+2+1+2+3+2+4+6+3+1+3+2+4+2+3+2</f>
        <v>51</v>
      </c>
      <c r="AS146">
        <f>2+3+3+3+2+6+3+2+2+1+2+3+1+2+2+2+3+1</f>
        <v>43</v>
      </c>
      <c r="AT146" s="11">
        <f>3+4+5+3+3+1+2+3+2+2</f>
        <v>28</v>
      </c>
    </row>
    <row r="147" spans="24:46" x14ac:dyDescent="0.2">
      <c r="X147" t="s">
        <v>254</v>
      </c>
      <c r="Y147">
        <v>26</v>
      </c>
      <c r="Z147">
        <v>0</v>
      </c>
      <c r="AA147">
        <v>2</v>
      </c>
      <c r="AB147">
        <v>3</v>
      </c>
      <c r="AC147">
        <v>3</v>
      </c>
      <c r="AD147">
        <v>1</v>
      </c>
      <c r="AE147">
        <v>5</v>
      </c>
      <c r="AF147">
        <v>5</v>
      </c>
      <c r="AG147">
        <v>4</v>
      </c>
      <c r="AH147">
        <v>4.75</v>
      </c>
      <c r="AI147">
        <v>5.25</v>
      </c>
      <c r="AJ147">
        <v>4</v>
      </c>
      <c r="AK147">
        <v>16</v>
      </c>
      <c r="AL147">
        <f>4+2+3+3+3+1+3+3</f>
        <v>22</v>
      </c>
      <c r="AM147">
        <v>17</v>
      </c>
      <c r="AN147">
        <v>10</v>
      </c>
      <c r="AO147">
        <f>2+3+5+3+3+3+3+2</f>
        <v>24</v>
      </c>
      <c r="AP147">
        <f t="shared" si="1"/>
        <v>89</v>
      </c>
      <c r="AQ147" s="4">
        <v>30</v>
      </c>
      <c r="AR147" s="53">
        <v>64</v>
      </c>
      <c r="AS147" s="7">
        <f>3+3+4+4+3+4+3+3+3+4+2+4+8+4+4+2+3+3+3</f>
        <v>67</v>
      </c>
      <c r="AT147" s="11">
        <f>4+4+5+3+3+2+2+2+2+2</f>
        <v>29</v>
      </c>
    </row>
    <row r="148" spans="24:46" x14ac:dyDescent="0.2">
      <c r="X148" t="s">
        <v>255</v>
      </c>
      <c r="Y148">
        <v>26</v>
      </c>
      <c r="Z148" s="4">
        <v>1</v>
      </c>
      <c r="AA148">
        <v>3</v>
      </c>
      <c r="AB148">
        <v>2</v>
      </c>
      <c r="AC148">
        <v>2</v>
      </c>
      <c r="AD148">
        <v>3</v>
      </c>
      <c r="AE148">
        <v>2</v>
      </c>
      <c r="AF148">
        <v>5</v>
      </c>
      <c r="AG148">
        <v>3</v>
      </c>
      <c r="AH148">
        <v>4.5</v>
      </c>
      <c r="AI148">
        <v>6</v>
      </c>
      <c r="AJ148">
        <v>2.5</v>
      </c>
      <c r="AK148">
        <v>17</v>
      </c>
      <c r="AL148">
        <f>4+4+4+4+4+4+3+3</f>
        <v>30</v>
      </c>
      <c r="AM148">
        <v>20</v>
      </c>
      <c r="AN148">
        <v>13</v>
      </c>
      <c r="AO148">
        <f>4+4+4+4+5+4+2+4</f>
        <v>31</v>
      </c>
      <c r="AP148">
        <f t="shared" si="1"/>
        <v>111</v>
      </c>
      <c r="AQ148">
        <v>7</v>
      </c>
      <c r="AR148">
        <v>29</v>
      </c>
      <c r="AS148">
        <f>2+2+1+3+3+4+1+2+2+1+2+3+2+1</f>
        <v>29</v>
      </c>
      <c r="AT148" s="38">
        <f>2+2+4+1+2+3+2+4+4+5</f>
        <v>29</v>
      </c>
    </row>
    <row r="149" spans="24:46" x14ac:dyDescent="0.2">
      <c r="X149" s="40" t="s">
        <v>256</v>
      </c>
      <c r="Y149">
        <v>23</v>
      </c>
      <c r="Z149">
        <v>0</v>
      </c>
      <c r="AA149">
        <v>3</v>
      </c>
      <c r="AB149">
        <v>2</v>
      </c>
      <c r="AC149">
        <v>3</v>
      </c>
      <c r="AD149">
        <v>3</v>
      </c>
      <c r="AE149">
        <v>2</v>
      </c>
      <c r="AF149">
        <v>4</v>
      </c>
      <c r="AG149">
        <v>4</v>
      </c>
      <c r="AH149">
        <v>4.5</v>
      </c>
      <c r="AI149">
        <v>5.75</v>
      </c>
      <c r="AJ149">
        <v>4</v>
      </c>
      <c r="AK149">
        <v>17</v>
      </c>
      <c r="AL149">
        <f>4+3+5+4+5+4+3+3</f>
        <v>31</v>
      </c>
      <c r="AM149">
        <v>23</v>
      </c>
      <c r="AN149">
        <f>2+2+1+2+2+2+3</f>
        <v>14</v>
      </c>
      <c r="AO149">
        <f>2+4+4+3+4+4+3+3</f>
        <v>27</v>
      </c>
      <c r="AP149">
        <f t="shared" si="1"/>
        <v>112</v>
      </c>
      <c r="AQ149">
        <v>7</v>
      </c>
      <c r="AR149">
        <f>2+5+1+2+2+4+2+2+3+3+3</f>
        <v>29</v>
      </c>
      <c r="AS149">
        <f>1+2+2+4+2+4+2+1+1+4+2+4+1+1+2+2+3</f>
        <v>38</v>
      </c>
      <c r="AT149" s="11">
        <f>3+2+4+3+2+4+3+3+5+4</f>
        <v>33</v>
      </c>
    </row>
    <row r="150" spans="24:46" x14ac:dyDescent="0.2">
      <c r="X150" s="40" t="s">
        <v>257</v>
      </c>
      <c r="Y150">
        <v>24</v>
      </c>
      <c r="Z150">
        <v>0</v>
      </c>
      <c r="AA150">
        <v>3</v>
      </c>
      <c r="AB150">
        <v>2</v>
      </c>
      <c r="AC150">
        <v>3</v>
      </c>
      <c r="AD150">
        <v>4</v>
      </c>
      <c r="AE150">
        <v>2</v>
      </c>
      <c r="AF150">
        <v>4</v>
      </c>
      <c r="AG150">
        <v>4</v>
      </c>
      <c r="AH150">
        <v>4.25</v>
      </c>
      <c r="AI150">
        <v>6</v>
      </c>
      <c r="AJ150">
        <v>3.25</v>
      </c>
      <c r="AK150">
        <f>1+3+4+3+4+4+3+4</f>
        <v>26</v>
      </c>
      <c r="AL150">
        <f>4+5+4+4+3+3+5+3</f>
        <v>31</v>
      </c>
      <c r="AM150">
        <f>3+4+3+2+4+3+3+3</f>
        <v>25</v>
      </c>
      <c r="AN150">
        <f>2+3+3+3+4+3+2</f>
        <v>20</v>
      </c>
      <c r="AO150">
        <f>4+3+5+4+5+5+4+4</f>
        <v>34</v>
      </c>
      <c r="AP150">
        <f t="shared" si="1"/>
        <v>136</v>
      </c>
      <c r="AQ150">
        <v>13</v>
      </c>
      <c r="AR150">
        <f>3+2+3+3+2+2+1+3+3+2+3+4+2+4</f>
        <v>37</v>
      </c>
      <c r="AS150">
        <f>2+2+1+2+3+2+2+1+2+2+2+1+2+2+2+1+2</f>
        <v>31</v>
      </c>
      <c r="AT150" s="38">
        <f>2+2+4+3+2+4+3+4+3+4</f>
        <v>31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51"/>
  <sheetViews>
    <sheetView tabSelected="1" topLeftCell="K1" zoomScale="94" workbookViewId="0">
      <selection activeCell="AD8" sqref="AD8"/>
    </sheetView>
  </sheetViews>
  <sheetFormatPr baseColWidth="10" defaultRowHeight="16" x14ac:dyDescent="0.2"/>
  <sheetData>
    <row r="1" spans="1:38" x14ac:dyDescent="0.2">
      <c r="A1" s="60" t="s">
        <v>2</v>
      </c>
      <c r="B1" s="60" t="s">
        <v>3</v>
      </c>
      <c r="C1" s="60" t="s">
        <v>1</v>
      </c>
      <c r="D1" s="60" t="s">
        <v>4</v>
      </c>
      <c r="E1" s="60" t="s">
        <v>5</v>
      </c>
      <c r="F1" s="60" t="s">
        <v>6</v>
      </c>
      <c r="G1" s="60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17</v>
      </c>
      <c r="P1" s="2" t="s">
        <v>16</v>
      </c>
      <c r="Q1" s="2" t="s">
        <v>15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30" t="s">
        <v>48</v>
      </c>
      <c r="Y1" s="29" t="s">
        <v>49</v>
      </c>
      <c r="Z1" s="29" t="s">
        <v>50</v>
      </c>
      <c r="AA1" s="29" t="s">
        <v>51</v>
      </c>
      <c r="AB1" s="29" t="s">
        <v>52</v>
      </c>
      <c r="AC1" s="29" t="s">
        <v>53</v>
      </c>
      <c r="AD1" s="29" t="s">
        <v>0</v>
      </c>
      <c r="AE1" s="29" t="s">
        <v>54</v>
      </c>
      <c r="AF1" s="29" t="s">
        <v>55</v>
      </c>
      <c r="AG1" s="29" t="s">
        <v>56</v>
      </c>
      <c r="AH1" s="29" t="s">
        <v>57</v>
      </c>
      <c r="AI1" s="29" t="s">
        <v>58</v>
      </c>
      <c r="AJ1" s="29" t="s">
        <v>60</v>
      </c>
      <c r="AK1" s="29" t="s">
        <v>59</v>
      </c>
      <c r="AL1" s="29"/>
    </row>
    <row r="2" spans="1:38" x14ac:dyDescent="0.2">
      <c r="A2" s="61">
        <v>17</v>
      </c>
      <c r="B2" s="61">
        <v>28</v>
      </c>
      <c r="C2" s="61">
        <v>0</v>
      </c>
      <c r="D2" s="61">
        <v>26</v>
      </c>
      <c r="E2" s="62">
        <v>65</v>
      </c>
      <c r="F2" s="62">
        <v>65</v>
      </c>
      <c r="G2" s="62">
        <v>35</v>
      </c>
      <c r="H2">
        <v>4</v>
      </c>
      <c r="I2">
        <v>3</v>
      </c>
      <c r="J2">
        <v>1</v>
      </c>
      <c r="K2">
        <v>5</v>
      </c>
      <c r="L2">
        <v>2</v>
      </c>
      <c r="M2">
        <v>5</v>
      </c>
      <c r="N2">
        <v>4</v>
      </c>
      <c r="O2">
        <v>5</v>
      </c>
      <c r="P2">
        <v>5</v>
      </c>
      <c r="Q2">
        <v>4</v>
      </c>
      <c r="R2">
        <v>20</v>
      </c>
      <c r="S2">
        <v>13</v>
      </c>
      <c r="T2">
        <v>13</v>
      </c>
      <c r="U2">
        <v>16</v>
      </c>
      <c r="V2">
        <v>29</v>
      </c>
      <c r="W2">
        <v>91</v>
      </c>
      <c r="X2">
        <v>1</v>
      </c>
      <c r="Y2">
        <v>30</v>
      </c>
      <c r="Z2">
        <v>33</v>
      </c>
      <c r="AA2">
        <v>32</v>
      </c>
      <c r="AB2">
        <v>28</v>
      </c>
      <c r="AC2">
        <v>12</v>
      </c>
      <c r="AD2">
        <f>SUM(X2:AC2)</f>
        <v>136</v>
      </c>
      <c r="AE2">
        <v>13</v>
      </c>
      <c r="AF2" s="13">
        <v>38</v>
      </c>
      <c r="AG2" s="13">
        <v>63</v>
      </c>
      <c r="AH2" s="13">
        <v>15</v>
      </c>
      <c r="AI2">
        <v>5</v>
      </c>
      <c r="AJ2">
        <v>5</v>
      </c>
      <c r="AK2">
        <v>5</v>
      </c>
    </row>
    <row r="3" spans="1:38" x14ac:dyDescent="0.2">
      <c r="A3" s="61">
        <v>19</v>
      </c>
      <c r="B3" s="61">
        <v>20</v>
      </c>
      <c r="C3" s="61">
        <v>0</v>
      </c>
      <c r="D3" s="62">
        <v>21</v>
      </c>
      <c r="E3" s="61">
        <v>23</v>
      </c>
      <c r="F3" s="62">
        <v>25</v>
      </c>
      <c r="G3" s="62">
        <v>34</v>
      </c>
      <c r="H3">
        <v>2</v>
      </c>
      <c r="I3">
        <v>3</v>
      </c>
      <c r="J3">
        <v>1</v>
      </c>
      <c r="K3">
        <v>4</v>
      </c>
      <c r="L3">
        <v>2</v>
      </c>
      <c r="M3">
        <v>4</v>
      </c>
      <c r="N3">
        <v>4</v>
      </c>
      <c r="O3">
        <v>4</v>
      </c>
      <c r="P3">
        <v>4</v>
      </c>
      <c r="Q3">
        <v>4</v>
      </c>
      <c r="R3">
        <v>18</v>
      </c>
      <c r="S3">
        <v>24</v>
      </c>
      <c r="T3">
        <v>27</v>
      </c>
      <c r="U3">
        <v>16</v>
      </c>
      <c r="V3">
        <v>27</v>
      </c>
      <c r="W3">
        <v>112</v>
      </c>
      <c r="X3">
        <v>0</v>
      </c>
      <c r="Y3">
        <v>20</v>
      </c>
      <c r="Z3">
        <v>24</v>
      </c>
      <c r="AA3">
        <v>28</v>
      </c>
      <c r="AB3">
        <v>16</v>
      </c>
      <c r="AC3">
        <v>27</v>
      </c>
      <c r="AD3">
        <f>SUM(X3:AC3)</f>
        <v>115</v>
      </c>
      <c r="AE3" s="13">
        <v>22</v>
      </c>
      <c r="AF3">
        <v>24</v>
      </c>
      <c r="AG3" s="13">
        <v>26</v>
      </c>
      <c r="AH3" s="13">
        <v>32</v>
      </c>
      <c r="AI3">
        <v>4</v>
      </c>
      <c r="AJ3">
        <v>4</v>
      </c>
      <c r="AK3">
        <v>4</v>
      </c>
    </row>
    <row r="4" spans="1:38" x14ac:dyDescent="0.2">
      <c r="A4" s="61">
        <v>22</v>
      </c>
      <c r="B4" s="61">
        <v>19</v>
      </c>
      <c r="C4" s="61">
        <v>0</v>
      </c>
      <c r="D4" s="61">
        <v>17</v>
      </c>
      <c r="E4" s="61">
        <v>63</v>
      </c>
      <c r="F4" s="61">
        <v>54</v>
      </c>
      <c r="G4" s="62">
        <v>33</v>
      </c>
      <c r="H4">
        <v>3</v>
      </c>
      <c r="I4">
        <v>2</v>
      </c>
      <c r="J4">
        <v>1</v>
      </c>
      <c r="K4">
        <v>5</v>
      </c>
      <c r="L4">
        <v>2</v>
      </c>
      <c r="M4">
        <v>1</v>
      </c>
      <c r="N4">
        <v>4</v>
      </c>
      <c r="O4">
        <v>4.5</v>
      </c>
      <c r="P4">
        <v>5</v>
      </c>
      <c r="Q4">
        <v>4</v>
      </c>
      <c r="R4">
        <v>15</v>
      </c>
      <c r="S4">
        <v>18</v>
      </c>
      <c r="T4">
        <v>14</v>
      </c>
      <c r="U4">
        <v>11</v>
      </c>
      <c r="V4">
        <v>40</v>
      </c>
      <c r="W4">
        <v>98</v>
      </c>
      <c r="X4">
        <v>1</v>
      </c>
      <c r="Y4">
        <v>35</v>
      </c>
      <c r="Z4">
        <v>37</v>
      </c>
      <c r="AA4">
        <v>32</v>
      </c>
      <c r="AB4">
        <v>26</v>
      </c>
      <c r="AC4">
        <v>10</v>
      </c>
      <c r="AD4">
        <v>140</v>
      </c>
      <c r="AE4">
        <v>9</v>
      </c>
      <c r="AF4">
        <v>33</v>
      </c>
      <c r="AG4">
        <v>53</v>
      </c>
      <c r="AH4" s="13">
        <v>21</v>
      </c>
      <c r="AI4">
        <v>5</v>
      </c>
      <c r="AJ4">
        <v>5</v>
      </c>
      <c r="AK4">
        <v>5</v>
      </c>
    </row>
    <row r="5" spans="1:38" x14ac:dyDescent="0.2">
      <c r="A5" s="61">
        <v>29</v>
      </c>
      <c r="B5" s="61">
        <v>19</v>
      </c>
      <c r="C5" s="61">
        <v>0</v>
      </c>
      <c r="D5" s="62">
        <v>23</v>
      </c>
      <c r="E5" s="62">
        <v>57</v>
      </c>
      <c r="F5" s="61">
        <v>61</v>
      </c>
      <c r="G5" s="62">
        <v>35</v>
      </c>
      <c r="H5">
        <v>1</v>
      </c>
      <c r="I5">
        <v>4</v>
      </c>
      <c r="J5">
        <v>2</v>
      </c>
      <c r="K5">
        <v>5</v>
      </c>
      <c r="L5">
        <v>2</v>
      </c>
      <c r="M5">
        <v>4</v>
      </c>
      <c r="N5">
        <v>3</v>
      </c>
      <c r="O5">
        <v>4</v>
      </c>
      <c r="P5">
        <v>5</v>
      </c>
      <c r="Q5">
        <v>3</v>
      </c>
      <c r="R5">
        <v>14</v>
      </c>
      <c r="S5">
        <v>14</v>
      </c>
      <c r="T5">
        <v>17</v>
      </c>
      <c r="U5">
        <v>23</v>
      </c>
      <c r="V5">
        <v>33</v>
      </c>
      <c r="W5">
        <v>101</v>
      </c>
      <c r="X5">
        <v>1</v>
      </c>
      <c r="Y5">
        <v>34</v>
      </c>
      <c r="Z5">
        <v>35</v>
      </c>
      <c r="AA5">
        <v>37</v>
      </c>
      <c r="AB5">
        <v>30</v>
      </c>
      <c r="AC5">
        <v>13</v>
      </c>
      <c r="AD5">
        <v>149</v>
      </c>
      <c r="AE5" s="13">
        <v>11</v>
      </c>
      <c r="AF5" s="13">
        <v>37</v>
      </c>
      <c r="AG5">
        <v>59</v>
      </c>
      <c r="AH5" s="13">
        <v>25</v>
      </c>
      <c r="AI5">
        <v>4.5</v>
      </c>
      <c r="AJ5">
        <v>5</v>
      </c>
      <c r="AK5">
        <v>4</v>
      </c>
    </row>
    <row r="6" spans="1:38" x14ac:dyDescent="0.2">
      <c r="A6" s="61">
        <v>34</v>
      </c>
      <c r="B6" s="61">
        <v>21</v>
      </c>
      <c r="C6" s="61">
        <v>1</v>
      </c>
      <c r="D6" s="62">
        <v>19</v>
      </c>
      <c r="E6" s="62">
        <v>64</v>
      </c>
      <c r="F6" s="61">
        <v>53</v>
      </c>
      <c r="G6" s="62">
        <v>32</v>
      </c>
      <c r="H6">
        <v>2</v>
      </c>
      <c r="I6">
        <v>2</v>
      </c>
      <c r="J6">
        <v>1</v>
      </c>
      <c r="K6">
        <v>5</v>
      </c>
      <c r="L6">
        <v>1</v>
      </c>
      <c r="M6">
        <v>1</v>
      </c>
      <c r="N6">
        <v>2</v>
      </c>
      <c r="O6">
        <v>5</v>
      </c>
      <c r="P6">
        <v>5</v>
      </c>
      <c r="Q6">
        <v>5</v>
      </c>
      <c r="R6">
        <v>14</v>
      </c>
      <c r="S6">
        <v>13</v>
      </c>
      <c r="T6">
        <v>19</v>
      </c>
      <c r="U6">
        <v>21</v>
      </c>
      <c r="V6">
        <v>32</v>
      </c>
      <c r="W6">
        <v>99</v>
      </c>
      <c r="X6">
        <v>1</v>
      </c>
      <c r="Y6">
        <v>32</v>
      </c>
      <c r="Z6">
        <v>33</v>
      </c>
      <c r="AA6">
        <v>29</v>
      </c>
      <c r="AB6">
        <v>28</v>
      </c>
      <c r="AC6">
        <v>12</v>
      </c>
      <c r="AD6">
        <v>134</v>
      </c>
      <c r="AE6" s="13">
        <v>10</v>
      </c>
      <c r="AF6" s="13">
        <v>30</v>
      </c>
      <c r="AG6">
        <v>52</v>
      </c>
      <c r="AH6" s="13">
        <v>17</v>
      </c>
      <c r="AI6">
        <v>5</v>
      </c>
      <c r="AJ6">
        <v>5</v>
      </c>
      <c r="AK6">
        <v>5</v>
      </c>
    </row>
    <row r="7" spans="1:38" x14ac:dyDescent="0.2">
      <c r="A7" s="61">
        <v>36</v>
      </c>
      <c r="B7" s="61">
        <v>21</v>
      </c>
      <c r="C7" s="61">
        <v>1</v>
      </c>
      <c r="D7" s="61">
        <v>32</v>
      </c>
      <c r="E7" s="62">
        <v>54</v>
      </c>
      <c r="F7" s="61">
        <v>59</v>
      </c>
      <c r="G7" s="62">
        <v>41</v>
      </c>
      <c r="H7">
        <v>2</v>
      </c>
      <c r="I7">
        <v>3</v>
      </c>
      <c r="J7">
        <v>1</v>
      </c>
      <c r="K7">
        <v>4</v>
      </c>
      <c r="L7">
        <v>3</v>
      </c>
      <c r="M7">
        <v>2</v>
      </c>
      <c r="N7">
        <v>4</v>
      </c>
      <c r="O7">
        <v>4.5</v>
      </c>
      <c r="P7">
        <v>5</v>
      </c>
      <c r="Q7">
        <v>3</v>
      </c>
      <c r="R7">
        <v>16</v>
      </c>
      <c r="S7">
        <v>15</v>
      </c>
      <c r="T7">
        <v>24</v>
      </c>
      <c r="U7">
        <v>14</v>
      </c>
      <c r="V7">
        <v>33</v>
      </c>
      <c r="W7">
        <v>102</v>
      </c>
      <c r="X7">
        <v>0</v>
      </c>
      <c r="Y7">
        <v>18</v>
      </c>
      <c r="Z7">
        <v>15</v>
      </c>
      <c r="AA7">
        <v>22</v>
      </c>
      <c r="AB7">
        <v>15</v>
      </c>
      <c r="AC7">
        <v>32</v>
      </c>
      <c r="AD7">
        <f>SUM(Y7:AC7)</f>
        <v>102</v>
      </c>
      <c r="AE7">
        <v>30</v>
      </c>
      <c r="AF7" s="13">
        <v>54</v>
      </c>
      <c r="AG7">
        <v>60</v>
      </c>
      <c r="AH7" s="13">
        <v>39</v>
      </c>
      <c r="AI7">
        <v>3.5</v>
      </c>
      <c r="AJ7">
        <v>4</v>
      </c>
      <c r="AK7">
        <v>3</v>
      </c>
    </row>
    <row r="8" spans="1:38" x14ac:dyDescent="0.2">
      <c r="A8" s="61">
        <v>43</v>
      </c>
      <c r="B8" s="61">
        <v>21</v>
      </c>
      <c r="C8" s="61">
        <v>1</v>
      </c>
      <c r="D8" s="61">
        <v>23</v>
      </c>
      <c r="E8" s="62">
        <v>61</v>
      </c>
      <c r="F8" s="61">
        <v>59</v>
      </c>
      <c r="G8" s="62">
        <v>30</v>
      </c>
      <c r="H8">
        <v>3</v>
      </c>
      <c r="I8">
        <v>4</v>
      </c>
      <c r="J8">
        <v>1</v>
      </c>
      <c r="K8">
        <v>4</v>
      </c>
      <c r="L8">
        <v>3</v>
      </c>
      <c r="M8">
        <v>5</v>
      </c>
      <c r="N8">
        <v>4</v>
      </c>
      <c r="O8">
        <v>4</v>
      </c>
      <c r="P8">
        <v>5</v>
      </c>
      <c r="Q8">
        <v>4</v>
      </c>
      <c r="R8">
        <v>22</v>
      </c>
      <c r="S8">
        <v>21</v>
      </c>
      <c r="T8">
        <v>11</v>
      </c>
      <c r="U8">
        <v>14</v>
      </c>
      <c r="V8">
        <v>31</v>
      </c>
      <c r="W8">
        <v>99</v>
      </c>
      <c r="X8">
        <v>0</v>
      </c>
      <c r="Y8">
        <v>23</v>
      </c>
      <c r="Z8">
        <v>20</v>
      </c>
      <c r="AA8">
        <v>12</v>
      </c>
      <c r="AB8">
        <v>14</v>
      </c>
      <c r="AC8">
        <v>30</v>
      </c>
      <c r="AD8">
        <f>SUM(Y8:AC8)</f>
        <v>99</v>
      </c>
      <c r="AE8">
        <v>25</v>
      </c>
      <c r="AF8" s="13">
        <v>63</v>
      </c>
      <c r="AG8">
        <v>59</v>
      </c>
      <c r="AH8" s="13">
        <v>30</v>
      </c>
      <c r="AI8">
        <v>4</v>
      </c>
      <c r="AJ8">
        <v>4</v>
      </c>
      <c r="AK8">
        <v>4</v>
      </c>
    </row>
    <row r="9" spans="1:38" x14ac:dyDescent="0.2">
      <c r="A9" s="61">
        <v>47</v>
      </c>
      <c r="B9" s="61">
        <v>20</v>
      </c>
      <c r="C9" s="61">
        <v>0</v>
      </c>
      <c r="D9" s="62">
        <v>33</v>
      </c>
      <c r="E9" s="62">
        <v>59</v>
      </c>
      <c r="F9" s="62">
        <v>61</v>
      </c>
      <c r="G9" s="62">
        <v>34</v>
      </c>
      <c r="H9">
        <v>2</v>
      </c>
      <c r="I9">
        <v>2</v>
      </c>
      <c r="J9">
        <v>2</v>
      </c>
      <c r="K9">
        <v>5</v>
      </c>
      <c r="L9">
        <v>1</v>
      </c>
      <c r="M9">
        <v>5</v>
      </c>
      <c r="N9">
        <v>4</v>
      </c>
      <c r="O9">
        <v>5</v>
      </c>
      <c r="P9">
        <v>5</v>
      </c>
      <c r="Q9">
        <v>5</v>
      </c>
      <c r="R9">
        <v>22</v>
      </c>
      <c r="S9">
        <v>19</v>
      </c>
      <c r="T9">
        <v>18</v>
      </c>
      <c r="U9">
        <v>14</v>
      </c>
      <c r="V9">
        <v>31</v>
      </c>
      <c r="W9">
        <v>104</v>
      </c>
      <c r="X9">
        <v>0</v>
      </c>
      <c r="Y9">
        <v>22</v>
      </c>
      <c r="Z9">
        <v>19</v>
      </c>
      <c r="AA9">
        <v>18</v>
      </c>
      <c r="AB9">
        <v>14</v>
      </c>
      <c r="AC9">
        <v>31</v>
      </c>
      <c r="AD9">
        <v>104</v>
      </c>
      <c r="AE9" s="13">
        <v>31</v>
      </c>
      <c r="AF9" s="13">
        <v>58</v>
      </c>
      <c r="AG9" s="13">
        <v>63</v>
      </c>
      <c r="AH9" s="13">
        <v>35</v>
      </c>
      <c r="AI9">
        <v>5</v>
      </c>
      <c r="AJ9">
        <v>5</v>
      </c>
      <c r="AK9">
        <v>5</v>
      </c>
    </row>
    <row r="10" spans="1:38" x14ac:dyDescent="0.2">
      <c r="A10" s="61">
        <v>57</v>
      </c>
      <c r="B10" s="61">
        <v>21</v>
      </c>
      <c r="C10" s="61">
        <v>0</v>
      </c>
      <c r="D10" s="61">
        <v>19</v>
      </c>
      <c r="E10" s="62">
        <v>52</v>
      </c>
      <c r="F10" s="62">
        <v>56</v>
      </c>
      <c r="G10" s="62">
        <v>29</v>
      </c>
      <c r="H10">
        <v>2</v>
      </c>
      <c r="I10">
        <v>4</v>
      </c>
      <c r="J10">
        <v>1</v>
      </c>
      <c r="K10">
        <v>5</v>
      </c>
      <c r="L10">
        <v>3</v>
      </c>
      <c r="M10">
        <v>4</v>
      </c>
      <c r="N10">
        <v>4</v>
      </c>
      <c r="O10">
        <v>5</v>
      </c>
      <c r="P10">
        <v>5</v>
      </c>
      <c r="Q10">
        <v>5</v>
      </c>
      <c r="R10">
        <v>20</v>
      </c>
      <c r="S10">
        <v>16</v>
      </c>
      <c r="T10">
        <v>21</v>
      </c>
      <c r="U10">
        <v>22</v>
      </c>
      <c r="V10">
        <v>25</v>
      </c>
      <c r="W10">
        <v>104</v>
      </c>
      <c r="X10">
        <v>1</v>
      </c>
      <c r="Y10">
        <v>33</v>
      </c>
      <c r="Z10">
        <v>36</v>
      </c>
      <c r="AA10">
        <v>31</v>
      </c>
      <c r="AB10">
        <v>29</v>
      </c>
      <c r="AC10">
        <v>5</v>
      </c>
      <c r="AD10">
        <f t="shared" ref="AD10:AD51" si="0">SUM(Y10:AC10)</f>
        <v>134</v>
      </c>
      <c r="AE10">
        <v>8</v>
      </c>
      <c r="AF10" s="13">
        <v>31</v>
      </c>
      <c r="AG10" s="13">
        <v>52</v>
      </c>
      <c r="AH10" s="13">
        <v>12</v>
      </c>
      <c r="AI10">
        <v>5</v>
      </c>
      <c r="AJ10">
        <v>5</v>
      </c>
      <c r="AK10">
        <v>5</v>
      </c>
    </row>
    <row r="11" spans="1:38" x14ac:dyDescent="0.2">
      <c r="A11" s="61">
        <v>59</v>
      </c>
      <c r="B11" s="61">
        <v>23</v>
      </c>
      <c r="C11" s="61">
        <v>0</v>
      </c>
      <c r="D11" s="61">
        <v>26</v>
      </c>
      <c r="E11" s="61">
        <v>67</v>
      </c>
      <c r="F11" s="61">
        <v>65</v>
      </c>
      <c r="G11" s="62">
        <v>31</v>
      </c>
      <c r="H11">
        <v>5</v>
      </c>
      <c r="I11">
        <v>3</v>
      </c>
      <c r="J11">
        <v>2</v>
      </c>
      <c r="K11">
        <v>4</v>
      </c>
      <c r="L11">
        <v>2</v>
      </c>
      <c r="M11">
        <v>5</v>
      </c>
      <c r="N11">
        <v>4</v>
      </c>
      <c r="O11">
        <v>4.25</v>
      </c>
      <c r="P11">
        <v>5</v>
      </c>
      <c r="Q11">
        <v>4</v>
      </c>
      <c r="R11">
        <v>20</v>
      </c>
      <c r="S11">
        <v>12</v>
      </c>
      <c r="T11">
        <v>19</v>
      </c>
      <c r="U11">
        <v>21</v>
      </c>
      <c r="V11">
        <v>27</v>
      </c>
      <c r="W11">
        <v>99</v>
      </c>
      <c r="X11">
        <v>0</v>
      </c>
      <c r="Y11">
        <v>18</v>
      </c>
      <c r="Z11">
        <v>22</v>
      </c>
      <c r="AA11">
        <v>19</v>
      </c>
      <c r="AB11">
        <v>19</v>
      </c>
      <c r="AC11">
        <v>29</v>
      </c>
      <c r="AD11">
        <f t="shared" si="0"/>
        <v>107</v>
      </c>
      <c r="AE11">
        <v>24</v>
      </c>
      <c r="AF11">
        <v>61</v>
      </c>
      <c r="AG11">
        <v>64</v>
      </c>
      <c r="AH11" s="13">
        <v>30</v>
      </c>
      <c r="AI11">
        <v>4</v>
      </c>
      <c r="AJ11">
        <v>5</v>
      </c>
      <c r="AK11">
        <v>3</v>
      </c>
    </row>
    <row r="12" spans="1:38" x14ac:dyDescent="0.2">
      <c r="A12" s="61">
        <v>61</v>
      </c>
      <c r="B12" s="61">
        <v>22</v>
      </c>
      <c r="C12" s="61">
        <v>1</v>
      </c>
      <c r="D12" s="61">
        <v>23</v>
      </c>
      <c r="E12" s="61">
        <v>54</v>
      </c>
      <c r="F12" s="61">
        <v>53</v>
      </c>
      <c r="G12" s="62">
        <v>28</v>
      </c>
      <c r="H12">
        <v>3</v>
      </c>
      <c r="I12">
        <v>2</v>
      </c>
      <c r="J12">
        <v>3</v>
      </c>
      <c r="K12">
        <v>4</v>
      </c>
      <c r="L12">
        <v>3</v>
      </c>
      <c r="M12">
        <v>5</v>
      </c>
      <c r="N12">
        <v>4</v>
      </c>
      <c r="O12">
        <v>5</v>
      </c>
      <c r="P12">
        <v>5</v>
      </c>
      <c r="Q12">
        <v>5</v>
      </c>
      <c r="R12">
        <v>15</v>
      </c>
      <c r="S12">
        <v>12</v>
      </c>
      <c r="T12">
        <v>21</v>
      </c>
      <c r="U12">
        <v>12</v>
      </c>
      <c r="V12">
        <v>37</v>
      </c>
      <c r="W12">
        <v>97</v>
      </c>
      <c r="X12">
        <v>1</v>
      </c>
      <c r="Y12">
        <v>34</v>
      </c>
      <c r="Z12">
        <v>33</v>
      </c>
      <c r="AA12">
        <v>29</v>
      </c>
      <c r="AB12">
        <v>22</v>
      </c>
      <c r="AC12">
        <v>17</v>
      </c>
      <c r="AD12">
        <f t="shared" si="0"/>
        <v>135</v>
      </c>
      <c r="AE12">
        <v>8</v>
      </c>
      <c r="AF12">
        <v>29</v>
      </c>
      <c r="AG12">
        <v>52</v>
      </c>
      <c r="AH12" s="13">
        <v>17</v>
      </c>
      <c r="AI12">
        <v>5</v>
      </c>
      <c r="AJ12">
        <v>5</v>
      </c>
      <c r="AK12">
        <v>5</v>
      </c>
    </row>
    <row r="13" spans="1:38" x14ac:dyDescent="0.2">
      <c r="A13" s="61">
        <v>65</v>
      </c>
      <c r="B13" s="61">
        <v>21</v>
      </c>
      <c r="C13" s="61">
        <v>1</v>
      </c>
      <c r="D13" s="61">
        <v>24</v>
      </c>
      <c r="E13" s="61">
        <v>62</v>
      </c>
      <c r="F13" s="61">
        <v>60</v>
      </c>
      <c r="G13" s="62">
        <v>29</v>
      </c>
      <c r="H13">
        <v>1</v>
      </c>
      <c r="I13">
        <v>2</v>
      </c>
      <c r="J13">
        <v>1</v>
      </c>
      <c r="K13">
        <v>4</v>
      </c>
      <c r="L13">
        <v>2</v>
      </c>
      <c r="M13">
        <v>5</v>
      </c>
      <c r="N13">
        <v>4</v>
      </c>
      <c r="O13">
        <v>5</v>
      </c>
      <c r="P13">
        <v>5</v>
      </c>
      <c r="Q13">
        <v>5</v>
      </c>
      <c r="R13">
        <v>20</v>
      </c>
      <c r="S13">
        <v>18</v>
      </c>
      <c r="T13">
        <v>12</v>
      </c>
      <c r="U13">
        <v>14</v>
      </c>
      <c r="V13">
        <v>34</v>
      </c>
      <c r="W13">
        <v>98</v>
      </c>
      <c r="X13">
        <v>1</v>
      </c>
      <c r="Y13">
        <v>29</v>
      </c>
      <c r="Z13">
        <v>38</v>
      </c>
      <c r="AA13">
        <v>34</v>
      </c>
      <c r="AB13">
        <v>30</v>
      </c>
      <c r="AC13">
        <v>8</v>
      </c>
      <c r="AD13">
        <f t="shared" si="0"/>
        <v>139</v>
      </c>
      <c r="AE13">
        <v>11</v>
      </c>
      <c r="AF13">
        <v>33</v>
      </c>
      <c r="AG13">
        <v>58</v>
      </c>
      <c r="AH13" s="13">
        <v>16</v>
      </c>
      <c r="AI13">
        <v>5</v>
      </c>
      <c r="AJ13">
        <v>5</v>
      </c>
      <c r="AK13">
        <v>5</v>
      </c>
    </row>
    <row r="14" spans="1:38" x14ac:dyDescent="0.2">
      <c r="A14" s="61">
        <v>68</v>
      </c>
      <c r="B14" s="61">
        <v>22</v>
      </c>
      <c r="C14" s="61">
        <v>0</v>
      </c>
      <c r="D14" s="61">
        <v>47</v>
      </c>
      <c r="E14" s="61">
        <v>76</v>
      </c>
      <c r="F14" s="61">
        <v>71</v>
      </c>
      <c r="G14" s="62">
        <v>36</v>
      </c>
      <c r="H14">
        <v>3</v>
      </c>
      <c r="I14">
        <v>4</v>
      </c>
      <c r="J14">
        <v>2</v>
      </c>
      <c r="K14">
        <v>4</v>
      </c>
      <c r="L14">
        <v>3</v>
      </c>
      <c r="M14">
        <v>5</v>
      </c>
      <c r="N14">
        <v>4</v>
      </c>
      <c r="O14">
        <v>4.8</v>
      </c>
      <c r="P14">
        <v>5</v>
      </c>
      <c r="Q14">
        <v>4</v>
      </c>
      <c r="R14">
        <v>19</v>
      </c>
      <c r="S14">
        <v>19</v>
      </c>
      <c r="T14">
        <v>18</v>
      </c>
      <c r="U14">
        <v>14</v>
      </c>
      <c r="V14">
        <v>31</v>
      </c>
      <c r="W14">
        <v>101</v>
      </c>
      <c r="X14">
        <v>0</v>
      </c>
      <c r="Y14">
        <v>19</v>
      </c>
      <c r="Z14">
        <v>20</v>
      </c>
      <c r="AA14">
        <v>18</v>
      </c>
      <c r="AB14">
        <v>15</v>
      </c>
      <c r="AC14">
        <v>21</v>
      </c>
      <c r="AD14">
        <f t="shared" si="0"/>
        <v>93</v>
      </c>
      <c r="AE14">
        <v>45</v>
      </c>
      <c r="AF14">
        <v>75</v>
      </c>
      <c r="AG14">
        <v>64</v>
      </c>
      <c r="AH14" s="13">
        <v>35</v>
      </c>
      <c r="AI14">
        <v>4.5</v>
      </c>
      <c r="AJ14">
        <v>5</v>
      </c>
      <c r="AK14">
        <v>4</v>
      </c>
    </row>
    <row r="15" spans="1:38" x14ac:dyDescent="0.2">
      <c r="A15" s="61">
        <v>69</v>
      </c>
      <c r="B15" s="61">
        <v>21</v>
      </c>
      <c r="C15" s="61">
        <v>1</v>
      </c>
      <c r="D15" s="61">
        <v>31</v>
      </c>
      <c r="E15" s="61">
        <v>72</v>
      </c>
      <c r="F15" s="61">
        <v>70</v>
      </c>
      <c r="G15" s="62">
        <v>34</v>
      </c>
      <c r="H15">
        <v>5</v>
      </c>
      <c r="I15">
        <v>3</v>
      </c>
      <c r="J15">
        <v>3</v>
      </c>
      <c r="K15">
        <v>5</v>
      </c>
      <c r="L15">
        <v>2</v>
      </c>
      <c r="M15">
        <v>3</v>
      </c>
      <c r="N15">
        <v>2</v>
      </c>
      <c r="O15">
        <v>4</v>
      </c>
      <c r="P15">
        <v>5</v>
      </c>
      <c r="Q15">
        <v>3</v>
      </c>
      <c r="R15">
        <v>16</v>
      </c>
      <c r="S15">
        <v>16</v>
      </c>
      <c r="T15">
        <v>14</v>
      </c>
      <c r="U15">
        <v>16</v>
      </c>
      <c r="V15">
        <v>28</v>
      </c>
      <c r="W15">
        <v>90</v>
      </c>
      <c r="X15">
        <v>0</v>
      </c>
      <c r="Y15">
        <v>17</v>
      </c>
      <c r="Z15">
        <v>15</v>
      </c>
      <c r="AA15">
        <v>20</v>
      </c>
      <c r="AB15">
        <v>18</v>
      </c>
      <c r="AC15">
        <v>26</v>
      </c>
      <c r="AD15">
        <f t="shared" si="0"/>
        <v>96</v>
      </c>
      <c r="AE15">
        <v>31</v>
      </c>
      <c r="AF15">
        <v>70</v>
      </c>
      <c r="AG15">
        <v>73</v>
      </c>
      <c r="AH15" s="13">
        <v>34</v>
      </c>
      <c r="AI15">
        <v>4</v>
      </c>
      <c r="AJ15">
        <v>5</v>
      </c>
      <c r="AK15">
        <v>3</v>
      </c>
    </row>
    <row r="16" spans="1:38" x14ac:dyDescent="0.2">
      <c r="A16" s="61">
        <v>70</v>
      </c>
      <c r="B16" s="61">
        <v>21</v>
      </c>
      <c r="C16" s="61">
        <v>0</v>
      </c>
      <c r="D16" s="61">
        <v>19</v>
      </c>
      <c r="E16" s="61">
        <v>52</v>
      </c>
      <c r="F16" s="62">
        <v>56</v>
      </c>
      <c r="G16" s="62">
        <v>29</v>
      </c>
      <c r="H16">
        <v>3</v>
      </c>
      <c r="I16">
        <v>3</v>
      </c>
      <c r="J16">
        <v>1</v>
      </c>
      <c r="K16">
        <v>4</v>
      </c>
      <c r="L16">
        <v>2</v>
      </c>
      <c r="M16">
        <v>2</v>
      </c>
      <c r="N16">
        <v>4</v>
      </c>
      <c r="O16">
        <v>5</v>
      </c>
      <c r="P16">
        <v>5</v>
      </c>
      <c r="Q16">
        <v>5</v>
      </c>
      <c r="R16">
        <v>22</v>
      </c>
      <c r="S16">
        <v>18</v>
      </c>
      <c r="T16">
        <v>21</v>
      </c>
      <c r="U16">
        <v>13</v>
      </c>
      <c r="V16">
        <v>32</v>
      </c>
      <c r="W16">
        <v>106</v>
      </c>
      <c r="X16">
        <v>1</v>
      </c>
      <c r="Y16">
        <v>32</v>
      </c>
      <c r="Z16">
        <v>35</v>
      </c>
      <c r="AA16">
        <v>29</v>
      </c>
      <c r="AB16">
        <v>33</v>
      </c>
      <c r="AC16">
        <v>12</v>
      </c>
      <c r="AD16">
        <f t="shared" si="0"/>
        <v>141</v>
      </c>
      <c r="AE16">
        <v>10</v>
      </c>
      <c r="AF16">
        <v>34</v>
      </c>
      <c r="AG16" s="13">
        <v>46</v>
      </c>
      <c r="AH16" s="13">
        <v>15</v>
      </c>
      <c r="AI16">
        <v>5</v>
      </c>
      <c r="AJ16">
        <v>5</v>
      </c>
      <c r="AK16">
        <v>5</v>
      </c>
    </row>
    <row r="17" spans="1:37" x14ac:dyDescent="0.2">
      <c r="A17" s="61">
        <v>72</v>
      </c>
      <c r="B17" s="61">
        <v>21</v>
      </c>
      <c r="C17" s="61">
        <v>0</v>
      </c>
      <c r="D17" s="61">
        <v>20</v>
      </c>
      <c r="E17" s="62">
        <v>60</v>
      </c>
      <c r="F17" s="62">
        <v>62</v>
      </c>
      <c r="G17" s="62">
        <v>37</v>
      </c>
      <c r="H17">
        <v>1</v>
      </c>
      <c r="I17">
        <v>2</v>
      </c>
      <c r="J17">
        <v>1</v>
      </c>
      <c r="K17">
        <v>4</v>
      </c>
      <c r="L17">
        <v>1</v>
      </c>
      <c r="M17">
        <v>5</v>
      </c>
      <c r="N17">
        <v>3</v>
      </c>
      <c r="O17">
        <v>4</v>
      </c>
      <c r="P17">
        <v>5</v>
      </c>
      <c r="Q17">
        <v>4</v>
      </c>
      <c r="R17">
        <v>15</v>
      </c>
      <c r="S17">
        <v>22</v>
      </c>
      <c r="T17">
        <v>13</v>
      </c>
      <c r="U17">
        <v>16</v>
      </c>
      <c r="V17">
        <v>35</v>
      </c>
      <c r="W17">
        <v>101</v>
      </c>
      <c r="X17">
        <v>0</v>
      </c>
      <c r="Y17">
        <v>14</v>
      </c>
      <c r="Z17">
        <v>23</v>
      </c>
      <c r="AA17">
        <v>15</v>
      </c>
      <c r="AB17">
        <v>13</v>
      </c>
      <c r="AC17">
        <v>33</v>
      </c>
      <c r="AD17">
        <f t="shared" si="0"/>
        <v>98</v>
      </c>
      <c r="AE17">
        <v>19</v>
      </c>
      <c r="AF17" s="13">
        <v>60</v>
      </c>
      <c r="AG17" s="13">
        <v>61</v>
      </c>
      <c r="AH17" s="13">
        <v>34</v>
      </c>
      <c r="AI17">
        <v>4</v>
      </c>
      <c r="AJ17">
        <v>5</v>
      </c>
      <c r="AK17">
        <v>4</v>
      </c>
    </row>
    <row r="18" spans="1:37" x14ac:dyDescent="0.2">
      <c r="A18" s="61">
        <v>75</v>
      </c>
      <c r="B18" s="61">
        <v>21</v>
      </c>
      <c r="C18" s="61">
        <v>0</v>
      </c>
      <c r="D18" s="61">
        <v>22</v>
      </c>
      <c r="E18" s="61">
        <v>60</v>
      </c>
      <c r="F18" s="61">
        <v>63</v>
      </c>
      <c r="G18" s="62">
        <v>37</v>
      </c>
      <c r="H18">
        <v>2</v>
      </c>
      <c r="I18">
        <v>3</v>
      </c>
      <c r="J18">
        <v>2</v>
      </c>
      <c r="K18">
        <v>4</v>
      </c>
      <c r="L18">
        <v>2</v>
      </c>
      <c r="M18">
        <v>5</v>
      </c>
      <c r="N18">
        <v>4</v>
      </c>
      <c r="O18">
        <v>5</v>
      </c>
      <c r="P18">
        <v>5</v>
      </c>
      <c r="Q18">
        <v>5</v>
      </c>
      <c r="R18">
        <v>22</v>
      </c>
      <c r="S18">
        <v>20</v>
      </c>
      <c r="T18">
        <v>19</v>
      </c>
      <c r="U18">
        <v>17</v>
      </c>
      <c r="V18">
        <v>25</v>
      </c>
      <c r="W18">
        <v>103</v>
      </c>
      <c r="X18">
        <v>1</v>
      </c>
      <c r="Y18">
        <v>32</v>
      </c>
      <c r="Z18">
        <v>34</v>
      </c>
      <c r="AA18">
        <v>39</v>
      </c>
      <c r="AB18">
        <v>31</v>
      </c>
      <c r="AC18">
        <v>7</v>
      </c>
      <c r="AD18">
        <f t="shared" si="0"/>
        <v>143</v>
      </c>
      <c r="AE18">
        <v>6</v>
      </c>
      <c r="AF18">
        <v>32</v>
      </c>
      <c r="AG18">
        <v>64</v>
      </c>
      <c r="AH18" s="13">
        <v>23</v>
      </c>
      <c r="AI18">
        <v>5</v>
      </c>
      <c r="AJ18">
        <v>5</v>
      </c>
      <c r="AK18">
        <v>5</v>
      </c>
    </row>
    <row r="19" spans="1:37" x14ac:dyDescent="0.2">
      <c r="A19" s="61">
        <v>81</v>
      </c>
      <c r="B19" s="61">
        <v>21</v>
      </c>
      <c r="C19" s="61">
        <v>0</v>
      </c>
      <c r="D19" s="61">
        <v>32</v>
      </c>
      <c r="E19" s="62">
        <v>77</v>
      </c>
      <c r="F19" s="61">
        <v>73</v>
      </c>
      <c r="G19" s="62">
        <v>45</v>
      </c>
      <c r="H19">
        <v>1</v>
      </c>
      <c r="I19">
        <v>4</v>
      </c>
      <c r="J19">
        <v>1</v>
      </c>
      <c r="K19">
        <v>5</v>
      </c>
      <c r="L19">
        <v>3</v>
      </c>
      <c r="M19">
        <v>5</v>
      </c>
      <c r="N19">
        <v>3</v>
      </c>
      <c r="O19">
        <v>5</v>
      </c>
      <c r="P19">
        <v>5</v>
      </c>
      <c r="Q19">
        <v>5</v>
      </c>
      <c r="R19">
        <v>15</v>
      </c>
      <c r="S19">
        <v>20</v>
      </c>
      <c r="T19">
        <v>15</v>
      </c>
      <c r="U19">
        <v>12</v>
      </c>
      <c r="V19">
        <v>37</v>
      </c>
      <c r="W19">
        <v>99</v>
      </c>
      <c r="X19">
        <v>1</v>
      </c>
      <c r="Y19">
        <v>35</v>
      </c>
      <c r="Z19">
        <v>32</v>
      </c>
      <c r="AA19">
        <v>28</v>
      </c>
      <c r="AB19">
        <v>22</v>
      </c>
      <c r="AC19">
        <v>17</v>
      </c>
      <c r="AD19">
        <f t="shared" si="0"/>
        <v>134</v>
      </c>
      <c r="AE19">
        <v>12</v>
      </c>
      <c r="AF19" s="13">
        <v>38</v>
      </c>
      <c r="AG19">
        <v>72</v>
      </c>
      <c r="AH19" s="13">
        <v>26</v>
      </c>
      <c r="AI19">
        <v>5</v>
      </c>
      <c r="AJ19">
        <v>5</v>
      </c>
      <c r="AK19">
        <v>5</v>
      </c>
    </row>
    <row r="20" spans="1:37" x14ac:dyDescent="0.2">
      <c r="A20" s="61">
        <v>93</v>
      </c>
      <c r="B20" s="61">
        <v>20</v>
      </c>
      <c r="C20" s="61">
        <v>0</v>
      </c>
      <c r="D20" s="62">
        <v>27</v>
      </c>
      <c r="E20" s="62">
        <v>56</v>
      </c>
      <c r="F20" s="62">
        <v>60</v>
      </c>
      <c r="G20" s="62">
        <v>31</v>
      </c>
      <c r="H20">
        <v>3</v>
      </c>
      <c r="I20">
        <v>3</v>
      </c>
      <c r="J20">
        <v>2</v>
      </c>
      <c r="K20">
        <v>5</v>
      </c>
      <c r="L20">
        <v>2</v>
      </c>
      <c r="M20">
        <v>5</v>
      </c>
      <c r="N20">
        <v>4</v>
      </c>
      <c r="O20">
        <v>5</v>
      </c>
      <c r="P20">
        <v>5</v>
      </c>
      <c r="Q20">
        <v>5</v>
      </c>
      <c r="R20">
        <v>17</v>
      </c>
      <c r="S20">
        <v>22</v>
      </c>
      <c r="T20">
        <v>14</v>
      </c>
      <c r="U20">
        <v>14</v>
      </c>
      <c r="V20">
        <v>30</v>
      </c>
      <c r="W20">
        <v>97</v>
      </c>
      <c r="X20">
        <v>0</v>
      </c>
      <c r="Y20">
        <v>17</v>
      </c>
      <c r="Z20">
        <v>24</v>
      </c>
      <c r="AA20">
        <v>14</v>
      </c>
      <c r="AB20">
        <v>17</v>
      </c>
      <c r="AC20">
        <v>25</v>
      </c>
      <c r="AD20">
        <f t="shared" si="0"/>
        <v>97</v>
      </c>
      <c r="AE20" s="13">
        <v>25</v>
      </c>
      <c r="AF20" s="13">
        <v>56</v>
      </c>
      <c r="AG20" s="13">
        <v>61</v>
      </c>
      <c r="AH20" s="13">
        <v>33</v>
      </c>
      <c r="AI20">
        <v>5</v>
      </c>
      <c r="AJ20">
        <v>5</v>
      </c>
      <c r="AK20">
        <v>5</v>
      </c>
    </row>
    <row r="21" spans="1:37" x14ac:dyDescent="0.2">
      <c r="A21" s="61">
        <v>101</v>
      </c>
      <c r="B21" s="61">
        <v>22</v>
      </c>
      <c r="C21" s="61">
        <v>0</v>
      </c>
      <c r="D21" s="61">
        <v>26</v>
      </c>
      <c r="E21" s="61">
        <v>56</v>
      </c>
      <c r="F21" s="61">
        <v>50</v>
      </c>
      <c r="G21" s="62">
        <v>36</v>
      </c>
      <c r="H21">
        <v>1</v>
      </c>
      <c r="I21">
        <v>1</v>
      </c>
      <c r="J21">
        <v>2</v>
      </c>
      <c r="K21">
        <v>2</v>
      </c>
      <c r="L21">
        <v>4</v>
      </c>
      <c r="M21">
        <v>5</v>
      </c>
      <c r="N21">
        <v>4</v>
      </c>
      <c r="O21">
        <v>5</v>
      </c>
      <c r="P21">
        <v>5</v>
      </c>
      <c r="Q21">
        <v>5</v>
      </c>
      <c r="R21">
        <v>19</v>
      </c>
      <c r="S21">
        <v>21</v>
      </c>
      <c r="T21">
        <v>12</v>
      </c>
      <c r="U21">
        <v>19</v>
      </c>
      <c r="V21">
        <v>30</v>
      </c>
      <c r="W21">
        <v>101</v>
      </c>
      <c r="X21">
        <v>0</v>
      </c>
      <c r="Y21">
        <v>21</v>
      </c>
      <c r="Z21">
        <v>20</v>
      </c>
      <c r="AA21">
        <v>13</v>
      </c>
      <c r="AB21">
        <v>17</v>
      </c>
      <c r="AC21">
        <v>28</v>
      </c>
      <c r="AD21">
        <f t="shared" si="0"/>
        <v>99</v>
      </c>
      <c r="AE21">
        <v>26</v>
      </c>
      <c r="AF21">
        <v>59</v>
      </c>
      <c r="AG21">
        <v>50</v>
      </c>
      <c r="AH21" s="13">
        <v>34</v>
      </c>
      <c r="AI21">
        <v>5</v>
      </c>
      <c r="AJ21">
        <v>5</v>
      </c>
      <c r="AK21">
        <v>5</v>
      </c>
    </row>
    <row r="22" spans="1:37" x14ac:dyDescent="0.2">
      <c r="A22" s="61">
        <v>110</v>
      </c>
      <c r="B22" s="61">
        <v>21</v>
      </c>
      <c r="C22" s="61">
        <v>0</v>
      </c>
      <c r="D22" s="61">
        <v>27</v>
      </c>
      <c r="E22" s="61">
        <v>78</v>
      </c>
      <c r="F22" s="61">
        <v>74</v>
      </c>
      <c r="G22" s="62">
        <v>37</v>
      </c>
      <c r="H22">
        <v>2</v>
      </c>
      <c r="I22">
        <v>3</v>
      </c>
      <c r="J22">
        <v>2</v>
      </c>
      <c r="K22">
        <v>4</v>
      </c>
      <c r="L22">
        <v>2</v>
      </c>
      <c r="M22">
        <v>5</v>
      </c>
      <c r="N22">
        <v>4</v>
      </c>
      <c r="O22">
        <v>5</v>
      </c>
      <c r="P22">
        <v>5</v>
      </c>
      <c r="Q22">
        <v>5</v>
      </c>
      <c r="R22">
        <v>17</v>
      </c>
      <c r="S22">
        <v>19</v>
      </c>
      <c r="T22">
        <v>20</v>
      </c>
      <c r="U22">
        <v>17</v>
      </c>
      <c r="V22">
        <v>26</v>
      </c>
      <c r="W22">
        <v>99</v>
      </c>
      <c r="X22">
        <v>1</v>
      </c>
      <c r="Y22">
        <v>30</v>
      </c>
      <c r="Z22">
        <v>29</v>
      </c>
      <c r="AA22">
        <v>33</v>
      </c>
      <c r="AB22">
        <v>29</v>
      </c>
      <c r="AC22">
        <v>9</v>
      </c>
      <c r="AD22">
        <f t="shared" si="0"/>
        <v>130</v>
      </c>
      <c r="AE22">
        <v>11</v>
      </c>
      <c r="AF22">
        <v>37</v>
      </c>
      <c r="AG22">
        <v>71</v>
      </c>
      <c r="AH22" s="13">
        <v>25</v>
      </c>
      <c r="AI22">
        <v>5</v>
      </c>
      <c r="AJ22">
        <v>5</v>
      </c>
      <c r="AK22">
        <v>5</v>
      </c>
    </row>
    <row r="23" spans="1:37" x14ac:dyDescent="0.2">
      <c r="A23" s="61">
        <v>119</v>
      </c>
      <c r="B23" s="61">
        <v>21</v>
      </c>
      <c r="C23" s="61">
        <v>0</v>
      </c>
      <c r="D23" s="61">
        <v>31</v>
      </c>
      <c r="E23" s="61">
        <v>75</v>
      </c>
      <c r="F23" s="62">
        <v>68</v>
      </c>
      <c r="G23" s="62">
        <v>40</v>
      </c>
      <c r="H23">
        <v>2</v>
      </c>
      <c r="I23">
        <v>2</v>
      </c>
      <c r="J23">
        <v>1</v>
      </c>
      <c r="K23">
        <v>4</v>
      </c>
      <c r="L23">
        <v>2</v>
      </c>
      <c r="M23">
        <v>3</v>
      </c>
      <c r="N23">
        <v>4</v>
      </c>
      <c r="O23">
        <v>4.5</v>
      </c>
      <c r="P23">
        <v>5</v>
      </c>
      <c r="Q23">
        <v>3</v>
      </c>
      <c r="R23">
        <v>18</v>
      </c>
      <c r="S23">
        <v>18</v>
      </c>
      <c r="T23">
        <v>18</v>
      </c>
      <c r="U23">
        <v>12</v>
      </c>
      <c r="V23">
        <v>32</v>
      </c>
      <c r="W23">
        <v>98</v>
      </c>
      <c r="X23">
        <v>0</v>
      </c>
      <c r="Y23">
        <v>16</v>
      </c>
      <c r="Z23">
        <v>18</v>
      </c>
      <c r="AA23">
        <v>21</v>
      </c>
      <c r="AB23">
        <v>14</v>
      </c>
      <c r="AC23">
        <v>32</v>
      </c>
      <c r="AD23">
        <f t="shared" si="0"/>
        <v>101</v>
      </c>
      <c r="AE23">
        <v>30</v>
      </c>
      <c r="AF23">
        <v>70</v>
      </c>
      <c r="AG23" s="13">
        <v>69</v>
      </c>
      <c r="AH23" s="13">
        <v>40</v>
      </c>
      <c r="AI23">
        <v>4.5</v>
      </c>
      <c r="AJ23">
        <v>5</v>
      </c>
      <c r="AK23">
        <v>4</v>
      </c>
    </row>
    <row r="24" spans="1:37" x14ac:dyDescent="0.2">
      <c r="A24" s="61">
        <v>123</v>
      </c>
      <c r="B24" s="61">
        <v>20</v>
      </c>
      <c r="C24" s="61">
        <v>0</v>
      </c>
      <c r="D24" s="61">
        <v>15</v>
      </c>
      <c r="E24" s="61">
        <v>47</v>
      </c>
      <c r="F24" s="61">
        <v>56</v>
      </c>
      <c r="G24" s="62">
        <v>32</v>
      </c>
      <c r="H24">
        <v>5</v>
      </c>
      <c r="I24">
        <v>3</v>
      </c>
      <c r="J24">
        <v>3</v>
      </c>
      <c r="K24">
        <v>4</v>
      </c>
      <c r="L24">
        <v>2</v>
      </c>
      <c r="M24">
        <v>5</v>
      </c>
      <c r="N24">
        <v>3</v>
      </c>
      <c r="O24">
        <v>3</v>
      </c>
      <c r="P24">
        <v>4</v>
      </c>
      <c r="Q24">
        <v>3</v>
      </c>
      <c r="R24">
        <v>23</v>
      </c>
      <c r="S24">
        <v>18</v>
      </c>
      <c r="T24">
        <v>21</v>
      </c>
      <c r="U24">
        <v>12</v>
      </c>
      <c r="V24">
        <v>26</v>
      </c>
      <c r="W24">
        <v>100</v>
      </c>
      <c r="X24">
        <v>1</v>
      </c>
      <c r="Y24">
        <v>31</v>
      </c>
      <c r="Z24">
        <v>33</v>
      </c>
      <c r="AA24">
        <v>29</v>
      </c>
      <c r="AB24">
        <v>22</v>
      </c>
      <c r="AC24">
        <v>5</v>
      </c>
      <c r="AD24">
        <f t="shared" si="0"/>
        <v>120</v>
      </c>
      <c r="AE24">
        <v>6</v>
      </c>
      <c r="AF24">
        <v>24</v>
      </c>
      <c r="AG24">
        <v>54</v>
      </c>
      <c r="AH24" s="13">
        <v>24</v>
      </c>
      <c r="AI24">
        <v>4</v>
      </c>
      <c r="AJ24">
        <v>4</v>
      </c>
      <c r="AK24">
        <v>4</v>
      </c>
    </row>
    <row r="25" spans="1:37" x14ac:dyDescent="0.2">
      <c r="A25" s="61">
        <v>124</v>
      </c>
      <c r="B25" s="61">
        <v>22</v>
      </c>
      <c r="C25" s="61">
        <v>1</v>
      </c>
      <c r="D25" s="61">
        <v>23</v>
      </c>
      <c r="E25" s="61">
        <v>55</v>
      </c>
      <c r="F25" s="61">
        <v>51</v>
      </c>
      <c r="G25" s="62">
        <v>37</v>
      </c>
      <c r="H25">
        <v>1</v>
      </c>
      <c r="I25">
        <v>4</v>
      </c>
      <c r="J25">
        <v>2</v>
      </c>
      <c r="K25">
        <v>5</v>
      </c>
      <c r="L25">
        <v>3</v>
      </c>
      <c r="M25">
        <v>5</v>
      </c>
      <c r="N25">
        <v>4</v>
      </c>
      <c r="O25">
        <v>5</v>
      </c>
      <c r="P25">
        <v>5</v>
      </c>
      <c r="Q25">
        <v>5</v>
      </c>
      <c r="R25">
        <v>15</v>
      </c>
      <c r="S25">
        <v>23</v>
      </c>
      <c r="T25">
        <v>12</v>
      </c>
      <c r="U25">
        <v>19</v>
      </c>
      <c r="V25">
        <v>34</v>
      </c>
      <c r="W25">
        <v>103</v>
      </c>
      <c r="X25">
        <v>0</v>
      </c>
      <c r="Y25">
        <v>16</v>
      </c>
      <c r="Z25">
        <v>25</v>
      </c>
      <c r="AA25">
        <v>12</v>
      </c>
      <c r="AB25">
        <v>19</v>
      </c>
      <c r="AC25">
        <v>33</v>
      </c>
      <c r="AD25">
        <f t="shared" si="0"/>
        <v>105</v>
      </c>
      <c r="AE25">
        <v>24</v>
      </c>
      <c r="AF25">
        <v>52</v>
      </c>
      <c r="AG25">
        <v>48</v>
      </c>
      <c r="AH25" s="13">
        <v>35</v>
      </c>
      <c r="AI25">
        <v>5</v>
      </c>
      <c r="AJ25">
        <v>5</v>
      </c>
      <c r="AK25">
        <v>5</v>
      </c>
    </row>
    <row r="26" spans="1:37" x14ac:dyDescent="0.2">
      <c r="A26" s="61">
        <v>130</v>
      </c>
      <c r="B26" s="61">
        <v>19</v>
      </c>
      <c r="C26" s="61">
        <v>0</v>
      </c>
      <c r="D26" s="61">
        <v>21</v>
      </c>
      <c r="E26" s="61">
        <v>47</v>
      </c>
      <c r="F26" s="61">
        <v>45</v>
      </c>
      <c r="G26" s="62">
        <v>29</v>
      </c>
      <c r="H26">
        <v>2</v>
      </c>
      <c r="I26">
        <v>3</v>
      </c>
      <c r="J26">
        <v>1</v>
      </c>
      <c r="K26">
        <v>5</v>
      </c>
      <c r="L26">
        <v>2</v>
      </c>
      <c r="M26">
        <v>5</v>
      </c>
      <c r="N26">
        <v>4</v>
      </c>
      <c r="O26">
        <v>5</v>
      </c>
      <c r="P26">
        <v>5</v>
      </c>
      <c r="Q26">
        <v>4</v>
      </c>
      <c r="R26">
        <v>20</v>
      </c>
      <c r="S26">
        <v>17</v>
      </c>
      <c r="T26">
        <v>13</v>
      </c>
      <c r="U26">
        <v>24</v>
      </c>
      <c r="V26">
        <v>31</v>
      </c>
      <c r="W26">
        <v>105</v>
      </c>
      <c r="X26">
        <v>1</v>
      </c>
      <c r="Y26">
        <v>27</v>
      </c>
      <c r="Z26">
        <v>34</v>
      </c>
      <c r="AA26">
        <v>35</v>
      </c>
      <c r="AB26">
        <v>29</v>
      </c>
      <c r="AC26">
        <v>11</v>
      </c>
      <c r="AD26">
        <f t="shared" si="0"/>
        <v>136</v>
      </c>
      <c r="AE26">
        <v>14</v>
      </c>
      <c r="AF26">
        <v>30</v>
      </c>
      <c r="AG26">
        <v>49</v>
      </c>
      <c r="AH26" s="13">
        <v>14</v>
      </c>
      <c r="AI26">
        <v>5</v>
      </c>
      <c r="AJ26">
        <v>5</v>
      </c>
      <c r="AK26">
        <v>5</v>
      </c>
    </row>
    <row r="27" spans="1:37" x14ac:dyDescent="0.2">
      <c r="A27" s="61">
        <v>132</v>
      </c>
      <c r="B27" s="61">
        <v>20</v>
      </c>
      <c r="C27" s="61">
        <v>0</v>
      </c>
      <c r="D27" s="61">
        <v>24</v>
      </c>
      <c r="E27" s="61">
        <v>53</v>
      </c>
      <c r="F27" s="61">
        <v>40</v>
      </c>
      <c r="G27" s="62">
        <v>36</v>
      </c>
      <c r="H27">
        <v>2</v>
      </c>
      <c r="I27">
        <v>3</v>
      </c>
      <c r="J27">
        <v>2</v>
      </c>
      <c r="K27">
        <v>4</v>
      </c>
      <c r="L27">
        <v>1</v>
      </c>
      <c r="M27">
        <v>4</v>
      </c>
      <c r="N27">
        <v>4</v>
      </c>
      <c r="O27">
        <v>4.75</v>
      </c>
      <c r="P27">
        <v>5</v>
      </c>
      <c r="Q27">
        <v>4</v>
      </c>
      <c r="R27">
        <v>14</v>
      </c>
      <c r="S27">
        <v>18</v>
      </c>
      <c r="T27">
        <v>16</v>
      </c>
      <c r="U27">
        <v>14</v>
      </c>
      <c r="V27">
        <v>36</v>
      </c>
      <c r="W27">
        <v>98</v>
      </c>
      <c r="X27">
        <v>1</v>
      </c>
      <c r="Y27">
        <v>32</v>
      </c>
      <c r="Z27">
        <v>29</v>
      </c>
      <c r="AA27">
        <v>30</v>
      </c>
      <c r="AB27">
        <v>27</v>
      </c>
      <c r="AC27">
        <v>14</v>
      </c>
      <c r="AD27">
        <f t="shared" si="0"/>
        <v>132</v>
      </c>
      <c r="AE27">
        <v>10</v>
      </c>
      <c r="AF27">
        <v>33</v>
      </c>
      <c r="AG27">
        <v>45</v>
      </c>
      <c r="AH27" s="13">
        <v>21</v>
      </c>
      <c r="AI27">
        <v>4.5</v>
      </c>
      <c r="AJ27">
        <v>5</v>
      </c>
      <c r="AK27">
        <v>4</v>
      </c>
    </row>
    <row r="28" spans="1:37" x14ac:dyDescent="0.2">
      <c r="A28" s="61">
        <v>133</v>
      </c>
      <c r="B28" s="61">
        <v>19</v>
      </c>
      <c r="C28" s="61">
        <v>0</v>
      </c>
      <c r="D28" s="61">
        <v>41</v>
      </c>
      <c r="E28" s="61">
        <v>39</v>
      </c>
      <c r="F28" s="61">
        <v>61</v>
      </c>
      <c r="G28" s="62">
        <v>36</v>
      </c>
      <c r="H28">
        <v>2</v>
      </c>
      <c r="I28">
        <v>3</v>
      </c>
      <c r="J28">
        <v>2</v>
      </c>
      <c r="K28">
        <v>5</v>
      </c>
      <c r="L28">
        <v>3</v>
      </c>
      <c r="M28">
        <v>5</v>
      </c>
      <c r="N28">
        <v>2</v>
      </c>
      <c r="O28">
        <v>4.75</v>
      </c>
      <c r="P28">
        <v>5</v>
      </c>
      <c r="Q28">
        <v>4</v>
      </c>
      <c r="R28">
        <v>18</v>
      </c>
      <c r="S28">
        <v>14</v>
      </c>
      <c r="T28">
        <v>22</v>
      </c>
      <c r="U28">
        <v>12</v>
      </c>
      <c r="V28">
        <v>35</v>
      </c>
      <c r="W28">
        <v>101</v>
      </c>
      <c r="X28">
        <v>0</v>
      </c>
      <c r="Y28">
        <v>16</v>
      </c>
      <c r="Z28">
        <v>15</v>
      </c>
      <c r="AA28">
        <v>23</v>
      </c>
      <c r="AB28">
        <v>12</v>
      </c>
      <c r="AC28">
        <v>34</v>
      </c>
      <c r="AD28">
        <f t="shared" si="0"/>
        <v>100</v>
      </c>
      <c r="AE28">
        <v>41</v>
      </c>
      <c r="AF28">
        <v>39</v>
      </c>
      <c r="AG28">
        <v>60</v>
      </c>
      <c r="AH28" s="13">
        <v>35</v>
      </c>
      <c r="AI28">
        <v>4.5</v>
      </c>
      <c r="AJ28">
        <v>5</v>
      </c>
      <c r="AK28">
        <v>4</v>
      </c>
    </row>
    <row r="29" spans="1:37" x14ac:dyDescent="0.2">
      <c r="A29" s="61">
        <v>135</v>
      </c>
      <c r="B29" s="61">
        <v>20</v>
      </c>
      <c r="C29" s="61">
        <v>0</v>
      </c>
      <c r="D29" s="61">
        <v>16</v>
      </c>
      <c r="E29" s="61">
        <v>48</v>
      </c>
      <c r="F29" s="61">
        <v>58</v>
      </c>
      <c r="G29" s="62">
        <v>28</v>
      </c>
      <c r="H29">
        <v>5</v>
      </c>
      <c r="I29">
        <v>4</v>
      </c>
      <c r="J29">
        <v>2</v>
      </c>
      <c r="K29">
        <v>1</v>
      </c>
      <c r="L29">
        <v>3</v>
      </c>
      <c r="M29">
        <v>5</v>
      </c>
      <c r="N29">
        <v>4</v>
      </c>
      <c r="O29">
        <v>4.5</v>
      </c>
      <c r="P29">
        <v>5</v>
      </c>
      <c r="Q29">
        <v>4</v>
      </c>
      <c r="R29">
        <v>18</v>
      </c>
      <c r="S29">
        <v>12</v>
      </c>
      <c r="T29">
        <v>19</v>
      </c>
      <c r="U29">
        <v>17</v>
      </c>
      <c r="V29">
        <v>38</v>
      </c>
      <c r="W29">
        <v>104</v>
      </c>
      <c r="X29">
        <v>0</v>
      </c>
      <c r="Y29">
        <v>18</v>
      </c>
      <c r="Z29">
        <v>22</v>
      </c>
      <c r="AA29">
        <v>18</v>
      </c>
      <c r="AB29">
        <v>27</v>
      </c>
      <c r="AC29">
        <v>34</v>
      </c>
      <c r="AD29">
        <f t="shared" si="0"/>
        <v>119</v>
      </c>
      <c r="AE29">
        <v>15</v>
      </c>
      <c r="AF29">
        <v>46</v>
      </c>
      <c r="AG29">
        <v>45</v>
      </c>
      <c r="AH29" s="13">
        <v>29</v>
      </c>
      <c r="AI29">
        <v>4</v>
      </c>
      <c r="AJ29">
        <v>5</v>
      </c>
      <c r="AK29">
        <v>3</v>
      </c>
    </row>
    <row r="30" spans="1:37" x14ac:dyDescent="0.2">
      <c r="A30" s="61">
        <v>136</v>
      </c>
      <c r="B30" s="61">
        <v>20</v>
      </c>
      <c r="C30" s="61">
        <v>0</v>
      </c>
      <c r="D30" s="61">
        <v>19</v>
      </c>
      <c r="E30" s="61">
        <v>56</v>
      </c>
      <c r="F30" s="61">
        <v>67</v>
      </c>
      <c r="G30" s="61">
        <v>29</v>
      </c>
      <c r="H30">
        <v>1</v>
      </c>
      <c r="I30">
        <v>2</v>
      </c>
      <c r="J30">
        <v>3</v>
      </c>
      <c r="K30">
        <v>5</v>
      </c>
      <c r="L30">
        <v>4</v>
      </c>
      <c r="M30">
        <v>3</v>
      </c>
      <c r="N30">
        <v>4</v>
      </c>
      <c r="O30">
        <v>5</v>
      </c>
      <c r="P30">
        <v>5</v>
      </c>
      <c r="Q30">
        <v>5</v>
      </c>
      <c r="R30">
        <v>19</v>
      </c>
      <c r="S30">
        <v>18</v>
      </c>
      <c r="T30">
        <v>22</v>
      </c>
      <c r="U30">
        <v>15</v>
      </c>
      <c r="V30">
        <v>33</v>
      </c>
      <c r="W30">
        <v>107</v>
      </c>
      <c r="X30">
        <v>1</v>
      </c>
      <c r="Y30">
        <v>28</v>
      </c>
      <c r="Z30">
        <v>31</v>
      </c>
      <c r="AA30">
        <v>33</v>
      </c>
      <c r="AB30">
        <v>27</v>
      </c>
      <c r="AC30">
        <v>14</v>
      </c>
      <c r="AD30">
        <f t="shared" si="0"/>
        <v>133</v>
      </c>
      <c r="AE30">
        <v>5</v>
      </c>
      <c r="AF30">
        <v>35</v>
      </c>
      <c r="AG30">
        <v>69</v>
      </c>
      <c r="AH30">
        <v>13</v>
      </c>
      <c r="AI30">
        <v>5</v>
      </c>
      <c r="AJ30">
        <v>5</v>
      </c>
      <c r="AK30">
        <v>5</v>
      </c>
    </row>
    <row r="31" spans="1:37" x14ac:dyDescent="0.2">
      <c r="A31" s="61">
        <v>138</v>
      </c>
      <c r="B31" s="61">
        <v>21</v>
      </c>
      <c r="C31" s="61">
        <v>1</v>
      </c>
      <c r="D31" s="61">
        <v>18</v>
      </c>
      <c r="E31" s="62">
        <v>54</v>
      </c>
      <c r="F31" s="61">
        <v>44</v>
      </c>
      <c r="G31" s="62">
        <v>34</v>
      </c>
      <c r="H31">
        <v>2</v>
      </c>
      <c r="I31">
        <v>3</v>
      </c>
      <c r="J31">
        <v>2</v>
      </c>
      <c r="K31">
        <v>4</v>
      </c>
      <c r="L31">
        <v>2</v>
      </c>
      <c r="M31">
        <v>4</v>
      </c>
      <c r="N31">
        <v>4</v>
      </c>
      <c r="O31">
        <v>4</v>
      </c>
      <c r="P31">
        <v>4</v>
      </c>
      <c r="Q31">
        <v>4</v>
      </c>
      <c r="R31">
        <v>18</v>
      </c>
      <c r="S31">
        <v>15</v>
      </c>
      <c r="T31">
        <v>12</v>
      </c>
      <c r="U31">
        <v>13</v>
      </c>
      <c r="V31">
        <v>38</v>
      </c>
      <c r="W31">
        <v>96</v>
      </c>
      <c r="X31">
        <v>0</v>
      </c>
      <c r="Y31">
        <v>20</v>
      </c>
      <c r="Z31">
        <v>14</v>
      </c>
      <c r="AA31">
        <v>12</v>
      </c>
      <c r="AB31">
        <v>17</v>
      </c>
      <c r="AC31">
        <v>31</v>
      </c>
      <c r="AD31">
        <f t="shared" si="0"/>
        <v>94</v>
      </c>
      <c r="AE31">
        <v>19</v>
      </c>
      <c r="AF31" s="13">
        <v>56</v>
      </c>
      <c r="AG31">
        <v>45</v>
      </c>
      <c r="AH31" s="13">
        <v>30</v>
      </c>
      <c r="AI31">
        <v>4</v>
      </c>
      <c r="AJ31">
        <v>5</v>
      </c>
      <c r="AK31">
        <v>3</v>
      </c>
    </row>
    <row r="32" spans="1:37" x14ac:dyDescent="0.2">
      <c r="A32" s="61">
        <v>140</v>
      </c>
      <c r="B32" s="61">
        <v>18</v>
      </c>
      <c r="C32" s="61">
        <v>0</v>
      </c>
      <c r="D32" s="61">
        <v>22</v>
      </c>
      <c r="E32" s="61">
        <v>46</v>
      </c>
      <c r="F32" s="61">
        <v>43</v>
      </c>
      <c r="G32" s="62">
        <v>33</v>
      </c>
      <c r="H32">
        <v>1</v>
      </c>
      <c r="I32">
        <v>3</v>
      </c>
      <c r="J32">
        <v>2</v>
      </c>
      <c r="K32">
        <v>4</v>
      </c>
      <c r="L32">
        <v>2</v>
      </c>
      <c r="M32">
        <v>5</v>
      </c>
      <c r="N32">
        <v>3</v>
      </c>
      <c r="O32">
        <v>4.5</v>
      </c>
      <c r="P32">
        <v>5</v>
      </c>
      <c r="Q32">
        <v>4</v>
      </c>
      <c r="R32">
        <v>22</v>
      </c>
      <c r="S32">
        <v>18</v>
      </c>
      <c r="T32">
        <v>17</v>
      </c>
      <c r="U32">
        <v>20</v>
      </c>
      <c r="V32">
        <v>27</v>
      </c>
      <c r="W32">
        <v>104</v>
      </c>
      <c r="X32">
        <v>1</v>
      </c>
      <c r="Y32">
        <v>31</v>
      </c>
      <c r="Z32">
        <v>29</v>
      </c>
      <c r="AA32">
        <v>36</v>
      </c>
      <c r="AB32">
        <v>27</v>
      </c>
      <c r="AC32">
        <v>6</v>
      </c>
      <c r="AD32">
        <f t="shared" si="0"/>
        <v>129</v>
      </c>
      <c r="AE32">
        <v>7</v>
      </c>
      <c r="AF32">
        <v>25</v>
      </c>
      <c r="AG32">
        <v>45</v>
      </c>
      <c r="AH32" s="13">
        <v>21</v>
      </c>
      <c r="AI32">
        <v>4.5</v>
      </c>
      <c r="AJ32">
        <v>5</v>
      </c>
      <c r="AK32">
        <v>4</v>
      </c>
    </row>
    <row r="33" spans="1:38" x14ac:dyDescent="0.2">
      <c r="A33" s="61">
        <v>141</v>
      </c>
      <c r="B33" s="61">
        <v>19</v>
      </c>
      <c r="C33" s="61">
        <v>0</v>
      </c>
      <c r="D33" s="61">
        <v>15</v>
      </c>
      <c r="E33" s="61">
        <v>60</v>
      </c>
      <c r="F33" s="61">
        <v>53</v>
      </c>
      <c r="G33" s="62">
        <v>27</v>
      </c>
      <c r="H33">
        <v>2</v>
      </c>
      <c r="I33">
        <v>2</v>
      </c>
      <c r="J33">
        <v>1</v>
      </c>
      <c r="K33">
        <v>3</v>
      </c>
      <c r="L33">
        <v>2</v>
      </c>
      <c r="M33">
        <v>5</v>
      </c>
      <c r="N33">
        <v>4</v>
      </c>
      <c r="O33">
        <v>4.3</v>
      </c>
      <c r="P33">
        <v>5</v>
      </c>
      <c r="Q33">
        <v>4</v>
      </c>
      <c r="R33">
        <v>17</v>
      </c>
      <c r="S33">
        <v>18</v>
      </c>
      <c r="T33">
        <v>17</v>
      </c>
      <c r="U33">
        <v>21</v>
      </c>
      <c r="V33">
        <v>32</v>
      </c>
      <c r="W33">
        <v>105</v>
      </c>
      <c r="X33">
        <v>0</v>
      </c>
      <c r="Y33">
        <v>17</v>
      </c>
      <c r="Z33">
        <v>23</v>
      </c>
      <c r="AA33">
        <v>14</v>
      </c>
      <c r="AB33">
        <v>23</v>
      </c>
      <c r="AC33">
        <v>32</v>
      </c>
      <c r="AD33">
        <f t="shared" si="0"/>
        <v>109</v>
      </c>
      <c r="AE33">
        <v>14</v>
      </c>
      <c r="AF33">
        <v>59</v>
      </c>
      <c r="AG33">
        <v>54</v>
      </c>
      <c r="AH33" s="13">
        <v>28</v>
      </c>
      <c r="AI33">
        <v>4.5</v>
      </c>
      <c r="AJ33">
        <v>5</v>
      </c>
      <c r="AK33">
        <v>4</v>
      </c>
    </row>
    <row r="34" spans="1:38" x14ac:dyDescent="0.2">
      <c r="A34" s="61">
        <v>142</v>
      </c>
      <c r="B34" s="61">
        <v>20</v>
      </c>
      <c r="C34" s="61">
        <v>0</v>
      </c>
      <c r="D34" s="61">
        <v>12</v>
      </c>
      <c r="E34" s="61">
        <v>50</v>
      </c>
      <c r="F34" s="61">
        <v>56</v>
      </c>
      <c r="G34" s="62">
        <v>32</v>
      </c>
      <c r="H34">
        <v>3</v>
      </c>
      <c r="I34">
        <v>4</v>
      </c>
      <c r="J34">
        <v>2</v>
      </c>
      <c r="K34">
        <v>4</v>
      </c>
      <c r="L34">
        <v>4</v>
      </c>
      <c r="M34">
        <v>3</v>
      </c>
      <c r="N34">
        <v>4</v>
      </c>
      <c r="O34">
        <v>4</v>
      </c>
      <c r="P34">
        <v>5</v>
      </c>
      <c r="Q34">
        <v>3</v>
      </c>
      <c r="R34">
        <v>18</v>
      </c>
      <c r="S34">
        <v>20</v>
      </c>
      <c r="T34">
        <v>19</v>
      </c>
      <c r="U34">
        <v>15</v>
      </c>
      <c r="V34">
        <v>23</v>
      </c>
      <c r="W34">
        <v>95</v>
      </c>
      <c r="X34">
        <v>1</v>
      </c>
      <c r="Y34">
        <v>31</v>
      </c>
      <c r="Z34">
        <v>24</v>
      </c>
      <c r="AA34">
        <v>29</v>
      </c>
      <c r="AB34">
        <v>30</v>
      </c>
      <c r="AC34">
        <v>12</v>
      </c>
      <c r="AD34">
        <f t="shared" si="0"/>
        <v>126</v>
      </c>
      <c r="AE34">
        <v>3</v>
      </c>
      <c r="AF34">
        <v>36</v>
      </c>
      <c r="AG34">
        <v>57</v>
      </c>
      <c r="AH34" s="13">
        <v>25</v>
      </c>
      <c r="AI34">
        <v>4.5</v>
      </c>
      <c r="AJ34">
        <v>5</v>
      </c>
      <c r="AK34">
        <v>4</v>
      </c>
    </row>
    <row r="35" spans="1:38" x14ac:dyDescent="0.2">
      <c r="A35" s="61">
        <v>144</v>
      </c>
      <c r="B35" s="61">
        <v>20</v>
      </c>
      <c r="C35" s="61">
        <v>1</v>
      </c>
      <c r="D35" s="61">
        <v>21</v>
      </c>
      <c r="E35" s="61">
        <v>48</v>
      </c>
      <c r="F35" s="61">
        <v>60</v>
      </c>
      <c r="G35" s="62">
        <v>33</v>
      </c>
      <c r="H35">
        <v>2</v>
      </c>
      <c r="I35">
        <v>3</v>
      </c>
      <c r="J35">
        <v>2</v>
      </c>
      <c r="K35">
        <v>4</v>
      </c>
      <c r="L35">
        <v>2</v>
      </c>
      <c r="M35">
        <v>4</v>
      </c>
      <c r="N35">
        <v>4</v>
      </c>
      <c r="O35">
        <v>5</v>
      </c>
      <c r="P35">
        <v>5</v>
      </c>
      <c r="Q35">
        <v>5</v>
      </c>
      <c r="R35">
        <v>30</v>
      </c>
      <c r="S35">
        <v>20</v>
      </c>
      <c r="T35">
        <v>18</v>
      </c>
      <c r="U35">
        <v>10</v>
      </c>
      <c r="V35">
        <v>21</v>
      </c>
      <c r="W35">
        <v>99</v>
      </c>
      <c r="X35">
        <v>1</v>
      </c>
      <c r="Y35">
        <v>32</v>
      </c>
      <c r="Z35">
        <v>34</v>
      </c>
      <c r="AA35">
        <v>31</v>
      </c>
      <c r="AB35">
        <v>25</v>
      </c>
      <c r="AC35">
        <v>7</v>
      </c>
      <c r="AD35">
        <f t="shared" si="0"/>
        <v>129</v>
      </c>
      <c r="AE35">
        <v>9</v>
      </c>
      <c r="AF35">
        <v>29</v>
      </c>
      <c r="AG35">
        <v>58</v>
      </c>
      <c r="AH35" s="13">
        <v>23</v>
      </c>
      <c r="AI35">
        <v>5</v>
      </c>
      <c r="AJ35">
        <v>5</v>
      </c>
      <c r="AK35">
        <v>5</v>
      </c>
    </row>
    <row r="36" spans="1:38" x14ac:dyDescent="0.2">
      <c r="A36" s="61">
        <v>145</v>
      </c>
      <c r="B36" s="61">
        <v>19</v>
      </c>
      <c r="C36" s="61">
        <v>0</v>
      </c>
      <c r="D36" s="61">
        <v>14</v>
      </c>
      <c r="E36" s="61">
        <v>64</v>
      </c>
      <c r="F36" s="61">
        <v>63</v>
      </c>
      <c r="G36" s="62">
        <v>32</v>
      </c>
      <c r="H36">
        <v>3</v>
      </c>
      <c r="I36">
        <v>1</v>
      </c>
      <c r="J36">
        <v>2</v>
      </c>
      <c r="K36">
        <v>4</v>
      </c>
      <c r="L36">
        <v>2</v>
      </c>
      <c r="M36">
        <v>4</v>
      </c>
      <c r="N36">
        <v>4</v>
      </c>
      <c r="O36">
        <v>5</v>
      </c>
      <c r="P36">
        <v>5</v>
      </c>
      <c r="Q36">
        <v>5</v>
      </c>
      <c r="R36">
        <v>25</v>
      </c>
      <c r="S36">
        <v>12</v>
      </c>
      <c r="T36">
        <v>24</v>
      </c>
      <c r="U36">
        <v>15</v>
      </c>
      <c r="V36">
        <v>27</v>
      </c>
      <c r="W36">
        <v>103</v>
      </c>
      <c r="X36">
        <v>0</v>
      </c>
      <c r="Y36">
        <v>25</v>
      </c>
      <c r="Z36">
        <v>12</v>
      </c>
      <c r="AA36">
        <v>22</v>
      </c>
      <c r="AB36">
        <v>20</v>
      </c>
      <c r="AC36">
        <v>28</v>
      </c>
      <c r="AD36">
        <f t="shared" si="0"/>
        <v>107</v>
      </c>
      <c r="AE36">
        <v>15</v>
      </c>
      <c r="AF36">
        <v>65</v>
      </c>
      <c r="AG36">
        <v>60</v>
      </c>
      <c r="AH36" s="13">
        <v>32</v>
      </c>
      <c r="AI36">
        <v>5</v>
      </c>
      <c r="AJ36">
        <v>5</v>
      </c>
      <c r="AK36">
        <v>5</v>
      </c>
    </row>
    <row r="37" spans="1:38" x14ac:dyDescent="0.2">
      <c r="A37" s="61">
        <v>147</v>
      </c>
      <c r="B37" s="61">
        <v>19</v>
      </c>
      <c r="C37" s="61">
        <v>0</v>
      </c>
      <c r="D37" s="61">
        <v>17</v>
      </c>
      <c r="E37" s="61">
        <v>39</v>
      </c>
      <c r="F37" s="61">
        <v>45</v>
      </c>
      <c r="G37" s="62">
        <v>32</v>
      </c>
      <c r="H37">
        <v>3</v>
      </c>
      <c r="I37">
        <v>4</v>
      </c>
      <c r="J37">
        <v>1</v>
      </c>
      <c r="K37">
        <v>5</v>
      </c>
      <c r="L37">
        <v>2</v>
      </c>
      <c r="M37">
        <v>5</v>
      </c>
      <c r="N37">
        <v>4</v>
      </c>
      <c r="O37">
        <v>4.25</v>
      </c>
      <c r="P37">
        <v>5</v>
      </c>
      <c r="Q37">
        <v>4</v>
      </c>
      <c r="R37">
        <v>21</v>
      </c>
      <c r="S37">
        <v>17</v>
      </c>
      <c r="T37">
        <v>12</v>
      </c>
      <c r="U37">
        <v>16</v>
      </c>
      <c r="V37">
        <v>31</v>
      </c>
      <c r="W37">
        <v>97</v>
      </c>
      <c r="X37">
        <v>0</v>
      </c>
      <c r="Y37">
        <v>20</v>
      </c>
      <c r="Z37">
        <v>16</v>
      </c>
      <c r="AA37">
        <v>22</v>
      </c>
      <c r="AB37">
        <v>14</v>
      </c>
      <c r="AC37">
        <v>30</v>
      </c>
      <c r="AD37">
        <f t="shared" si="0"/>
        <v>102</v>
      </c>
      <c r="AE37">
        <v>17</v>
      </c>
      <c r="AF37">
        <v>38</v>
      </c>
      <c r="AG37">
        <v>43</v>
      </c>
      <c r="AH37" s="13">
        <v>30</v>
      </c>
      <c r="AI37">
        <v>4.5</v>
      </c>
      <c r="AJ37">
        <v>5</v>
      </c>
      <c r="AK37">
        <v>4</v>
      </c>
    </row>
    <row r="38" spans="1:38" x14ac:dyDescent="0.2">
      <c r="A38" s="61">
        <v>148</v>
      </c>
      <c r="B38" s="61">
        <v>19</v>
      </c>
      <c r="C38" s="61">
        <v>0</v>
      </c>
      <c r="D38" s="61">
        <v>19</v>
      </c>
      <c r="E38" s="61">
        <v>58</v>
      </c>
      <c r="F38" s="61">
        <v>50</v>
      </c>
      <c r="G38" s="62">
        <v>35</v>
      </c>
      <c r="H38">
        <v>1</v>
      </c>
      <c r="I38">
        <v>2</v>
      </c>
      <c r="J38">
        <v>3</v>
      </c>
      <c r="K38">
        <v>4</v>
      </c>
      <c r="L38">
        <v>2</v>
      </c>
      <c r="M38">
        <v>5</v>
      </c>
      <c r="N38">
        <v>4</v>
      </c>
      <c r="O38">
        <v>4.8</v>
      </c>
      <c r="P38">
        <v>5</v>
      </c>
      <c r="Q38">
        <v>4</v>
      </c>
      <c r="R38">
        <v>20</v>
      </c>
      <c r="S38">
        <v>14</v>
      </c>
      <c r="T38">
        <v>19</v>
      </c>
      <c r="U38">
        <v>15</v>
      </c>
      <c r="V38">
        <v>21</v>
      </c>
      <c r="W38">
        <v>89</v>
      </c>
      <c r="X38">
        <v>1</v>
      </c>
      <c r="Y38">
        <v>32</v>
      </c>
      <c r="Z38">
        <v>33</v>
      </c>
      <c r="AA38">
        <v>28</v>
      </c>
      <c r="AB38">
        <v>26</v>
      </c>
      <c r="AC38">
        <v>9</v>
      </c>
      <c r="AD38">
        <f t="shared" si="0"/>
        <v>128</v>
      </c>
      <c r="AE38">
        <v>10</v>
      </c>
      <c r="AF38">
        <v>38</v>
      </c>
      <c r="AG38">
        <v>52</v>
      </c>
      <c r="AH38" s="13">
        <v>17</v>
      </c>
      <c r="AI38">
        <v>4.5</v>
      </c>
      <c r="AJ38">
        <v>5</v>
      </c>
      <c r="AK38">
        <v>4</v>
      </c>
    </row>
    <row r="39" spans="1:38" x14ac:dyDescent="0.2">
      <c r="A39" s="61">
        <v>149</v>
      </c>
      <c r="B39" s="61">
        <v>18</v>
      </c>
      <c r="C39" s="61">
        <v>0</v>
      </c>
      <c r="D39" s="61">
        <v>15</v>
      </c>
      <c r="E39" s="61">
        <v>46</v>
      </c>
      <c r="F39" s="61">
        <v>36</v>
      </c>
      <c r="G39" s="62">
        <v>34</v>
      </c>
      <c r="H39">
        <v>1</v>
      </c>
      <c r="I39">
        <v>3</v>
      </c>
      <c r="J39">
        <v>1</v>
      </c>
      <c r="K39">
        <v>5</v>
      </c>
      <c r="L39">
        <v>3</v>
      </c>
      <c r="M39">
        <v>5</v>
      </c>
      <c r="N39">
        <v>4</v>
      </c>
      <c r="O39">
        <v>5</v>
      </c>
      <c r="P39">
        <v>5</v>
      </c>
      <c r="Q39">
        <v>4</v>
      </c>
      <c r="R39">
        <v>25</v>
      </c>
      <c r="S39">
        <v>16</v>
      </c>
      <c r="T39">
        <v>14</v>
      </c>
      <c r="U39">
        <v>22</v>
      </c>
      <c r="V39">
        <v>30</v>
      </c>
      <c r="W39">
        <v>107</v>
      </c>
      <c r="X39">
        <v>0</v>
      </c>
      <c r="Y39">
        <v>25</v>
      </c>
      <c r="Z39">
        <v>20</v>
      </c>
      <c r="AA39">
        <v>13</v>
      </c>
      <c r="AB39">
        <v>21</v>
      </c>
      <c r="AC39">
        <v>28</v>
      </c>
      <c r="AD39">
        <f t="shared" si="0"/>
        <v>107</v>
      </c>
      <c r="AE39">
        <v>16</v>
      </c>
      <c r="AF39">
        <v>47</v>
      </c>
      <c r="AG39">
        <v>40</v>
      </c>
      <c r="AH39" s="13">
        <v>34</v>
      </c>
      <c r="AI39">
        <v>4.75</v>
      </c>
      <c r="AJ39">
        <v>5</v>
      </c>
      <c r="AK39">
        <v>4</v>
      </c>
    </row>
    <row r="40" spans="1:38" x14ac:dyDescent="0.2">
      <c r="A40" s="61">
        <v>158</v>
      </c>
      <c r="B40" s="61">
        <v>17</v>
      </c>
      <c r="C40" s="61">
        <v>0</v>
      </c>
      <c r="D40" s="61">
        <v>19</v>
      </c>
      <c r="E40" s="62">
        <v>47</v>
      </c>
      <c r="F40" s="61">
        <v>53</v>
      </c>
      <c r="G40" s="62">
        <v>32</v>
      </c>
      <c r="H40">
        <v>1</v>
      </c>
      <c r="I40">
        <v>4</v>
      </c>
      <c r="J40">
        <v>2</v>
      </c>
      <c r="K40">
        <v>4</v>
      </c>
      <c r="L40">
        <v>2</v>
      </c>
      <c r="M40">
        <v>4</v>
      </c>
      <c r="N40">
        <v>3</v>
      </c>
      <c r="O40">
        <v>4</v>
      </c>
      <c r="P40">
        <v>4</v>
      </c>
      <c r="Q40">
        <v>4</v>
      </c>
      <c r="R40">
        <v>12</v>
      </c>
      <c r="S40">
        <v>15</v>
      </c>
      <c r="T40">
        <v>19</v>
      </c>
      <c r="U40">
        <v>17</v>
      </c>
      <c r="V40">
        <v>34</v>
      </c>
      <c r="W40">
        <v>97</v>
      </c>
      <c r="X40">
        <v>1</v>
      </c>
      <c r="Y40">
        <v>31</v>
      </c>
      <c r="Z40">
        <v>27</v>
      </c>
      <c r="AA40">
        <v>31</v>
      </c>
      <c r="AB40">
        <v>29</v>
      </c>
      <c r="AC40">
        <v>14</v>
      </c>
      <c r="AD40">
        <f t="shared" si="0"/>
        <v>132</v>
      </c>
      <c r="AE40">
        <v>11</v>
      </c>
      <c r="AF40" s="13">
        <v>37</v>
      </c>
      <c r="AG40">
        <v>50</v>
      </c>
      <c r="AH40" s="13">
        <v>25</v>
      </c>
      <c r="AI40">
        <v>5</v>
      </c>
      <c r="AJ40">
        <v>5</v>
      </c>
      <c r="AK40">
        <v>5</v>
      </c>
    </row>
    <row r="41" spans="1:38" x14ac:dyDescent="0.2">
      <c r="A41" s="61">
        <v>159</v>
      </c>
      <c r="B41" s="61">
        <v>21</v>
      </c>
      <c r="C41" s="61">
        <v>0</v>
      </c>
      <c r="D41" s="61">
        <v>20</v>
      </c>
      <c r="E41" s="62">
        <v>59</v>
      </c>
      <c r="F41" s="62">
        <v>64</v>
      </c>
      <c r="G41" s="62">
        <v>34</v>
      </c>
      <c r="H41">
        <v>2</v>
      </c>
      <c r="I41">
        <v>2</v>
      </c>
      <c r="J41">
        <v>3</v>
      </c>
      <c r="K41">
        <v>5</v>
      </c>
      <c r="L41">
        <v>1</v>
      </c>
      <c r="M41">
        <v>1</v>
      </c>
      <c r="N41">
        <v>4</v>
      </c>
      <c r="O41">
        <v>5</v>
      </c>
      <c r="P41">
        <v>5</v>
      </c>
      <c r="Q41">
        <v>5</v>
      </c>
      <c r="R41">
        <v>14</v>
      </c>
      <c r="S41">
        <v>16</v>
      </c>
      <c r="T41">
        <v>15</v>
      </c>
      <c r="U41">
        <v>14</v>
      </c>
      <c r="V41">
        <v>35</v>
      </c>
      <c r="W41">
        <v>94</v>
      </c>
      <c r="X41">
        <v>1</v>
      </c>
      <c r="Y41">
        <v>30</v>
      </c>
      <c r="Z41">
        <v>28</v>
      </c>
      <c r="AA41">
        <v>29</v>
      </c>
      <c r="AB41">
        <v>27</v>
      </c>
      <c r="AC41">
        <v>12</v>
      </c>
      <c r="AD41">
        <f t="shared" si="0"/>
        <v>126</v>
      </c>
      <c r="AE41">
        <v>9</v>
      </c>
      <c r="AF41" s="13">
        <v>35</v>
      </c>
      <c r="AG41" s="13">
        <v>65</v>
      </c>
      <c r="AH41" s="13">
        <v>16</v>
      </c>
      <c r="AI41">
        <v>5</v>
      </c>
      <c r="AJ41">
        <v>5</v>
      </c>
      <c r="AK41">
        <v>5</v>
      </c>
    </row>
    <row r="42" spans="1:38" x14ac:dyDescent="0.2">
      <c r="A42" s="61">
        <v>162</v>
      </c>
      <c r="B42" s="61">
        <v>23</v>
      </c>
      <c r="C42" s="61">
        <v>0</v>
      </c>
      <c r="D42" s="62">
        <v>16</v>
      </c>
      <c r="E42" s="62">
        <v>47</v>
      </c>
      <c r="F42" s="61">
        <v>52</v>
      </c>
      <c r="G42" s="62">
        <v>36</v>
      </c>
      <c r="H42">
        <v>3</v>
      </c>
      <c r="I42">
        <v>4</v>
      </c>
      <c r="J42">
        <v>3</v>
      </c>
      <c r="K42">
        <v>4</v>
      </c>
      <c r="L42">
        <v>2</v>
      </c>
      <c r="M42">
        <v>2</v>
      </c>
      <c r="N42">
        <v>4</v>
      </c>
      <c r="O42">
        <v>4</v>
      </c>
      <c r="P42">
        <v>5</v>
      </c>
      <c r="Q42">
        <v>3</v>
      </c>
      <c r="R42">
        <v>20</v>
      </c>
      <c r="S42">
        <v>20</v>
      </c>
      <c r="T42">
        <v>14</v>
      </c>
      <c r="U42">
        <v>16</v>
      </c>
      <c r="V42">
        <v>28</v>
      </c>
      <c r="W42">
        <v>98</v>
      </c>
      <c r="X42">
        <v>0</v>
      </c>
      <c r="Y42">
        <v>19</v>
      </c>
      <c r="Z42">
        <v>23</v>
      </c>
      <c r="AA42">
        <v>14</v>
      </c>
      <c r="AB42">
        <v>17</v>
      </c>
      <c r="AC42">
        <v>29</v>
      </c>
      <c r="AD42">
        <f t="shared" si="0"/>
        <v>102</v>
      </c>
      <c r="AE42" s="13">
        <v>16</v>
      </c>
      <c r="AF42" s="13">
        <v>51</v>
      </c>
      <c r="AG42">
        <v>54</v>
      </c>
      <c r="AH42" s="13">
        <v>34</v>
      </c>
      <c r="AI42">
        <v>4</v>
      </c>
      <c r="AJ42">
        <v>5</v>
      </c>
      <c r="AK42">
        <v>3</v>
      </c>
    </row>
    <row r="43" spans="1:38" x14ac:dyDescent="0.2">
      <c r="A43" s="61">
        <v>168</v>
      </c>
      <c r="B43" s="61">
        <v>24</v>
      </c>
      <c r="C43" s="61">
        <v>0</v>
      </c>
      <c r="D43" s="61">
        <v>26</v>
      </c>
      <c r="E43" s="61">
        <v>66</v>
      </c>
      <c r="F43" s="61">
        <v>59</v>
      </c>
      <c r="G43" s="62">
        <v>34</v>
      </c>
      <c r="H43">
        <v>2</v>
      </c>
      <c r="I43">
        <v>3</v>
      </c>
      <c r="J43">
        <v>2</v>
      </c>
      <c r="K43">
        <v>2</v>
      </c>
      <c r="L43">
        <v>1</v>
      </c>
      <c r="M43">
        <v>2</v>
      </c>
      <c r="N43">
        <v>5</v>
      </c>
      <c r="O43">
        <v>4</v>
      </c>
      <c r="P43">
        <v>5</v>
      </c>
      <c r="Q43">
        <v>3</v>
      </c>
      <c r="R43">
        <v>13</v>
      </c>
      <c r="S43">
        <v>13</v>
      </c>
      <c r="T43">
        <v>10</v>
      </c>
      <c r="U43">
        <v>12</v>
      </c>
      <c r="V43">
        <v>36</v>
      </c>
      <c r="W43">
        <v>84</v>
      </c>
      <c r="X43">
        <v>0</v>
      </c>
      <c r="Y43">
        <v>15</v>
      </c>
      <c r="Z43">
        <v>13</v>
      </c>
      <c r="AA43">
        <v>11</v>
      </c>
      <c r="AB43">
        <v>10</v>
      </c>
      <c r="AC43">
        <v>30</v>
      </c>
      <c r="AD43">
        <f t="shared" si="0"/>
        <v>79</v>
      </c>
      <c r="AE43">
        <v>24</v>
      </c>
      <c r="AF43">
        <v>66</v>
      </c>
      <c r="AG43">
        <v>59</v>
      </c>
      <c r="AH43" s="13">
        <v>35</v>
      </c>
      <c r="AI43">
        <v>4.5</v>
      </c>
      <c r="AJ43">
        <v>5</v>
      </c>
      <c r="AK43">
        <v>4</v>
      </c>
    </row>
    <row r="44" spans="1:38" x14ac:dyDescent="0.2">
      <c r="A44" s="61">
        <v>170</v>
      </c>
      <c r="B44" s="61">
        <v>23</v>
      </c>
      <c r="C44" s="61">
        <v>1</v>
      </c>
      <c r="D44" s="61">
        <v>21</v>
      </c>
      <c r="E44" s="61">
        <v>53</v>
      </c>
      <c r="F44" s="61">
        <v>44</v>
      </c>
      <c r="G44" s="62">
        <v>35</v>
      </c>
      <c r="H44">
        <v>1</v>
      </c>
      <c r="I44">
        <v>3</v>
      </c>
      <c r="J44">
        <v>1</v>
      </c>
      <c r="K44">
        <v>4</v>
      </c>
      <c r="L44">
        <v>1</v>
      </c>
      <c r="M44">
        <v>2</v>
      </c>
      <c r="N44">
        <v>4</v>
      </c>
      <c r="O44">
        <v>4</v>
      </c>
      <c r="P44">
        <v>5</v>
      </c>
      <c r="Q44">
        <v>3</v>
      </c>
      <c r="R44">
        <v>19</v>
      </c>
      <c r="S44">
        <v>25</v>
      </c>
      <c r="T44">
        <v>17</v>
      </c>
      <c r="U44">
        <v>17</v>
      </c>
      <c r="V44">
        <v>30</v>
      </c>
      <c r="W44">
        <v>108</v>
      </c>
      <c r="X44">
        <v>1</v>
      </c>
      <c r="Y44">
        <v>34</v>
      </c>
      <c r="Z44">
        <v>36</v>
      </c>
      <c r="AA44">
        <v>28</v>
      </c>
      <c r="AB44">
        <v>30</v>
      </c>
      <c r="AC44">
        <v>10</v>
      </c>
      <c r="AD44">
        <f t="shared" si="0"/>
        <v>138</v>
      </c>
      <c r="AE44">
        <v>11</v>
      </c>
      <c r="AF44">
        <v>33</v>
      </c>
      <c r="AG44">
        <v>45</v>
      </c>
      <c r="AH44" s="13">
        <v>21</v>
      </c>
      <c r="AI44">
        <v>4.5</v>
      </c>
      <c r="AJ44">
        <v>5</v>
      </c>
      <c r="AK44">
        <v>4</v>
      </c>
    </row>
    <row r="45" spans="1:38" x14ac:dyDescent="0.2">
      <c r="A45" s="61">
        <v>171</v>
      </c>
      <c r="B45" s="61">
        <v>21</v>
      </c>
      <c r="C45" s="61">
        <v>0</v>
      </c>
      <c r="D45" s="61">
        <v>14</v>
      </c>
      <c r="E45" s="61">
        <v>58</v>
      </c>
      <c r="F45" s="61">
        <v>59</v>
      </c>
      <c r="G45" s="62">
        <v>30</v>
      </c>
      <c r="H45">
        <v>1</v>
      </c>
      <c r="I45">
        <v>4</v>
      </c>
      <c r="J45">
        <v>2</v>
      </c>
      <c r="K45">
        <v>3</v>
      </c>
      <c r="L45">
        <v>1</v>
      </c>
      <c r="M45">
        <v>1</v>
      </c>
      <c r="N45">
        <v>4</v>
      </c>
      <c r="O45">
        <v>3</v>
      </c>
      <c r="P45">
        <v>4</v>
      </c>
      <c r="Q45">
        <v>3</v>
      </c>
      <c r="R45">
        <v>18</v>
      </c>
      <c r="S45">
        <v>15</v>
      </c>
      <c r="T45">
        <v>27</v>
      </c>
      <c r="U45">
        <v>14</v>
      </c>
      <c r="V45">
        <v>31</v>
      </c>
      <c r="W45">
        <v>105</v>
      </c>
      <c r="X45">
        <v>0</v>
      </c>
      <c r="Y45">
        <v>18</v>
      </c>
      <c r="Z45">
        <v>15</v>
      </c>
      <c r="AA45">
        <v>24</v>
      </c>
      <c r="AB45">
        <v>20</v>
      </c>
      <c r="AC45">
        <v>28</v>
      </c>
      <c r="AD45">
        <f t="shared" si="0"/>
        <v>105</v>
      </c>
      <c r="AE45">
        <v>14</v>
      </c>
      <c r="AF45">
        <v>56</v>
      </c>
      <c r="AG45">
        <v>59</v>
      </c>
      <c r="AH45" s="13">
        <v>32</v>
      </c>
      <c r="AI45">
        <v>4</v>
      </c>
      <c r="AJ45">
        <v>4</v>
      </c>
      <c r="AK45">
        <v>4</v>
      </c>
    </row>
    <row r="46" spans="1:38" x14ac:dyDescent="0.2">
      <c r="A46" s="61">
        <v>174</v>
      </c>
      <c r="B46" s="61">
        <v>20</v>
      </c>
      <c r="C46" s="61">
        <v>0</v>
      </c>
      <c r="D46" s="61">
        <v>16</v>
      </c>
      <c r="E46" s="61">
        <v>52</v>
      </c>
      <c r="F46" s="61">
        <v>51</v>
      </c>
      <c r="G46" s="62">
        <v>31</v>
      </c>
      <c r="H46">
        <v>4</v>
      </c>
      <c r="I46">
        <v>3</v>
      </c>
      <c r="J46">
        <v>2</v>
      </c>
      <c r="K46">
        <v>4</v>
      </c>
      <c r="L46">
        <v>2</v>
      </c>
      <c r="M46">
        <v>2</v>
      </c>
      <c r="N46">
        <v>4</v>
      </c>
      <c r="O46">
        <v>4</v>
      </c>
      <c r="P46">
        <v>5</v>
      </c>
      <c r="Q46">
        <v>3</v>
      </c>
      <c r="R46">
        <v>20</v>
      </c>
      <c r="S46">
        <v>13</v>
      </c>
      <c r="T46">
        <v>26</v>
      </c>
      <c r="U46">
        <v>16</v>
      </c>
      <c r="V46">
        <v>31</v>
      </c>
      <c r="W46">
        <v>106</v>
      </c>
      <c r="X46">
        <v>1</v>
      </c>
      <c r="Y46">
        <v>35</v>
      </c>
      <c r="Z46">
        <v>23</v>
      </c>
      <c r="AA46">
        <v>33</v>
      </c>
      <c r="AB46">
        <v>27</v>
      </c>
      <c r="AC46">
        <v>15</v>
      </c>
      <c r="AD46">
        <f t="shared" si="0"/>
        <v>133</v>
      </c>
      <c r="AE46">
        <v>8</v>
      </c>
      <c r="AF46">
        <v>22</v>
      </c>
      <c r="AG46">
        <v>49</v>
      </c>
      <c r="AH46" s="13">
        <v>17</v>
      </c>
      <c r="AI46">
        <v>4</v>
      </c>
      <c r="AJ46">
        <v>5</v>
      </c>
      <c r="AK46">
        <v>3</v>
      </c>
    </row>
    <row r="47" spans="1:38" x14ac:dyDescent="0.2">
      <c r="A47" s="61">
        <v>177</v>
      </c>
      <c r="B47" s="61">
        <v>22</v>
      </c>
      <c r="C47" s="61">
        <v>0</v>
      </c>
      <c r="D47" s="61">
        <v>21</v>
      </c>
      <c r="E47" s="61">
        <v>55</v>
      </c>
      <c r="F47" s="61">
        <v>53</v>
      </c>
      <c r="G47" s="62">
        <v>30</v>
      </c>
      <c r="H47">
        <v>2</v>
      </c>
      <c r="I47">
        <v>3</v>
      </c>
      <c r="J47">
        <v>2</v>
      </c>
      <c r="K47">
        <v>4</v>
      </c>
      <c r="L47">
        <v>3</v>
      </c>
      <c r="M47">
        <v>5</v>
      </c>
      <c r="N47">
        <v>4</v>
      </c>
      <c r="O47">
        <v>5</v>
      </c>
      <c r="P47">
        <v>5</v>
      </c>
      <c r="Q47">
        <v>5</v>
      </c>
      <c r="R47">
        <v>20</v>
      </c>
      <c r="S47">
        <v>17</v>
      </c>
      <c r="T47">
        <v>20</v>
      </c>
      <c r="U47">
        <v>13</v>
      </c>
      <c r="V47">
        <v>34</v>
      </c>
      <c r="W47">
        <v>104</v>
      </c>
      <c r="X47">
        <v>0</v>
      </c>
      <c r="Y47">
        <v>18</v>
      </c>
      <c r="Z47">
        <v>19</v>
      </c>
      <c r="AA47">
        <v>20</v>
      </c>
      <c r="AB47">
        <v>16</v>
      </c>
      <c r="AC47">
        <v>31</v>
      </c>
      <c r="AD47">
        <f t="shared" si="0"/>
        <v>104</v>
      </c>
      <c r="AE47">
        <v>19</v>
      </c>
      <c r="AF47">
        <v>57</v>
      </c>
      <c r="AG47">
        <v>54</v>
      </c>
      <c r="AH47" s="13">
        <v>30</v>
      </c>
      <c r="AI47">
        <v>5</v>
      </c>
      <c r="AJ47">
        <v>5</v>
      </c>
      <c r="AK47">
        <v>5</v>
      </c>
      <c r="AL47" s="31"/>
    </row>
    <row r="48" spans="1:38" x14ac:dyDescent="0.2">
      <c r="A48" s="61">
        <v>180</v>
      </c>
      <c r="B48" s="61">
        <v>25</v>
      </c>
      <c r="C48" s="61">
        <v>1</v>
      </c>
      <c r="D48" s="61">
        <v>22</v>
      </c>
      <c r="E48" s="61">
        <v>64</v>
      </c>
      <c r="F48" s="61">
        <v>57</v>
      </c>
      <c r="G48" s="62">
        <v>34</v>
      </c>
      <c r="H48">
        <v>1</v>
      </c>
      <c r="I48">
        <v>2</v>
      </c>
      <c r="J48">
        <v>3</v>
      </c>
      <c r="K48">
        <v>3</v>
      </c>
      <c r="L48">
        <v>2</v>
      </c>
      <c r="M48">
        <v>3</v>
      </c>
      <c r="N48">
        <v>4</v>
      </c>
      <c r="O48">
        <v>5</v>
      </c>
      <c r="P48">
        <v>5</v>
      </c>
      <c r="Q48">
        <v>5</v>
      </c>
      <c r="R48">
        <v>21</v>
      </c>
      <c r="S48">
        <v>16</v>
      </c>
      <c r="T48">
        <v>15</v>
      </c>
      <c r="U48">
        <v>17</v>
      </c>
      <c r="V48">
        <v>33</v>
      </c>
      <c r="W48">
        <v>102</v>
      </c>
      <c r="X48">
        <v>1</v>
      </c>
      <c r="Y48">
        <v>28</v>
      </c>
      <c r="Z48">
        <v>31</v>
      </c>
      <c r="AA48">
        <v>27</v>
      </c>
      <c r="AB48">
        <v>29</v>
      </c>
      <c r="AC48">
        <v>23</v>
      </c>
      <c r="AD48">
        <f t="shared" si="0"/>
        <v>138</v>
      </c>
      <c r="AE48">
        <v>13</v>
      </c>
      <c r="AF48">
        <v>37</v>
      </c>
      <c r="AG48">
        <v>55</v>
      </c>
      <c r="AH48" s="13">
        <v>25</v>
      </c>
      <c r="AI48">
        <v>5</v>
      </c>
      <c r="AJ48">
        <v>5</v>
      </c>
      <c r="AK48">
        <v>5</v>
      </c>
    </row>
    <row r="49" spans="1:37" x14ac:dyDescent="0.2">
      <c r="A49" s="61">
        <v>181</v>
      </c>
      <c r="B49" s="61">
        <v>26</v>
      </c>
      <c r="C49" s="61">
        <v>0</v>
      </c>
      <c r="D49" s="61">
        <v>29</v>
      </c>
      <c r="E49" s="61">
        <v>64</v>
      </c>
      <c r="F49" s="61">
        <v>60</v>
      </c>
      <c r="G49" s="62">
        <v>35</v>
      </c>
      <c r="H49">
        <v>2</v>
      </c>
      <c r="I49">
        <v>3</v>
      </c>
      <c r="J49">
        <v>1</v>
      </c>
      <c r="K49">
        <v>2</v>
      </c>
      <c r="L49">
        <v>4</v>
      </c>
      <c r="M49">
        <v>5</v>
      </c>
      <c r="N49">
        <v>4</v>
      </c>
      <c r="O49">
        <v>5</v>
      </c>
      <c r="P49">
        <v>5</v>
      </c>
      <c r="Q49">
        <v>5</v>
      </c>
      <c r="R49">
        <v>15</v>
      </c>
      <c r="S49">
        <v>22</v>
      </c>
      <c r="T49">
        <v>14</v>
      </c>
      <c r="U49">
        <v>17</v>
      </c>
      <c r="V49">
        <v>36</v>
      </c>
      <c r="W49">
        <v>104</v>
      </c>
      <c r="X49">
        <v>1</v>
      </c>
      <c r="Y49">
        <v>32</v>
      </c>
      <c r="Z49">
        <v>31</v>
      </c>
      <c r="AA49">
        <v>29</v>
      </c>
      <c r="AB49">
        <v>26</v>
      </c>
      <c r="AC49">
        <v>17</v>
      </c>
      <c r="AD49">
        <f t="shared" si="0"/>
        <v>135</v>
      </c>
      <c r="AE49">
        <v>14</v>
      </c>
      <c r="AF49">
        <v>52</v>
      </c>
      <c r="AG49">
        <v>54</v>
      </c>
      <c r="AH49" s="13">
        <v>22</v>
      </c>
      <c r="AI49">
        <v>5</v>
      </c>
      <c r="AJ49">
        <v>5</v>
      </c>
      <c r="AK49">
        <v>5</v>
      </c>
    </row>
    <row r="50" spans="1:37" x14ac:dyDescent="0.2">
      <c r="A50" s="61">
        <v>192</v>
      </c>
      <c r="B50" s="61">
        <v>19</v>
      </c>
      <c r="C50" s="61">
        <v>0</v>
      </c>
      <c r="D50" s="61">
        <v>13</v>
      </c>
      <c r="E50" s="61">
        <v>49</v>
      </c>
      <c r="F50" s="61">
        <v>59</v>
      </c>
      <c r="G50" s="62">
        <v>36</v>
      </c>
      <c r="H50" s="63">
        <v>3</v>
      </c>
      <c r="I50" s="63">
        <v>4</v>
      </c>
      <c r="J50" s="63">
        <v>1</v>
      </c>
      <c r="K50" s="63">
        <v>3</v>
      </c>
      <c r="L50" s="63">
        <v>2</v>
      </c>
      <c r="M50" s="63">
        <v>5</v>
      </c>
      <c r="N50" s="63">
        <v>4</v>
      </c>
      <c r="O50" s="63">
        <v>4.5</v>
      </c>
      <c r="P50" s="63">
        <v>5</v>
      </c>
      <c r="Q50" s="63">
        <v>4</v>
      </c>
      <c r="R50" s="63">
        <v>22</v>
      </c>
      <c r="S50" s="63">
        <v>17</v>
      </c>
      <c r="T50" s="63">
        <v>9</v>
      </c>
      <c r="U50" s="63">
        <v>12</v>
      </c>
      <c r="V50">
        <v>38</v>
      </c>
      <c r="W50">
        <v>98</v>
      </c>
      <c r="X50">
        <v>0</v>
      </c>
      <c r="Y50">
        <v>21</v>
      </c>
      <c r="Z50">
        <v>19</v>
      </c>
      <c r="AA50">
        <v>12</v>
      </c>
      <c r="AB50">
        <v>13</v>
      </c>
      <c r="AC50">
        <v>29</v>
      </c>
      <c r="AD50">
        <f t="shared" si="0"/>
        <v>94</v>
      </c>
      <c r="AE50">
        <v>14</v>
      </c>
      <c r="AF50">
        <v>46</v>
      </c>
      <c r="AG50">
        <v>57</v>
      </c>
      <c r="AH50" s="13">
        <v>33</v>
      </c>
      <c r="AI50">
        <v>4.5</v>
      </c>
      <c r="AJ50">
        <v>5</v>
      </c>
      <c r="AK50">
        <v>4</v>
      </c>
    </row>
    <row r="51" spans="1:37" x14ac:dyDescent="0.2">
      <c r="A51" s="61">
        <v>196</v>
      </c>
      <c r="B51" s="61">
        <v>20</v>
      </c>
      <c r="C51" s="61">
        <v>0</v>
      </c>
      <c r="D51" s="61">
        <v>18</v>
      </c>
      <c r="E51" s="61">
        <v>28</v>
      </c>
      <c r="F51" s="61">
        <v>15</v>
      </c>
      <c r="G51" s="62">
        <v>34</v>
      </c>
      <c r="H51" s="63">
        <v>2</v>
      </c>
      <c r="I51" s="63">
        <v>3</v>
      </c>
      <c r="J51" s="63">
        <v>3</v>
      </c>
      <c r="K51" s="63">
        <v>5</v>
      </c>
      <c r="L51" s="63">
        <v>2</v>
      </c>
      <c r="M51" s="63">
        <v>5</v>
      </c>
      <c r="N51" s="63">
        <v>4</v>
      </c>
      <c r="O51" s="63">
        <v>4.5</v>
      </c>
      <c r="P51" s="63">
        <v>5</v>
      </c>
      <c r="Q51" s="63">
        <v>3</v>
      </c>
      <c r="R51" s="63">
        <v>14</v>
      </c>
      <c r="S51" s="63">
        <v>19</v>
      </c>
      <c r="T51" s="63">
        <v>17</v>
      </c>
      <c r="U51" s="63">
        <v>16</v>
      </c>
      <c r="V51">
        <v>36</v>
      </c>
      <c r="W51">
        <v>102</v>
      </c>
      <c r="X51">
        <v>0</v>
      </c>
      <c r="Y51">
        <v>14</v>
      </c>
      <c r="Z51">
        <v>23</v>
      </c>
      <c r="AA51">
        <v>15</v>
      </c>
      <c r="AB51">
        <v>17</v>
      </c>
      <c r="AC51">
        <v>34</v>
      </c>
      <c r="AD51">
        <f t="shared" si="0"/>
        <v>103</v>
      </c>
      <c r="AE51">
        <v>20</v>
      </c>
      <c r="AF51">
        <v>30</v>
      </c>
      <c r="AG51">
        <v>15</v>
      </c>
      <c r="AH51" s="13">
        <v>36</v>
      </c>
      <c r="AI51">
        <v>4.5</v>
      </c>
      <c r="AJ51">
        <v>5</v>
      </c>
      <c r="AK51">
        <v>4</v>
      </c>
    </row>
  </sheetData>
  <pageMargins left="0.7" right="0.7" top="0.75" bottom="0.75" header="0.3" footer="0.3"/>
  <ignoredErrors>
    <ignoredError sqref="AD7 AD10:AD11 AD14:AD31 AD33:AD5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51"/>
  <sheetViews>
    <sheetView zoomScale="101" workbookViewId="0">
      <selection activeCell="K3" sqref="K3"/>
    </sheetView>
  </sheetViews>
  <sheetFormatPr baseColWidth="10" defaultRowHeight="16" x14ac:dyDescent="0.2"/>
  <cols>
    <col min="7" max="10" width="10.83203125" style="44"/>
    <col min="13" max="13" width="10.83203125" style="44"/>
    <col min="15" max="15" width="10.83203125" style="44"/>
    <col min="18" max="18" width="10.83203125" style="44"/>
    <col min="24" max="24" width="10.83203125" style="44"/>
    <col min="41" max="41" width="10.83203125" style="44"/>
    <col min="44" max="44" width="10.83203125" style="44"/>
    <col min="47" max="49" width="10.83203125" style="44"/>
  </cols>
  <sheetData>
    <row r="1" spans="1:54" x14ac:dyDescent="0.2">
      <c r="A1" s="2" t="s">
        <v>75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43" t="s">
        <v>29</v>
      </c>
      <c r="H1" s="43" t="s">
        <v>30</v>
      </c>
      <c r="I1" s="43" t="s">
        <v>31</v>
      </c>
      <c r="J1" s="43" t="s">
        <v>32</v>
      </c>
      <c r="K1" s="2" t="s">
        <v>33</v>
      </c>
      <c r="L1" s="2" t="s">
        <v>34</v>
      </c>
      <c r="M1" s="43" t="s">
        <v>35</v>
      </c>
      <c r="N1" s="2" t="s">
        <v>36</v>
      </c>
      <c r="O1" s="43" t="s">
        <v>37</v>
      </c>
      <c r="P1" s="2" t="s">
        <v>38</v>
      </c>
      <c r="Q1" s="2" t="s">
        <v>39</v>
      </c>
      <c r="R1" s="43" t="s">
        <v>40</v>
      </c>
      <c r="S1" s="2" t="s">
        <v>41</v>
      </c>
      <c r="T1" s="2" t="s">
        <v>42</v>
      </c>
      <c r="U1" s="2" t="s">
        <v>43</v>
      </c>
      <c r="V1" s="2" t="s">
        <v>44</v>
      </c>
      <c r="W1" s="2" t="s">
        <v>45</v>
      </c>
      <c r="X1" s="43" t="s">
        <v>46</v>
      </c>
      <c r="Y1" s="2" t="s">
        <v>47</v>
      </c>
      <c r="Z1" s="30" t="s">
        <v>48</v>
      </c>
      <c r="AA1" s="2" t="s">
        <v>76</v>
      </c>
      <c r="AB1" s="29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2" t="s">
        <v>86</v>
      </c>
      <c r="AL1" s="2" t="s">
        <v>87</v>
      </c>
      <c r="AM1" s="2" t="s">
        <v>88</v>
      </c>
      <c r="AN1" s="2" t="s">
        <v>89</v>
      </c>
      <c r="AO1" s="43" t="s">
        <v>90</v>
      </c>
      <c r="AP1" s="2" t="s">
        <v>91</v>
      </c>
      <c r="AQ1" s="2" t="s">
        <v>92</v>
      </c>
      <c r="AR1" s="43" t="s">
        <v>93</v>
      </c>
      <c r="AS1" s="2" t="s">
        <v>94</v>
      </c>
      <c r="AT1" s="2" t="s">
        <v>95</v>
      </c>
      <c r="AU1" s="43" t="s">
        <v>96</v>
      </c>
      <c r="AV1" s="43" t="s">
        <v>97</v>
      </c>
      <c r="AW1" s="43" t="s">
        <v>98</v>
      </c>
      <c r="AX1" s="2" t="s">
        <v>99</v>
      </c>
      <c r="AY1" s="2" t="s">
        <v>100</v>
      </c>
      <c r="AZ1" s="2" t="s">
        <v>101</v>
      </c>
      <c r="BA1" s="30" t="s">
        <v>102</v>
      </c>
      <c r="BB1" s="2" t="s">
        <v>103</v>
      </c>
    </row>
    <row r="2" spans="1:54" x14ac:dyDescent="0.2">
      <c r="A2" s="46">
        <v>17</v>
      </c>
      <c r="B2" s="46" t="s">
        <v>62</v>
      </c>
      <c r="C2" s="46" t="s">
        <v>61</v>
      </c>
      <c r="D2" s="46" t="s">
        <v>64</v>
      </c>
      <c r="E2" s="46" t="s">
        <v>63</v>
      </c>
      <c r="F2" s="46">
        <v>10</v>
      </c>
      <c r="G2" s="46">
        <v>1</v>
      </c>
      <c r="H2" s="46">
        <v>1</v>
      </c>
      <c r="I2" s="46">
        <v>1</v>
      </c>
      <c r="J2" s="46">
        <v>6</v>
      </c>
      <c r="K2" s="46">
        <v>4</v>
      </c>
      <c r="L2" s="46">
        <v>2</v>
      </c>
      <c r="M2" s="46">
        <v>1</v>
      </c>
      <c r="N2" s="46">
        <v>3</v>
      </c>
      <c r="O2" s="46">
        <v>1</v>
      </c>
      <c r="P2" s="46">
        <v>3</v>
      </c>
      <c r="Q2" s="46">
        <v>4</v>
      </c>
      <c r="R2" s="46">
        <v>1</v>
      </c>
      <c r="S2" s="46">
        <v>3</v>
      </c>
      <c r="T2" s="46">
        <v>4</v>
      </c>
      <c r="U2" s="46">
        <v>5</v>
      </c>
      <c r="V2" s="46">
        <v>4</v>
      </c>
      <c r="W2" s="46">
        <v>5</v>
      </c>
      <c r="X2" s="46">
        <v>1</v>
      </c>
      <c r="Y2" s="46">
        <v>3</v>
      </c>
      <c r="Z2" s="46">
        <v>1</v>
      </c>
      <c r="AA2" s="46" t="s">
        <v>104</v>
      </c>
      <c r="AB2" s="32">
        <v>2</v>
      </c>
      <c r="AC2" t="s">
        <v>61</v>
      </c>
      <c r="AD2" t="s">
        <v>62</v>
      </c>
      <c r="AE2" t="s">
        <v>63</v>
      </c>
      <c r="AF2" t="s">
        <v>63</v>
      </c>
      <c r="AG2" t="s">
        <v>64</v>
      </c>
      <c r="AH2">
        <v>6</v>
      </c>
      <c r="AI2">
        <v>5</v>
      </c>
      <c r="AJ2">
        <v>5</v>
      </c>
      <c r="AK2">
        <v>1</v>
      </c>
      <c r="AL2">
        <v>5</v>
      </c>
      <c r="AM2">
        <v>5</v>
      </c>
      <c r="AN2">
        <v>5</v>
      </c>
      <c r="AO2" s="44">
        <v>6</v>
      </c>
      <c r="AP2">
        <v>5</v>
      </c>
      <c r="AQ2">
        <v>6</v>
      </c>
      <c r="AR2" s="44">
        <v>5</v>
      </c>
      <c r="AS2">
        <v>5</v>
      </c>
      <c r="AT2">
        <v>6</v>
      </c>
      <c r="AU2" s="44">
        <v>6</v>
      </c>
      <c r="AV2" s="44">
        <v>6</v>
      </c>
      <c r="AW2" s="44">
        <v>6</v>
      </c>
      <c r="AX2">
        <v>5</v>
      </c>
      <c r="AY2">
        <v>6</v>
      </c>
      <c r="AZ2">
        <v>1</v>
      </c>
      <c r="BA2">
        <v>1</v>
      </c>
      <c r="BB2" t="s">
        <v>105</v>
      </c>
    </row>
    <row r="3" spans="1:54" x14ac:dyDescent="0.2">
      <c r="A3">
        <v>19</v>
      </c>
      <c r="B3" s="33" t="s">
        <v>61</v>
      </c>
      <c r="C3" s="33" t="s">
        <v>61</v>
      </c>
      <c r="D3" s="33" t="s">
        <v>65</v>
      </c>
      <c r="E3" s="33" t="s">
        <v>65</v>
      </c>
      <c r="F3" s="33" t="s">
        <v>65</v>
      </c>
      <c r="G3" s="44">
        <v>2</v>
      </c>
      <c r="H3" s="44">
        <v>5</v>
      </c>
      <c r="I3" s="44">
        <v>6</v>
      </c>
      <c r="J3" s="44">
        <v>3</v>
      </c>
      <c r="K3" s="31">
        <v>3</v>
      </c>
      <c r="L3">
        <v>5</v>
      </c>
      <c r="M3" s="44">
        <v>6</v>
      </c>
      <c r="N3">
        <v>2</v>
      </c>
      <c r="O3" s="44">
        <v>4</v>
      </c>
      <c r="P3">
        <v>3</v>
      </c>
      <c r="Q3">
        <v>4</v>
      </c>
      <c r="R3" s="44">
        <v>3</v>
      </c>
      <c r="S3">
        <v>2</v>
      </c>
      <c r="T3">
        <v>6</v>
      </c>
      <c r="U3">
        <v>5</v>
      </c>
      <c r="V3">
        <v>3</v>
      </c>
      <c r="W3">
        <v>4</v>
      </c>
      <c r="X3" s="44">
        <v>2</v>
      </c>
      <c r="Y3">
        <v>1</v>
      </c>
      <c r="Z3">
        <v>0</v>
      </c>
      <c r="AA3" t="s">
        <v>105</v>
      </c>
      <c r="AB3" s="34">
        <v>3</v>
      </c>
      <c r="AC3" s="33" t="s">
        <v>61</v>
      </c>
      <c r="AD3" s="33" t="s">
        <v>61</v>
      </c>
      <c r="AE3" s="33" t="s">
        <v>65</v>
      </c>
      <c r="AF3" s="33" t="s">
        <v>65</v>
      </c>
      <c r="AG3" s="33" t="s">
        <v>65</v>
      </c>
      <c r="AH3" s="33">
        <v>5</v>
      </c>
      <c r="AI3" s="33">
        <v>5</v>
      </c>
      <c r="AJ3" s="33">
        <v>3</v>
      </c>
      <c r="AK3" s="33">
        <v>4</v>
      </c>
      <c r="AL3" s="33">
        <v>2</v>
      </c>
      <c r="AM3" s="33">
        <v>5</v>
      </c>
      <c r="AN3" s="33">
        <v>6</v>
      </c>
      <c r="AO3" s="45">
        <v>1</v>
      </c>
      <c r="AP3" s="33">
        <v>4</v>
      </c>
      <c r="AQ3" s="33">
        <v>6</v>
      </c>
      <c r="AR3" s="45">
        <v>1</v>
      </c>
      <c r="AS3" s="33">
        <v>4</v>
      </c>
      <c r="AT3" s="33">
        <v>5</v>
      </c>
      <c r="AU3" s="45">
        <v>1</v>
      </c>
      <c r="AV3" s="45">
        <v>2</v>
      </c>
      <c r="AW3" s="45">
        <v>1</v>
      </c>
      <c r="AX3" s="33">
        <v>2</v>
      </c>
      <c r="AY3" s="33">
        <v>5</v>
      </c>
      <c r="AZ3" s="33">
        <v>1</v>
      </c>
      <c r="BA3" s="33">
        <v>0</v>
      </c>
      <c r="BB3" t="s">
        <v>104</v>
      </c>
    </row>
    <row r="4" spans="1:54" x14ac:dyDescent="0.2">
      <c r="A4">
        <v>22</v>
      </c>
      <c r="B4" s="33" t="s">
        <v>66</v>
      </c>
      <c r="C4" s="33" t="s">
        <v>66</v>
      </c>
      <c r="D4" s="33" t="s">
        <v>65</v>
      </c>
      <c r="E4" s="33" t="s">
        <v>63</v>
      </c>
      <c r="F4" s="33" t="s">
        <v>64</v>
      </c>
      <c r="G4" s="44">
        <v>3</v>
      </c>
      <c r="H4" s="44">
        <v>4</v>
      </c>
      <c r="I4" s="44">
        <v>6</v>
      </c>
      <c r="J4" s="44">
        <v>2</v>
      </c>
      <c r="K4">
        <v>1</v>
      </c>
      <c r="L4">
        <v>3</v>
      </c>
      <c r="M4" s="44">
        <v>4</v>
      </c>
      <c r="N4">
        <v>2</v>
      </c>
      <c r="O4" s="44">
        <v>4</v>
      </c>
      <c r="P4">
        <v>6</v>
      </c>
      <c r="Q4">
        <v>2</v>
      </c>
      <c r="R4" s="44">
        <v>3</v>
      </c>
      <c r="S4">
        <v>4</v>
      </c>
      <c r="T4">
        <v>5</v>
      </c>
      <c r="U4">
        <v>6</v>
      </c>
      <c r="V4">
        <v>2</v>
      </c>
      <c r="W4">
        <v>4</v>
      </c>
      <c r="X4" s="44">
        <v>3</v>
      </c>
      <c r="Y4">
        <v>2</v>
      </c>
      <c r="Z4">
        <v>1</v>
      </c>
      <c r="AA4" t="s">
        <v>105</v>
      </c>
      <c r="AB4" s="34">
        <v>12</v>
      </c>
      <c r="AC4" s="33" t="s">
        <v>66</v>
      </c>
      <c r="AD4" s="33" t="s">
        <v>66</v>
      </c>
      <c r="AE4" s="33" t="s">
        <v>65</v>
      </c>
      <c r="AF4" s="33" t="s">
        <v>63</v>
      </c>
      <c r="AG4" s="33" t="s">
        <v>64</v>
      </c>
      <c r="AH4" s="33">
        <v>5</v>
      </c>
      <c r="AI4" s="33">
        <v>4</v>
      </c>
      <c r="AJ4" s="33">
        <v>5</v>
      </c>
      <c r="AK4" s="33">
        <v>2</v>
      </c>
      <c r="AL4" s="33">
        <v>4</v>
      </c>
      <c r="AM4" s="33">
        <v>5</v>
      </c>
      <c r="AN4" s="33">
        <v>5</v>
      </c>
      <c r="AO4" s="45">
        <v>1</v>
      </c>
      <c r="AP4" s="33">
        <v>5</v>
      </c>
      <c r="AQ4" s="33">
        <v>5</v>
      </c>
      <c r="AR4" s="45">
        <v>1</v>
      </c>
      <c r="AS4" s="33">
        <v>5</v>
      </c>
      <c r="AT4" s="33">
        <v>6</v>
      </c>
      <c r="AU4" s="45">
        <v>1</v>
      </c>
      <c r="AV4" s="45">
        <v>1</v>
      </c>
      <c r="AW4" s="45">
        <v>1</v>
      </c>
      <c r="AX4" s="33">
        <v>4</v>
      </c>
      <c r="AY4" s="33">
        <v>4</v>
      </c>
      <c r="AZ4" s="33">
        <v>2</v>
      </c>
      <c r="BA4" s="33">
        <v>0</v>
      </c>
      <c r="BB4" t="s">
        <v>104</v>
      </c>
    </row>
    <row r="5" spans="1:54" x14ac:dyDescent="0.2">
      <c r="A5">
        <v>29</v>
      </c>
      <c r="B5" t="s">
        <v>66</v>
      </c>
      <c r="C5" t="s">
        <v>66</v>
      </c>
      <c r="D5" t="s">
        <v>65</v>
      </c>
      <c r="E5" t="s">
        <v>65</v>
      </c>
      <c r="F5" t="s">
        <v>64</v>
      </c>
      <c r="G5" s="44">
        <v>4</v>
      </c>
      <c r="H5" s="44">
        <v>3</v>
      </c>
      <c r="I5" s="44">
        <v>4</v>
      </c>
      <c r="J5" s="44">
        <v>2</v>
      </c>
      <c r="K5">
        <v>6</v>
      </c>
      <c r="L5">
        <v>4</v>
      </c>
      <c r="M5" s="44">
        <v>1</v>
      </c>
      <c r="N5">
        <v>4</v>
      </c>
      <c r="O5" s="44">
        <v>1</v>
      </c>
      <c r="P5">
        <v>5</v>
      </c>
      <c r="Q5">
        <v>4</v>
      </c>
      <c r="R5" s="44">
        <v>1</v>
      </c>
      <c r="S5">
        <v>2</v>
      </c>
      <c r="T5">
        <v>4</v>
      </c>
      <c r="U5">
        <v>6</v>
      </c>
      <c r="V5">
        <v>3</v>
      </c>
      <c r="W5">
        <v>3</v>
      </c>
      <c r="X5" s="44">
        <v>2</v>
      </c>
      <c r="Y5">
        <v>3</v>
      </c>
      <c r="Z5">
        <v>1</v>
      </c>
      <c r="AA5" t="s">
        <v>105</v>
      </c>
      <c r="AB5" s="32">
        <v>14</v>
      </c>
      <c r="AC5" t="s">
        <v>66</v>
      </c>
      <c r="AD5" t="s">
        <v>66</v>
      </c>
      <c r="AE5" t="s">
        <v>65</v>
      </c>
      <c r="AF5" t="s">
        <v>65</v>
      </c>
      <c r="AG5" t="s">
        <v>64</v>
      </c>
      <c r="AH5">
        <v>5</v>
      </c>
      <c r="AI5">
        <v>4</v>
      </c>
      <c r="AJ5">
        <v>5</v>
      </c>
      <c r="AK5">
        <v>2</v>
      </c>
      <c r="AL5">
        <v>5</v>
      </c>
      <c r="AM5">
        <v>4</v>
      </c>
      <c r="AN5">
        <v>5</v>
      </c>
      <c r="AO5" s="44">
        <v>4</v>
      </c>
      <c r="AP5">
        <v>6</v>
      </c>
      <c r="AQ5">
        <v>6</v>
      </c>
      <c r="AR5" s="44">
        <v>5</v>
      </c>
      <c r="AS5">
        <v>4</v>
      </c>
      <c r="AT5">
        <v>6</v>
      </c>
      <c r="AU5" s="44">
        <v>6</v>
      </c>
      <c r="AV5" s="44">
        <v>4</v>
      </c>
      <c r="AW5" s="44">
        <v>4</v>
      </c>
      <c r="AX5">
        <v>4</v>
      </c>
      <c r="AY5">
        <v>3</v>
      </c>
      <c r="AZ5">
        <v>1</v>
      </c>
      <c r="BA5">
        <v>0</v>
      </c>
      <c r="BB5" t="s">
        <v>105</v>
      </c>
    </row>
    <row r="6" spans="1:54" x14ac:dyDescent="0.2">
      <c r="A6">
        <v>34</v>
      </c>
      <c r="B6" t="s">
        <v>62</v>
      </c>
      <c r="C6" t="s">
        <v>61</v>
      </c>
      <c r="D6" t="s">
        <v>65</v>
      </c>
      <c r="E6" t="s">
        <v>63</v>
      </c>
      <c r="F6" t="s">
        <v>64</v>
      </c>
      <c r="G6" s="44">
        <v>2</v>
      </c>
      <c r="H6" s="44">
        <v>3</v>
      </c>
      <c r="I6" s="44">
        <v>1</v>
      </c>
      <c r="J6" s="44">
        <v>2</v>
      </c>
      <c r="K6">
        <v>3</v>
      </c>
      <c r="L6">
        <v>2</v>
      </c>
      <c r="M6" s="44">
        <v>1</v>
      </c>
      <c r="N6">
        <v>3</v>
      </c>
      <c r="O6" s="44">
        <v>4</v>
      </c>
      <c r="P6">
        <v>2</v>
      </c>
      <c r="Q6">
        <v>3</v>
      </c>
      <c r="R6" s="44">
        <v>6</v>
      </c>
      <c r="S6">
        <v>5</v>
      </c>
      <c r="T6">
        <v>3</v>
      </c>
      <c r="U6">
        <v>5</v>
      </c>
      <c r="V6">
        <v>4</v>
      </c>
      <c r="W6">
        <v>3</v>
      </c>
      <c r="X6" s="44">
        <v>2</v>
      </c>
      <c r="Y6">
        <v>2</v>
      </c>
      <c r="Z6">
        <v>1</v>
      </c>
      <c r="AA6" t="s">
        <v>105</v>
      </c>
      <c r="AB6" s="32">
        <v>18</v>
      </c>
      <c r="AC6" t="s">
        <v>62</v>
      </c>
      <c r="AD6" t="s">
        <v>61</v>
      </c>
      <c r="AE6" t="s">
        <v>65</v>
      </c>
      <c r="AF6" t="s">
        <v>63</v>
      </c>
      <c r="AG6" t="s">
        <v>64</v>
      </c>
      <c r="AH6">
        <v>5</v>
      </c>
      <c r="AI6">
        <v>5</v>
      </c>
      <c r="AJ6">
        <v>5</v>
      </c>
      <c r="AK6">
        <v>2</v>
      </c>
      <c r="AL6">
        <v>4</v>
      </c>
      <c r="AM6">
        <v>5</v>
      </c>
      <c r="AN6">
        <v>6</v>
      </c>
      <c r="AO6" s="44">
        <v>4</v>
      </c>
      <c r="AP6">
        <v>5</v>
      </c>
      <c r="AQ6">
        <v>6</v>
      </c>
      <c r="AR6" s="44">
        <v>5</v>
      </c>
      <c r="AS6">
        <v>5</v>
      </c>
      <c r="AT6">
        <v>5</v>
      </c>
      <c r="AU6" s="44">
        <v>5</v>
      </c>
      <c r="AV6" s="44">
        <v>5</v>
      </c>
      <c r="AW6" s="44">
        <v>6</v>
      </c>
      <c r="AX6">
        <v>4</v>
      </c>
      <c r="AY6">
        <v>5</v>
      </c>
      <c r="AZ6">
        <v>1</v>
      </c>
      <c r="BA6">
        <v>1</v>
      </c>
      <c r="BB6" t="s">
        <v>105</v>
      </c>
    </row>
    <row r="7" spans="1:54" x14ac:dyDescent="0.2">
      <c r="A7">
        <v>36</v>
      </c>
      <c r="B7" t="s">
        <v>62</v>
      </c>
      <c r="C7" t="s">
        <v>66</v>
      </c>
      <c r="D7" t="s">
        <v>65</v>
      </c>
      <c r="E7" t="s">
        <v>65</v>
      </c>
      <c r="F7" t="s">
        <v>67</v>
      </c>
      <c r="G7" s="44">
        <v>5</v>
      </c>
      <c r="H7" s="44">
        <v>3</v>
      </c>
      <c r="I7" s="44">
        <v>4</v>
      </c>
      <c r="J7" s="44">
        <v>4</v>
      </c>
      <c r="K7">
        <v>3</v>
      </c>
      <c r="L7">
        <v>5</v>
      </c>
      <c r="M7" s="44">
        <v>4</v>
      </c>
      <c r="N7">
        <v>3</v>
      </c>
      <c r="O7" s="44">
        <v>2</v>
      </c>
      <c r="P7">
        <v>5</v>
      </c>
      <c r="Q7">
        <v>4</v>
      </c>
      <c r="R7" s="44">
        <v>3</v>
      </c>
      <c r="S7">
        <v>6</v>
      </c>
      <c r="T7">
        <v>5</v>
      </c>
      <c r="U7">
        <v>3</v>
      </c>
      <c r="V7">
        <v>2</v>
      </c>
      <c r="W7">
        <v>4</v>
      </c>
      <c r="X7" s="44">
        <v>5</v>
      </c>
      <c r="Y7">
        <v>2</v>
      </c>
      <c r="Z7">
        <v>0</v>
      </c>
      <c r="AA7" t="s">
        <v>105</v>
      </c>
      <c r="AB7" s="32">
        <v>25</v>
      </c>
      <c r="AC7" t="s">
        <v>62</v>
      </c>
      <c r="AD7" t="s">
        <v>66</v>
      </c>
      <c r="AE7" t="s">
        <v>65</v>
      </c>
      <c r="AF7" t="s">
        <v>65</v>
      </c>
      <c r="AG7" t="s">
        <v>67</v>
      </c>
      <c r="AH7">
        <v>5</v>
      </c>
      <c r="AI7">
        <v>4</v>
      </c>
      <c r="AJ7">
        <v>6</v>
      </c>
      <c r="AK7">
        <v>2</v>
      </c>
      <c r="AL7">
        <v>5</v>
      </c>
      <c r="AM7">
        <v>5</v>
      </c>
      <c r="AN7">
        <v>6</v>
      </c>
      <c r="AO7" s="44">
        <v>5</v>
      </c>
      <c r="AP7">
        <v>5</v>
      </c>
      <c r="AQ7">
        <v>6</v>
      </c>
      <c r="AR7" s="44">
        <v>6</v>
      </c>
      <c r="AS7">
        <v>4</v>
      </c>
      <c r="AT7">
        <v>6</v>
      </c>
      <c r="AU7" s="44">
        <v>5</v>
      </c>
      <c r="AV7" s="44">
        <v>4</v>
      </c>
      <c r="AW7" s="44">
        <v>5</v>
      </c>
      <c r="AX7">
        <v>5</v>
      </c>
      <c r="AY7">
        <v>4</v>
      </c>
      <c r="AZ7">
        <v>2</v>
      </c>
      <c r="BA7">
        <v>1</v>
      </c>
      <c r="BB7" t="s">
        <v>105</v>
      </c>
    </row>
    <row r="8" spans="1:54" x14ac:dyDescent="0.2">
      <c r="A8" s="46">
        <v>43</v>
      </c>
      <c r="B8" s="47" t="s">
        <v>61</v>
      </c>
      <c r="C8" s="47" t="s">
        <v>61</v>
      </c>
      <c r="D8" s="47" t="s">
        <v>65</v>
      </c>
      <c r="E8" s="47" t="s">
        <v>64</v>
      </c>
      <c r="F8" s="47" t="s">
        <v>64</v>
      </c>
      <c r="G8" s="46">
        <v>1</v>
      </c>
      <c r="H8" s="46">
        <v>1</v>
      </c>
      <c r="I8" s="46">
        <v>1</v>
      </c>
      <c r="J8" s="46">
        <v>6</v>
      </c>
      <c r="K8" s="46">
        <v>3</v>
      </c>
      <c r="L8" s="46">
        <v>4</v>
      </c>
      <c r="M8" s="46">
        <v>1</v>
      </c>
      <c r="N8" s="46">
        <v>2</v>
      </c>
      <c r="O8" s="46">
        <v>1</v>
      </c>
      <c r="P8" s="46">
        <v>2</v>
      </c>
      <c r="Q8" s="46">
        <v>3</v>
      </c>
      <c r="R8" s="46">
        <v>1</v>
      </c>
      <c r="S8" s="46">
        <v>4</v>
      </c>
      <c r="T8" s="46">
        <v>3</v>
      </c>
      <c r="U8" s="46">
        <v>3</v>
      </c>
      <c r="V8" s="46">
        <v>2</v>
      </c>
      <c r="W8" s="46">
        <v>4</v>
      </c>
      <c r="X8" s="46">
        <v>1</v>
      </c>
      <c r="Y8" s="46">
        <v>4</v>
      </c>
      <c r="Z8" s="46">
        <v>0</v>
      </c>
      <c r="AA8" s="46" t="s">
        <v>104</v>
      </c>
      <c r="AB8" s="34">
        <v>28</v>
      </c>
      <c r="AC8" s="33" t="s">
        <v>61</v>
      </c>
      <c r="AD8" s="33" t="s">
        <v>61</v>
      </c>
      <c r="AE8" s="33" t="s">
        <v>65</v>
      </c>
      <c r="AF8" s="33" t="s">
        <v>64</v>
      </c>
      <c r="AG8" s="33" t="s">
        <v>64</v>
      </c>
      <c r="AH8" s="33">
        <v>5</v>
      </c>
      <c r="AI8" s="33">
        <v>5</v>
      </c>
      <c r="AJ8" s="33">
        <v>4</v>
      </c>
      <c r="AK8" s="33">
        <v>4</v>
      </c>
      <c r="AL8" s="33">
        <v>3</v>
      </c>
      <c r="AM8" s="33">
        <v>4</v>
      </c>
      <c r="AN8" s="33">
        <v>5</v>
      </c>
      <c r="AO8" s="45">
        <v>1</v>
      </c>
      <c r="AP8" s="33">
        <v>6</v>
      </c>
      <c r="AQ8" s="33">
        <v>6</v>
      </c>
      <c r="AR8" s="45">
        <v>1</v>
      </c>
      <c r="AS8" s="33">
        <v>5</v>
      </c>
      <c r="AT8" s="33">
        <v>5</v>
      </c>
      <c r="AU8" s="45">
        <v>1</v>
      </c>
      <c r="AV8" s="45">
        <v>1</v>
      </c>
      <c r="AW8" s="45">
        <v>1</v>
      </c>
      <c r="AX8" s="33">
        <v>2</v>
      </c>
      <c r="AY8" s="33">
        <v>5</v>
      </c>
      <c r="AZ8" s="33">
        <v>2</v>
      </c>
      <c r="BA8" s="33">
        <v>0</v>
      </c>
      <c r="BB8" t="s">
        <v>104</v>
      </c>
    </row>
    <row r="9" spans="1:54" x14ac:dyDescent="0.2">
      <c r="A9">
        <v>47</v>
      </c>
      <c r="B9" t="s">
        <v>62</v>
      </c>
      <c r="C9" t="s">
        <v>66</v>
      </c>
      <c r="D9" t="s">
        <v>65</v>
      </c>
      <c r="E9" t="s">
        <v>65</v>
      </c>
      <c r="F9" t="s">
        <v>64</v>
      </c>
      <c r="G9" s="44">
        <v>6</v>
      </c>
      <c r="H9" s="44">
        <v>5</v>
      </c>
      <c r="I9" s="44">
        <v>3</v>
      </c>
      <c r="J9" s="44">
        <v>2</v>
      </c>
      <c r="K9">
        <v>2</v>
      </c>
      <c r="L9">
        <v>3</v>
      </c>
      <c r="M9" s="44">
        <v>1</v>
      </c>
      <c r="N9">
        <v>2</v>
      </c>
      <c r="O9" s="44">
        <v>3</v>
      </c>
      <c r="P9">
        <v>4</v>
      </c>
      <c r="Q9">
        <v>4</v>
      </c>
      <c r="R9" s="44">
        <v>3</v>
      </c>
      <c r="S9">
        <v>2</v>
      </c>
      <c r="T9">
        <v>3</v>
      </c>
      <c r="U9">
        <v>4</v>
      </c>
      <c r="V9">
        <v>3</v>
      </c>
      <c r="W9">
        <v>3</v>
      </c>
      <c r="X9" s="44">
        <v>3</v>
      </c>
      <c r="Y9">
        <v>4</v>
      </c>
      <c r="Z9">
        <v>0</v>
      </c>
      <c r="AA9" t="s">
        <v>105</v>
      </c>
      <c r="AB9" s="32">
        <v>36</v>
      </c>
      <c r="AC9" t="s">
        <v>62</v>
      </c>
      <c r="AD9" t="s">
        <v>66</v>
      </c>
      <c r="AE9" t="s">
        <v>65</v>
      </c>
      <c r="AF9" t="s">
        <v>65</v>
      </c>
      <c r="AG9" t="s">
        <v>64</v>
      </c>
      <c r="AH9">
        <v>6</v>
      </c>
      <c r="AI9">
        <v>5</v>
      </c>
      <c r="AJ9">
        <v>6</v>
      </c>
      <c r="AK9">
        <v>1</v>
      </c>
      <c r="AL9">
        <v>6</v>
      </c>
      <c r="AM9">
        <v>5</v>
      </c>
      <c r="AN9">
        <v>5</v>
      </c>
      <c r="AO9" s="44">
        <v>6</v>
      </c>
      <c r="AP9">
        <v>6</v>
      </c>
      <c r="AQ9">
        <v>6</v>
      </c>
      <c r="AR9" s="44">
        <v>6</v>
      </c>
      <c r="AS9">
        <v>5</v>
      </c>
      <c r="AT9">
        <v>6</v>
      </c>
      <c r="AU9" s="44">
        <v>5</v>
      </c>
      <c r="AV9" s="44">
        <v>6</v>
      </c>
      <c r="AW9" s="44">
        <v>6</v>
      </c>
      <c r="AX9">
        <v>4</v>
      </c>
      <c r="AY9">
        <v>4</v>
      </c>
      <c r="AZ9">
        <v>1</v>
      </c>
      <c r="BA9">
        <v>1</v>
      </c>
      <c r="BB9" t="s">
        <v>105</v>
      </c>
    </row>
    <row r="10" spans="1:54" x14ac:dyDescent="0.2">
      <c r="A10" s="46">
        <v>57</v>
      </c>
      <c r="B10" s="46" t="s">
        <v>66</v>
      </c>
      <c r="C10" s="46" t="s">
        <v>66</v>
      </c>
      <c r="D10" s="46" t="s">
        <v>65</v>
      </c>
      <c r="E10" s="46" t="s">
        <v>65</v>
      </c>
      <c r="F10" s="46" t="s">
        <v>64</v>
      </c>
      <c r="G10" s="46">
        <v>1</v>
      </c>
      <c r="H10" s="46">
        <v>1</v>
      </c>
      <c r="I10" s="46">
        <v>1</v>
      </c>
      <c r="J10" s="46">
        <v>6</v>
      </c>
      <c r="K10" s="46">
        <v>2</v>
      </c>
      <c r="L10" s="46">
        <v>3</v>
      </c>
      <c r="M10" s="46">
        <v>1</v>
      </c>
      <c r="N10" s="46">
        <v>4</v>
      </c>
      <c r="O10" s="46">
        <v>1</v>
      </c>
      <c r="P10" s="46">
        <v>3</v>
      </c>
      <c r="Q10" s="46">
        <v>5</v>
      </c>
      <c r="R10" s="46">
        <v>1</v>
      </c>
      <c r="S10" s="46">
        <v>3</v>
      </c>
      <c r="T10" s="46">
        <v>2</v>
      </c>
      <c r="U10" s="46">
        <v>2</v>
      </c>
      <c r="V10" s="46">
        <v>4</v>
      </c>
      <c r="W10" s="46">
        <v>3</v>
      </c>
      <c r="X10" s="46">
        <v>1</v>
      </c>
      <c r="Y10" s="46">
        <v>2</v>
      </c>
      <c r="Z10" s="46">
        <v>1</v>
      </c>
      <c r="AA10" s="46" t="s">
        <v>104</v>
      </c>
      <c r="AB10" s="32">
        <v>38</v>
      </c>
      <c r="AC10" t="s">
        <v>66</v>
      </c>
      <c r="AD10" t="s">
        <v>66</v>
      </c>
      <c r="AE10" t="s">
        <v>65</v>
      </c>
      <c r="AF10" t="s">
        <v>65</v>
      </c>
      <c r="AG10" t="s">
        <v>64</v>
      </c>
      <c r="AH10">
        <v>5</v>
      </c>
      <c r="AI10">
        <v>4</v>
      </c>
      <c r="AJ10">
        <v>4</v>
      </c>
      <c r="AK10">
        <v>2</v>
      </c>
      <c r="AL10">
        <v>3</v>
      </c>
      <c r="AM10">
        <v>4</v>
      </c>
      <c r="AN10">
        <v>5</v>
      </c>
      <c r="AO10" s="44">
        <v>6</v>
      </c>
      <c r="AP10">
        <v>4</v>
      </c>
      <c r="AQ10">
        <v>6</v>
      </c>
      <c r="AR10" s="44">
        <v>6</v>
      </c>
      <c r="AS10">
        <v>4</v>
      </c>
      <c r="AT10">
        <v>6</v>
      </c>
      <c r="AU10" s="44">
        <v>5</v>
      </c>
      <c r="AV10" s="44">
        <v>4</v>
      </c>
      <c r="AW10" s="44">
        <v>5</v>
      </c>
      <c r="AX10">
        <v>5</v>
      </c>
      <c r="AY10">
        <v>4</v>
      </c>
      <c r="AZ10">
        <v>2</v>
      </c>
      <c r="BA10">
        <v>0</v>
      </c>
      <c r="BB10" t="s">
        <v>105</v>
      </c>
    </row>
    <row r="11" spans="1:54" x14ac:dyDescent="0.2">
      <c r="A11">
        <v>59</v>
      </c>
      <c r="B11" s="33" t="s">
        <v>66</v>
      </c>
      <c r="C11" s="33" t="s">
        <v>68</v>
      </c>
      <c r="D11" s="33" t="s">
        <v>65</v>
      </c>
      <c r="E11" s="33" t="s">
        <v>65</v>
      </c>
      <c r="F11" s="33" t="s">
        <v>65</v>
      </c>
      <c r="G11" s="44">
        <v>5</v>
      </c>
      <c r="H11" s="44">
        <v>3</v>
      </c>
      <c r="I11" s="44">
        <v>4</v>
      </c>
      <c r="J11" s="44">
        <v>4</v>
      </c>
      <c r="K11">
        <v>3</v>
      </c>
      <c r="L11">
        <v>2</v>
      </c>
      <c r="M11" s="44">
        <v>4</v>
      </c>
      <c r="N11">
        <v>6</v>
      </c>
      <c r="O11" s="44">
        <v>3</v>
      </c>
      <c r="P11">
        <v>2</v>
      </c>
      <c r="Q11">
        <v>3</v>
      </c>
      <c r="R11" s="44">
        <v>5</v>
      </c>
      <c r="S11">
        <v>6</v>
      </c>
      <c r="T11">
        <v>4</v>
      </c>
      <c r="U11">
        <v>5</v>
      </c>
      <c r="V11">
        <v>6</v>
      </c>
      <c r="W11">
        <v>3</v>
      </c>
      <c r="X11" s="44">
        <v>4</v>
      </c>
      <c r="Y11">
        <v>2</v>
      </c>
      <c r="Z11">
        <v>0</v>
      </c>
      <c r="AA11" t="s">
        <v>105</v>
      </c>
      <c r="AB11" s="34">
        <v>42</v>
      </c>
      <c r="AC11" s="33" t="s">
        <v>66</v>
      </c>
      <c r="AD11" s="33" t="s">
        <v>68</v>
      </c>
      <c r="AE11" s="33" t="s">
        <v>65</v>
      </c>
      <c r="AF11" s="33" t="s">
        <v>65</v>
      </c>
      <c r="AG11" s="33" t="s">
        <v>65</v>
      </c>
      <c r="AH11" s="33">
        <v>6</v>
      </c>
      <c r="AI11" s="33">
        <v>5</v>
      </c>
      <c r="AJ11" s="33">
        <v>5</v>
      </c>
      <c r="AK11" s="33">
        <v>2</v>
      </c>
      <c r="AL11" s="33">
        <v>6</v>
      </c>
      <c r="AM11" s="33">
        <v>5</v>
      </c>
      <c r="AN11" s="33">
        <v>5</v>
      </c>
      <c r="AO11" s="45">
        <v>1</v>
      </c>
      <c r="AP11" s="33">
        <v>6</v>
      </c>
      <c r="AQ11" s="33">
        <v>6</v>
      </c>
      <c r="AR11" s="45">
        <v>1</v>
      </c>
      <c r="AS11" s="33">
        <v>5</v>
      </c>
      <c r="AT11" s="33">
        <v>6</v>
      </c>
      <c r="AU11" s="45">
        <v>1</v>
      </c>
      <c r="AV11" s="45">
        <v>1</v>
      </c>
      <c r="AW11" s="45">
        <v>1</v>
      </c>
      <c r="AX11" s="33">
        <v>4</v>
      </c>
      <c r="AY11" s="33">
        <v>4</v>
      </c>
      <c r="AZ11" s="33">
        <v>3</v>
      </c>
      <c r="BA11" s="33">
        <v>0</v>
      </c>
      <c r="BB11" t="s">
        <v>104</v>
      </c>
    </row>
    <row r="12" spans="1:54" x14ac:dyDescent="0.2">
      <c r="A12">
        <v>61</v>
      </c>
      <c r="B12" t="s">
        <v>66</v>
      </c>
      <c r="C12" t="s">
        <v>66</v>
      </c>
      <c r="D12" t="s">
        <v>65</v>
      </c>
      <c r="E12" t="s">
        <v>67</v>
      </c>
      <c r="F12" t="s">
        <v>64</v>
      </c>
      <c r="G12" s="44">
        <v>2</v>
      </c>
      <c r="H12" s="44">
        <v>3</v>
      </c>
      <c r="I12" s="44">
        <v>4</v>
      </c>
      <c r="J12" s="44">
        <v>5</v>
      </c>
      <c r="K12">
        <v>1</v>
      </c>
      <c r="L12">
        <v>2</v>
      </c>
      <c r="M12" s="44">
        <v>3</v>
      </c>
      <c r="N12">
        <v>6</v>
      </c>
      <c r="O12" s="44">
        <v>5</v>
      </c>
      <c r="P12">
        <v>3</v>
      </c>
      <c r="Q12">
        <v>1</v>
      </c>
      <c r="R12" s="44">
        <v>3</v>
      </c>
      <c r="S12">
        <v>2</v>
      </c>
      <c r="T12">
        <v>4</v>
      </c>
      <c r="U12">
        <v>5</v>
      </c>
      <c r="V12">
        <v>3</v>
      </c>
      <c r="W12">
        <v>2</v>
      </c>
      <c r="X12" s="44">
        <v>4</v>
      </c>
      <c r="Y12">
        <v>5</v>
      </c>
      <c r="Z12">
        <v>1</v>
      </c>
      <c r="AA12" t="s">
        <v>105</v>
      </c>
      <c r="AB12" s="32">
        <v>47</v>
      </c>
      <c r="AC12" t="s">
        <v>66</v>
      </c>
      <c r="AD12" t="s">
        <v>66</v>
      </c>
      <c r="AE12" t="s">
        <v>65</v>
      </c>
      <c r="AF12" t="s">
        <v>67</v>
      </c>
      <c r="AG12" t="s">
        <v>64</v>
      </c>
      <c r="AH12">
        <v>5</v>
      </c>
      <c r="AI12">
        <v>4</v>
      </c>
      <c r="AJ12">
        <v>6</v>
      </c>
      <c r="AK12">
        <v>2</v>
      </c>
      <c r="AL12">
        <v>5</v>
      </c>
      <c r="AM12">
        <v>4</v>
      </c>
      <c r="AN12">
        <v>4</v>
      </c>
      <c r="AO12" s="44">
        <v>5</v>
      </c>
      <c r="AP12">
        <v>5</v>
      </c>
      <c r="AQ12">
        <v>4</v>
      </c>
      <c r="AR12" s="44">
        <v>4</v>
      </c>
      <c r="AS12">
        <v>4</v>
      </c>
      <c r="AT12">
        <v>6</v>
      </c>
      <c r="AU12" s="44">
        <v>4</v>
      </c>
      <c r="AV12" s="44">
        <v>5</v>
      </c>
      <c r="AW12" s="44">
        <v>5</v>
      </c>
      <c r="AX12">
        <v>2</v>
      </c>
      <c r="AY12">
        <v>4</v>
      </c>
      <c r="AZ12">
        <v>2</v>
      </c>
      <c r="BA12">
        <v>1</v>
      </c>
      <c r="BB12" t="s">
        <v>105</v>
      </c>
    </row>
    <row r="13" spans="1:54" x14ac:dyDescent="0.2">
      <c r="A13">
        <v>65</v>
      </c>
      <c r="B13" t="s">
        <v>69</v>
      </c>
      <c r="C13" t="s">
        <v>69</v>
      </c>
      <c r="D13" t="s">
        <v>65</v>
      </c>
      <c r="E13" t="s">
        <v>70</v>
      </c>
      <c r="F13" t="s">
        <v>71</v>
      </c>
      <c r="G13" s="44">
        <v>4</v>
      </c>
      <c r="H13" s="44">
        <v>2</v>
      </c>
      <c r="I13" s="44">
        <v>3</v>
      </c>
      <c r="J13" s="44">
        <v>2</v>
      </c>
      <c r="K13">
        <v>2</v>
      </c>
      <c r="L13">
        <v>3</v>
      </c>
      <c r="M13" s="44">
        <v>2</v>
      </c>
      <c r="N13">
        <v>3</v>
      </c>
      <c r="O13" s="44">
        <v>5</v>
      </c>
      <c r="P13">
        <v>2</v>
      </c>
      <c r="Q13">
        <v>3</v>
      </c>
      <c r="R13" s="44">
        <v>1</v>
      </c>
      <c r="S13">
        <v>1</v>
      </c>
      <c r="T13">
        <v>3</v>
      </c>
      <c r="U13">
        <v>1</v>
      </c>
      <c r="V13">
        <v>5</v>
      </c>
      <c r="W13">
        <v>3</v>
      </c>
      <c r="X13" s="44">
        <v>2</v>
      </c>
      <c r="Y13">
        <v>4</v>
      </c>
      <c r="Z13">
        <v>1</v>
      </c>
      <c r="AA13" t="s">
        <v>105</v>
      </c>
      <c r="AB13" s="32">
        <v>48</v>
      </c>
      <c r="AC13" t="s">
        <v>69</v>
      </c>
      <c r="AD13" t="s">
        <v>69</v>
      </c>
      <c r="AE13" t="s">
        <v>65</v>
      </c>
      <c r="AF13" t="s">
        <v>70</v>
      </c>
      <c r="AG13" t="s">
        <v>71</v>
      </c>
      <c r="AH13">
        <v>6</v>
      </c>
      <c r="AI13">
        <v>5</v>
      </c>
      <c r="AJ13">
        <v>6</v>
      </c>
      <c r="AK13">
        <v>3</v>
      </c>
      <c r="AL13">
        <v>6</v>
      </c>
      <c r="AM13">
        <v>5</v>
      </c>
      <c r="AN13">
        <v>5</v>
      </c>
      <c r="AO13" s="44">
        <v>6</v>
      </c>
      <c r="AP13">
        <v>6</v>
      </c>
      <c r="AQ13">
        <v>5</v>
      </c>
      <c r="AR13" s="44">
        <v>5</v>
      </c>
      <c r="AS13">
        <v>5</v>
      </c>
      <c r="AT13">
        <v>6</v>
      </c>
      <c r="AU13" s="44">
        <v>5</v>
      </c>
      <c r="AV13" s="44">
        <v>6</v>
      </c>
      <c r="AW13" s="44">
        <v>6</v>
      </c>
      <c r="AX13">
        <v>3</v>
      </c>
      <c r="AY13">
        <v>5</v>
      </c>
      <c r="AZ13">
        <v>3</v>
      </c>
      <c r="BA13">
        <v>1</v>
      </c>
      <c r="BB13" t="s">
        <v>105</v>
      </c>
    </row>
    <row r="14" spans="1:54" x14ac:dyDescent="0.2">
      <c r="A14" s="46">
        <v>68</v>
      </c>
      <c r="B14" s="47" t="s">
        <v>61</v>
      </c>
      <c r="C14" s="47" t="s">
        <v>61</v>
      </c>
      <c r="D14" s="47" t="s">
        <v>65</v>
      </c>
      <c r="E14" s="47" t="s">
        <v>65</v>
      </c>
      <c r="F14" s="47" t="s">
        <v>64</v>
      </c>
      <c r="G14" s="46">
        <v>1</v>
      </c>
      <c r="H14" s="46">
        <v>1</v>
      </c>
      <c r="I14" s="46">
        <v>1</v>
      </c>
      <c r="J14" s="46">
        <v>6</v>
      </c>
      <c r="K14" s="46">
        <v>1</v>
      </c>
      <c r="L14" s="46">
        <v>4</v>
      </c>
      <c r="M14" s="46">
        <v>1</v>
      </c>
      <c r="N14" s="46">
        <v>3</v>
      </c>
      <c r="O14" s="46">
        <v>1</v>
      </c>
      <c r="P14" s="46">
        <v>4</v>
      </c>
      <c r="Q14" s="46">
        <v>4</v>
      </c>
      <c r="R14" s="46">
        <v>1</v>
      </c>
      <c r="S14" s="46">
        <v>4</v>
      </c>
      <c r="T14" s="46">
        <v>2</v>
      </c>
      <c r="U14" s="46">
        <v>3</v>
      </c>
      <c r="V14" s="46">
        <v>3</v>
      </c>
      <c r="W14" s="46">
        <v>2</v>
      </c>
      <c r="X14" s="46">
        <v>1</v>
      </c>
      <c r="Y14" s="46">
        <v>3</v>
      </c>
      <c r="Z14" s="46">
        <v>0</v>
      </c>
      <c r="AA14" s="46" t="s">
        <v>104</v>
      </c>
      <c r="AB14" s="34">
        <v>67</v>
      </c>
      <c r="AC14" s="33" t="s">
        <v>61</v>
      </c>
      <c r="AD14" s="33" t="s">
        <v>61</v>
      </c>
      <c r="AE14" s="33" t="s">
        <v>65</v>
      </c>
      <c r="AF14" s="33" t="s">
        <v>65</v>
      </c>
      <c r="AG14" s="33" t="s">
        <v>64</v>
      </c>
      <c r="AH14" s="33">
        <v>6</v>
      </c>
      <c r="AI14" s="33">
        <v>5</v>
      </c>
      <c r="AJ14" s="33">
        <v>4</v>
      </c>
      <c r="AK14" s="33">
        <v>2</v>
      </c>
      <c r="AL14" s="33">
        <v>6</v>
      </c>
      <c r="AM14" s="33">
        <v>5</v>
      </c>
      <c r="AN14" s="33">
        <v>5</v>
      </c>
      <c r="AO14" s="45">
        <v>1</v>
      </c>
      <c r="AP14" s="33">
        <v>6</v>
      </c>
      <c r="AQ14" s="33">
        <v>6</v>
      </c>
      <c r="AR14" s="45">
        <v>1</v>
      </c>
      <c r="AS14" s="33">
        <v>4</v>
      </c>
      <c r="AT14" s="33">
        <v>5</v>
      </c>
      <c r="AU14" s="45">
        <v>1</v>
      </c>
      <c r="AV14" s="45">
        <v>1</v>
      </c>
      <c r="AW14" s="45">
        <v>1</v>
      </c>
      <c r="AX14" s="33">
        <v>4</v>
      </c>
      <c r="AY14" s="33">
        <v>5</v>
      </c>
      <c r="AZ14" s="33">
        <v>5</v>
      </c>
      <c r="BA14" s="33">
        <v>0</v>
      </c>
      <c r="BB14" t="s">
        <v>104</v>
      </c>
    </row>
    <row r="15" spans="1:54" x14ac:dyDescent="0.2">
      <c r="A15">
        <v>69</v>
      </c>
      <c r="B15" s="33" t="s">
        <v>66</v>
      </c>
      <c r="C15" s="33" t="s">
        <v>68</v>
      </c>
      <c r="D15" s="33" t="s">
        <v>65</v>
      </c>
      <c r="E15" s="33" t="s">
        <v>65</v>
      </c>
      <c r="F15" s="33" t="s">
        <v>64</v>
      </c>
      <c r="G15" s="44">
        <v>3</v>
      </c>
      <c r="H15" s="44">
        <v>3</v>
      </c>
      <c r="I15" s="44">
        <v>5</v>
      </c>
      <c r="J15" s="44">
        <v>4</v>
      </c>
      <c r="K15">
        <v>2</v>
      </c>
      <c r="L15">
        <v>6</v>
      </c>
      <c r="M15" s="44">
        <v>3</v>
      </c>
      <c r="N15">
        <v>2</v>
      </c>
      <c r="O15" s="44">
        <v>4</v>
      </c>
      <c r="P15">
        <v>3</v>
      </c>
      <c r="Q15">
        <v>5</v>
      </c>
      <c r="R15" s="44">
        <v>6</v>
      </c>
      <c r="S15">
        <v>7</v>
      </c>
      <c r="T15">
        <v>4</v>
      </c>
      <c r="U15">
        <v>2</v>
      </c>
      <c r="V15">
        <v>5</v>
      </c>
      <c r="W15">
        <v>2</v>
      </c>
      <c r="X15" s="44">
        <v>4</v>
      </c>
      <c r="Y15">
        <v>3</v>
      </c>
      <c r="Z15">
        <v>0</v>
      </c>
      <c r="AA15" t="s">
        <v>105</v>
      </c>
      <c r="AB15" s="34">
        <v>80</v>
      </c>
      <c r="AC15" s="33" t="s">
        <v>66</v>
      </c>
      <c r="AD15" s="33" t="s">
        <v>68</v>
      </c>
      <c r="AE15" s="33" t="s">
        <v>65</v>
      </c>
      <c r="AF15" s="33" t="s">
        <v>65</v>
      </c>
      <c r="AG15" s="33" t="s">
        <v>64</v>
      </c>
      <c r="AH15" s="33">
        <v>6</v>
      </c>
      <c r="AI15" s="33">
        <v>6</v>
      </c>
      <c r="AJ15" s="33">
        <v>6</v>
      </c>
      <c r="AK15" s="33">
        <v>1</v>
      </c>
      <c r="AL15" s="33">
        <v>5</v>
      </c>
      <c r="AM15" s="33">
        <v>5</v>
      </c>
      <c r="AN15" s="33">
        <v>6</v>
      </c>
      <c r="AO15" s="45">
        <v>1</v>
      </c>
      <c r="AP15" s="33">
        <v>5</v>
      </c>
      <c r="AQ15" s="33">
        <v>6</v>
      </c>
      <c r="AR15" s="45">
        <v>1</v>
      </c>
      <c r="AS15" s="33">
        <v>6</v>
      </c>
      <c r="AT15" s="33">
        <v>6</v>
      </c>
      <c r="AU15" s="45">
        <v>2</v>
      </c>
      <c r="AV15" s="45">
        <v>2</v>
      </c>
      <c r="AW15" s="45">
        <v>1</v>
      </c>
      <c r="AX15" s="33">
        <v>4</v>
      </c>
      <c r="AY15" s="33">
        <v>5</v>
      </c>
      <c r="AZ15" s="33">
        <v>6</v>
      </c>
      <c r="BA15" s="33">
        <v>1</v>
      </c>
      <c r="BB15" t="s">
        <v>104</v>
      </c>
    </row>
    <row r="16" spans="1:54" x14ac:dyDescent="0.2">
      <c r="A16">
        <v>70</v>
      </c>
      <c r="B16" t="s">
        <v>66</v>
      </c>
      <c r="C16" t="s">
        <v>66</v>
      </c>
      <c r="D16" t="s">
        <v>65</v>
      </c>
      <c r="E16" t="s">
        <v>65</v>
      </c>
      <c r="F16" t="s">
        <v>64</v>
      </c>
      <c r="G16" s="44">
        <v>5</v>
      </c>
      <c r="H16" s="44">
        <v>2</v>
      </c>
      <c r="I16" s="44">
        <v>5</v>
      </c>
      <c r="J16" s="44">
        <v>3</v>
      </c>
      <c r="K16">
        <v>4</v>
      </c>
      <c r="L16">
        <v>6</v>
      </c>
      <c r="M16" s="44">
        <v>5</v>
      </c>
      <c r="N16">
        <v>2</v>
      </c>
      <c r="O16" s="44">
        <v>3</v>
      </c>
      <c r="P16">
        <v>4</v>
      </c>
      <c r="Q16">
        <v>2</v>
      </c>
      <c r="R16" s="44">
        <v>3</v>
      </c>
      <c r="S16">
        <v>4</v>
      </c>
      <c r="T16">
        <v>5</v>
      </c>
      <c r="U16">
        <v>2</v>
      </c>
      <c r="V16">
        <v>3</v>
      </c>
      <c r="W16">
        <v>3</v>
      </c>
      <c r="X16" s="44">
        <v>2</v>
      </c>
      <c r="Y16">
        <v>5</v>
      </c>
      <c r="Z16">
        <v>1</v>
      </c>
      <c r="AA16" t="s">
        <v>105</v>
      </c>
      <c r="AB16" s="32">
        <v>81</v>
      </c>
      <c r="AC16" t="s">
        <v>66</v>
      </c>
      <c r="AD16" t="s">
        <v>66</v>
      </c>
      <c r="AE16" t="s">
        <v>65</v>
      </c>
      <c r="AF16" t="s">
        <v>65</v>
      </c>
      <c r="AG16" t="s">
        <v>64</v>
      </c>
      <c r="AH16">
        <v>6</v>
      </c>
      <c r="AI16">
        <v>4</v>
      </c>
      <c r="AJ16">
        <v>6</v>
      </c>
      <c r="AK16">
        <v>2</v>
      </c>
      <c r="AL16">
        <v>5</v>
      </c>
      <c r="AM16">
        <v>5</v>
      </c>
      <c r="AN16">
        <v>6</v>
      </c>
      <c r="AO16" s="44">
        <v>5</v>
      </c>
      <c r="AP16">
        <v>6</v>
      </c>
      <c r="AQ16">
        <v>6</v>
      </c>
      <c r="AR16" s="44">
        <v>6</v>
      </c>
      <c r="AS16">
        <v>5</v>
      </c>
      <c r="AT16">
        <v>6</v>
      </c>
      <c r="AU16" s="44">
        <v>5</v>
      </c>
      <c r="AV16" s="44">
        <v>5</v>
      </c>
      <c r="AW16" s="44">
        <v>6</v>
      </c>
      <c r="AX16">
        <v>5</v>
      </c>
      <c r="AY16">
        <v>5</v>
      </c>
      <c r="AZ16">
        <v>1</v>
      </c>
      <c r="BA16">
        <v>1</v>
      </c>
      <c r="BB16" t="s">
        <v>105</v>
      </c>
    </row>
    <row r="17" spans="1:55" x14ac:dyDescent="0.2">
      <c r="A17">
        <v>72</v>
      </c>
      <c r="B17" t="s">
        <v>69</v>
      </c>
      <c r="C17" t="s">
        <v>69</v>
      </c>
      <c r="D17" t="s">
        <v>65</v>
      </c>
      <c r="E17" t="s">
        <v>65</v>
      </c>
      <c r="F17" t="s">
        <v>71</v>
      </c>
      <c r="G17" s="44">
        <v>6</v>
      </c>
      <c r="H17" s="44">
        <v>3</v>
      </c>
      <c r="I17" s="44">
        <v>4</v>
      </c>
      <c r="J17" s="44">
        <v>2</v>
      </c>
      <c r="K17">
        <v>5</v>
      </c>
      <c r="L17">
        <v>4</v>
      </c>
      <c r="M17" s="44">
        <v>3</v>
      </c>
      <c r="N17">
        <v>2</v>
      </c>
      <c r="O17" s="44">
        <v>6</v>
      </c>
      <c r="P17">
        <v>4</v>
      </c>
      <c r="Q17">
        <v>2</v>
      </c>
      <c r="R17" s="44">
        <v>4</v>
      </c>
      <c r="S17">
        <v>3</v>
      </c>
      <c r="T17">
        <v>2</v>
      </c>
      <c r="U17">
        <v>1</v>
      </c>
      <c r="V17">
        <v>5</v>
      </c>
      <c r="W17">
        <v>4</v>
      </c>
      <c r="X17" s="44">
        <v>3</v>
      </c>
      <c r="Y17">
        <v>6</v>
      </c>
      <c r="Z17">
        <v>0</v>
      </c>
      <c r="AA17" t="s">
        <v>105</v>
      </c>
      <c r="AB17" s="32">
        <v>82</v>
      </c>
      <c r="AC17" t="s">
        <v>69</v>
      </c>
      <c r="AD17" t="s">
        <v>69</v>
      </c>
      <c r="AE17" t="s">
        <v>65</v>
      </c>
      <c r="AF17" t="s">
        <v>65</v>
      </c>
      <c r="AG17" t="s">
        <v>71</v>
      </c>
      <c r="AH17">
        <v>6</v>
      </c>
      <c r="AI17">
        <v>5</v>
      </c>
      <c r="AJ17">
        <v>6</v>
      </c>
      <c r="AK17">
        <v>3</v>
      </c>
      <c r="AL17">
        <v>6</v>
      </c>
      <c r="AM17">
        <v>6</v>
      </c>
      <c r="AN17">
        <v>6</v>
      </c>
      <c r="AO17" s="44">
        <v>6</v>
      </c>
      <c r="AP17">
        <v>6</v>
      </c>
      <c r="AQ17">
        <v>6</v>
      </c>
      <c r="AR17" s="44">
        <v>6</v>
      </c>
      <c r="AS17">
        <v>6</v>
      </c>
      <c r="AT17">
        <v>6</v>
      </c>
      <c r="AU17" s="44">
        <v>6</v>
      </c>
      <c r="AV17" s="44">
        <v>6</v>
      </c>
      <c r="AW17" s="44">
        <v>6</v>
      </c>
      <c r="AX17">
        <v>6</v>
      </c>
      <c r="AY17">
        <v>6</v>
      </c>
      <c r="AZ17">
        <v>2</v>
      </c>
      <c r="BA17">
        <v>1</v>
      </c>
      <c r="BB17" t="s">
        <v>105</v>
      </c>
    </row>
    <row r="18" spans="1:55" x14ac:dyDescent="0.2">
      <c r="A18" s="46">
        <v>75</v>
      </c>
      <c r="B18" s="46" t="s">
        <v>66</v>
      </c>
      <c r="C18" s="46" t="s">
        <v>72</v>
      </c>
      <c r="D18" s="46" t="s">
        <v>65</v>
      </c>
      <c r="E18" s="46" t="s">
        <v>65</v>
      </c>
      <c r="F18" s="46" t="s">
        <v>65</v>
      </c>
      <c r="G18" s="46">
        <v>1</v>
      </c>
      <c r="H18" s="46">
        <v>1</v>
      </c>
      <c r="I18" s="46">
        <v>1</v>
      </c>
      <c r="J18" s="46">
        <v>6</v>
      </c>
      <c r="K18" s="46">
        <v>1</v>
      </c>
      <c r="L18" s="46">
        <v>1</v>
      </c>
      <c r="M18" s="46">
        <v>1</v>
      </c>
      <c r="N18" s="46">
        <v>1</v>
      </c>
      <c r="O18" s="46">
        <v>1</v>
      </c>
      <c r="P18" s="46">
        <v>2</v>
      </c>
      <c r="Q18" s="46">
        <v>3</v>
      </c>
      <c r="R18" s="46">
        <v>1</v>
      </c>
      <c r="S18" s="46">
        <v>2</v>
      </c>
      <c r="T18" s="46">
        <v>4</v>
      </c>
      <c r="U18" s="46">
        <v>4</v>
      </c>
      <c r="V18" s="46">
        <v>4</v>
      </c>
      <c r="W18" s="46">
        <v>3</v>
      </c>
      <c r="X18" s="46">
        <v>1</v>
      </c>
      <c r="Y18" s="46">
        <v>4</v>
      </c>
      <c r="Z18" s="46">
        <v>1</v>
      </c>
      <c r="AA18" s="46" t="s">
        <v>104</v>
      </c>
      <c r="AB18" s="32">
        <v>83</v>
      </c>
      <c r="AC18" t="s">
        <v>66</v>
      </c>
      <c r="AD18" t="s">
        <v>72</v>
      </c>
      <c r="AE18" t="s">
        <v>65</v>
      </c>
      <c r="AF18" t="s">
        <v>65</v>
      </c>
      <c r="AG18" t="s">
        <v>65</v>
      </c>
      <c r="AH18">
        <v>6</v>
      </c>
      <c r="AI18">
        <v>6</v>
      </c>
      <c r="AJ18">
        <v>5</v>
      </c>
      <c r="AK18">
        <v>2</v>
      </c>
      <c r="AL18">
        <v>5</v>
      </c>
      <c r="AM18">
        <v>4</v>
      </c>
      <c r="AN18">
        <v>4</v>
      </c>
      <c r="AO18" s="44">
        <v>5</v>
      </c>
      <c r="AP18">
        <v>5</v>
      </c>
      <c r="AQ18">
        <v>5</v>
      </c>
      <c r="AR18" s="44">
        <v>4</v>
      </c>
      <c r="AS18">
        <v>4</v>
      </c>
      <c r="AT18">
        <v>6</v>
      </c>
      <c r="AU18" s="44">
        <v>4</v>
      </c>
      <c r="AV18" s="44">
        <v>4</v>
      </c>
      <c r="AW18" s="44">
        <v>4</v>
      </c>
      <c r="AX18">
        <v>3</v>
      </c>
      <c r="AY18">
        <v>4</v>
      </c>
      <c r="AZ18">
        <v>2</v>
      </c>
      <c r="BA18">
        <v>0</v>
      </c>
      <c r="BB18" t="s">
        <v>105</v>
      </c>
    </row>
    <row r="19" spans="1:55" x14ac:dyDescent="0.2">
      <c r="A19">
        <v>81</v>
      </c>
      <c r="B19" t="s">
        <v>61</v>
      </c>
      <c r="C19" t="s">
        <v>66</v>
      </c>
      <c r="D19" t="s">
        <v>65</v>
      </c>
      <c r="E19" t="s">
        <v>65</v>
      </c>
      <c r="F19" t="s">
        <v>64</v>
      </c>
      <c r="G19" s="44">
        <v>4</v>
      </c>
      <c r="H19" s="44">
        <v>5</v>
      </c>
      <c r="I19" s="44">
        <v>2</v>
      </c>
      <c r="J19" s="44">
        <v>1</v>
      </c>
      <c r="K19">
        <v>3</v>
      </c>
      <c r="L19">
        <v>4</v>
      </c>
      <c r="M19" s="44">
        <v>5</v>
      </c>
      <c r="N19">
        <v>6</v>
      </c>
      <c r="O19" s="44">
        <v>3</v>
      </c>
      <c r="P19">
        <v>2</v>
      </c>
      <c r="Q19">
        <v>1</v>
      </c>
      <c r="R19" s="44">
        <v>5</v>
      </c>
      <c r="S19">
        <v>6</v>
      </c>
      <c r="T19">
        <v>1</v>
      </c>
      <c r="U19">
        <v>2</v>
      </c>
      <c r="V19">
        <v>4</v>
      </c>
      <c r="W19">
        <v>3</v>
      </c>
      <c r="X19" s="44">
        <v>5</v>
      </c>
      <c r="Y19">
        <v>6</v>
      </c>
      <c r="Z19">
        <v>1</v>
      </c>
      <c r="AA19" t="s">
        <v>105</v>
      </c>
      <c r="AB19" s="32">
        <v>85</v>
      </c>
      <c r="AC19" t="s">
        <v>61</v>
      </c>
      <c r="AD19" t="s">
        <v>66</v>
      </c>
      <c r="AE19" t="s">
        <v>65</v>
      </c>
      <c r="AF19" t="s">
        <v>65</v>
      </c>
      <c r="AG19" t="s">
        <v>64</v>
      </c>
      <c r="AH19">
        <v>5</v>
      </c>
      <c r="AI19">
        <v>4</v>
      </c>
      <c r="AJ19">
        <v>5</v>
      </c>
      <c r="AK19">
        <v>4</v>
      </c>
      <c r="AL19">
        <v>4</v>
      </c>
      <c r="AM19">
        <v>4</v>
      </c>
      <c r="AN19">
        <v>5</v>
      </c>
      <c r="AO19" s="44">
        <v>5</v>
      </c>
      <c r="AP19">
        <v>4</v>
      </c>
      <c r="AQ19">
        <v>6</v>
      </c>
      <c r="AR19" s="44">
        <v>4</v>
      </c>
      <c r="AS19">
        <v>4</v>
      </c>
      <c r="AT19">
        <v>5</v>
      </c>
      <c r="AU19" s="44">
        <v>3</v>
      </c>
      <c r="AV19" s="44">
        <v>3</v>
      </c>
      <c r="AW19" s="44">
        <v>4</v>
      </c>
      <c r="AX19">
        <v>3</v>
      </c>
      <c r="AY19">
        <v>4</v>
      </c>
      <c r="AZ19">
        <v>2</v>
      </c>
      <c r="BA19">
        <v>0</v>
      </c>
      <c r="BB19" t="s">
        <v>105</v>
      </c>
    </row>
    <row r="20" spans="1:55" x14ac:dyDescent="0.2">
      <c r="A20" s="46">
        <v>93</v>
      </c>
      <c r="B20" s="47" t="s">
        <v>66</v>
      </c>
      <c r="C20" s="47" t="s">
        <v>68</v>
      </c>
      <c r="D20" s="47" t="s">
        <v>65</v>
      </c>
      <c r="E20" s="47" t="s">
        <v>65</v>
      </c>
      <c r="F20" s="47" t="s">
        <v>64</v>
      </c>
      <c r="G20" s="46">
        <v>1</v>
      </c>
      <c r="H20" s="46">
        <v>1</v>
      </c>
      <c r="I20" s="46">
        <v>1</v>
      </c>
      <c r="J20" s="46">
        <v>6</v>
      </c>
      <c r="K20" s="46">
        <v>1</v>
      </c>
      <c r="L20" s="46">
        <v>1</v>
      </c>
      <c r="M20" s="46">
        <v>1</v>
      </c>
      <c r="N20" s="46">
        <v>1</v>
      </c>
      <c r="O20" s="46">
        <v>1</v>
      </c>
      <c r="P20" s="46">
        <v>3</v>
      </c>
      <c r="Q20" s="46">
        <v>2</v>
      </c>
      <c r="R20" s="46">
        <v>1</v>
      </c>
      <c r="S20" s="46">
        <v>1</v>
      </c>
      <c r="T20" s="46">
        <v>3</v>
      </c>
      <c r="U20" s="46">
        <v>1</v>
      </c>
      <c r="V20" s="46">
        <v>2</v>
      </c>
      <c r="W20" s="46">
        <v>1</v>
      </c>
      <c r="X20" s="46">
        <v>1</v>
      </c>
      <c r="Y20" s="46">
        <v>3</v>
      </c>
      <c r="Z20" s="46">
        <v>0</v>
      </c>
      <c r="AA20" s="46" t="s">
        <v>104</v>
      </c>
      <c r="AB20" s="34">
        <v>88</v>
      </c>
      <c r="AC20" s="33" t="s">
        <v>66</v>
      </c>
      <c r="AD20" s="33" t="s">
        <v>68</v>
      </c>
      <c r="AE20" s="33" t="s">
        <v>65</v>
      </c>
      <c r="AF20" s="33" t="s">
        <v>65</v>
      </c>
      <c r="AG20" s="33" t="s">
        <v>64</v>
      </c>
      <c r="AH20" s="33">
        <v>6</v>
      </c>
      <c r="AI20" s="33">
        <v>6</v>
      </c>
      <c r="AJ20" s="33">
        <v>6</v>
      </c>
      <c r="AK20" s="33">
        <v>1</v>
      </c>
      <c r="AL20" s="33">
        <v>6</v>
      </c>
      <c r="AM20" s="33">
        <v>6</v>
      </c>
      <c r="AN20" s="33">
        <v>6</v>
      </c>
      <c r="AO20" s="45">
        <v>1</v>
      </c>
      <c r="AP20" s="33">
        <v>6</v>
      </c>
      <c r="AQ20" s="33">
        <v>6</v>
      </c>
      <c r="AR20" s="45">
        <v>1</v>
      </c>
      <c r="AS20" s="33">
        <v>6</v>
      </c>
      <c r="AT20" s="33">
        <v>6</v>
      </c>
      <c r="AU20" s="45">
        <v>1</v>
      </c>
      <c r="AV20" s="45">
        <v>1</v>
      </c>
      <c r="AW20" s="45">
        <v>1</v>
      </c>
      <c r="AX20" s="33">
        <v>6</v>
      </c>
      <c r="AY20" s="33">
        <v>5</v>
      </c>
      <c r="AZ20" s="33">
        <v>1</v>
      </c>
      <c r="BA20" s="33">
        <v>0</v>
      </c>
      <c r="BB20" t="s">
        <v>104</v>
      </c>
    </row>
    <row r="21" spans="1:55" x14ac:dyDescent="0.2">
      <c r="A21">
        <v>101</v>
      </c>
      <c r="B21" t="s">
        <v>66</v>
      </c>
      <c r="C21" t="s">
        <v>68</v>
      </c>
      <c r="D21" t="s">
        <v>65</v>
      </c>
      <c r="E21" t="s">
        <v>63</v>
      </c>
      <c r="F21" t="s">
        <v>65</v>
      </c>
      <c r="G21" s="44">
        <v>2</v>
      </c>
      <c r="H21" s="44">
        <v>3</v>
      </c>
      <c r="I21" s="44">
        <v>4</v>
      </c>
      <c r="J21" s="44">
        <v>5</v>
      </c>
      <c r="K21">
        <v>5</v>
      </c>
      <c r="L21">
        <v>6</v>
      </c>
      <c r="M21" s="44">
        <v>4</v>
      </c>
      <c r="N21">
        <v>3</v>
      </c>
      <c r="O21" s="44">
        <v>4</v>
      </c>
      <c r="P21">
        <v>2</v>
      </c>
      <c r="Q21">
        <v>3</v>
      </c>
      <c r="R21" s="44">
        <v>4</v>
      </c>
      <c r="S21">
        <v>5</v>
      </c>
      <c r="T21">
        <v>2</v>
      </c>
      <c r="U21">
        <v>4</v>
      </c>
      <c r="V21">
        <v>3</v>
      </c>
      <c r="W21">
        <v>6</v>
      </c>
      <c r="X21" s="44">
        <v>3</v>
      </c>
      <c r="Y21">
        <v>2</v>
      </c>
      <c r="Z21">
        <v>0</v>
      </c>
      <c r="AA21" t="s">
        <v>105</v>
      </c>
      <c r="AB21" s="32">
        <v>89</v>
      </c>
      <c r="AC21" t="s">
        <v>66</v>
      </c>
      <c r="AD21" t="s">
        <v>68</v>
      </c>
      <c r="AE21" t="s">
        <v>65</v>
      </c>
      <c r="AF21" t="s">
        <v>63</v>
      </c>
      <c r="AG21" t="s">
        <v>65</v>
      </c>
      <c r="AH21">
        <v>6</v>
      </c>
      <c r="AI21">
        <v>6</v>
      </c>
      <c r="AJ21">
        <v>4</v>
      </c>
      <c r="AK21">
        <v>2</v>
      </c>
      <c r="AL21">
        <v>5</v>
      </c>
      <c r="AM21">
        <v>4</v>
      </c>
      <c r="AN21">
        <v>6</v>
      </c>
      <c r="AO21" s="44">
        <v>4</v>
      </c>
      <c r="AP21">
        <v>6</v>
      </c>
      <c r="AQ21">
        <v>6</v>
      </c>
      <c r="AR21" s="44">
        <v>5</v>
      </c>
      <c r="AS21">
        <v>5</v>
      </c>
      <c r="AT21">
        <v>6</v>
      </c>
      <c r="AU21" s="44">
        <v>4</v>
      </c>
      <c r="AV21" s="44">
        <v>4</v>
      </c>
      <c r="AW21" s="44">
        <v>4</v>
      </c>
      <c r="AX21">
        <v>3</v>
      </c>
      <c r="AY21">
        <v>4</v>
      </c>
      <c r="AZ21">
        <v>2</v>
      </c>
      <c r="BA21">
        <v>1</v>
      </c>
      <c r="BB21" t="s">
        <v>105</v>
      </c>
    </row>
    <row r="22" spans="1:55" x14ac:dyDescent="0.2">
      <c r="A22">
        <v>110</v>
      </c>
      <c r="B22" t="s">
        <v>69</v>
      </c>
      <c r="C22" t="s">
        <v>68</v>
      </c>
      <c r="D22" t="s">
        <v>65</v>
      </c>
      <c r="E22" t="s">
        <v>65</v>
      </c>
      <c r="F22" t="s">
        <v>65</v>
      </c>
      <c r="G22" s="44">
        <v>2</v>
      </c>
      <c r="H22" s="44">
        <v>2</v>
      </c>
      <c r="I22" s="44">
        <v>3</v>
      </c>
      <c r="J22" s="44">
        <v>2</v>
      </c>
      <c r="K22">
        <v>3</v>
      </c>
      <c r="L22">
        <v>2</v>
      </c>
      <c r="M22" s="44">
        <v>3</v>
      </c>
      <c r="N22">
        <v>4</v>
      </c>
      <c r="O22" s="44">
        <v>6</v>
      </c>
      <c r="P22">
        <v>2</v>
      </c>
      <c r="Q22">
        <v>3</v>
      </c>
      <c r="R22" s="44">
        <v>5</v>
      </c>
      <c r="S22">
        <v>2</v>
      </c>
      <c r="T22">
        <v>3</v>
      </c>
      <c r="U22">
        <v>4</v>
      </c>
      <c r="V22">
        <v>5</v>
      </c>
      <c r="W22">
        <v>2</v>
      </c>
      <c r="X22" s="44">
        <v>4</v>
      </c>
      <c r="Y22">
        <v>6</v>
      </c>
      <c r="Z22">
        <v>1</v>
      </c>
      <c r="AA22" t="s">
        <v>105</v>
      </c>
      <c r="AB22" s="32">
        <v>90</v>
      </c>
      <c r="AC22" t="s">
        <v>69</v>
      </c>
      <c r="AD22" t="s">
        <v>68</v>
      </c>
      <c r="AE22" t="s">
        <v>65</v>
      </c>
      <c r="AF22" t="s">
        <v>65</v>
      </c>
      <c r="AG22" t="s">
        <v>65</v>
      </c>
      <c r="AH22">
        <v>6</v>
      </c>
      <c r="AI22">
        <v>6</v>
      </c>
      <c r="AJ22">
        <v>5</v>
      </c>
      <c r="AK22">
        <v>3</v>
      </c>
      <c r="AL22">
        <v>6</v>
      </c>
      <c r="AM22">
        <v>5</v>
      </c>
      <c r="AN22">
        <v>6</v>
      </c>
      <c r="AO22" s="44">
        <v>5</v>
      </c>
      <c r="AP22">
        <v>6</v>
      </c>
      <c r="AQ22">
        <v>6</v>
      </c>
      <c r="AR22" s="44">
        <v>6</v>
      </c>
      <c r="AS22">
        <v>6</v>
      </c>
      <c r="AT22">
        <v>6</v>
      </c>
      <c r="AU22" s="44">
        <v>5</v>
      </c>
      <c r="AV22" s="44">
        <v>5</v>
      </c>
      <c r="AW22" s="44">
        <v>5</v>
      </c>
      <c r="AX22">
        <v>4</v>
      </c>
      <c r="AY22">
        <v>5</v>
      </c>
      <c r="AZ22">
        <v>3</v>
      </c>
      <c r="BA22">
        <v>1</v>
      </c>
      <c r="BB22" t="s">
        <v>105</v>
      </c>
    </row>
    <row r="23" spans="1:55" x14ac:dyDescent="0.2">
      <c r="A23" s="46">
        <v>119</v>
      </c>
      <c r="B23" s="46" t="s">
        <v>66</v>
      </c>
      <c r="C23" s="46" t="s">
        <v>66</v>
      </c>
      <c r="D23" s="46" t="s">
        <v>65</v>
      </c>
      <c r="E23" s="46" t="s">
        <v>65</v>
      </c>
      <c r="F23" s="46" t="s">
        <v>64</v>
      </c>
      <c r="G23" s="46">
        <v>1</v>
      </c>
      <c r="H23" s="46">
        <v>1</v>
      </c>
      <c r="I23" s="46">
        <v>1</v>
      </c>
      <c r="J23" s="46">
        <v>6</v>
      </c>
      <c r="K23" s="46">
        <v>5</v>
      </c>
      <c r="L23" s="46">
        <v>5</v>
      </c>
      <c r="M23" s="46">
        <v>1</v>
      </c>
      <c r="N23" s="46">
        <v>2</v>
      </c>
      <c r="O23" s="46">
        <v>1</v>
      </c>
      <c r="P23" s="46">
        <v>5</v>
      </c>
      <c r="Q23" s="46">
        <v>2</v>
      </c>
      <c r="R23" s="46">
        <v>1</v>
      </c>
      <c r="S23" s="46">
        <v>4</v>
      </c>
      <c r="T23" s="46">
        <v>5</v>
      </c>
      <c r="U23" s="46">
        <v>4</v>
      </c>
      <c r="V23" s="46">
        <v>3</v>
      </c>
      <c r="W23" s="46">
        <v>3</v>
      </c>
      <c r="X23" s="46">
        <v>1</v>
      </c>
      <c r="Y23" s="46">
        <v>4</v>
      </c>
      <c r="Z23" s="46">
        <v>0</v>
      </c>
      <c r="AA23" s="46" t="s">
        <v>104</v>
      </c>
      <c r="AB23" s="32">
        <v>92</v>
      </c>
      <c r="AC23" t="s">
        <v>66</v>
      </c>
      <c r="AD23" t="s">
        <v>66</v>
      </c>
      <c r="AE23" t="s">
        <v>65</v>
      </c>
      <c r="AF23" t="s">
        <v>65</v>
      </c>
      <c r="AG23" t="s">
        <v>64</v>
      </c>
      <c r="AH23">
        <v>6</v>
      </c>
      <c r="AI23">
        <v>6</v>
      </c>
      <c r="AJ23">
        <v>6</v>
      </c>
      <c r="AK23">
        <v>2</v>
      </c>
      <c r="AL23">
        <v>5</v>
      </c>
      <c r="AM23">
        <v>5</v>
      </c>
      <c r="AN23">
        <v>5</v>
      </c>
      <c r="AO23" s="44">
        <v>6</v>
      </c>
      <c r="AP23">
        <v>6</v>
      </c>
      <c r="AQ23">
        <v>6</v>
      </c>
      <c r="AR23" s="44">
        <v>6</v>
      </c>
      <c r="AS23">
        <v>5</v>
      </c>
      <c r="AT23">
        <v>6</v>
      </c>
      <c r="AU23" s="44">
        <v>6</v>
      </c>
      <c r="AV23" s="44">
        <v>6</v>
      </c>
      <c r="AW23" s="44">
        <v>6</v>
      </c>
      <c r="AX23">
        <v>4</v>
      </c>
      <c r="AY23">
        <v>5</v>
      </c>
      <c r="AZ23">
        <v>1</v>
      </c>
      <c r="BA23">
        <v>0</v>
      </c>
      <c r="BB23" t="s">
        <v>105</v>
      </c>
    </row>
    <row r="24" spans="1:55" x14ac:dyDescent="0.2">
      <c r="A24">
        <v>123</v>
      </c>
      <c r="B24" s="33" t="s">
        <v>66</v>
      </c>
      <c r="C24" s="33" t="s">
        <v>66</v>
      </c>
      <c r="D24" s="33" t="s">
        <v>65</v>
      </c>
      <c r="E24" s="33" t="s">
        <v>64</v>
      </c>
      <c r="F24" s="33" t="s">
        <v>67</v>
      </c>
      <c r="G24" s="44">
        <v>3</v>
      </c>
      <c r="H24" s="44">
        <v>2</v>
      </c>
      <c r="I24" s="44">
        <v>3</v>
      </c>
      <c r="J24" s="44">
        <v>4</v>
      </c>
      <c r="K24">
        <v>2</v>
      </c>
      <c r="L24">
        <v>3</v>
      </c>
      <c r="M24" s="44">
        <v>5</v>
      </c>
      <c r="N24">
        <v>3</v>
      </c>
      <c r="O24" s="44">
        <v>2</v>
      </c>
      <c r="P24">
        <v>5</v>
      </c>
      <c r="Q24">
        <v>3</v>
      </c>
      <c r="R24" s="44">
        <v>2</v>
      </c>
      <c r="S24">
        <v>4</v>
      </c>
      <c r="T24">
        <v>3</v>
      </c>
      <c r="U24">
        <v>2</v>
      </c>
      <c r="V24">
        <v>5</v>
      </c>
      <c r="W24">
        <v>4</v>
      </c>
      <c r="X24" s="44">
        <v>4</v>
      </c>
      <c r="Y24">
        <v>3</v>
      </c>
      <c r="Z24">
        <v>1</v>
      </c>
      <c r="AA24" t="s">
        <v>105</v>
      </c>
      <c r="AB24" s="34">
        <v>93</v>
      </c>
      <c r="AC24" s="33" t="s">
        <v>66</v>
      </c>
      <c r="AD24" s="33" t="s">
        <v>66</v>
      </c>
      <c r="AE24" s="33" t="s">
        <v>65</v>
      </c>
      <c r="AF24" s="33" t="s">
        <v>64</v>
      </c>
      <c r="AG24" s="33" t="s">
        <v>67</v>
      </c>
      <c r="AH24" s="33">
        <v>6</v>
      </c>
      <c r="AI24" s="33">
        <v>4</v>
      </c>
      <c r="AJ24" s="33">
        <v>5</v>
      </c>
      <c r="AK24" s="33">
        <v>4</v>
      </c>
      <c r="AL24" s="33">
        <v>4</v>
      </c>
      <c r="AM24" s="33">
        <v>4</v>
      </c>
      <c r="AN24" s="33">
        <v>5</v>
      </c>
      <c r="AO24" s="45">
        <v>1</v>
      </c>
      <c r="AP24" s="33">
        <v>5</v>
      </c>
      <c r="AQ24" s="33">
        <v>5</v>
      </c>
      <c r="AR24" s="45">
        <v>2</v>
      </c>
      <c r="AS24" s="33">
        <v>4</v>
      </c>
      <c r="AT24" s="33">
        <v>6</v>
      </c>
      <c r="AU24" s="45">
        <v>1</v>
      </c>
      <c r="AV24" s="45">
        <v>1</v>
      </c>
      <c r="AW24" s="45">
        <v>1</v>
      </c>
      <c r="AX24" s="33">
        <v>4</v>
      </c>
      <c r="AY24" s="33">
        <v>4</v>
      </c>
      <c r="AZ24" s="33">
        <v>2</v>
      </c>
      <c r="BA24" s="33">
        <v>0</v>
      </c>
      <c r="BB24" t="s">
        <v>104</v>
      </c>
    </row>
    <row r="25" spans="1:55" x14ac:dyDescent="0.2">
      <c r="A25">
        <v>124</v>
      </c>
      <c r="B25" t="s">
        <v>61</v>
      </c>
      <c r="C25" t="s">
        <v>68</v>
      </c>
      <c r="D25" t="s">
        <v>65</v>
      </c>
      <c r="E25" t="s">
        <v>65</v>
      </c>
      <c r="F25" t="s">
        <v>64</v>
      </c>
      <c r="G25" s="44">
        <v>5</v>
      </c>
      <c r="H25" s="44">
        <v>2</v>
      </c>
      <c r="I25" s="44">
        <v>3</v>
      </c>
      <c r="J25" s="44">
        <v>4</v>
      </c>
      <c r="K25">
        <v>5</v>
      </c>
      <c r="L25">
        <v>2</v>
      </c>
      <c r="M25" s="44">
        <v>3</v>
      </c>
      <c r="N25">
        <v>4</v>
      </c>
      <c r="O25" s="44">
        <v>2</v>
      </c>
      <c r="P25">
        <v>3</v>
      </c>
      <c r="Q25">
        <v>5</v>
      </c>
      <c r="R25" s="44">
        <v>3</v>
      </c>
      <c r="S25">
        <v>4</v>
      </c>
      <c r="T25">
        <v>1</v>
      </c>
      <c r="U25">
        <v>3</v>
      </c>
      <c r="V25">
        <v>4</v>
      </c>
      <c r="W25">
        <v>2</v>
      </c>
      <c r="X25" s="44">
        <v>3</v>
      </c>
      <c r="Y25">
        <v>4</v>
      </c>
      <c r="Z25">
        <v>0</v>
      </c>
      <c r="AA25" t="s">
        <v>105</v>
      </c>
      <c r="AB25" s="32">
        <v>94</v>
      </c>
      <c r="AC25" t="s">
        <v>61</v>
      </c>
      <c r="AD25" t="s">
        <v>68</v>
      </c>
      <c r="AE25" t="s">
        <v>65</v>
      </c>
      <c r="AF25" t="s">
        <v>65</v>
      </c>
      <c r="AG25" t="s">
        <v>64</v>
      </c>
      <c r="AH25">
        <v>6</v>
      </c>
      <c r="AI25">
        <v>6</v>
      </c>
      <c r="AJ25">
        <v>6</v>
      </c>
      <c r="AK25">
        <v>2</v>
      </c>
      <c r="AL25">
        <v>6</v>
      </c>
      <c r="AM25">
        <v>5</v>
      </c>
      <c r="AN25">
        <v>6</v>
      </c>
      <c r="AO25" s="44">
        <v>6</v>
      </c>
      <c r="AP25">
        <v>6</v>
      </c>
      <c r="AQ25">
        <v>6</v>
      </c>
      <c r="AR25" s="44">
        <v>6</v>
      </c>
      <c r="AS25">
        <v>6</v>
      </c>
      <c r="AT25">
        <v>6</v>
      </c>
      <c r="AU25" s="44">
        <v>6</v>
      </c>
      <c r="AV25" s="44">
        <v>6</v>
      </c>
      <c r="AW25" s="44">
        <v>6</v>
      </c>
      <c r="AX25">
        <v>5</v>
      </c>
      <c r="AY25">
        <v>4</v>
      </c>
      <c r="AZ25">
        <v>1</v>
      </c>
      <c r="BA25">
        <v>0</v>
      </c>
      <c r="BB25" t="s">
        <v>105</v>
      </c>
    </row>
    <row r="26" spans="1:55" x14ac:dyDescent="0.2">
      <c r="A26">
        <v>130</v>
      </c>
      <c r="B26" t="s">
        <v>62</v>
      </c>
      <c r="C26" t="s">
        <v>62</v>
      </c>
      <c r="D26" t="s">
        <v>63</v>
      </c>
      <c r="E26" t="s">
        <v>67</v>
      </c>
      <c r="F26" t="s">
        <v>64</v>
      </c>
      <c r="G26" s="44">
        <v>6</v>
      </c>
      <c r="H26" s="44">
        <v>3</v>
      </c>
      <c r="I26" s="44">
        <v>2</v>
      </c>
      <c r="J26" s="44">
        <v>5</v>
      </c>
      <c r="K26">
        <v>4</v>
      </c>
      <c r="L26">
        <v>5</v>
      </c>
      <c r="M26" s="44">
        <v>1</v>
      </c>
      <c r="N26">
        <v>6</v>
      </c>
      <c r="O26" s="44">
        <v>3</v>
      </c>
      <c r="P26">
        <v>4</v>
      </c>
      <c r="Q26">
        <v>6</v>
      </c>
      <c r="R26" s="44">
        <v>2</v>
      </c>
      <c r="S26">
        <v>4</v>
      </c>
      <c r="T26">
        <v>4</v>
      </c>
      <c r="U26">
        <v>6</v>
      </c>
      <c r="V26">
        <v>3</v>
      </c>
      <c r="W26">
        <v>2</v>
      </c>
      <c r="X26" s="44">
        <v>5</v>
      </c>
      <c r="Y26">
        <v>6</v>
      </c>
      <c r="Z26">
        <v>1</v>
      </c>
      <c r="AA26" t="s">
        <v>105</v>
      </c>
      <c r="AB26" s="32">
        <v>96</v>
      </c>
      <c r="AC26" t="s">
        <v>62</v>
      </c>
      <c r="AD26" t="s">
        <v>62</v>
      </c>
      <c r="AE26" t="s">
        <v>63</v>
      </c>
      <c r="AF26" t="s">
        <v>67</v>
      </c>
      <c r="AG26" t="s">
        <v>64</v>
      </c>
      <c r="AH26">
        <v>6</v>
      </c>
      <c r="AI26">
        <v>5</v>
      </c>
      <c r="AJ26">
        <v>5</v>
      </c>
      <c r="AK26">
        <v>2</v>
      </c>
      <c r="AL26">
        <v>5</v>
      </c>
      <c r="AM26">
        <v>5</v>
      </c>
      <c r="AN26">
        <v>5</v>
      </c>
      <c r="AO26" s="44">
        <v>5</v>
      </c>
      <c r="AP26">
        <v>5</v>
      </c>
      <c r="AQ26">
        <v>5</v>
      </c>
      <c r="AR26" s="44">
        <v>6</v>
      </c>
      <c r="AS26">
        <v>5</v>
      </c>
      <c r="AT26">
        <v>5</v>
      </c>
      <c r="AU26" s="44">
        <v>5</v>
      </c>
      <c r="AV26" s="44">
        <v>5</v>
      </c>
      <c r="AW26" s="44">
        <v>6</v>
      </c>
      <c r="AX26">
        <v>5</v>
      </c>
      <c r="AY26">
        <v>5</v>
      </c>
      <c r="AZ26">
        <v>1</v>
      </c>
      <c r="BA26">
        <v>1</v>
      </c>
      <c r="BB26" t="s">
        <v>105</v>
      </c>
    </row>
    <row r="27" spans="1:55" x14ac:dyDescent="0.2">
      <c r="A27" s="46">
        <v>132</v>
      </c>
      <c r="B27" s="47" t="s">
        <v>66</v>
      </c>
      <c r="C27" s="47" t="s">
        <v>66</v>
      </c>
      <c r="D27" s="47" t="s">
        <v>65</v>
      </c>
      <c r="E27" s="47" t="s">
        <v>64</v>
      </c>
      <c r="F27" s="47" t="s">
        <v>65</v>
      </c>
      <c r="G27" s="46">
        <v>1</v>
      </c>
      <c r="H27" s="46">
        <v>1</v>
      </c>
      <c r="I27" s="46">
        <v>1</v>
      </c>
      <c r="J27" s="46">
        <v>6</v>
      </c>
      <c r="K27" s="46">
        <v>6</v>
      </c>
      <c r="L27" s="46">
        <v>5</v>
      </c>
      <c r="M27" s="46">
        <v>1</v>
      </c>
      <c r="N27" s="46">
        <v>5</v>
      </c>
      <c r="O27" s="46">
        <v>1</v>
      </c>
      <c r="P27" s="46">
        <v>2</v>
      </c>
      <c r="Q27" s="46">
        <v>3</v>
      </c>
      <c r="R27" s="46">
        <v>1</v>
      </c>
      <c r="S27" s="46">
        <v>5</v>
      </c>
      <c r="T27" s="46">
        <v>5</v>
      </c>
      <c r="U27" s="46">
        <v>4</v>
      </c>
      <c r="V27" s="46">
        <v>5</v>
      </c>
      <c r="W27" s="46">
        <v>5</v>
      </c>
      <c r="X27" s="46">
        <v>1</v>
      </c>
      <c r="Y27" s="46">
        <v>5</v>
      </c>
      <c r="Z27" s="46">
        <v>1</v>
      </c>
      <c r="AA27" s="46" t="s">
        <v>104</v>
      </c>
      <c r="AB27" s="34">
        <v>100</v>
      </c>
      <c r="AC27" s="33" t="s">
        <v>66</v>
      </c>
      <c r="AD27" s="33" t="s">
        <v>66</v>
      </c>
      <c r="AE27" s="33" t="s">
        <v>65</v>
      </c>
      <c r="AF27" s="33" t="s">
        <v>64</v>
      </c>
      <c r="AG27" s="33" t="s">
        <v>65</v>
      </c>
      <c r="AH27" s="33">
        <v>6</v>
      </c>
      <c r="AI27" s="33">
        <v>6</v>
      </c>
      <c r="AJ27" s="33">
        <v>6</v>
      </c>
      <c r="AK27" s="33">
        <v>1</v>
      </c>
      <c r="AL27" s="33">
        <v>6</v>
      </c>
      <c r="AM27" s="33">
        <v>5</v>
      </c>
      <c r="AN27" s="33">
        <v>6</v>
      </c>
      <c r="AO27" s="45">
        <v>1</v>
      </c>
      <c r="AP27" s="33">
        <v>6</v>
      </c>
      <c r="AQ27" s="33">
        <v>6</v>
      </c>
      <c r="AR27" s="45">
        <v>2</v>
      </c>
      <c r="AS27" s="33">
        <v>6</v>
      </c>
      <c r="AT27" s="33">
        <v>6</v>
      </c>
      <c r="AU27" s="45">
        <v>1</v>
      </c>
      <c r="AV27" s="45">
        <v>1</v>
      </c>
      <c r="AW27" s="45">
        <v>1</v>
      </c>
      <c r="AX27" s="33">
        <v>5</v>
      </c>
      <c r="AY27" s="33">
        <v>5</v>
      </c>
      <c r="AZ27" s="33">
        <v>1</v>
      </c>
      <c r="BA27" s="33">
        <v>0</v>
      </c>
      <c r="BB27" t="s">
        <v>104</v>
      </c>
    </row>
    <row r="28" spans="1:55" x14ac:dyDescent="0.2">
      <c r="A28">
        <v>133</v>
      </c>
      <c r="B28" s="33" t="s">
        <v>66</v>
      </c>
      <c r="C28" s="33" t="s">
        <v>66</v>
      </c>
      <c r="D28" s="33" t="s">
        <v>65</v>
      </c>
      <c r="E28" s="33" t="s">
        <v>64</v>
      </c>
      <c r="F28" s="33" t="s">
        <v>64</v>
      </c>
      <c r="G28" s="44">
        <v>4</v>
      </c>
      <c r="H28" s="44">
        <v>3</v>
      </c>
      <c r="I28" s="44">
        <v>4</v>
      </c>
      <c r="J28" s="44">
        <v>6</v>
      </c>
      <c r="K28">
        <v>1</v>
      </c>
      <c r="L28">
        <v>2</v>
      </c>
      <c r="M28" s="44">
        <v>4</v>
      </c>
      <c r="N28">
        <v>5</v>
      </c>
      <c r="O28" s="44">
        <v>2</v>
      </c>
      <c r="P28">
        <v>3</v>
      </c>
      <c r="Q28">
        <v>4</v>
      </c>
      <c r="R28" s="44">
        <v>6</v>
      </c>
      <c r="S28">
        <v>2</v>
      </c>
      <c r="T28">
        <v>3</v>
      </c>
      <c r="U28">
        <v>4</v>
      </c>
      <c r="V28">
        <v>2</v>
      </c>
      <c r="W28">
        <v>4</v>
      </c>
      <c r="X28" s="44">
        <v>3</v>
      </c>
      <c r="Y28">
        <v>5</v>
      </c>
      <c r="Z28">
        <v>0</v>
      </c>
      <c r="AA28" t="s">
        <v>105</v>
      </c>
      <c r="AB28" s="34">
        <v>104</v>
      </c>
      <c r="AC28" s="33" t="s">
        <v>66</v>
      </c>
      <c r="AD28" s="33" t="s">
        <v>66</v>
      </c>
      <c r="AE28" s="33" t="s">
        <v>65</v>
      </c>
      <c r="AF28" s="33" t="s">
        <v>64</v>
      </c>
      <c r="AG28" s="33" t="s">
        <v>64</v>
      </c>
      <c r="AH28" s="33">
        <v>6</v>
      </c>
      <c r="AI28" s="33">
        <v>5</v>
      </c>
      <c r="AJ28" s="33">
        <v>5</v>
      </c>
      <c r="AK28" s="33">
        <v>2</v>
      </c>
      <c r="AL28" s="33">
        <v>6</v>
      </c>
      <c r="AM28" s="33">
        <v>5</v>
      </c>
      <c r="AN28" s="33">
        <v>5</v>
      </c>
      <c r="AO28" s="45">
        <v>1</v>
      </c>
      <c r="AP28" s="33">
        <v>5</v>
      </c>
      <c r="AQ28" s="33">
        <v>6</v>
      </c>
      <c r="AR28" s="45">
        <v>1</v>
      </c>
      <c r="AS28" s="33">
        <v>5</v>
      </c>
      <c r="AT28" s="33">
        <v>6</v>
      </c>
      <c r="AU28" s="45">
        <v>1</v>
      </c>
      <c r="AV28" s="45">
        <v>1</v>
      </c>
      <c r="AW28" s="45">
        <v>1</v>
      </c>
      <c r="AX28" s="33">
        <v>5</v>
      </c>
      <c r="AY28" s="33">
        <v>5</v>
      </c>
      <c r="AZ28" s="33">
        <v>1</v>
      </c>
      <c r="BA28" s="33">
        <v>1</v>
      </c>
      <c r="BB28" t="s">
        <v>104</v>
      </c>
    </row>
    <row r="29" spans="1:55" s="46" customFormat="1" x14ac:dyDescent="0.2">
      <c r="A29" s="46">
        <v>135</v>
      </c>
      <c r="B29" s="46" t="s">
        <v>69</v>
      </c>
      <c r="C29" s="46" t="s">
        <v>69</v>
      </c>
      <c r="D29" s="46" t="s">
        <v>65</v>
      </c>
      <c r="E29" s="46" t="s">
        <v>71</v>
      </c>
      <c r="F29" s="46" t="s">
        <v>71</v>
      </c>
      <c r="G29" s="46">
        <v>1</v>
      </c>
      <c r="H29" s="46">
        <v>1</v>
      </c>
      <c r="I29" s="46">
        <v>1</v>
      </c>
      <c r="J29" s="46">
        <v>6</v>
      </c>
      <c r="K29" s="46">
        <v>3</v>
      </c>
      <c r="L29" s="46">
        <v>1</v>
      </c>
      <c r="M29" s="46">
        <v>1</v>
      </c>
      <c r="N29" s="46">
        <v>3</v>
      </c>
      <c r="O29" s="46">
        <v>1</v>
      </c>
      <c r="P29" s="46">
        <v>2</v>
      </c>
      <c r="Q29" s="46">
        <v>4</v>
      </c>
      <c r="R29" s="46">
        <v>1</v>
      </c>
      <c r="S29" s="46">
        <v>3</v>
      </c>
      <c r="T29" s="46">
        <v>6</v>
      </c>
      <c r="U29" s="46">
        <v>5</v>
      </c>
      <c r="V29" s="46">
        <v>2</v>
      </c>
      <c r="W29" s="46">
        <v>3</v>
      </c>
      <c r="X29" s="46">
        <v>1</v>
      </c>
      <c r="Y29" s="46">
        <v>6</v>
      </c>
      <c r="Z29" s="46">
        <v>0</v>
      </c>
      <c r="AA29" s="46" t="s">
        <v>104</v>
      </c>
      <c r="AB29" s="48">
        <v>105</v>
      </c>
      <c r="AC29" s="31" t="s">
        <v>69</v>
      </c>
      <c r="AD29" s="31" t="s">
        <v>69</v>
      </c>
      <c r="AE29" s="31" t="s">
        <v>65</v>
      </c>
      <c r="AF29" s="31" t="s">
        <v>71</v>
      </c>
      <c r="AG29" s="31" t="s">
        <v>71</v>
      </c>
      <c r="AH29" s="31">
        <v>6</v>
      </c>
      <c r="AI29" s="31">
        <v>6</v>
      </c>
      <c r="AJ29" s="31">
        <v>6</v>
      </c>
      <c r="AK29" s="31">
        <v>3</v>
      </c>
      <c r="AL29" s="31">
        <v>6</v>
      </c>
      <c r="AM29" s="31">
        <v>6</v>
      </c>
      <c r="AN29" s="31">
        <v>6</v>
      </c>
      <c r="AO29" s="31">
        <v>6</v>
      </c>
      <c r="AP29" s="31">
        <v>6</v>
      </c>
      <c r="AQ29" s="31">
        <v>6</v>
      </c>
      <c r="AR29" s="31">
        <v>6</v>
      </c>
      <c r="AS29" s="31">
        <v>6</v>
      </c>
      <c r="AT29" s="31">
        <v>6</v>
      </c>
      <c r="AU29" s="31">
        <v>6</v>
      </c>
      <c r="AV29" s="31">
        <v>6</v>
      </c>
      <c r="AW29" s="31">
        <v>6</v>
      </c>
      <c r="AX29" s="31">
        <v>6</v>
      </c>
      <c r="AY29" s="31">
        <v>6</v>
      </c>
      <c r="AZ29" s="31">
        <v>2</v>
      </c>
      <c r="BA29" s="31">
        <v>1</v>
      </c>
      <c r="BB29" s="31" t="s">
        <v>105</v>
      </c>
      <c r="BC29" s="31"/>
    </row>
    <row r="30" spans="1:55" x14ac:dyDescent="0.2">
      <c r="A30">
        <v>136</v>
      </c>
      <c r="B30" t="s">
        <v>62</v>
      </c>
      <c r="C30" t="s">
        <v>72</v>
      </c>
      <c r="D30" t="s">
        <v>65</v>
      </c>
      <c r="E30" t="s">
        <v>71</v>
      </c>
      <c r="F30" t="s">
        <v>71</v>
      </c>
      <c r="G30" s="44">
        <v>3</v>
      </c>
      <c r="H30" s="44">
        <v>2</v>
      </c>
      <c r="I30" s="44">
        <v>4</v>
      </c>
      <c r="J30" s="44">
        <v>3</v>
      </c>
      <c r="K30">
        <v>5</v>
      </c>
      <c r="L30">
        <v>2</v>
      </c>
      <c r="M30" s="44">
        <v>3</v>
      </c>
      <c r="N30">
        <v>2</v>
      </c>
      <c r="O30" s="44">
        <v>4</v>
      </c>
      <c r="P30">
        <v>3</v>
      </c>
      <c r="Q30">
        <v>2</v>
      </c>
      <c r="R30" s="44">
        <v>4</v>
      </c>
      <c r="S30">
        <v>3</v>
      </c>
      <c r="T30">
        <v>6</v>
      </c>
      <c r="U30">
        <v>3</v>
      </c>
      <c r="V30">
        <v>2</v>
      </c>
      <c r="W30">
        <v>5</v>
      </c>
      <c r="X30" s="44">
        <v>4</v>
      </c>
      <c r="Y30">
        <v>2</v>
      </c>
      <c r="Z30">
        <v>1</v>
      </c>
      <c r="AA30" t="s">
        <v>105</v>
      </c>
      <c r="AB30" s="32">
        <v>106</v>
      </c>
      <c r="AC30" t="s">
        <v>62</v>
      </c>
      <c r="AD30" t="s">
        <v>72</v>
      </c>
      <c r="AE30" t="s">
        <v>65</v>
      </c>
      <c r="AF30" t="s">
        <v>71</v>
      </c>
      <c r="AG30" t="s">
        <v>71</v>
      </c>
      <c r="AH30">
        <v>6</v>
      </c>
      <c r="AI30">
        <v>6</v>
      </c>
      <c r="AJ30">
        <v>6</v>
      </c>
      <c r="AK30">
        <v>4</v>
      </c>
      <c r="AL30">
        <v>6</v>
      </c>
      <c r="AM30">
        <v>6</v>
      </c>
      <c r="AN30">
        <v>6</v>
      </c>
      <c r="AO30" s="44">
        <v>6</v>
      </c>
      <c r="AP30">
        <v>6</v>
      </c>
      <c r="AQ30">
        <v>6</v>
      </c>
      <c r="AR30" s="44">
        <v>6</v>
      </c>
      <c r="AS30">
        <v>6</v>
      </c>
      <c r="AT30">
        <v>6</v>
      </c>
      <c r="AU30" s="44">
        <v>6</v>
      </c>
      <c r="AV30" s="44">
        <v>6</v>
      </c>
      <c r="AW30" s="44">
        <v>6</v>
      </c>
      <c r="AX30">
        <v>6</v>
      </c>
      <c r="AY30">
        <v>6</v>
      </c>
      <c r="AZ30">
        <v>3</v>
      </c>
      <c r="BA30">
        <v>1</v>
      </c>
      <c r="BB30" t="s">
        <v>105</v>
      </c>
    </row>
    <row r="31" spans="1:55" x14ac:dyDescent="0.2">
      <c r="A31">
        <v>138</v>
      </c>
      <c r="B31" t="s">
        <v>66</v>
      </c>
      <c r="C31" t="s">
        <v>66</v>
      </c>
      <c r="D31" t="s">
        <v>65</v>
      </c>
      <c r="E31" t="s">
        <v>65</v>
      </c>
      <c r="F31" t="s">
        <v>64</v>
      </c>
      <c r="G31" s="44">
        <v>2</v>
      </c>
      <c r="H31" s="44">
        <v>4</v>
      </c>
      <c r="I31" s="44">
        <v>2</v>
      </c>
      <c r="J31" s="44">
        <v>3</v>
      </c>
      <c r="K31">
        <v>6</v>
      </c>
      <c r="L31">
        <v>3</v>
      </c>
      <c r="M31" s="44">
        <v>2</v>
      </c>
      <c r="N31">
        <v>3</v>
      </c>
      <c r="O31" s="44">
        <v>6</v>
      </c>
      <c r="P31">
        <v>4</v>
      </c>
      <c r="Q31">
        <v>5</v>
      </c>
      <c r="R31" s="44">
        <v>2</v>
      </c>
      <c r="S31">
        <v>1</v>
      </c>
      <c r="T31">
        <v>3</v>
      </c>
      <c r="U31">
        <v>5</v>
      </c>
      <c r="V31">
        <v>6</v>
      </c>
      <c r="W31">
        <v>2</v>
      </c>
      <c r="X31" s="44">
        <v>3</v>
      </c>
      <c r="Y31">
        <v>4</v>
      </c>
      <c r="Z31">
        <v>0</v>
      </c>
      <c r="AA31" t="s">
        <v>105</v>
      </c>
      <c r="AB31" s="32">
        <v>34</v>
      </c>
      <c r="AC31" t="s">
        <v>66</v>
      </c>
      <c r="AD31" t="s">
        <v>66</v>
      </c>
      <c r="AE31" t="s">
        <v>65</v>
      </c>
      <c r="AF31" t="s">
        <v>65</v>
      </c>
      <c r="AG31" t="s">
        <v>64</v>
      </c>
      <c r="AH31">
        <v>6</v>
      </c>
      <c r="AI31">
        <v>4</v>
      </c>
      <c r="AJ31">
        <v>4</v>
      </c>
      <c r="AK31">
        <v>2</v>
      </c>
      <c r="AL31">
        <v>4</v>
      </c>
      <c r="AM31">
        <v>4</v>
      </c>
      <c r="AN31">
        <v>5</v>
      </c>
      <c r="AO31" s="44">
        <v>5</v>
      </c>
      <c r="AP31">
        <v>5</v>
      </c>
      <c r="AQ31">
        <v>6</v>
      </c>
      <c r="AR31" s="44">
        <v>4</v>
      </c>
      <c r="AS31">
        <v>4</v>
      </c>
      <c r="AT31">
        <v>6</v>
      </c>
      <c r="AU31" s="44">
        <v>5</v>
      </c>
      <c r="AV31" s="44">
        <v>4</v>
      </c>
      <c r="AW31" s="44">
        <v>4</v>
      </c>
      <c r="AX31">
        <v>4</v>
      </c>
      <c r="AY31">
        <v>4</v>
      </c>
      <c r="AZ31">
        <v>2</v>
      </c>
      <c r="BA31">
        <v>0</v>
      </c>
      <c r="BB31" t="s">
        <v>105</v>
      </c>
    </row>
    <row r="32" spans="1:55" x14ac:dyDescent="0.2">
      <c r="A32">
        <v>140</v>
      </c>
      <c r="B32" t="s">
        <v>61</v>
      </c>
      <c r="C32" t="s">
        <v>66</v>
      </c>
      <c r="D32" t="s">
        <v>65</v>
      </c>
      <c r="E32" t="s">
        <v>64</v>
      </c>
      <c r="F32" t="s">
        <v>65</v>
      </c>
      <c r="G32" s="44">
        <v>6</v>
      </c>
      <c r="H32" s="44">
        <v>2</v>
      </c>
      <c r="I32" s="44">
        <v>3</v>
      </c>
      <c r="J32" s="44">
        <v>4</v>
      </c>
      <c r="K32">
        <v>2</v>
      </c>
      <c r="L32">
        <v>5</v>
      </c>
      <c r="M32" s="44">
        <v>3</v>
      </c>
      <c r="N32">
        <v>4</v>
      </c>
      <c r="O32" s="44">
        <v>3</v>
      </c>
      <c r="P32">
        <v>2</v>
      </c>
      <c r="Q32">
        <v>5</v>
      </c>
      <c r="R32" s="44">
        <v>6</v>
      </c>
      <c r="S32">
        <v>4</v>
      </c>
      <c r="T32">
        <v>3</v>
      </c>
      <c r="U32">
        <v>4</v>
      </c>
      <c r="V32">
        <v>2</v>
      </c>
      <c r="W32">
        <v>3</v>
      </c>
      <c r="X32" s="44">
        <v>4</v>
      </c>
      <c r="Y32">
        <v>3</v>
      </c>
      <c r="Z32">
        <v>1</v>
      </c>
      <c r="AA32" t="s">
        <v>105</v>
      </c>
      <c r="AB32" s="32">
        <v>51</v>
      </c>
      <c r="AC32" t="s">
        <v>61</v>
      </c>
      <c r="AD32" t="s">
        <v>66</v>
      </c>
      <c r="AE32" t="s">
        <v>65</v>
      </c>
      <c r="AF32" t="s">
        <v>64</v>
      </c>
      <c r="AG32" t="s">
        <v>65</v>
      </c>
      <c r="AH32">
        <v>5</v>
      </c>
      <c r="AI32">
        <v>4</v>
      </c>
      <c r="AJ32">
        <v>5</v>
      </c>
      <c r="AK32">
        <v>2</v>
      </c>
      <c r="AL32">
        <v>3</v>
      </c>
      <c r="AM32">
        <v>4</v>
      </c>
      <c r="AN32">
        <v>5</v>
      </c>
      <c r="AO32" s="44">
        <v>4</v>
      </c>
      <c r="AP32">
        <v>5</v>
      </c>
      <c r="AQ32">
        <v>5</v>
      </c>
      <c r="AR32" s="44">
        <v>6</v>
      </c>
      <c r="AS32">
        <v>4</v>
      </c>
      <c r="AT32">
        <v>5</v>
      </c>
      <c r="AU32" s="44">
        <v>5</v>
      </c>
      <c r="AV32" s="44">
        <v>4</v>
      </c>
      <c r="AW32" s="44">
        <v>4</v>
      </c>
      <c r="AX32">
        <v>4</v>
      </c>
      <c r="AY32">
        <v>4</v>
      </c>
      <c r="AZ32">
        <v>2</v>
      </c>
      <c r="BA32">
        <v>1</v>
      </c>
      <c r="BB32" t="s">
        <v>105</v>
      </c>
    </row>
    <row r="33" spans="1:54" x14ac:dyDescent="0.2">
      <c r="A33">
        <v>141</v>
      </c>
      <c r="B33" t="s">
        <v>66</v>
      </c>
      <c r="C33" t="s">
        <v>61</v>
      </c>
      <c r="D33" t="s">
        <v>65</v>
      </c>
      <c r="E33" t="s">
        <v>65</v>
      </c>
      <c r="F33" t="s">
        <v>64</v>
      </c>
      <c r="G33" s="44">
        <v>4</v>
      </c>
      <c r="H33" s="44">
        <v>3</v>
      </c>
      <c r="I33" s="44">
        <v>4</v>
      </c>
      <c r="J33" s="44">
        <v>1</v>
      </c>
      <c r="K33">
        <v>5</v>
      </c>
      <c r="L33">
        <v>2</v>
      </c>
      <c r="M33" s="44">
        <v>3</v>
      </c>
      <c r="N33">
        <v>6</v>
      </c>
      <c r="O33" s="44">
        <v>3</v>
      </c>
      <c r="P33">
        <v>4</v>
      </c>
      <c r="Q33">
        <v>3</v>
      </c>
      <c r="R33" s="44">
        <v>4</v>
      </c>
      <c r="S33">
        <v>5</v>
      </c>
      <c r="T33">
        <v>3</v>
      </c>
      <c r="U33">
        <v>4</v>
      </c>
      <c r="V33">
        <v>6</v>
      </c>
      <c r="W33">
        <v>4</v>
      </c>
      <c r="X33" s="44">
        <v>2</v>
      </c>
      <c r="Y33">
        <v>3</v>
      </c>
      <c r="Z33">
        <v>0</v>
      </c>
      <c r="AA33" t="s">
        <v>105</v>
      </c>
      <c r="AB33" s="32">
        <v>163</v>
      </c>
      <c r="AC33" t="s">
        <v>66</v>
      </c>
      <c r="AD33" t="s">
        <v>61</v>
      </c>
      <c r="AE33" t="s">
        <v>65</v>
      </c>
      <c r="AF33" t="s">
        <v>65</v>
      </c>
      <c r="AG33" t="s">
        <v>64</v>
      </c>
      <c r="AH33">
        <v>4</v>
      </c>
      <c r="AI33">
        <v>4</v>
      </c>
      <c r="AJ33">
        <v>4</v>
      </c>
      <c r="AK33">
        <v>2</v>
      </c>
      <c r="AL33">
        <v>4</v>
      </c>
      <c r="AM33">
        <v>4</v>
      </c>
      <c r="AN33">
        <v>4</v>
      </c>
      <c r="AO33" s="44">
        <v>4</v>
      </c>
      <c r="AP33">
        <v>4</v>
      </c>
      <c r="AQ33">
        <v>4</v>
      </c>
      <c r="AR33" s="44">
        <v>6</v>
      </c>
      <c r="AS33">
        <v>4</v>
      </c>
      <c r="AT33">
        <v>5</v>
      </c>
      <c r="AU33" s="44">
        <v>4</v>
      </c>
      <c r="AV33" s="44">
        <v>4</v>
      </c>
      <c r="AW33" s="44">
        <v>4</v>
      </c>
      <c r="AX33">
        <v>4</v>
      </c>
      <c r="AY33">
        <v>4</v>
      </c>
      <c r="AZ33">
        <v>1</v>
      </c>
      <c r="BA33">
        <v>0</v>
      </c>
      <c r="BB33" t="s">
        <v>105</v>
      </c>
    </row>
    <row r="34" spans="1:54" x14ac:dyDescent="0.2">
      <c r="A34" s="46">
        <v>142</v>
      </c>
      <c r="B34" s="46" t="s">
        <v>61</v>
      </c>
      <c r="C34" s="46" t="s">
        <v>66</v>
      </c>
      <c r="D34" s="46" t="s">
        <v>65</v>
      </c>
      <c r="E34" s="46" t="s">
        <v>65</v>
      </c>
      <c r="F34" s="46" t="s">
        <v>67</v>
      </c>
      <c r="G34" s="46">
        <v>1</v>
      </c>
      <c r="H34" s="46">
        <v>1</v>
      </c>
      <c r="I34" s="46">
        <v>1</v>
      </c>
      <c r="J34" s="46">
        <v>6</v>
      </c>
      <c r="K34" s="46">
        <v>4</v>
      </c>
      <c r="L34" s="46">
        <v>3</v>
      </c>
      <c r="M34" s="46">
        <v>1</v>
      </c>
      <c r="N34" s="46">
        <v>3</v>
      </c>
      <c r="O34" s="46">
        <v>1</v>
      </c>
      <c r="P34" s="46">
        <v>4</v>
      </c>
      <c r="Q34" s="46">
        <v>3</v>
      </c>
      <c r="R34" s="46">
        <v>1</v>
      </c>
      <c r="S34" s="46">
        <v>3</v>
      </c>
      <c r="T34" s="46">
        <v>4</v>
      </c>
      <c r="U34" s="46">
        <v>6</v>
      </c>
      <c r="V34" s="46">
        <v>3</v>
      </c>
      <c r="W34" s="46">
        <v>4</v>
      </c>
      <c r="X34" s="46">
        <v>1</v>
      </c>
      <c r="Y34" s="46">
        <v>2</v>
      </c>
      <c r="Z34" s="46">
        <v>1</v>
      </c>
      <c r="AA34" s="46" t="s">
        <v>104</v>
      </c>
      <c r="AB34" s="32">
        <v>167</v>
      </c>
      <c r="AC34" t="s">
        <v>61</v>
      </c>
      <c r="AD34" t="s">
        <v>66</v>
      </c>
      <c r="AE34" t="s">
        <v>65</v>
      </c>
      <c r="AF34" t="s">
        <v>65</v>
      </c>
      <c r="AG34" t="s">
        <v>67</v>
      </c>
      <c r="AH34">
        <v>6</v>
      </c>
      <c r="AI34">
        <v>5</v>
      </c>
      <c r="AJ34">
        <v>6</v>
      </c>
      <c r="AK34">
        <v>1</v>
      </c>
      <c r="AL34">
        <v>6</v>
      </c>
      <c r="AM34">
        <v>4</v>
      </c>
      <c r="AN34">
        <v>5</v>
      </c>
      <c r="AO34" s="44">
        <v>6</v>
      </c>
      <c r="AP34">
        <v>6</v>
      </c>
      <c r="AQ34">
        <v>6</v>
      </c>
      <c r="AR34" s="44">
        <v>6</v>
      </c>
      <c r="AS34">
        <v>4</v>
      </c>
      <c r="AT34">
        <v>6</v>
      </c>
      <c r="AU34" s="44">
        <v>5</v>
      </c>
      <c r="AV34" s="44">
        <v>4</v>
      </c>
      <c r="AW34" s="44">
        <v>5</v>
      </c>
      <c r="AX34">
        <v>5</v>
      </c>
      <c r="AY34">
        <v>3</v>
      </c>
      <c r="AZ34">
        <v>1</v>
      </c>
      <c r="BA34">
        <v>1</v>
      </c>
      <c r="BB34" t="s">
        <v>105</v>
      </c>
    </row>
    <row r="35" spans="1:54" x14ac:dyDescent="0.2">
      <c r="A35">
        <v>144</v>
      </c>
      <c r="B35" t="s">
        <v>73</v>
      </c>
      <c r="C35" t="s">
        <v>69</v>
      </c>
      <c r="D35" t="s">
        <v>65</v>
      </c>
      <c r="E35" t="s">
        <v>65</v>
      </c>
      <c r="F35" t="s">
        <v>70</v>
      </c>
      <c r="G35" s="44">
        <v>5</v>
      </c>
      <c r="H35" s="44">
        <v>3</v>
      </c>
      <c r="I35" s="44">
        <v>6</v>
      </c>
      <c r="J35" s="44">
        <v>5</v>
      </c>
      <c r="K35">
        <v>4</v>
      </c>
      <c r="L35">
        <v>2</v>
      </c>
      <c r="M35" s="44">
        <v>1</v>
      </c>
      <c r="N35">
        <v>3</v>
      </c>
      <c r="O35" s="44">
        <v>5</v>
      </c>
      <c r="P35">
        <v>4</v>
      </c>
      <c r="Q35">
        <v>1</v>
      </c>
      <c r="R35" s="44">
        <v>6</v>
      </c>
      <c r="S35">
        <v>4</v>
      </c>
      <c r="T35">
        <v>3</v>
      </c>
      <c r="U35">
        <v>1</v>
      </c>
      <c r="V35">
        <v>5</v>
      </c>
      <c r="W35">
        <v>2</v>
      </c>
      <c r="X35" s="44">
        <v>4</v>
      </c>
      <c r="Y35">
        <v>3</v>
      </c>
      <c r="Z35">
        <v>1</v>
      </c>
      <c r="AA35" t="s">
        <v>105</v>
      </c>
      <c r="AB35" s="32">
        <v>168</v>
      </c>
      <c r="AC35" t="s">
        <v>73</v>
      </c>
      <c r="AD35" t="s">
        <v>69</v>
      </c>
      <c r="AE35" t="s">
        <v>65</v>
      </c>
      <c r="AF35" t="s">
        <v>65</v>
      </c>
      <c r="AG35" t="s">
        <v>70</v>
      </c>
      <c r="AH35">
        <v>6</v>
      </c>
      <c r="AI35">
        <v>6</v>
      </c>
      <c r="AJ35">
        <v>6</v>
      </c>
      <c r="AK35">
        <v>2</v>
      </c>
      <c r="AL35">
        <v>6</v>
      </c>
      <c r="AM35">
        <v>5</v>
      </c>
      <c r="AN35">
        <v>6</v>
      </c>
      <c r="AO35" s="44">
        <v>6</v>
      </c>
      <c r="AP35">
        <v>6</v>
      </c>
      <c r="AQ35">
        <v>6</v>
      </c>
      <c r="AR35" s="44">
        <v>6</v>
      </c>
      <c r="AS35">
        <v>5</v>
      </c>
      <c r="AT35">
        <v>6</v>
      </c>
      <c r="AU35" s="44">
        <v>6</v>
      </c>
      <c r="AV35" s="44">
        <v>5</v>
      </c>
      <c r="AW35" s="44">
        <v>6</v>
      </c>
      <c r="AX35">
        <v>6</v>
      </c>
      <c r="AY35">
        <v>4</v>
      </c>
      <c r="AZ35">
        <v>2</v>
      </c>
      <c r="BA35">
        <v>1</v>
      </c>
      <c r="BB35" t="s">
        <v>105</v>
      </c>
    </row>
    <row r="36" spans="1:54" x14ac:dyDescent="0.2">
      <c r="A36" s="46">
        <v>145</v>
      </c>
      <c r="B36" s="46" t="s">
        <v>73</v>
      </c>
      <c r="C36" s="46" t="s">
        <v>62</v>
      </c>
      <c r="D36" s="46" t="s">
        <v>65</v>
      </c>
      <c r="E36" s="46" t="s">
        <v>65</v>
      </c>
      <c r="F36" s="46" t="s">
        <v>71</v>
      </c>
      <c r="G36" s="46">
        <v>1</v>
      </c>
      <c r="H36" s="46">
        <v>1</v>
      </c>
      <c r="I36" s="46">
        <v>1</v>
      </c>
      <c r="J36" s="46">
        <v>6</v>
      </c>
      <c r="K36" s="46">
        <v>3</v>
      </c>
      <c r="L36" s="46">
        <v>5</v>
      </c>
      <c r="M36" s="46">
        <v>1</v>
      </c>
      <c r="N36" s="46">
        <v>4</v>
      </c>
      <c r="O36" s="46">
        <v>1</v>
      </c>
      <c r="P36" s="46">
        <v>3</v>
      </c>
      <c r="Q36" s="46">
        <v>2</v>
      </c>
      <c r="R36" s="46">
        <v>1</v>
      </c>
      <c r="S36" s="46">
        <v>3</v>
      </c>
      <c r="T36" s="46">
        <v>4</v>
      </c>
      <c r="U36" s="46">
        <v>5</v>
      </c>
      <c r="V36" s="46">
        <v>4</v>
      </c>
      <c r="W36" s="46">
        <v>3</v>
      </c>
      <c r="X36" s="46">
        <v>1</v>
      </c>
      <c r="Y36" s="46">
        <v>6</v>
      </c>
      <c r="Z36" s="46">
        <v>0</v>
      </c>
      <c r="AA36" s="46" t="s">
        <v>104</v>
      </c>
      <c r="AB36" s="32">
        <v>169</v>
      </c>
      <c r="AC36" t="s">
        <v>73</v>
      </c>
      <c r="AD36" t="s">
        <v>62</v>
      </c>
      <c r="AE36" t="s">
        <v>65</v>
      </c>
      <c r="AF36" t="s">
        <v>65</v>
      </c>
      <c r="AG36" t="s">
        <v>71</v>
      </c>
      <c r="AH36">
        <v>6</v>
      </c>
      <c r="AI36">
        <v>6</v>
      </c>
      <c r="AJ36">
        <v>6</v>
      </c>
      <c r="AK36">
        <v>3</v>
      </c>
      <c r="AL36">
        <v>6</v>
      </c>
      <c r="AM36">
        <v>6</v>
      </c>
      <c r="AN36">
        <v>6</v>
      </c>
      <c r="AO36" s="44">
        <v>6</v>
      </c>
      <c r="AP36">
        <v>6</v>
      </c>
      <c r="AQ36">
        <v>6</v>
      </c>
      <c r="AR36" s="44">
        <v>6</v>
      </c>
      <c r="AS36">
        <v>6</v>
      </c>
      <c r="AT36">
        <v>6</v>
      </c>
      <c r="AU36" s="44">
        <v>6</v>
      </c>
      <c r="AV36" s="44">
        <v>6</v>
      </c>
      <c r="AW36" s="44">
        <v>6</v>
      </c>
      <c r="AX36">
        <v>6</v>
      </c>
      <c r="AY36">
        <v>5</v>
      </c>
      <c r="AZ36">
        <v>3</v>
      </c>
      <c r="BA36">
        <v>1</v>
      </c>
      <c r="BB36" t="s">
        <v>105</v>
      </c>
    </row>
    <row r="37" spans="1:54" x14ac:dyDescent="0.2">
      <c r="A37">
        <v>147</v>
      </c>
      <c r="B37" s="33" t="s">
        <v>73</v>
      </c>
      <c r="C37" s="33" t="s">
        <v>62</v>
      </c>
      <c r="D37" s="33" t="s">
        <v>65</v>
      </c>
      <c r="E37" s="33" t="s">
        <v>65</v>
      </c>
      <c r="F37" s="33" t="s">
        <v>71</v>
      </c>
      <c r="G37" s="44">
        <v>4</v>
      </c>
      <c r="H37" s="44">
        <v>2</v>
      </c>
      <c r="I37" s="44">
        <v>5</v>
      </c>
      <c r="J37" s="44">
        <v>4</v>
      </c>
      <c r="K37">
        <v>5</v>
      </c>
      <c r="L37">
        <v>2</v>
      </c>
      <c r="M37" s="44">
        <v>3</v>
      </c>
      <c r="N37">
        <v>4</v>
      </c>
      <c r="O37" s="44">
        <v>6</v>
      </c>
      <c r="P37">
        <v>4</v>
      </c>
      <c r="Q37">
        <v>6</v>
      </c>
      <c r="R37" s="44">
        <v>2</v>
      </c>
      <c r="S37">
        <v>4</v>
      </c>
      <c r="T37">
        <v>5</v>
      </c>
      <c r="U37">
        <v>3</v>
      </c>
      <c r="V37">
        <v>2</v>
      </c>
      <c r="W37">
        <v>4</v>
      </c>
      <c r="X37" s="44">
        <v>2</v>
      </c>
      <c r="Y37">
        <v>3</v>
      </c>
      <c r="Z37">
        <v>0</v>
      </c>
      <c r="AA37" t="s">
        <v>105</v>
      </c>
      <c r="AB37" s="34">
        <v>170</v>
      </c>
      <c r="AC37" s="33" t="s">
        <v>73</v>
      </c>
      <c r="AD37" s="33" t="s">
        <v>62</v>
      </c>
      <c r="AE37" s="33" t="s">
        <v>65</v>
      </c>
      <c r="AF37" s="33" t="s">
        <v>65</v>
      </c>
      <c r="AG37" s="33" t="s">
        <v>71</v>
      </c>
      <c r="AH37" s="33">
        <v>6</v>
      </c>
      <c r="AI37" s="33">
        <v>6</v>
      </c>
      <c r="AJ37" s="33">
        <v>6</v>
      </c>
      <c r="AK37" s="33">
        <v>4</v>
      </c>
      <c r="AL37" s="33">
        <v>6</v>
      </c>
      <c r="AM37" s="33">
        <v>6</v>
      </c>
      <c r="AN37" s="33">
        <v>6</v>
      </c>
      <c r="AO37" s="45">
        <v>1</v>
      </c>
      <c r="AP37" s="33">
        <v>6</v>
      </c>
      <c r="AQ37" s="33">
        <v>6</v>
      </c>
      <c r="AR37" s="45">
        <v>1</v>
      </c>
      <c r="AS37" s="33">
        <v>6</v>
      </c>
      <c r="AT37" s="33">
        <v>6</v>
      </c>
      <c r="AU37" s="45">
        <v>1</v>
      </c>
      <c r="AV37" s="45">
        <v>1</v>
      </c>
      <c r="AW37" s="45">
        <v>1</v>
      </c>
      <c r="AX37" s="33">
        <v>6</v>
      </c>
      <c r="AY37" s="33">
        <v>6</v>
      </c>
      <c r="AZ37" s="33">
        <v>4</v>
      </c>
      <c r="BA37" s="33">
        <v>1</v>
      </c>
      <c r="BB37" t="s">
        <v>104</v>
      </c>
    </row>
    <row r="38" spans="1:54" x14ac:dyDescent="0.2">
      <c r="A38">
        <v>148</v>
      </c>
      <c r="B38" t="s">
        <v>73</v>
      </c>
      <c r="C38" t="s">
        <v>62</v>
      </c>
      <c r="D38" t="s">
        <v>65</v>
      </c>
      <c r="E38" t="s">
        <v>65</v>
      </c>
      <c r="F38" t="s">
        <v>71</v>
      </c>
      <c r="G38" s="44">
        <v>3</v>
      </c>
      <c r="H38" s="44">
        <v>3</v>
      </c>
      <c r="I38" s="44">
        <v>5</v>
      </c>
      <c r="J38" s="44">
        <v>4</v>
      </c>
      <c r="K38">
        <v>3</v>
      </c>
      <c r="L38">
        <v>2</v>
      </c>
      <c r="M38" s="44">
        <v>6</v>
      </c>
      <c r="N38">
        <v>4</v>
      </c>
      <c r="O38" s="44">
        <v>3</v>
      </c>
      <c r="P38">
        <v>2</v>
      </c>
      <c r="Q38">
        <v>3</v>
      </c>
      <c r="R38" s="44">
        <v>4</v>
      </c>
      <c r="S38">
        <v>5</v>
      </c>
      <c r="T38">
        <v>3</v>
      </c>
      <c r="U38">
        <v>4</v>
      </c>
      <c r="V38">
        <v>3</v>
      </c>
      <c r="W38">
        <v>5</v>
      </c>
      <c r="X38" s="44">
        <v>5</v>
      </c>
      <c r="Y38">
        <v>4</v>
      </c>
      <c r="Z38">
        <v>1</v>
      </c>
      <c r="AA38" t="s">
        <v>105</v>
      </c>
      <c r="AB38" s="32">
        <v>171</v>
      </c>
      <c r="AC38" t="s">
        <v>73</v>
      </c>
      <c r="AD38" t="s">
        <v>62</v>
      </c>
      <c r="AE38" t="s">
        <v>65</v>
      </c>
      <c r="AF38" t="s">
        <v>65</v>
      </c>
      <c r="AG38" t="s">
        <v>71</v>
      </c>
      <c r="AH38">
        <v>6</v>
      </c>
      <c r="AI38">
        <v>6</v>
      </c>
      <c r="AJ38">
        <v>6</v>
      </c>
      <c r="AK38">
        <v>5</v>
      </c>
      <c r="AL38">
        <v>6</v>
      </c>
      <c r="AM38">
        <v>6</v>
      </c>
      <c r="AN38">
        <v>6</v>
      </c>
      <c r="AO38" s="44">
        <v>3</v>
      </c>
      <c r="AP38">
        <v>6</v>
      </c>
      <c r="AQ38">
        <v>6</v>
      </c>
      <c r="AR38" s="44">
        <v>6</v>
      </c>
      <c r="AS38">
        <v>6</v>
      </c>
      <c r="AT38">
        <v>6</v>
      </c>
      <c r="AU38" s="44">
        <v>6</v>
      </c>
      <c r="AV38" s="44">
        <v>6</v>
      </c>
      <c r="AW38" s="44">
        <v>6</v>
      </c>
      <c r="AX38">
        <v>6</v>
      </c>
      <c r="AY38">
        <v>6</v>
      </c>
      <c r="AZ38">
        <v>5</v>
      </c>
      <c r="BA38">
        <v>1</v>
      </c>
      <c r="BB38" t="s">
        <v>105</v>
      </c>
    </row>
    <row r="39" spans="1:54" x14ac:dyDescent="0.2">
      <c r="A39" s="46">
        <v>149</v>
      </c>
      <c r="B39" s="46" t="s">
        <v>73</v>
      </c>
      <c r="C39" s="46" t="s">
        <v>62</v>
      </c>
      <c r="D39" s="46" t="s">
        <v>65</v>
      </c>
      <c r="E39" s="46" t="s">
        <v>65</v>
      </c>
      <c r="F39" s="46" t="s">
        <v>71</v>
      </c>
      <c r="G39" s="46">
        <v>1</v>
      </c>
      <c r="H39" s="46">
        <v>1</v>
      </c>
      <c r="I39" s="46">
        <v>1</v>
      </c>
      <c r="J39" s="46">
        <v>6</v>
      </c>
      <c r="K39" s="46">
        <v>1</v>
      </c>
      <c r="L39" s="46">
        <v>4</v>
      </c>
      <c r="M39" s="46">
        <v>1</v>
      </c>
      <c r="N39" s="46">
        <v>5</v>
      </c>
      <c r="O39" s="46">
        <v>1</v>
      </c>
      <c r="P39" s="46">
        <v>1</v>
      </c>
      <c r="Q39" s="46">
        <v>2</v>
      </c>
      <c r="R39" s="46">
        <v>1</v>
      </c>
      <c r="S39" s="46">
        <v>4</v>
      </c>
      <c r="T39" s="46">
        <v>3</v>
      </c>
      <c r="U39" s="46">
        <v>4</v>
      </c>
      <c r="V39" s="46">
        <v>2</v>
      </c>
      <c r="W39" s="46">
        <v>3</v>
      </c>
      <c r="X39" s="46">
        <v>1</v>
      </c>
      <c r="Y39" s="46">
        <v>5</v>
      </c>
      <c r="Z39" s="46">
        <v>0</v>
      </c>
      <c r="AA39" s="46" t="s">
        <v>104</v>
      </c>
      <c r="AB39" s="32">
        <v>172</v>
      </c>
      <c r="AC39" t="s">
        <v>73</v>
      </c>
      <c r="AD39" t="s">
        <v>62</v>
      </c>
      <c r="AE39" t="s">
        <v>65</v>
      </c>
      <c r="AF39" t="s">
        <v>65</v>
      </c>
      <c r="AG39" t="s">
        <v>71</v>
      </c>
      <c r="AH39">
        <v>6</v>
      </c>
      <c r="AI39">
        <v>6</v>
      </c>
      <c r="AJ39">
        <v>6</v>
      </c>
      <c r="AK39">
        <v>6</v>
      </c>
      <c r="AL39">
        <v>6</v>
      </c>
      <c r="AM39">
        <v>6</v>
      </c>
      <c r="AN39">
        <v>6</v>
      </c>
      <c r="AO39" s="44">
        <v>3</v>
      </c>
      <c r="AP39">
        <v>6</v>
      </c>
      <c r="AQ39">
        <v>6</v>
      </c>
      <c r="AR39" s="44">
        <v>6</v>
      </c>
      <c r="AS39">
        <v>6</v>
      </c>
      <c r="AT39">
        <v>6</v>
      </c>
      <c r="AU39" s="44">
        <v>6</v>
      </c>
      <c r="AV39" s="44">
        <v>6</v>
      </c>
      <c r="AW39" s="44">
        <v>6</v>
      </c>
      <c r="AX39">
        <v>5</v>
      </c>
      <c r="AY39">
        <v>6</v>
      </c>
      <c r="AZ39">
        <v>6</v>
      </c>
      <c r="BA39">
        <v>1</v>
      </c>
      <c r="BB39" t="s">
        <v>105</v>
      </c>
    </row>
    <row r="40" spans="1:54" x14ac:dyDescent="0.2">
      <c r="A40">
        <v>158</v>
      </c>
      <c r="B40" s="33" t="s">
        <v>73</v>
      </c>
      <c r="C40" s="33" t="s">
        <v>62</v>
      </c>
      <c r="D40" s="33" t="s">
        <v>65</v>
      </c>
      <c r="E40" s="33" t="s">
        <v>65</v>
      </c>
      <c r="F40" s="33" t="s">
        <v>71</v>
      </c>
      <c r="G40" s="44">
        <v>2</v>
      </c>
      <c r="H40" s="44">
        <v>4</v>
      </c>
      <c r="I40" s="44">
        <v>5</v>
      </c>
      <c r="J40" s="44">
        <v>3</v>
      </c>
      <c r="K40">
        <v>4</v>
      </c>
      <c r="L40">
        <v>5</v>
      </c>
      <c r="M40" s="44">
        <v>2</v>
      </c>
      <c r="N40">
        <v>3</v>
      </c>
      <c r="O40" s="44">
        <v>3</v>
      </c>
      <c r="P40">
        <v>4</v>
      </c>
      <c r="Q40">
        <v>6</v>
      </c>
      <c r="R40" s="44">
        <v>3</v>
      </c>
      <c r="S40">
        <v>5</v>
      </c>
      <c r="T40">
        <v>4</v>
      </c>
      <c r="U40">
        <v>3</v>
      </c>
      <c r="V40">
        <v>4</v>
      </c>
      <c r="W40">
        <v>5</v>
      </c>
      <c r="X40" s="44">
        <v>2</v>
      </c>
      <c r="Y40">
        <v>3</v>
      </c>
      <c r="Z40">
        <v>1</v>
      </c>
      <c r="AA40" t="s">
        <v>105</v>
      </c>
      <c r="AB40" s="34">
        <v>181</v>
      </c>
      <c r="AC40" s="33" t="s">
        <v>73</v>
      </c>
      <c r="AD40" s="33" t="s">
        <v>62</v>
      </c>
      <c r="AE40" s="33" t="s">
        <v>65</v>
      </c>
      <c r="AF40" s="33" t="s">
        <v>65</v>
      </c>
      <c r="AG40" s="33" t="s">
        <v>71</v>
      </c>
      <c r="AH40" s="33">
        <v>4</v>
      </c>
      <c r="AI40" s="33">
        <v>4</v>
      </c>
      <c r="AJ40" s="33">
        <v>4</v>
      </c>
      <c r="AK40" s="33">
        <v>5</v>
      </c>
      <c r="AL40" s="33">
        <v>4</v>
      </c>
      <c r="AM40" s="33">
        <v>6</v>
      </c>
      <c r="AN40" s="33">
        <v>3</v>
      </c>
      <c r="AO40" s="45">
        <v>2</v>
      </c>
      <c r="AP40" s="33">
        <v>4</v>
      </c>
      <c r="AQ40" s="33">
        <v>4</v>
      </c>
      <c r="AR40" s="45">
        <v>1</v>
      </c>
      <c r="AS40" s="33">
        <v>4</v>
      </c>
      <c r="AT40" s="33">
        <v>3</v>
      </c>
      <c r="AU40" s="45">
        <v>1</v>
      </c>
      <c r="AV40" s="45">
        <v>1</v>
      </c>
      <c r="AW40" s="45">
        <v>1</v>
      </c>
      <c r="AX40" s="33">
        <v>3</v>
      </c>
      <c r="AY40" s="33">
        <v>4</v>
      </c>
      <c r="AZ40" s="33">
        <v>2</v>
      </c>
      <c r="BA40" s="33">
        <v>0</v>
      </c>
      <c r="BB40" t="s">
        <v>104</v>
      </c>
    </row>
    <row r="41" spans="1:54" x14ac:dyDescent="0.2">
      <c r="A41" s="46">
        <v>159</v>
      </c>
      <c r="B41" s="46" t="s">
        <v>73</v>
      </c>
      <c r="C41" s="46" t="s">
        <v>62</v>
      </c>
      <c r="D41" s="46" t="s">
        <v>65</v>
      </c>
      <c r="E41" s="46" t="s">
        <v>65</v>
      </c>
      <c r="F41" s="46" t="s">
        <v>71</v>
      </c>
      <c r="G41" s="46">
        <v>1</v>
      </c>
      <c r="H41" s="46">
        <v>1</v>
      </c>
      <c r="I41" s="46">
        <v>1</v>
      </c>
      <c r="J41" s="46">
        <v>6</v>
      </c>
      <c r="K41" s="46">
        <v>1</v>
      </c>
      <c r="L41" s="46">
        <v>3</v>
      </c>
      <c r="M41" s="46">
        <v>1</v>
      </c>
      <c r="N41" s="46">
        <v>4</v>
      </c>
      <c r="O41" s="46">
        <v>1</v>
      </c>
      <c r="P41" s="46">
        <v>1</v>
      </c>
      <c r="Q41" s="46">
        <v>3</v>
      </c>
      <c r="R41" s="46">
        <v>1</v>
      </c>
      <c r="S41" s="46">
        <v>2</v>
      </c>
      <c r="T41" s="46">
        <v>3</v>
      </c>
      <c r="U41" s="46">
        <v>2</v>
      </c>
      <c r="V41" s="46">
        <v>5</v>
      </c>
      <c r="W41" s="46">
        <v>2</v>
      </c>
      <c r="X41" s="46">
        <v>1</v>
      </c>
      <c r="Y41" s="46">
        <v>2</v>
      </c>
      <c r="Z41" s="46">
        <v>1</v>
      </c>
      <c r="AA41" s="46" t="s">
        <v>104</v>
      </c>
      <c r="AB41" s="32">
        <v>185</v>
      </c>
      <c r="AC41" t="s">
        <v>73</v>
      </c>
      <c r="AD41" t="s">
        <v>62</v>
      </c>
      <c r="AE41" t="s">
        <v>65</v>
      </c>
      <c r="AF41" t="s">
        <v>65</v>
      </c>
      <c r="AG41" t="s">
        <v>71</v>
      </c>
      <c r="AH41">
        <v>5</v>
      </c>
      <c r="AI41">
        <v>6</v>
      </c>
      <c r="AJ41">
        <v>6</v>
      </c>
      <c r="AK41">
        <v>6</v>
      </c>
      <c r="AL41">
        <v>6</v>
      </c>
      <c r="AM41">
        <v>6</v>
      </c>
      <c r="AN41">
        <v>6</v>
      </c>
      <c r="AO41" s="44">
        <v>6</v>
      </c>
      <c r="AP41">
        <v>6</v>
      </c>
      <c r="AQ41">
        <v>5</v>
      </c>
      <c r="AR41" s="44">
        <v>6</v>
      </c>
      <c r="AS41">
        <v>6</v>
      </c>
      <c r="AT41">
        <v>5</v>
      </c>
      <c r="AU41" s="44">
        <v>6</v>
      </c>
      <c r="AV41" s="44">
        <v>5</v>
      </c>
      <c r="AW41" s="44">
        <v>5</v>
      </c>
      <c r="AX41">
        <v>6</v>
      </c>
      <c r="AY41">
        <v>5</v>
      </c>
      <c r="AZ41">
        <v>2</v>
      </c>
      <c r="BA41">
        <v>1</v>
      </c>
      <c r="BB41" t="s">
        <v>105</v>
      </c>
    </row>
    <row r="42" spans="1:54" x14ac:dyDescent="0.2">
      <c r="A42">
        <v>162</v>
      </c>
      <c r="B42" t="s">
        <v>73</v>
      </c>
      <c r="C42" t="s">
        <v>62</v>
      </c>
      <c r="D42" t="s">
        <v>65</v>
      </c>
      <c r="E42" t="s">
        <v>65</v>
      </c>
      <c r="F42" t="s">
        <v>71</v>
      </c>
      <c r="G42" s="44">
        <v>4</v>
      </c>
      <c r="H42" s="44">
        <v>3</v>
      </c>
      <c r="I42" s="44">
        <v>4</v>
      </c>
      <c r="J42" s="44">
        <v>3</v>
      </c>
      <c r="K42">
        <v>5</v>
      </c>
      <c r="L42">
        <v>4</v>
      </c>
      <c r="M42" s="44">
        <v>3</v>
      </c>
      <c r="N42">
        <v>3</v>
      </c>
      <c r="O42" s="44">
        <v>2</v>
      </c>
      <c r="P42">
        <v>3</v>
      </c>
      <c r="Q42">
        <v>2</v>
      </c>
      <c r="R42" s="44">
        <v>5</v>
      </c>
      <c r="S42">
        <v>3</v>
      </c>
      <c r="T42">
        <v>4</v>
      </c>
      <c r="U42">
        <v>3</v>
      </c>
      <c r="V42">
        <v>2</v>
      </c>
      <c r="W42">
        <v>3</v>
      </c>
      <c r="X42" s="44">
        <v>4</v>
      </c>
      <c r="Y42">
        <v>3</v>
      </c>
      <c r="Z42">
        <v>0</v>
      </c>
      <c r="AA42" t="s">
        <v>105</v>
      </c>
      <c r="AB42" s="32">
        <v>186</v>
      </c>
      <c r="AC42" t="s">
        <v>73</v>
      </c>
      <c r="AD42" t="s">
        <v>62</v>
      </c>
      <c r="AE42" t="s">
        <v>65</v>
      </c>
      <c r="AF42" t="s">
        <v>65</v>
      </c>
      <c r="AG42" t="s">
        <v>71</v>
      </c>
      <c r="AH42">
        <v>4</v>
      </c>
      <c r="AI42">
        <v>6</v>
      </c>
      <c r="AJ42">
        <v>6</v>
      </c>
      <c r="AK42">
        <v>6</v>
      </c>
      <c r="AL42">
        <v>5</v>
      </c>
      <c r="AM42">
        <v>5</v>
      </c>
      <c r="AN42">
        <v>5</v>
      </c>
      <c r="AO42" s="44">
        <v>6</v>
      </c>
      <c r="AP42">
        <v>6</v>
      </c>
      <c r="AQ42">
        <v>5</v>
      </c>
      <c r="AR42" s="44">
        <v>5</v>
      </c>
      <c r="AS42">
        <v>6</v>
      </c>
      <c r="AT42">
        <v>5</v>
      </c>
      <c r="AU42" s="44">
        <v>5</v>
      </c>
      <c r="AV42" s="44">
        <v>6</v>
      </c>
      <c r="AW42" s="44">
        <v>6</v>
      </c>
      <c r="AX42">
        <v>6</v>
      </c>
      <c r="AY42">
        <v>5</v>
      </c>
      <c r="AZ42">
        <v>5</v>
      </c>
      <c r="BA42">
        <v>1</v>
      </c>
      <c r="BB42" t="s">
        <v>105</v>
      </c>
    </row>
    <row r="43" spans="1:54" x14ac:dyDescent="0.2">
      <c r="A43" s="46">
        <v>168</v>
      </c>
      <c r="B43" s="46" t="s">
        <v>73</v>
      </c>
      <c r="C43" s="46" t="s">
        <v>62</v>
      </c>
      <c r="D43" s="46" t="s">
        <v>65</v>
      </c>
      <c r="E43" s="46" t="s">
        <v>65</v>
      </c>
      <c r="F43" s="46" t="s">
        <v>71</v>
      </c>
      <c r="G43" s="46">
        <v>1</v>
      </c>
      <c r="H43" s="46">
        <v>1</v>
      </c>
      <c r="I43" s="46">
        <v>1</v>
      </c>
      <c r="J43" s="46">
        <v>6</v>
      </c>
      <c r="K43" s="46">
        <v>3</v>
      </c>
      <c r="L43" s="46">
        <v>2</v>
      </c>
      <c r="M43" s="46">
        <v>1</v>
      </c>
      <c r="N43" s="46">
        <v>3</v>
      </c>
      <c r="O43" s="46">
        <v>1</v>
      </c>
      <c r="P43" s="46">
        <v>3</v>
      </c>
      <c r="Q43" s="46">
        <v>5</v>
      </c>
      <c r="R43" s="46">
        <v>1</v>
      </c>
      <c r="S43" s="46">
        <v>6</v>
      </c>
      <c r="T43" s="46">
        <v>5</v>
      </c>
      <c r="U43" s="46">
        <v>3</v>
      </c>
      <c r="V43" s="46">
        <v>2</v>
      </c>
      <c r="W43" s="46">
        <v>3</v>
      </c>
      <c r="X43" s="46">
        <v>1</v>
      </c>
      <c r="Y43" s="46">
        <v>2</v>
      </c>
      <c r="Z43" s="46">
        <v>0</v>
      </c>
      <c r="AA43" s="46" t="s">
        <v>104</v>
      </c>
      <c r="AB43" s="32">
        <v>193</v>
      </c>
      <c r="AC43" t="s">
        <v>73</v>
      </c>
      <c r="AD43" t="s">
        <v>62</v>
      </c>
      <c r="AE43" t="s">
        <v>65</v>
      </c>
      <c r="AF43" t="s">
        <v>65</v>
      </c>
      <c r="AG43" t="s">
        <v>71</v>
      </c>
      <c r="AH43">
        <v>3</v>
      </c>
      <c r="AI43">
        <v>3</v>
      </c>
      <c r="AJ43">
        <v>4</v>
      </c>
      <c r="AK43">
        <v>3</v>
      </c>
      <c r="AL43">
        <v>4</v>
      </c>
      <c r="AM43">
        <v>3</v>
      </c>
      <c r="AN43">
        <v>2</v>
      </c>
      <c r="AO43" s="44">
        <v>4</v>
      </c>
      <c r="AP43">
        <v>2</v>
      </c>
      <c r="AQ43">
        <v>4</v>
      </c>
      <c r="AR43" s="44">
        <v>3</v>
      </c>
      <c r="AS43">
        <v>4</v>
      </c>
      <c r="AT43">
        <v>3</v>
      </c>
      <c r="AU43" s="44">
        <v>3</v>
      </c>
      <c r="AV43" s="44">
        <v>4</v>
      </c>
      <c r="AW43" s="44">
        <v>1</v>
      </c>
      <c r="AX43">
        <v>3</v>
      </c>
      <c r="AY43">
        <v>1</v>
      </c>
      <c r="AZ43">
        <v>2</v>
      </c>
      <c r="BA43">
        <v>0</v>
      </c>
      <c r="BB43" t="s">
        <v>105</v>
      </c>
    </row>
    <row r="44" spans="1:54" x14ac:dyDescent="0.2">
      <c r="A44">
        <v>170</v>
      </c>
      <c r="B44" t="s">
        <v>66</v>
      </c>
      <c r="C44" t="s">
        <v>66</v>
      </c>
      <c r="D44" t="s">
        <v>65</v>
      </c>
      <c r="E44" t="s">
        <v>65</v>
      </c>
      <c r="F44" t="s">
        <v>64</v>
      </c>
      <c r="G44" s="44">
        <v>5</v>
      </c>
      <c r="H44" s="44">
        <v>4</v>
      </c>
      <c r="I44" s="44">
        <v>3</v>
      </c>
      <c r="J44" s="44">
        <v>5</v>
      </c>
      <c r="K44">
        <v>3</v>
      </c>
      <c r="L44">
        <v>4</v>
      </c>
      <c r="M44" s="44">
        <v>5</v>
      </c>
      <c r="N44">
        <v>3</v>
      </c>
      <c r="O44" s="44">
        <v>4</v>
      </c>
      <c r="P44">
        <v>5</v>
      </c>
      <c r="Q44">
        <v>3</v>
      </c>
      <c r="R44" s="44">
        <v>4</v>
      </c>
      <c r="S44">
        <v>2</v>
      </c>
      <c r="T44">
        <v>3</v>
      </c>
      <c r="U44">
        <v>4</v>
      </c>
      <c r="V44">
        <v>5</v>
      </c>
      <c r="W44">
        <v>2</v>
      </c>
      <c r="X44" s="44">
        <v>4</v>
      </c>
      <c r="Y44">
        <v>3</v>
      </c>
      <c r="Z44">
        <v>1</v>
      </c>
      <c r="AA44" t="s">
        <v>105</v>
      </c>
      <c r="AB44" s="32">
        <v>194</v>
      </c>
      <c r="AC44" t="s">
        <v>66</v>
      </c>
      <c r="AD44" t="s">
        <v>66</v>
      </c>
      <c r="AE44" t="s">
        <v>65</v>
      </c>
      <c r="AF44" t="s">
        <v>65</v>
      </c>
      <c r="AG44" t="s">
        <v>64</v>
      </c>
      <c r="AH44">
        <v>5</v>
      </c>
      <c r="AI44">
        <v>4</v>
      </c>
      <c r="AJ44">
        <v>5</v>
      </c>
      <c r="AK44">
        <v>2</v>
      </c>
      <c r="AL44">
        <v>6</v>
      </c>
      <c r="AM44">
        <v>6</v>
      </c>
      <c r="AN44">
        <v>5</v>
      </c>
      <c r="AO44" s="44">
        <v>5</v>
      </c>
      <c r="AP44">
        <v>6</v>
      </c>
      <c r="AQ44">
        <v>6</v>
      </c>
      <c r="AR44" s="44">
        <v>6</v>
      </c>
      <c r="AS44">
        <v>6</v>
      </c>
      <c r="AT44">
        <v>6</v>
      </c>
      <c r="AU44" s="44">
        <v>5</v>
      </c>
      <c r="AV44" s="44">
        <v>5</v>
      </c>
      <c r="AW44" s="44">
        <v>5</v>
      </c>
      <c r="AX44">
        <v>4</v>
      </c>
      <c r="AY44">
        <v>4</v>
      </c>
      <c r="AZ44">
        <v>1</v>
      </c>
      <c r="BA44">
        <v>0</v>
      </c>
      <c r="BB44" t="s">
        <v>105</v>
      </c>
    </row>
    <row r="45" spans="1:54" x14ac:dyDescent="0.2">
      <c r="A45">
        <v>171</v>
      </c>
      <c r="B45" s="33" t="s">
        <v>73</v>
      </c>
      <c r="C45" s="33" t="s">
        <v>62</v>
      </c>
      <c r="D45" s="33" t="s">
        <v>65</v>
      </c>
      <c r="E45" s="33" t="s">
        <v>65</v>
      </c>
      <c r="F45" s="33" t="s">
        <v>71</v>
      </c>
      <c r="G45" s="44">
        <v>2</v>
      </c>
      <c r="H45" s="44">
        <v>4</v>
      </c>
      <c r="I45" s="44">
        <v>3</v>
      </c>
      <c r="J45" s="44">
        <v>2</v>
      </c>
      <c r="K45">
        <v>6</v>
      </c>
      <c r="L45">
        <v>5</v>
      </c>
      <c r="M45" s="44">
        <v>4</v>
      </c>
      <c r="N45">
        <v>2</v>
      </c>
      <c r="O45" s="44">
        <v>3</v>
      </c>
      <c r="P45">
        <v>4</v>
      </c>
      <c r="Q45">
        <v>2</v>
      </c>
      <c r="R45" s="44">
        <v>4</v>
      </c>
      <c r="S45">
        <v>3</v>
      </c>
      <c r="T45">
        <v>2</v>
      </c>
      <c r="U45">
        <v>5</v>
      </c>
      <c r="V45">
        <v>4</v>
      </c>
      <c r="W45">
        <v>2</v>
      </c>
      <c r="X45" s="44">
        <v>5</v>
      </c>
      <c r="Y45">
        <v>4</v>
      </c>
      <c r="Z45">
        <v>0</v>
      </c>
      <c r="AA45" t="s">
        <v>105</v>
      </c>
      <c r="AB45" s="34">
        <v>205</v>
      </c>
      <c r="AC45" s="33" t="s">
        <v>73</v>
      </c>
      <c r="AD45" s="33" t="s">
        <v>62</v>
      </c>
      <c r="AE45" s="33" t="s">
        <v>65</v>
      </c>
      <c r="AF45" s="33" t="s">
        <v>65</v>
      </c>
      <c r="AG45" s="33" t="s">
        <v>71</v>
      </c>
      <c r="AH45" s="33">
        <v>4</v>
      </c>
      <c r="AI45" s="33">
        <v>4</v>
      </c>
      <c r="AJ45" s="33">
        <v>5</v>
      </c>
      <c r="AK45" s="33">
        <v>4</v>
      </c>
      <c r="AL45" s="33">
        <v>3</v>
      </c>
      <c r="AM45" s="33">
        <v>3</v>
      </c>
      <c r="AN45" s="33">
        <v>2</v>
      </c>
      <c r="AO45" s="45">
        <v>1</v>
      </c>
      <c r="AP45" s="33">
        <v>2</v>
      </c>
      <c r="AQ45" s="33">
        <v>4</v>
      </c>
      <c r="AR45" s="45">
        <v>1</v>
      </c>
      <c r="AS45" s="33">
        <v>4</v>
      </c>
      <c r="AT45" s="33">
        <v>3</v>
      </c>
      <c r="AU45" s="45">
        <v>1</v>
      </c>
      <c r="AV45" s="45">
        <v>1</v>
      </c>
      <c r="AW45" s="45">
        <v>2</v>
      </c>
      <c r="AX45" s="33">
        <v>1</v>
      </c>
      <c r="AY45" s="33">
        <v>3</v>
      </c>
      <c r="AZ45" s="33">
        <v>4</v>
      </c>
      <c r="BA45" s="33">
        <v>0</v>
      </c>
      <c r="BB45" t="s">
        <v>104</v>
      </c>
    </row>
    <row r="46" spans="1:54" x14ac:dyDescent="0.2">
      <c r="A46">
        <v>174</v>
      </c>
      <c r="B46" t="s">
        <v>74</v>
      </c>
      <c r="C46" t="s">
        <v>66</v>
      </c>
      <c r="D46" t="s">
        <v>63</v>
      </c>
      <c r="E46" t="s">
        <v>63</v>
      </c>
      <c r="F46" t="s">
        <v>63</v>
      </c>
      <c r="G46" s="44">
        <v>4</v>
      </c>
      <c r="H46" s="44">
        <v>2</v>
      </c>
      <c r="I46" s="44">
        <v>3</v>
      </c>
      <c r="J46" s="44">
        <v>4</v>
      </c>
      <c r="K46">
        <v>5</v>
      </c>
      <c r="L46">
        <v>4</v>
      </c>
      <c r="M46" s="44">
        <v>2</v>
      </c>
      <c r="N46">
        <v>3</v>
      </c>
      <c r="O46" s="44">
        <v>5</v>
      </c>
      <c r="P46">
        <v>4</v>
      </c>
      <c r="Q46">
        <v>3</v>
      </c>
      <c r="R46" s="44">
        <v>2</v>
      </c>
      <c r="S46">
        <v>3</v>
      </c>
      <c r="T46">
        <v>5</v>
      </c>
      <c r="U46">
        <v>3</v>
      </c>
      <c r="V46">
        <v>4</v>
      </c>
      <c r="W46">
        <v>3</v>
      </c>
      <c r="X46" s="44">
        <v>4</v>
      </c>
      <c r="Y46">
        <v>3</v>
      </c>
      <c r="Z46">
        <v>1</v>
      </c>
      <c r="AA46" t="s">
        <v>105</v>
      </c>
      <c r="AB46" s="32">
        <v>208</v>
      </c>
      <c r="AC46" t="s">
        <v>74</v>
      </c>
      <c r="AD46" t="s">
        <v>66</v>
      </c>
      <c r="AE46" t="s">
        <v>63</v>
      </c>
      <c r="AF46" t="s">
        <v>63</v>
      </c>
      <c r="AG46" t="s">
        <v>63</v>
      </c>
      <c r="AH46">
        <v>4</v>
      </c>
      <c r="AI46">
        <v>4</v>
      </c>
      <c r="AJ46">
        <v>5</v>
      </c>
      <c r="AK46">
        <v>2</v>
      </c>
      <c r="AL46">
        <v>5</v>
      </c>
      <c r="AM46">
        <v>3</v>
      </c>
      <c r="AN46">
        <v>5</v>
      </c>
      <c r="AO46" s="44">
        <v>5</v>
      </c>
      <c r="AP46">
        <v>5</v>
      </c>
      <c r="AQ46">
        <v>5</v>
      </c>
      <c r="AR46" s="44">
        <v>6</v>
      </c>
      <c r="AS46">
        <v>4</v>
      </c>
      <c r="AT46">
        <v>5</v>
      </c>
      <c r="AU46" s="44">
        <v>4</v>
      </c>
      <c r="AV46" s="44">
        <v>4</v>
      </c>
      <c r="AW46" s="44">
        <v>5</v>
      </c>
      <c r="AX46">
        <v>3</v>
      </c>
      <c r="AY46">
        <v>4</v>
      </c>
      <c r="AZ46">
        <v>3</v>
      </c>
      <c r="BA46">
        <v>0</v>
      </c>
      <c r="BB46" t="s">
        <v>105</v>
      </c>
    </row>
    <row r="47" spans="1:54" x14ac:dyDescent="0.2">
      <c r="A47" s="46">
        <v>177</v>
      </c>
      <c r="B47" s="47" t="s">
        <v>72</v>
      </c>
      <c r="C47" s="47" t="s">
        <v>61</v>
      </c>
      <c r="D47" s="47" t="s">
        <v>64</v>
      </c>
      <c r="E47" s="47" t="s">
        <v>65</v>
      </c>
      <c r="F47" s="47" t="s">
        <v>64</v>
      </c>
      <c r="G47" s="46">
        <v>1</v>
      </c>
      <c r="H47" s="46">
        <v>1</v>
      </c>
      <c r="I47" s="46">
        <v>1</v>
      </c>
      <c r="J47" s="46">
        <v>6</v>
      </c>
      <c r="K47" s="46">
        <v>6</v>
      </c>
      <c r="L47" s="46">
        <v>3</v>
      </c>
      <c r="M47" s="46">
        <v>1</v>
      </c>
      <c r="N47" s="46">
        <v>5</v>
      </c>
      <c r="O47" s="46">
        <v>1</v>
      </c>
      <c r="P47" s="46">
        <v>2</v>
      </c>
      <c r="Q47" s="46">
        <v>3</v>
      </c>
      <c r="R47" s="46">
        <v>1</v>
      </c>
      <c r="S47" s="46">
        <v>3</v>
      </c>
      <c r="T47" s="46">
        <v>6</v>
      </c>
      <c r="U47" s="46">
        <v>5</v>
      </c>
      <c r="V47" s="46">
        <v>6</v>
      </c>
      <c r="W47" s="46">
        <v>6</v>
      </c>
      <c r="X47" s="46">
        <v>1</v>
      </c>
      <c r="Y47" s="46">
        <v>3</v>
      </c>
      <c r="Z47" s="46">
        <v>0</v>
      </c>
      <c r="AA47" s="46" t="s">
        <v>104</v>
      </c>
      <c r="AB47" s="34">
        <v>209</v>
      </c>
      <c r="AC47" s="33" t="s">
        <v>72</v>
      </c>
      <c r="AD47" s="33" t="s">
        <v>61</v>
      </c>
      <c r="AE47" s="33" t="s">
        <v>64</v>
      </c>
      <c r="AF47" s="33" t="s">
        <v>65</v>
      </c>
      <c r="AG47" s="33" t="s">
        <v>64</v>
      </c>
      <c r="AH47" s="33">
        <v>6</v>
      </c>
      <c r="AI47" s="33">
        <v>4</v>
      </c>
      <c r="AJ47" s="33">
        <v>4</v>
      </c>
      <c r="AK47" s="33">
        <v>1</v>
      </c>
      <c r="AL47" s="33">
        <v>6</v>
      </c>
      <c r="AM47" s="33">
        <v>5</v>
      </c>
      <c r="AN47" s="33">
        <v>6</v>
      </c>
      <c r="AO47" s="45">
        <v>1</v>
      </c>
      <c r="AP47" s="33">
        <v>5</v>
      </c>
      <c r="AQ47" s="33">
        <v>4</v>
      </c>
      <c r="AR47" s="45">
        <v>1</v>
      </c>
      <c r="AS47" s="33">
        <v>4</v>
      </c>
      <c r="AT47" s="33">
        <v>4</v>
      </c>
      <c r="AU47" s="45">
        <v>1</v>
      </c>
      <c r="AV47" s="45">
        <v>1</v>
      </c>
      <c r="AW47" s="45">
        <v>1</v>
      </c>
      <c r="AX47" s="33">
        <v>4</v>
      </c>
      <c r="AY47" s="33">
        <v>4</v>
      </c>
      <c r="AZ47" s="33">
        <v>3</v>
      </c>
      <c r="BA47" s="33">
        <v>0</v>
      </c>
      <c r="BB47" t="s">
        <v>104</v>
      </c>
    </row>
    <row r="48" spans="1:54" x14ac:dyDescent="0.2">
      <c r="A48">
        <v>180</v>
      </c>
      <c r="B48" t="s">
        <v>61</v>
      </c>
      <c r="C48" t="s">
        <v>61</v>
      </c>
      <c r="D48" t="s">
        <v>65</v>
      </c>
      <c r="E48" t="s">
        <v>65</v>
      </c>
      <c r="F48" t="s">
        <v>64</v>
      </c>
      <c r="G48" s="44">
        <v>3</v>
      </c>
      <c r="H48" s="44">
        <v>3</v>
      </c>
      <c r="I48" s="44">
        <v>4</v>
      </c>
      <c r="J48" s="44">
        <v>3</v>
      </c>
      <c r="K48">
        <v>2</v>
      </c>
      <c r="L48">
        <v>5</v>
      </c>
      <c r="M48" s="44">
        <v>4</v>
      </c>
      <c r="N48">
        <v>3</v>
      </c>
      <c r="O48" s="44">
        <v>4</v>
      </c>
      <c r="P48">
        <v>3</v>
      </c>
      <c r="Q48">
        <v>2</v>
      </c>
      <c r="R48" s="44">
        <v>4</v>
      </c>
      <c r="S48">
        <v>5</v>
      </c>
      <c r="T48">
        <v>4</v>
      </c>
      <c r="U48">
        <v>3</v>
      </c>
      <c r="V48">
        <v>2</v>
      </c>
      <c r="W48">
        <v>4</v>
      </c>
      <c r="X48" s="44">
        <v>3</v>
      </c>
      <c r="Y48">
        <v>3</v>
      </c>
      <c r="Z48">
        <v>1</v>
      </c>
      <c r="AA48" t="s">
        <v>105</v>
      </c>
      <c r="AB48" s="32">
        <v>211</v>
      </c>
      <c r="AC48" t="s">
        <v>61</v>
      </c>
      <c r="AD48" t="s">
        <v>61</v>
      </c>
      <c r="AE48" t="s">
        <v>65</v>
      </c>
      <c r="AF48" t="s">
        <v>65</v>
      </c>
      <c r="AG48" t="s">
        <v>64</v>
      </c>
      <c r="AH48">
        <v>6</v>
      </c>
      <c r="AI48">
        <v>5</v>
      </c>
      <c r="AJ48">
        <v>4</v>
      </c>
      <c r="AK48">
        <v>3</v>
      </c>
      <c r="AL48">
        <v>6</v>
      </c>
      <c r="AM48">
        <v>4</v>
      </c>
      <c r="AN48">
        <v>6</v>
      </c>
      <c r="AO48" s="44">
        <v>6</v>
      </c>
      <c r="AP48">
        <v>6</v>
      </c>
      <c r="AQ48">
        <v>4</v>
      </c>
      <c r="AR48" s="44">
        <v>6</v>
      </c>
      <c r="AS48">
        <v>6</v>
      </c>
      <c r="AT48">
        <v>6</v>
      </c>
      <c r="AU48" s="44">
        <v>6</v>
      </c>
      <c r="AV48" s="44">
        <v>5</v>
      </c>
      <c r="AW48" s="44">
        <v>6</v>
      </c>
      <c r="AX48">
        <v>4</v>
      </c>
      <c r="AY48">
        <v>5</v>
      </c>
      <c r="AZ48">
        <v>1</v>
      </c>
      <c r="BA48">
        <v>0</v>
      </c>
      <c r="BB48" t="s">
        <v>105</v>
      </c>
    </row>
    <row r="49" spans="1:54" x14ac:dyDescent="0.2">
      <c r="A49" s="46">
        <v>181</v>
      </c>
      <c r="B49" s="46" t="s">
        <v>73</v>
      </c>
      <c r="C49" s="46" t="s">
        <v>62</v>
      </c>
      <c r="D49" s="46" t="s">
        <v>65</v>
      </c>
      <c r="E49" s="46" t="s">
        <v>65</v>
      </c>
      <c r="F49" s="46" t="s">
        <v>64</v>
      </c>
      <c r="G49" s="46">
        <v>1</v>
      </c>
      <c r="H49" s="46">
        <v>1</v>
      </c>
      <c r="I49" s="46">
        <v>1</v>
      </c>
      <c r="J49" s="46">
        <v>6</v>
      </c>
      <c r="K49" s="46">
        <v>3</v>
      </c>
      <c r="L49" s="46">
        <v>4</v>
      </c>
      <c r="M49" s="46">
        <v>1</v>
      </c>
      <c r="N49" s="46">
        <v>2</v>
      </c>
      <c r="O49" s="46">
        <v>1</v>
      </c>
      <c r="P49" s="46">
        <v>5</v>
      </c>
      <c r="Q49" s="46">
        <v>5</v>
      </c>
      <c r="R49" s="46">
        <v>1</v>
      </c>
      <c r="S49" s="46">
        <v>5</v>
      </c>
      <c r="T49" s="46">
        <v>5</v>
      </c>
      <c r="U49" s="46">
        <v>4</v>
      </c>
      <c r="V49" s="46">
        <v>4</v>
      </c>
      <c r="W49" s="46">
        <v>4</v>
      </c>
      <c r="X49" s="46">
        <v>1</v>
      </c>
      <c r="Y49" s="46">
        <v>4</v>
      </c>
      <c r="Z49" s="46">
        <v>1</v>
      </c>
      <c r="AA49" s="46" t="s">
        <v>104</v>
      </c>
      <c r="AB49" s="32">
        <v>212</v>
      </c>
      <c r="AC49" t="s">
        <v>73</v>
      </c>
      <c r="AD49" t="s">
        <v>62</v>
      </c>
      <c r="AE49" t="s">
        <v>65</v>
      </c>
      <c r="AF49" t="s">
        <v>65</v>
      </c>
      <c r="AG49" t="s">
        <v>64</v>
      </c>
      <c r="AH49">
        <v>5</v>
      </c>
      <c r="AI49">
        <v>4</v>
      </c>
      <c r="AJ49">
        <v>4</v>
      </c>
      <c r="AK49">
        <v>2</v>
      </c>
      <c r="AL49">
        <v>3</v>
      </c>
      <c r="AM49">
        <v>3</v>
      </c>
      <c r="AN49">
        <v>4</v>
      </c>
      <c r="AO49" s="44">
        <v>4</v>
      </c>
      <c r="AP49">
        <v>2</v>
      </c>
      <c r="AQ49">
        <v>3</v>
      </c>
      <c r="AR49" s="44">
        <v>3</v>
      </c>
      <c r="AS49">
        <v>3</v>
      </c>
      <c r="AT49">
        <v>3</v>
      </c>
      <c r="AU49" s="44">
        <v>4</v>
      </c>
      <c r="AV49" s="44">
        <v>2</v>
      </c>
      <c r="AW49" s="44">
        <v>3</v>
      </c>
      <c r="AX49">
        <v>2</v>
      </c>
      <c r="AY49">
        <v>3</v>
      </c>
      <c r="AZ49">
        <v>3</v>
      </c>
      <c r="BA49">
        <v>0</v>
      </c>
      <c r="BB49" t="s">
        <v>105</v>
      </c>
    </row>
    <row r="50" spans="1:54" x14ac:dyDescent="0.2">
      <c r="A50">
        <v>192</v>
      </c>
      <c r="B50" s="33" t="s">
        <v>66</v>
      </c>
      <c r="C50" s="33" t="s">
        <v>66</v>
      </c>
      <c r="D50" s="33" t="s">
        <v>65</v>
      </c>
      <c r="E50" s="33" t="s">
        <v>65</v>
      </c>
      <c r="F50" s="33" t="s">
        <v>64</v>
      </c>
      <c r="G50" s="44">
        <v>2</v>
      </c>
      <c r="H50" s="44">
        <v>3</v>
      </c>
      <c r="I50" s="44">
        <v>2</v>
      </c>
      <c r="J50" s="44">
        <v>1</v>
      </c>
      <c r="K50">
        <v>2</v>
      </c>
      <c r="L50">
        <v>3</v>
      </c>
      <c r="M50" s="44">
        <v>4</v>
      </c>
      <c r="N50">
        <v>2</v>
      </c>
      <c r="O50" s="44">
        <v>5</v>
      </c>
      <c r="P50">
        <v>3</v>
      </c>
      <c r="Q50">
        <v>5</v>
      </c>
      <c r="R50" s="44">
        <v>4</v>
      </c>
      <c r="S50">
        <v>2</v>
      </c>
      <c r="T50">
        <v>6</v>
      </c>
      <c r="U50">
        <v>3</v>
      </c>
      <c r="V50">
        <v>4</v>
      </c>
      <c r="W50">
        <v>2</v>
      </c>
      <c r="X50" s="44">
        <v>3</v>
      </c>
      <c r="Y50">
        <v>4</v>
      </c>
      <c r="Z50">
        <v>0</v>
      </c>
      <c r="AA50" t="s">
        <v>105</v>
      </c>
      <c r="AB50" s="34">
        <v>217</v>
      </c>
      <c r="AC50" s="33" t="s">
        <v>66</v>
      </c>
      <c r="AD50" s="33" t="s">
        <v>66</v>
      </c>
      <c r="AE50" s="33" t="s">
        <v>65</v>
      </c>
      <c r="AF50" s="33" t="s">
        <v>65</v>
      </c>
      <c r="AG50" s="33" t="s">
        <v>64</v>
      </c>
      <c r="AH50" s="33">
        <v>5</v>
      </c>
      <c r="AI50" s="33">
        <v>4</v>
      </c>
      <c r="AJ50" s="33">
        <v>4</v>
      </c>
      <c r="AK50" s="33">
        <v>2</v>
      </c>
      <c r="AL50" s="33">
        <v>3</v>
      </c>
      <c r="AM50" s="33">
        <v>4</v>
      </c>
      <c r="AN50" s="33">
        <v>5</v>
      </c>
      <c r="AO50" s="45">
        <v>1</v>
      </c>
      <c r="AP50" s="33">
        <v>4</v>
      </c>
      <c r="AQ50" s="33">
        <v>4</v>
      </c>
      <c r="AR50" s="45">
        <v>1</v>
      </c>
      <c r="AS50" s="33">
        <v>4</v>
      </c>
      <c r="AT50" s="33">
        <v>5</v>
      </c>
      <c r="AU50" s="45">
        <v>1</v>
      </c>
      <c r="AV50" s="45">
        <v>1</v>
      </c>
      <c r="AW50" s="45">
        <v>1</v>
      </c>
      <c r="AX50" s="33">
        <v>4</v>
      </c>
      <c r="AY50" s="33">
        <v>4</v>
      </c>
      <c r="AZ50" s="33">
        <v>3</v>
      </c>
      <c r="BA50" s="33">
        <v>0</v>
      </c>
      <c r="BB50" t="s">
        <v>104</v>
      </c>
    </row>
    <row r="51" spans="1:54" x14ac:dyDescent="0.2">
      <c r="A51" s="46">
        <v>196</v>
      </c>
      <c r="B51" s="46" t="s">
        <v>66</v>
      </c>
      <c r="C51" s="46" t="s">
        <v>68</v>
      </c>
      <c r="D51" s="46" t="s">
        <v>65</v>
      </c>
      <c r="E51" s="46" t="s">
        <v>65</v>
      </c>
      <c r="F51" s="46" t="s">
        <v>64</v>
      </c>
      <c r="G51" s="46">
        <v>1</v>
      </c>
      <c r="H51" s="46">
        <v>1</v>
      </c>
      <c r="I51" s="46">
        <v>1</v>
      </c>
      <c r="J51" s="46">
        <v>6</v>
      </c>
      <c r="K51" s="46">
        <v>2</v>
      </c>
      <c r="L51" s="46">
        <v>6</v>
      </c>
      <c r="M51" s="46">
        <v>1</v>
      </c>
      <c r="N51" s="46">
        <v>6</v>
      </c>
      <c r="O51" s="46">
        <v>1</v>
      </c>
      <c r="P51" s="46">
        <v>2</v>
      </c>
      <c r="Q51" s="46">
        <v>4</v>
      </c>
      <c r="R51" s="46">
        <v>1</v>
      </c>
      <c r="S51" s="46">
        <v>3</v>
      </c>
      <c r="T51" s="46">
        <v>4</v>
      </c>
      <c r="U51" s="46">
        <v>3</v>
      </c>
      <c r="V51" s="46">
        <v>2</v>
      </c>
      <c r="W51" s="46">
        <v>3</v>
      </c>
      <c r="X51" s="46">
        <v>1</v>
      </c>
      <c r="Y51" s="46">
        <v>1</v>
      </c>
      <c r="Z51" s="46">
        <v>0</v>
      </c>
      <c r="AA51" s="46" t="s">
        <v>104</v>
      </c>
      <c r="AB51" s="32">
        <v>218</v>
      </c>
      <c r="AC51" t="s">
        <v>66</v>
      </c>
      <c r="AD51" t="s">
        <v>68</v>
      </c>
      <c r="AE51" t="s">
        <v>65</v>
      </c>
      <c r="AF51" t="s">
        <v>65</v>
      </c>
      <c r="AG51" t="s">
        <v>64</v>
      </c>
      <c r="AH51">
        <v>5</v>
      </c>
      <c r="AI51">
        <v>4</v>
      </c>
      <c r="AJ51">
        <v>6</v>
      </c>
      <c r="AK51">
        <v>3</v>
      </c>
      <c r="AL51">
        <v>6</v>
      </c>
      <c r="AM51">
        <v>5</v>
      </c>
      <c r="AN51">
        <v>5</v>
      </c>
      <c r="AO51" s="44">
        <v>5</v>
      </c>
      <c r="AP51">
        <v>4</v>
      </c>
      <c r="AQ51">
        <v>5</v>
      </c>
      <c r="AR51" s="44">
        <v>5</v>
      </c>
      <c r="AS51">
        <v>4</v>
      </c>
      <c r="AT51">
        <v>4</v>
      </c>
      <c r="AU51" s="44">
        <v>5</v>
      </c>
      <c r="AV51" s="44">
        <v>6</v>
      </c>
      <c r="AW51" s="44">
        <v>4</v>
      </c>
      <c r="AX51">
        <v>5</v>
      </c>
      <c r="AY51">
        <v>2</v>
      </c>
      <c r="AZ51">
        <v>2</v>
      </c>
      <c r="BA51">
        <v>1</v>
      </c>
      <c r="BB5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Study 1 Russie+SUISSE</vt:lpstr>
      <vt:lpstr>Study2</vt:lpstr>
      <vt:lpstr>Drop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Microsoft Office User</cp:lastModifiedBy>
  <dcterms:created xsi:type="dcterms:W3CDTF">2019-06-10T17:31:09Z</dcterms:created>
  <dcterms:modified xsi:type="dcterms:W3CDTF">2023-10-05T16:58:41Z</dcterms:modified>
</cp:coreProperties>
</file>