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885"/>
  </bookViews>
  <sheets>
    <sheet name="Main Sheet" sheetId="2" r:id="rId1"/>
    <sheet name="Electrical Load" sheetId="3" r:id="rId2"/>
  </sheets>
  <definedNames>
    <definedName name="ce">'Main Sheet'!$AG$24:$AI$30</definedName>
    <definedName name="fe">'Main Sheet'!$AH$24:$AI$30</definedName>
  </definedNames>
  <calcPr calcId="162913"/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6" i="3"/>
  <c r="H7" i="3"/>
  <c r="H8" i="3"/>
  <c r="H9" i="3"/>
  <c r="H5" i="3"/>
  <c r="H133" i="3" s="1"/>
  <c r="D34" i="2" s="1"/>
  <c r="AO33" i="2"/>
  <c r="AA32" i="2"/>
  <c r="H15" i="2"/>
  <c r="D22" i="2"/>
  <c r="D20" i="2"/>
  <c r="AI34" i="2"/>
  <c r="AN38" i="2" s="1"/>
  <c r="AM34" i="2"/>
  <c r="AM35" i="2"/>
  <c r="AM33" i="2"/>
  <c r="K5" i="2"/>
  <c r="P14" i="2" s="1"/>
  <c r="D11" i="2"/>
  <c r="G7" i="3"/>
  <c r="G8" i="3"/>
  <c r="G132" i="3" s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6" i="3"/>
  <c r="G5" i="3"/>
  <c r="K19" i="2"/>
  <c r="M9" i="2"/>
  <c r="M11" i="2"/>
  <c r="AH33" i="2"/>
  <c r="AH34" i="2" s="1"/>
  <c r="AH32" i="2"/>
  <c r="M10" i="2"/>
  <c r="M8" i="2"/>
  <c r="AJ38" i="2"/>
  <c r="AL38" i="2"/>
  <c r="X33" i="2"/>
  <c r="AA38" i="2" s="1"/>
  <c r="AD32" i="2"/>
  <c r="AD34" i="2" s="1"/>
  <c r="R14" i="2"/>
  <c r="K21" i="2"/>
  <c r="AM38" i="2"/>
  <c r="AK38" i="2"/>
  <c r="K32" i="2" l="1"/>
  <c r="K33" i="2" s="1"/>
  <c r="K34" i="2" s="1"/>
  <c r="K35" i="2" s="1"/>
  <c r="K36" i="2" s="1"/>
  <c r="K37" i="2" s="1"/>
  <c r="K38" i="2" s="1"/>
  <c r="K13" i="2" s="1"/>
  <c r="D12" i="2"/>
  <c r="D13" i="2" s="1"/>
  <c r="D14" i="2" s="1"/>
  <c r="AC38" i="2"/>
  <c r="Z38" i="2"/>
  <c r="AO38" i="2"/>
  <c r="AD38" i="2"/>
  <c r="AB38" i="2"/>
  <c r="AE32" i="2"/>
  <c r="AD33" i="2"/>
  <c r="AE38" i="2"/>
  <c r="AI33" i="2" l="1"/>
  <c r="AL35" i="2"/>
  <c r="AL34" i="2"/>
  <c r="AL33" i="2"/>
  <c r="AN33" i="2" s="1"/>
  <c r="AI35" i="2"/>
  <c r="AC34" i="2"/>
  <c r="AB34" i="2" s="1"/>
  <c r="AC33" i="2"/>
  <c r="AB33" i="2" s="1"/>
  <c r="X34" i="2"/>
  <c r="AC32" i="2"/>
  <c r="X32" i="2"/>
  <c r="AE37" i="2" l="1"/>
  <c r="K27" i="2" s="1"/>
  <c r="AC37" i="2"/>
  <c r="AD37" i="2"/>
  <c r="K24" i="2" s="1"/>
  <c r="AB37" i="2"/>
  <c r="K22" i="2" s="1"/>
  <c r="Z37" i="2"/>
  <c r="K20" i="2" s="1"/>
  <c r="K23" i="2" s="1"/>
  <c r="AA37" i="2"/>
  <c r="K26" i="2" s="1"/>
  <c r="AE39" i="2"/>
  <c r="AC39" i="2"/>
  <c r="AA39" i="2"/>
  <c r="AB39" i="2"/>
  <c r="AD39" i="2"/>
  <c r="Z39" i="2"/>
  <c r="AA33" i="2"/>
  <c r="AE33" i="2"/>
  <c r="AE34" i="2"/>
  <c r="AA34" i="2"/>
  <c r="AJ39" i="2"/>
  <c r="D21" i="2" s="1"/>
  <c r="D24" i="2" s="1"/>
  <c r="AL39" i="2"/>
  <c r="AK39" i="2"/>
  <c r="D23" i="2" s="1"/>
  <c r="AM39" i="2"/>
  <c r="D25" i="2" s="1"/>
  <c r="AO39" i="2"/>
  <c r="D27" i="2" s="1"/>
  <c r="AN34" i="2"/>
  <c r="AK34" i="2"/>
  <c r="AO34" i="2" s="1"/>
  <c r="AN35" i="2"/>
  <c r="AN39" i="2" s="1"/>
  <c r="D28" i="2" s="1"/>
  <c r="AK35" i="2"/>
  <c r="AO35" i="2" s="1"/>
  <c r="AO37" i="2"/>
  <c r="AL37" i="2"/>
  <c r="AM37" i="2"/>
  <c r="AJ37" i="2"/>
  <c r="AK37" i="2"/>
  <c r="AN37" i="2"/>
</calcChain>
</file>

<file path=xl/sharedStrings.xml><?xml version="1.0" encoding="utf-8"?>
<sst xmlns="http://schemas.openxmlformats.org/spreadsheetml/2006/main" count="128" uniqueCount="91">
  <si>
    <t>Sr.No</t>
  </si>
  <si>
    <t>Watt</t>
  </si>
  <si>
    <t xml:space="preserve"> No</t>
  </si>
  <si>
    <t>Equiment Name</t>
  </si>
  <si>
    <t>Using Hr/Day</t>
  </si>
  <si>
    <t>Days</t>
  </si>
  <si>
    <t>%</t>
  </si>
  <si>
    <t>Battery Aging</t>
  </si>
  <si>
    <t>Depth of Discharge</t>
  </si>
  <si>
    <t>CALCULATIONS:</t>
  </si>
  <si>
    <t>Watt Hr./Day</t>
  </si>
  <si>
    <t>Total KW.Hr/Day</t>
  </si>
  <si>
    <t>Average Load</t>
  </si>
  <si>
    <t>Storage Required</t>
  </si>
  <si>
    <t>Including Operating Temp</t>
  </si>
  <si>
    <t>C</t>
  </si>
  <si>
    <t>F</t>
  </si>
  <si>
    <r>
      <t>C</t>
    </r>
    <r>
      <rPr>
        <sz val="10"/>
        <color indexed="8"/>
        <rFont val="Calibri"/>
        <family val="2"/>
      </rPr>
      <t>°</t>
    </r>
  </si>
  <si>
    <r>
      <t>F</t>
    </r>
    <r>
      <rPr>
        <sz val="10"/>
        <color indexed="8"/>
        <rFont val="Calibri"/>
        <family val="2"/>
      </rPr>
      <t>°</t>
    </r>
  </si>
  <si>
    <t>Watt.Hr/Day</t>
  </si>
  <si>
    <t>Total Amp.Hr</t>
  </si>
  <si>
    <t>Amp.Hr</t>
  </si>
  <si>
    <t>Reaserve Day: (How many days of capacity you want your batteries to Give you Current)</t>
  </si>
  <si>
    <t>Depth of Discharge:(DOD)</t>
  </si>
  <si>
    <t>Battery Aging:</t>
  </si>
  <si>
    <t>Loose Connection/Wire Loss Factor:</t>
  </si>
  <si>
    <t>Battery Operating Temp:</t>
  </si>
  <si>
    <t>The Battery Bank Required:</t>
  </si>
  <si>
    <t>Volts DC</t>
  </si>
  <si>
    <t>Battery Efficiency</t>
  </si>
  <si>
    <t>volts</t>
  </si>
  <si>
    <t>Battery Bank's Voltage</t>
  </si>
  <si>
    <t>Total Amp.Hr of Each String</t>
  </si>
  <si>
    <t>Nos</t>
  </si>
  <si>
    <t>Total No of Battery in Each String</t>
  </si>
  <si>
    <t>Total Battery Bank Amp.Hr</t>
  </si>
  <si>
    <t xml:space="preserve">Amp.Hr </t>
  </si>
  <si>
    <t>Amp.Hr @</t>
  </si>
  <si>
    <t xml:space="preserve">Total Nos of Batteries in Battery Bank </t>
  </si>
  <si>
    <t>Series</t>
  </si>
  <si>
    <t>Parral</t>
  </si>
  <si>
    <t>Series-Parral</t>
  </si>
  <si>
    <t>Type of Connection For Batteries</t>
  </si>
  <si>
    <t>series</t>
  </si>
  <si>
    <t>series-Parral</t>
  </si>
  <si>
    <t>amp.hr</t>
  </si>
  <si>
    <t>No</t>
  </si>
  <si>
    <t>string</t>
  </si>
  <si>
    <t>Total</t>
  </si>
  <si>
    <t>Batteries connection for Battery Bank</t>
  </si>
  <si>
    <t>Selection of Batteries Connection:</t>
  </si>
  <si>
    <t>Selection of Each Battery Voltage</t>
  </si>
  <si>
    <t>Enter Each Battery Rating</t>
  </si>
  <si>
    <t>Daily Sunshine Hours</t>
  </si>
  <si>
    <t>In Winter</t>
  </si>
  <si>
    <t>In Summer</t>
  </si>
  <si>
    <t>In Monsoon</t>
  </si>
  <si>
    <t>Average Daily Sunshine Hours</t>
  </si>
  <si>
    <t>Hrs.</t>
  </si>
  <si>
    <t>Select Size of Solar Panel</t>
  </si>
  <si>
    <t>watt</t>
  </si>
  <si>
    <t>Volts</t>
  </si>
  <si>
    <t>Solar Array Size after Calculating Sun Hour</t>
  </si>
  <si>
    <t>Solar Panel Connetion</t>
  </si>
  <si>
    <t>Total Solar Power need</t>
  </si>
  <si>
    <t>Total Solar Power after Correction Factor</t>
  </si>
  <si>
    <t>Losses in Wire,Connection,Battery</t>
  </si>
  <si>
    <t>Solar System Voltage</t>
  </si>
  <si>
    <t>Total Watt of Each Solar Panel String</t>
  </si>
  <si>
    <t>Total No of Solar Panel in Each String</t>
  </si>
  <si>
    <t>Number of String for Battries</t>
  </si>
  <si>
    <t>Number of String for Solar Panel</t>
  </si>
  <si>
    <t xml:space="preserve">Total Nos of Solar Panels  </t>
  </si>
  <si>
    <t>Total Watts of Solar Panel</t>
  </si>
  <si>
    <t>Selection of Each Solar Panel Voltage</t>
  </si>
  <si>
    <t>Selection of Solar Panel Connection:</t>
  </si>
  <si>
    <t>Type of Connection For Solar Panel</t>
  </si>
  <si>
    <t>Solar Panel Detail</t>
  </si>
  <si>
    <t>Battery Bank Details</t>
  </si>
  <si>
    <t>:Solar Panel :</t>
  </si>
  <si>
    <t>:Battery Bank :</t>
  </si>
  <si>
    <t>ELECTRICAL LOAD DETAIL</t>
  </si>
  <si>
    <t>First Enter Your Electrical Load Detail in Electrical Load Sheet</t>
  </si>
  <si>
    <t>(For India 4 To 6 Hrs)</t>
  </si>
  <si>
    <t>Enter Additional futurte Load Expansion</t>
  </si>
  <si>
    <t>Effieciency of Invertor</t>
  </si>
  <si>
    <t>:SIZE OF INVERTOR:</t>
  </si>
  <si>
    <t>Size of Invertor</t>
  </si>
  <si>
    <t>KW</t>
  </si>
  <si>
    <t>DESIGN OF SOLAR PANEL / BATTERY BANK / INVERTOR</t>
  </si>
  <si>
    <t>Jignesh.Parmar  www.electricalnotes.wordpress.com  jiguparmar@yahoo.com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</si>
</sst>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6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4" tint="0.59999389629810485"/>
      <name val="Arial"/>
      <family val="2"/>
    </font>
    <font>
      <b/>
      <sz val="10"/>
      <color theme="5" tint="-0.499984740745262"/>
      <name val="Arial"/>
      <family val="2"/>
    </font>
    <font>
      <b/>
      <sz val="14"/>
      <color theme="0"/>
      <name val="Arial Narrow"/>
      <family val="2"/>
    </font>
    <font>
      <sz val="10"/>
      <color rgb="FF00006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7" tint="-0.499984740745262"/>
      </left>
      <right/>
      <top style="double">
        <color theme="7" tint="-0.499984740745262"/>
      </top>
      <bottom style="double">
        <color theme="7" tint="-0.499984740745262"/>
      </bottom>
      <diagonal/>
    </border>
    <border>
      <left/>
      <right/>
      <top style="double">
        <color theme="7" tint="-0.499984740745262"/>
      </top>
      <bottom style="double">
        <color theme="7" tint="-0.499984740745262"/>
      </bottom>
      <diagonal/>
    </border>
    <border>
      <left/>
      <right style="double">
        <color theme="7" tint="-0.499984740745262"/>
      </right>
      <top style="double">
        <color theme="7" tint="-0.499984740745262"/>
      </top>
      <bottom style="double">
        <color theme="7" tint="-0.499984740745262"/>
      </bottom>
      <diagonal/>
    </border>
    <border>
      <left style="double">
        <color rgb="FF00B0F0"/>
      </left>
      <right/>
      <top style="double">
        <color rgb="FF00B0F0"/>
      </top>
      <bottom/>
      <diagonal/>
    </border>
    <border>
      <left/>
      <right/>
      <top style="double">
        <color rgb="FF00B0F0"/>
      </top>
      <bottom/>
      <diagonal/>
    </border>
    <border>
      <left/>
      <right style="double">
        <color rgb="FF00B0F0"/>
      </right>
      <top style="double">
        <color rgb="FF00B0F0"/>
      </top>
      <bottom/>
      <diagonal/>
    </border>
    <border>
      <left style="double">
        <color rgb="FF00B0F0"/>
      </left>
      <right/>
      <top/>
      <bottom style="double">
        <color rgb="FF00B0F0"/>
      </bottom>
      <diagonal/>
    </border>
    <border>
      <left/>
      <right/>
      <top/>
      <bottom style="double">
        <color rgb="FF00B0F0"/>
      </bottom>
      <diagonal/>
    </border>
    <border>
      <left/>
      <right style="double">
        <color rgb="FF00B0F0"/>
      </right>
      <top/>
      <bottom style="double">
        <color rgb="FF00B0F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9" fillId="2" borderId="1" xfId="0" applyFont="1" applyFill="1" applyBorder="1" applyAlignment="1" applyProtection="1">
      <alignment horizontal="center"/>
      <protection locked="0"/>
    </xf>
    <xf numFmtId="0" fontId="0" fillId="2" borderId="0" xfId="0" applyFill="1"/>
    <xf numFmtId="0" fontId="8" fillId="2" borderId="0" xfId="0" applyFont="1" applyFill="1"/>
    <xf numFmtId="172" fontId="8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172" fontId="9" fillId="2" borderId="1" xfId="0" applyNumberFormat="1" applyFont="1" applyFill="1" applyBorder="1" applyAlignment="1" applyProtection="1">
      <alignment horizontal="center"/>
    </xf>
    <xf numFmtId="0" fontId="9" fillId="2" borderId="0" xfId="0" applyFont="1" applyFill="1" applyProtection="1">
      <protection hidden="1"/>
    </xf>
    <xf numFmtId="0" fontId="9" fillId="2" borderId="2" xfId="0" applyFont="1" applyFill="1" applyBorder="1" applyAlignment="1" applyProtection="1">
      <alignment horizontal="center"/>
      <protection locked="0" hidden="1"/>
    </xf>
    <xf numFmtId="0" fontId="2" fillId="2" borderId="1" xfId="0" applyFont="1" applyFill="1" applyBorder="1" applyAlignment="1" applyProtection="1">
      <alignment horizontal="center" vertical="center" wrapText="1"/>
      <protection locked="0" hidden="1"/>
    </xf>
    <xf numFmtId="0" fontId="2" fillId="2" borderId="1" xfId="0" applyFont="1" applyFill="1" applyBorder="1" applyAlignment="1" applyProtection="1">
      <alignment horizontal="center"/>
      <protection locked="0" hidden="1"/>
    </xf>
    <xf numFmtId="0" fontId="9" fillId="2" borderId="1" xfId="0" applyFont="1" applyFill="1" applyBorder="1" applyAlignment="1" applyProtection="1">
      <alignment horizontal="center"/>
      <protection locked="0" hidden="1"/>
    </xf>
    <xf numFmtId="0" fontId="9" fillId="2" borderId="0" xfId="0" applyFont="1" applyFill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center"/>
      <protection locked="0" hidden="1"/>
    </xf>
    <xf numFmtId="0" fontId="9" fillId="2" borderId="0" xfId="0" applyFont="1" applyFill="1" applyAlignment="1" applyProtection="1">
      <protection hidden="1"/>
    </xf>
    <xf numFmtId="0" fontId="11" fillId="2" borderId="0" xfId="0" applyFont="1" applyFill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locked="0" hidden="1"/>
    </xf>
    <xf numFmtId="0" fontId="9" fillId="4" borderId="0" xfId="0" applyFont="1" applyFill="1" applyProtection="1">
      <protection locked="0" hidden="1"/>
    </xf>
    <xf numFmtId="0" fontId="2" fillId="2" borderId="0" xfId="0" applyFont="1" applyFill="1" applyProtection="1">
      <protection hidden="1"/>
    </xf>
    <xf numFmtId="0" fontId="5" fillId="2" borderId="0" xfId="0" applyFont="1" applyFill="1" applyAlignment="1">
      <alignment horizontal="center"/>
    </xf>
    <xf numFmtId="0" fontId="9" fillId="5" borderId="0" xfId="0" applyFont="1" applyFill="1" applyProtection="1">
      <protection hidden="1"/>
    </xf>
    <xf numFmtId="0" fontId="2" fillId="5" borderId="0" xfId="0" applyFont="1" applyFill="1" applyProtection="1"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Alignment="1" applyProtection="1">
      <protection hidden="1"/>
    </xf>
    <xf numFmtId="0" fontId="9" fillId="5" borderId="0" xfId="0" applyFont="1" applyFill="1" applyAlignment="1" applyProtection="1">
      <alignment vertical="center" wrapText="1"/>
      <protection hidden="1"/>
    </xf>
    <xf numFmtId="0" fontId="2" fillId="5" borderId="0" xfId="0" applyFont="1" applyFill="1" applyAlignment="1" applyProtection="1">
      <alignment horizontal="center" vertical="center" wrapText="1"/>
      <protection hidden="1"/>
    </xf>
    <xf numFmtId="0" fontId="2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Alignment="1" applyProtection="1">
      <alignment horizontal="center"/>
      <protection hidden="1"/>
    </xf>
    <xf numFmtId="172" fontId="2" fillId="5" borderId="0" xfId="0" applyNumberFormat="1" applyFont="1" applyFill="1" applyAlignment="1" applyProtection="1">
      <alignment horizontal="center"/>
      <protection hidden="1"/>
    </xf>
    <xf numFmtId="2" fontId="2" fillId="5" borderId="0" xfId="0" applyNumberFormat="1" applyFont="1" applyFill="1" applyAlignment="1" applyProtection="1">
      <alignment horizontal="center"/>
      <protection hidden="1"/>
    </xf>
    <xf numFmtId="172" fontId="9" fillId="5" borderId="0" xfId="0" applyNumberFormat="1" applyFont="1" applyFill="1" applyBorder="1" applyAlignment="1" applyProtection="1">
      <alignment horizontal="center"/>
      <protection hidden="1"/>
    </xf>
    <xf numFmtId="2" fontId="2" fillId="5" borderId="0" xfId="0" applyNumberFormat="1" applyFont="1" applyFill="1" applyProtection="1">
      <protection hidden="1"/>
    </xf>
    <xf numFmtId="0" fontId="12" fillId="5" borderId="0" xfId="0" applyFont="1" applyFill="1" applyBorder="1" applyAlignment="1" applyProtection="1">
      <alignment horizontal="center"/>
      <protection hidden="1"/>
    </xf>
    <xf numFmtId="0" fontId="12" fillId="5" borderId="0" xfId="0" applyFont="1" applyFill="1" applyAlignment="1" applyProtection="1">
      <alignment horizontal="center"/>
      <protection hidden="1"/>
    </xf>
    <xf numFmtId="0" fontId="12" fillId="5" borderId="0" xfId="0" applyFont="1" applyFill="1" applyProtection="1">
      <protection hidden="1"/>
    </xf>
    <xf numFmtId="0" fontId="9" fillId="5" borderId="3" xfId="0" applyFont="1" applyFill="1" applyBorder="1" applyProtection="1">
      <protection hidden="1"/>
    </xf>
    <xf numFmtId="0" fontId="9" fillId="5" borderId="4" xfId="0" applyFont="1" applyFill="1" applyBorder="1" applyProtection="1">
      <protection hidden="1"/>
    </xf>
    <xf numFmtId="0" fontId="10" fillId="5" borderId="0" xfId="0" applyFont="1" applyFill="1" applyAlignment="1" applyProtection="1">
      <protection hidden="1"/>
    </xf>
    <xf numFmtId="0" fontId="9" fillId="5" borderId="0" xfId="0" applyFont="1" applyFill="1" applyBorder="1" applyAlignment="1" applyProtection="1">
      <alignment horizontal="left"/>
      <protection hidden="1"/>
    </xf>
    <xf numFmtId="0" fontId="9" fillId="5" borderId="0" xfId="0" applyFont="1" applyFill="1" applyBorder="1" applyProtection="1">
      <protection hidden="1"/>
    </xf>
    <xf numFmtId="0" fontId="13" fillId="5" borderId="0" xfId="0" applyFont="1" applyFill="1" applyBorder="1" applyProtection="1">
      <protection hidden="1"/>
    </xf>
    <xf numFmtId="0" fontId="13" fillId="5" borderId="0" xfId="0" applyFont="1" applyFill="1" applyBorder="1" applyAlignment="1" applyProtection="1">
      <alignment horizontal="center"/>
      <protection hidden="1"/>
    </xf>
    <xf numFmtId="0" fontId="9" fillId="5" borderId="5" xfId="0" applyFont="1" applyFill="1" applyBorder="1" applyProtection="1">
      <protection hidden="1"/>
    </xf>
    <xf numFmtId="0" fontId="9" fillId="5" borderId="5" xfId="0" applyFont="1" applyFill="1" applyBorder="1" applyAlignment="1" applyProtection="1">
      <alignment horizontal="center"/>
      <protection hidden="1"/>
    </xf>
    <xf numFmtId="0" fontId="9" fillId="5" borderId="6" xfId="0" applyFont="1" applyFill="1" applyBorder="1" applyProtection="1">
      <protection hidden="1"/>
    </xf>
    <xf numFmtId="0" fontId="9" fillId="5" borderId="7" xfId="0" applyFont="1" applyFill="1" applyBorder="1" applyProtection="1">
      <protection hidden="1"/>
    </xf>
    <xf numFmtId="0" fontId="2" fillId="5" borderId="0" xfId="0" applyFont="1" applyFill="1" applyBorder="1" applyProtection="1">
      <protection hidden="1"/>
    </xf>
    <xf numFmtId="0" fontId="9" fillId="5" borderId="4" xfId="0" applyFont="1" applyFill="1" applyBorder="1" applyAlignment="1" applyProtection="1">
      <alignment horizontal="center"/>
      <protection hidden="1"/>
    </xf>
    <xf numFmtId="0" fontId="9" fillId="5" borderId="7" xfId="0" applyFont="1" applyFill="1" applyBorder="1" applyAlignment="1" applyProtection="1">
      <alignment horizontal="left"/>
      <protection hidden="1"/>
    </xf>
    <xf numFmtId="0" fontId="2" fillId="5" borderId="0" xfId="0" applyFont="1" applyFill="1" applyBorder="1" applyAlignment="1" applyProtection="1">
      <alignment horizontal="center"/>
      <protection hidden="1"/>
    </xf>
    <xf numFmtId="0" fontId="2" fillId="5" borderId="7" xfId="0" applyFont="1" applyFill="1" applyBorder="1" applyProtection="1">
      <protection hidden="1"/>
    </xf>
    <xf numFmtId="0" fontId="13" fillId="5" borderId="7" xfId="0" applyFont="1" applyFill="1" applyBorder="1" applyProtection="1">
      <protection hidden="1"/>
    </xf>
    <xf numFmtId="0" fontId="13" fillId="5" borderId="8" xfId="0" applyFont="1" applyFill="1" applyBorder="1" applyProtection="1">
      <protection hidden="1"/>
    </xf>
    <xf numFmtId="0" fontId="2" fillId="5" borderId="5" xfId="0" applyFont="1" applyFill="1" applyBorder="1" applyAlignment="1" applyProtection="1">
      <alignment horizontal="center"/>
      <protection hidden="1"/>
    </xf>
    <xf numFmtId="0" fontId="2" fillId="5" borderId="5" xfId="0" applyFont="1" applyFill="1" applyBorder="1" applyProtection="1">
      <protection hidden="1"/>
    </xf>
    <xf numFmtId="0" fontId="9" fillId="5" borderId="6" xfId="0" applyFont="1" applyFill="1" applyBorder="1" applyAlignment="1" applyProtection="1">
      <alignment horizontal="center"/>
      <protection hidden="1"/>
    </xf>
    <xf numFmtId="0" fontId="2" fillId="5" borderId="8" xfId="0" applyFont="1" applyFill="1" applyBorder="1" applyProtection="1">
      <protection hidden="1"/>
    </xf>
    <xf numFmtId="0" fontId="9" fillId="5" borderId="9" xfId="0" applyFont="1" applyFill="1" applyBorder="1" applyProtection="1">
      <protection hidden="1"/>
    </xf>
    <xf numFmtId="0" fontId="9" fillId="5" borderId="8" xfId="0" applyFont="1" applyFill="1" applyBorder="1" applyProtection="1">
      <protection hidden="1"/>
    </xf>
    <xf numFmtId="0" fontId="10" fillId="5" borderId="0" xfId="0" applyFont="1" applyFill="1" applyAlignment="1" applyProtection="1">
      <alignment horizontal="center"/>
      <protection hidden="1"/>
    </xf>
    <xf numFmtId="172" fontId="9" fillId="5" borderId="0" xfId="0" applyNumberFormat="1" applyFont="1" applyFill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locked="0" hidden="1"/>
    </xf>
    <xf numFmtId="0" fontId="2" fillId="5" borderId="10" xfId="0" applyFont="1" applyFill="1" applyBorder="1" applyAlignment="1" applyProtection="1">
      <alignment horizontal="left"/>
      <protection hidden="1"/>
    </xf>
    <xf numFmtId="0" fontId="2" fillId="5" borderId="11" xfId="0" applyFont="1" applyFill="1" applyBorder="1" applyProtection="1">
      <protection hidden="1"/>
    </xf>
    <xf numFmtId="0" fontId="3" fillId="5" borderId="0" xfId="0" applyFont="1" applyFill="1" applyBorder="1" applyAlignment="1" applyProtection="1">
      <alignment horizontal="center"/>
      <protection hidden="1"/>
    </xf>
    <xf numFmtId="0" fontId="3" fillId="5" borderId="9" xfId="0" applyFont="1" applyFill="1" applyBorder="1" applyAlignment="1" applyProtection="1">
      <alignment horizontal="center"/>
      <protection hidden="1"/>
    </xf>
    <xf numFmtId="0" fontId="3" fillId="5" borderId="12" xfId="0" applyFont="1" applyFill="1" applyBorder="1" applyAlignment="1" applyProtection="1">
      <alignment horizontal="center"/>
      <protection hidden="1"/>
    </xf>
    <xf numFmtId="0" fontId="3" fillId="5" borderId="3" xfId="0" applyFont="1" applyFill="1" applyBorder="1" applyAlignment="1" applyProtection="1">
      <alignment horizontal="center"/>
      <protection hidden="1"/>
    </xf>
    <xf numFmtId="0" fontId="2" fillId="5" borderId="0" xfId="0" applyFont="1" applyFill="1" applyBorder="1" applyAlignment="1" applyProtection="1">
      <alignment horizontal="center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locked="0" hidden="1"/>
    </xf>
    <xf numFmtId="0" fontId="9" fillId="5" borderId="0" xfId="0" applyFont="1" applyFill="1" applyAlignment="1" applyProtection="1">
      <alignment horizontal="center" vertical="center" wrapText="1"/>
      <protection hidden="1"/>
    </xf>
    <xf numFmtId="0" fontId="10" fillId="5" borderId="0" xfId="0" applyFont="1" applyFill="1" applyBorder="1" applyAlignment="1" applyProtection="1">
      <alignment horizontal="center"/>
      <protection hidden="1"/>
    </xf>
    <xf numFmtId="0" fontId="10" fillId="5" borderId="12" xfId="0" applyFont="1" applyFill="1" applyBorder="1" applyAlignment="1" applyProtection="1">
      <alignment horizontal="center"/>
      <protection hidden="1"/>
    </xf>
    <xf numFmtId="0" fontId="9" fillId="5" borderId="0" xfId="0" applyFont="1" applyFill="1" applyBorder="1" applyAlignment="1" applyProtection="1">
      <alignment horizont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14" fillId="6" borderId="18" xfId="0" applyFont="1" applyFill="1" applyBorder="1" applyAlignment="1" applyProtection="1">
      <alignment horizontal="center" vertical="center"/>
      <protection hidden="1"/>
    </xf>
    <xf numFmtId="0" fontId="4" fillId="7" borderId="19" xfId="1" applyFont="1" applyFill="1" applyBorder="1" applyAlignment="1" applyProtection="1">
      <alignment horizontal="center" vertical="center" wrapText="1"/>
      <protection hidden="1"/>
    </xf>
    <xf numFmtId="0" fontId="4" fillId="7" borderId="20" xfId="1" applyFont="1" applyFill="1" applyBorder="1" applyAlignment="1" applyProtection="1">
      <alignment horizontal="center" vertical="center" wrapText="1"/>
      <protection hidden="1"/>
    </xf>
    <xf numFmtId="0" fontId="4" fillId="7" borderId="21" xfId="1" applyFont="1" applyFill="1" applyBorder="1" applyAlignment="1" applyProtection="1">
      <alignment horizontal="center" vertical="center" wrapText="1"/>
      <protection hidden="1"/>
    </xf>
    <xf numFmtId="0" fontId="4" fillId="7" borderId="22" xfId="1" applyFont="1" applyFill="1" applyBorder="1" applyAlignment="1" applyProtection="1">
      <alignment horizontal="center" vertical="center" wrapText="1"/>
      <protection hidden="1"/>
    </xf>
    <xf numFmtId="0" fontId="4" fillId="7" borderId="23" xfId="1" applyFont="1" applyFill="1" applyBorder="1" applyAlignment="1" applyProtection="1">
      <alignment horizontal="center" vertical="center" wrapText="1"/>
      <protection hidden="1"/>
    </xf>
    <xf numFmtId="0" fontId="4" fillId="7" borderId="24" xfId="1" applyFont="1" applyFill="1" applyBorder="1" applyAlignment="1" applyProtection="1">
      <alignment horizontal="center" vertical="center" wrapText="1"/>
      <protection hidden="1"/>
    </xf>
    <xf numFmtId="0" fontId="10" fillId="5" borderId="13" xfId="0" applyFont="1" applyFill="1" applyBorder="1" applyAlignment="1" applyProtection="1">
      <alignment horizontal="center"/>
      <protection hidden="1"/>
    </xf>
    <xf numFmtId="0" fontId="10" fillId="5" borderId="14" xfId="0" applyFont="1" applyFill="1" applyBorder="1" applyAlignment="1" applyProtection="1">
      <alignment horizontal="center"/>
      <protection hidden="1"/>
    </xf>
    <xf numFmtId="0" fontId="10" fillId="5" borderId="15" xfId="0" applyFont="1" applyFill="1" applyBorder="1" applyAlignment="1" applyProtection="1">
      <alignment horizontal="center"/>
      <protection hidden="1"/>
    </xf>
    <xf numFmtId="0" fontId="6" fillId="8" borderId="0" xfId="0" applyFont="1" applyFill="1" applyAlignment="1">
      <alignment horizontal="center"/>
    </xf>
  </cellXfs>
  <cellStyles count="2">
    <cellStyle name="Link" xfId="1" builtinId="8"/>
    <cellStyle name="Standard" xfId="0" builtinId="0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$AG$34" fmlaRange="$AG$32:$AG$33" noThreeD="1" sel="2" val="0"/>
</file>

<file path=xl/ctrlProps/ctrlProp2.xml><?xml version="1.0" encoding="utf-8"?>
<formControlPr xmlns="http://schemas.microsoft.com/office/spreadsheetml/2009/9/main" objectType="Drop" dropStyle="combo" dx="22" fmlaLink="$AH$35" fmlaRange="$AG$35:$AG$37" noThreeD="1" sel="1" val="0"/>
</file>

<file path=xl/ctrlProps/ctrlProp3.xml><?xml version="1.0" encoding="utf-8"?>
<formControlPr xmlns="http://schemas.microsoft.com/office/spreadsheetml/2009/9/main" objectType="Drop" dropStyle="combo" dx="22" fmlaLink="$AK$31" fmlaRange="$AG$35:$AG$37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0</xdr:row>
      <xdr:rowOff>57150</xdr:rowOff>
    </xdr:from>
    <xdr:to>
      <xdr:col>11</xdr:col>
      <xdr:colOff>457200</xdr:colOff>
      <xdr:row>2</xdr:row>
      <xdr:rowOff>209550</xdr:rowOff>
    </xdr:to>
    <xdr:pic>
      <xdr:nvPicPr>
        <xdr:cNvPr id="1029" name="Picture 1" descr="300px-Solar_panels_in_Ogiinuur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7150"/>
          <a:ext cx="838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11</xdr:row>
          <xdr:rowOff>0</xdr:rowOff>
        </xdr:from>
        <xdr:to>
          <xdr:col>11</xdr:col>
          <xdr:colOff>447675</xdr:colOff>
          <xdr:row>11</xdr:row>
          <xdr:rowOff>209550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2962275</xdr:colOff>
          <xdr:row>14</xdr:row>
          <xdr:rowOff>19050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2428875</xdr:colOff>
          <xdr:row>15</xdr:row>
          <xdr:rowOff>9525</xdr:rowOff>
        </xdr:from>
        <xdr:to>
          <xdr:col>4</xdr:col>
          <xdr:colOff>238125</xdr:colOff>
          <xdr:row>16</xdr:row>
          <xdr:rowOff>47625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lectricalnotes.wordpress.com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O66"/>
  <sheetViews>
    <sheetView tabSelected="1" workbookViewId="0">
      <selection activeCell="K19" sqref="K19:O19"/>
    </sheetView>
  </sheetViews>
  <sheetFormatPr baseColWidth="10" defaultColWidth="9.140625" defaultRowHeight="12.75" x14ac:dyDescent="0.2"/>
  <cols>
    <col min="1" max="2" width="1.42578125" style="10" customWidth="1"/>
    <col min="3" max="3" width="36.85546875" style="10" customWidth="1"/>
    <col min="4" max="4" width="8.85546875" style="10" customWidth="1"/>
    <col min="5" max="5" width="13.5703125" style="10" customWidth="1"/>
    <col min="6" max="6" width="10.140625" style="10" customWidth="1"/>
    <col min="7" max="7" width="13.140625" style="10" customWidth="1"/>
    <col min="8" max="8" width="3.28515625" style="10" customWidth="1"/>
    <col min="9" max="9" width="2.140625" style="10" customWidth="1"/>
    <col min="10" max="10" width="38.28515625" style="10" customWidth="1"/>
    <col min="11" max="11" width="9.5703125" style="15" bestFit="1" customWidth="1"/>
    <col min="12" max="12" width="10.7109375" style="10" customWidth="1"/>
    <col min="13" max="13" width="6.85546875" style="10" customWidth="1"/>
    <col min="14" max="14" width="5.85546875" style="10" customWidth="1"/>
    <col min="15" max="15" width="13.85546875" style="10" customWidth="1"/>
    <col min="16" max="16" width="1" style="10" customWidth="1"/>
    <col min="17" max="17" width="1.5703125" style="10" customWidth="1"/>
    <col min="18" max="18" width="9.140625" style="10"/>
    <col min="19" max="19" width="1.5703125" style="10" customWidth="1"/>
    <col min="20" max="20" width="9.140625" style="10"/>
    <col min="21" max="21" width="1.5703125" style="10" customWidth="1"/>
    <col min="22" max="22" width="9.140625" style="10"/>
    <col min="23" max="23" width="1.5703125" style="10" customWidth="1"/>
    <col min="24" max="24" width="9.140625" style="10" hidden="1" customWidth="1"/>
    <col min="25" max="25" width="3.85546875" style="10" hidden="1" customWidth="1"/>
    <col min="26" max="26" width="27.28515625" style="10" hidden="1" customWidth="1"/>
    <col min="27" max="27" width="5.28515625" style="10" hidden="1" customWidth="1"/>
    <col min="28" max="28" width="5.7109375" style="10" hidden="1" customWidth="1"/>
    <col min="29" max="29" width="8" style="10" hidden="1" customWidth="1"/>
    <col min="30" max="30" width="4.85546875" style="10" hidden="1" customWidth="1"/>
    <col min="31" max="35" width="9.140625" style="10" hidden="1" customWidth="1"/>
    <col min="36" max="36" width="26.85546875" style="10" hidden="1" customWidth="1"/>
    <col min="37" max="37" width="7.5703125" style="10" hidden="1" customWidth="1"/>
    <col min="38" max="38" width="7.140625" style="10" hidden="1" customWidth="1"/>
    <col min="39" max="39" width="4.42578125" style="10" hidden="1" customWidth="1"/>
    <col min="40" max="40" width="7.5703125" style="10" hidden="1" customWidth="1"/>
    <col min="41" max="41" width="9.140625" style="10" hidden="1" customWidth="1"/>
    <col min="42" max="48" width="0" style="10" hidden="1" customWidth="1"/>
    <col min="49" max="16384" width="9.140625" style="10"/>
  </cols>
  <sheetData>
    <row r="1" spans="1:35" ht="6.75" customHeight="1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35" ht="21" customHeight="1" thickTop="1" thickBot="1" x14ac:dyDescent="0.25">
      <c r="A2" s="23"/>
      <c r="B2" s="23"/>
      <c r="C2" s="78" t="s">
        <v>89</v>
      </c>
      <c r="D2" s="79"/>
      <c r="E2" s="79"/>
      <c r="F2" s="79"/>
      <c r="G2" s="79"/>
      <c r="H2" s="79"/>
      <c r="I2" s="79"/>
      <c r="J2" s="80"/>
      <c r="K2" s="23"/>
      <c r="L2" s="23"/>
      <c r="M2" s="81" t="s">
        <v>90</v>
      </c>
      <c r="N2" s="82"/>
      <c r="O2" s="83"/>
      <c r="P2" s="23"/>
      <c r="Q2" s="23"/>
      <c r="R2" s="23"/>
      <c r="S2" s="23"/>
      <c r="T2" s="23"/>
      <c r="U2" s="23"/>
      <c r="V2" s="23"/>
    </row>
    <row r="3" spans="1:35" ht="18.75" customHeight="1" thickTop="1" thickBot="1" x14ac:dyDescent="0.25">
      <c r="A3" s="23"/>
      <c r="B3" s="23"/>
      <c r="C3" s="23" t="s">
        <v>82</v>
      </c>
      <c r="D3" s="23"/>
      <c r="E3" s="23"/>
      <c r="F3" s="23"/>
      <c r="G3" s="23"/>
      <c r="H3" s="23"/>
      <c r="I3" s="23"/>
      <c r="J3" s="23"/>
      <c r="K3" s="25"/>
      <c r="L3" s="23"/>
      <c r="M3" s="84"/>
      <c r="N3" s="85"/>
      <c r="O3" s="86"/>
      <c r="P3" s="23"/>
      <c r="Q3" s="23"/>
      <c r="R3" s="23"/>
      <c r="S3" s="23"/>
      <c r="T3" s="23"/>
      <c r="U3" s="23"/>
      <c r="V3" s="23"/>
    </row>
    <row r="4" spans="1:35" ht="14.25" thickTop="1" thickBot="1" x14ac:dyDescent="0.25">
      <c r="A4" s="23"/>
      <c r="B4" s="24"/>
      <c r="C4" s="87" t="s">
        <v>77</v>
      </c>
      <c r="D4" s="88"/>
      <c r="E4" s="88"/>
      <c r="F4" s="88"/>
      <c r="G4" s="88"/>
      <c r="H4" s="89"/>
      <c r="I4" s="23"/>
      <c r="J4" s="87" t="s">
        <v>78</v>
      </c>
      <c r="K4" s="88"/>
      <c r="L4" s="89"/>
      <c r="M4" s="40"/>
      <c r="N4" s="40"/>
      <c r="O4" s="40"/>
      <c r="P4" s="23"/>
      <c r="Q4" s="23"/>
      <c r="R4" s="23"/>
      <c r="S4" s="23"/>
      <c r="T4" s="23"/>
      <c r="U4" s="23"/>
      <c r="V4" s="23"/>
    </row>
    <row r="5" spans="1:35" x14ac:dyDescent="0.2">
      <c r="A5" s="23"/>
      <c r="B5" s="23"/>
      <c r="C5" s="26" t="s">
        <v>67</v>
      </c>
      <c r="D5" s="11">
        <v>240</v>
      </c>
      <c r="E5" s="25" t="s">
        <v>28</v>
      </c>
      <c r="F5" s="24"/>
      <c r="G5" s="24"/>
      <c r="H5" s="25"/>
      <c r="I5" s="23"/>
      <c r="J5" s="23" t="s">
        <v>31</v>
      </c>
      <c r="K5" s="25">
        <f>D5</f>
        <v>240</v>
      </c>
      <c r="L5" s="23" t="s">
        <v>28</v>
      </c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1:35" ht="26.25" customHeight="1" x14ac:dyDescent="0.2">
      <c r="A6" s="23"/>
      <c r="B6" s="23"/>
      <c r="C6" s="27" t="s">
        <v>66</v>
      </c>
      <c r="D6" s="12">
        <v>25</v>
      </c>
      <c r="E6" s="28" t="s">
        <v>6</v>
      </c>
      <c r="F6" s="24"/>
      <c r="G6" s="24"/>
      <c r="H6" s="23"/>
      <c r="I6" s="23"/>
      <c r="J6" s="72" t="s">
        <v>22</v>
      </c>
      <c r="K6" s="73">
        <v>2.5</v>
      </c>
      <c r="L6" s="74" t="s">
        <v>5</v>
      </c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1:35" x14ac:dyDescent="0.2">
      <c r="A7" s="23"/>
      <c r="B7" s="23"/>
      <c r="C7" s="23" t="s">
        <v>53</v>
      </c>
      <c r="D7" s="29"/>
      <c r="E7" s="24"/>
      <c r="F7" s="24"/>
      <c r="G7" s="24"/>
      <c r="H7" s="30"/>
      <c r="I7" s="23"/>
      <c r="J7" s="72"/>
      <c r="K7" s="73"/>
      <c r="L7" s="74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35" x14ac:dyDescent="0.2">
      <c r="A8" s="23"/>
      <c r="B8" s="23"/>
      <c r="C8" s="23" t="s">
        <v>54</v>
      </c>
      <c r="D8" s="13">
        <v>5.5</v>
      </c>
      <c r="E8" s="29" t="s">
        <v>58</v>
      </c>
      <c r="F8" s="24" t="s">
        <v>83</v>
      </c>
      <c r="G8" s="24"/>
      <c r="H8" s="30"/>
      <c r="I8" s="23"/>
      <c r="J8" s="23" t="s">
        <v>25</v>
      </c>
      <c r="K8" s="14">
        <v>20</v>
      </c>
      <c r="L8" s="25" t="s">
        <v>6</v>
      </c>
      <c r="M8" s="36">
        <f>K8/100</f>
        <v>0.2</v>
      </c>
      <c r="N8" s="37"/>
      <c r="O8" s="23"/>
      <c r="P8" s="23"/>
      <c r="Q8" s="23"/>
      <c r="R8" s="23"/>
      <c r="S8" s="23"/>
      <c r="T8" s="23"/>
      <c r="U8" s="23"/>
      <c r="V8" s="23"/>
    </row>
    <row r="9" spans="1:35" x14ac:dyDescent="0.2">
      <c r="A9" s="23"/>
      <c r="B9" s="23"/>
      <c r="C9" s="23" t="s">
        <v>55</v>
      </c>
      <c r="D9" s="13">
        <v>5.5</v>
      </c>
      <c r="E9" s="29" t="s">
        <v>58</v>
      </c>
      <c r="F9" s="24"/>
      <c r="G9" s="24"/>
      <c r="H9" s="30"/>
      <c r="I9" s="23"/>
      <c r="J9" s="23" t="s">
        <v>29</v>
      </c>
      <c r="K9" s="14">
        <v>100</v>
      </c>
      <c r="L9" s="25" t="s">
        <v>6</v>
      </c>
      <c r="M9" s="36">
        <f>K9/100</f>
        <v>1</v>
      </c>
      <c r="N9" s="37"/>
      <c r="O9" s="23"/>
      <c r="P9" s="23"/>
      <c r="Q9" s="23"/>
      <c r="R9" s="23"/>
      <c r="S9" s="23"/>
      <c r="T9" s="23"/>
      <c r="U9" s="23"/>
      <c r="V9" s="23"/>
    </row>
    <row r="10" spans="1:35" x14ac:dyDescent="0.2">
      <c r="A10" s="23"/>
      <c r="B10" s="23"/>
      <c r="C10" s="23" t="s">
        <v>56</v>
      </c>
      <c r="D10" s="13">
        <v>5.5</v>
      </c>
      <c r="E10" s="29" t="s">
        <v>58</v>
      </c>
      <c r="F10" s="24"/>
      <c r="G10" s="24"/>
      <c r="H10" s="30"/>
      <c r="I10" s="23"/>
      <c r="J10" s="23" t="s">
        <v>24</v>
      </c>
      <c r="K10" s="14">
        <v>20</v>
      </c>
      <c r="L10" s="25" t="s">
        <v>6</v>
      </c>
      <c r="M10" s="36">
        <f>K10/100</f>
        <v>0.2</v>
      </c>
      <c r="N10" s="37"/>
      <c r="O10" s="23"/>
      <c r="P10" s="23"/>
      <c r="Q10" s="23"/>
      <c r="R10" s="23"/>
      <c r="S10" s="23"/>
      <c r="T10" s="23"/>
      <c r="U10" s="23"/>
      <c r="V10" s="23"/>
    </row>
    <row r="11" spans="1:35" x14ac:dyDescent="0.2">
      <c r="A11" s="23"/>
      <c r="B11" s="23"/>
      <c r="C11" s="23" t="s">
        <v>57</v>
      </c>
      <c r="D11" s="31">
        <f>SUM(D8:D10)/3</f>
        <v>5.5</v>
      </c>
      <c r="E11" s="29" t="s">
        <v>58</v>
      </c>
      <c r="F11" s="24"/>
      <c r="G11" s="24"/>
      <c r="H11" s="30"/>
      <c r="I11" s="23"/>
      <c r="J11" s="23" t="s">
        <v>23</v>
      </c>
      <c r="K11" s="14">
        <v>50</v>
      </c>
      <c r="L11" s="25" t="s">
        <v>6</v>
      </c>
      <c r="M11" s="36">
        <f>K11/100</f>
        <v>0.5</v>
      </c>
      <c r="N11" s="37"/>
      <c r="O11" s="23"/>
      <c r="P11" s="23"/>
      <c r="Q11" s="23"/>
      <c r="R11" s="23"/>
      <c r="S11" s="23"/>
      <c r="T11" s="23"/>
      <c r="U11" s="23"/>
      <c r="V11" s="23"/>
    </row>
    <row r="12" spans="1:35" ht="17.25" customHeight="1" x14ac:dyDescent="0.2">
      <c r="A12" s="23"/>
      <c r="B12" s="23"/>
      <c r="C12" s="24" t="s">
        <v>64</v>
      </c>
      <c r="D12" s="32">
        <f>'Electrical Load'!G132</f>
        <v>10.5</v>
      </c>
      <c r="E12" s="24" t="s">
        <v>19</v>
      </c>
      <c r="F12" s="24"/>
      <c r="G12" s="24"/>
      <c r="H12" s="30"/>
      <c r="I12" s="23"/>
      <c r="J12" s="23" t="s">
        <v>26</v>
      </c>
      <c r="K12" s="14">
        <v>80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pans="1:35" x14ac:dyDescent="0.2">
      <c r="A13" s="23"/>
      <c r="B13" s="23"/>
      <c r="C13" s="24" t="s">
        <v>65</v>
      </c>
      <c r="D13" s="32">
        <f>IF(D6="",0,D12*(1+(D6/100)))</f>
        <v>13.125</v>
      </c>
      <c r="E13" s="24" t="s">
        <v>19</v>
      </c>
      <c r="F13" s="24"/>
      <c r="G13" s="24"/>
      <c r="H13" s="30"/>
      <c r="I13" s="23"/>
      <c r="J13" s="23" t="s">
        <v>27</v>
      </c>
      <c r="K13" s="33">
        <f>K38</f>
        <v>0.315</v>
      </c>
      <c r="L13" s="23" t="s">
        <v>21</v>
      </c>
      <c r="M13" s="25"/>
      <c r="N13" s="25"/>
      <c r="O13" s="23"/>
      <c r="P13" s="23"/>
      <c r="Q13" s="23"/>
      <c r="R13" s="23"/>
      <c r="S13" s="23"/>
      <c r="T13" s="23"/>
      <c r="U13" s="23"/>
      <c r="V13" s="23"/>
      <c r="AG13" s="15"/>
      <c r="AH13" s="15"/>
      <c r="AI13" s="15"/>
    </row>
    <row r="14" spans="1:35" x14ac:dyDescent="0.2">
      <c r="A14" s="23"/>
      <c r="B14" s="23"/>
      <c r="C14" s="24" t="s">
        <v>62</v>
      </c>
      <c r="D14" s="32">
        <f>D13/D11</f>
        <v>2.3863636363636362</v>
      </c>
      <c r="E14" s="24" t="s">
        <v>1</v>
      </c>
      <c r="F14" s="34"/>
      <c r="G14" s="24"/>
      <c r="H14" s="30"/>
      <c r="I14" s="23"/>
      <c r="J14" s="23" t="s">
        <v>52</v>
      </c>
      <c r="K14" s="14">
        <v>10</v>
      </c>
      <c r="L14" s="23" t="s">
        <v>37</v>
      </c>
      <c r="M14" s="14">
        <v>12</v>
      </c>
      <c r="N14" s="25" t="s">
        <v>30</v>
      </c>
      <c r="O14" s="23"/>
      <c r="P14" s="36">
        <f>K5/M14</f>
        <v>20</v>
      </c>
      <c r="Q14" s="23"/>
      <c r="R14" s="37">
        <f>MOD(K5,M14)</f>
        <v>0</v>
      </c>
      <c r="S14" s="23"/>
      <c r="T14" s="23"/>
      <c r="U14" s="23"/>
      <c r="V14" s="23"/>
      <c r="AG14" s="15"/>
      <c r="AH14" s="15"/>
      <c r="AI14" s="15"/>
    </row>
    <row r="15" spans="1:35" ht="17.25" customHeight="1" x14ac:dyDescent="0.2">
      <c r="A15" s="23"/>
      <c r="B15" s="23"/>
      <c r="C15" s="24" t="s">
        <v>59</v>
      </c>
      <c r="D15" s="64">
        <v>1</v>
      </c>
      <c r="E15" s="65" t="s">
        <v>60</v>
      </c>
      <c r="F15" s="64">
        <v>12</v>
      </c>
      <c r="G15" s="66" t="s">
        <v>61</v>
      </c>
      <c r="H15" s="35">
        <f>MOD(D5,F15)</f>
        <v>0</v>
      </c>
      <c r="I15" s="23"/>
      <c r="J15" s="23" t="s">
        <v>49</v>
      </c>
      <c r="K15" s="30"/>
      <c r="L15" s="23"/>
      <c r="M15" s="23"/>
      <c r="N15" s="25"/>
      <c r="O15" s="23"/>
      <c r="P15" s="25"/>
      <c r="Q15" s="23"/>
      <c r="R15" s="23"/>
      <c r="S15" s="23"/>
      <c r="T15" s="23"/>
      <c r="U15" s="23"/>
      <c r="V15" s="23"/>
      <c r="AG15" s="15"/>
      <c r="AH15" s="15"/>
      <c r="AI15" s="15"/>
    </row>
    <row r="16" spans="1:35" x14ac:dyDescent="0.2">
      <c r="A16" s="23"/>
      <c r="B16" s="23"/>
      <c r="C16" s="24" t="s">
        <v>63</v>
      </c>
      <c r="D16" s="24"/>
      <c r="E16" s="24"/>
      <c r="F16" s="24"/>
      <c r="G16" s="24"/>
      <c r="H16" s="30"/>
      <c r="I16" s="23"/>
      <c r="J16" s="23"/>
      <c r="K16" s="25"/>
      <c r="L16" s="23"/>
      <c r="M16" s="23"/>
      <c r="N16" s="25"/>
      <c r="O16" s="23"/>
      <c r="P16" s="23"/>
      <c r="Q16" s="23"/>
      <c r="R16" s="23"/>
      <c r="S16" s="23"/>
      <c r="T16" s="23"/>
      <c r="U16" s="23"/>
      <c r="V16" s="23"/>
      <c r="AG16" s="15"/>
      <c r="AH16" s="15"/>
      <c r="AI16" s="15"/>
    </row>
    <row r="17" spans="1:40" ht="10.5" customHeight="1" thickBot="1" x14ac:dyDescent="0.25">
      <c r="A17" s="23"/>
      <c r="B17" s="23"/>
      <c r="C17" s="24"/>
      <c r="D17" s="24"/>
      <c r="E17" s="24"/>
      <c r="F17" s="24"/>
      <c r="G17" s="24"/>
      <c r="H17" s="30"/>
      <c r="I17" s="23"/>
      <c r="J17" s="23"/>
      <c r="K17" s="25"/>
      <c r="L17" s="23"/>
      <c r="M17" s="23"/>
      <c r="N17" s="25"/>
      <c r="O17" s="23"/>
      <c r="P17" s="23"/>
      <c r="Q17" s="23"/>
      <c r="R17" s="23"/>
      <c r="S17" s="23"/>
      <c r="T17" s="23"/>
      <c r="U17" s="23"/>
      <c r="V17" s="23"/>
      <c r="AG17" s="15"/>
      <c r="AH17" s="15"/>
      <c r="AI17" s="15"/>
    </row>
    <row r="18" spans="1:40" ht="15" customHeight="1" x14ac:dyDescent="0.2">
      <c r="A18" s="23"/>
      <c r="B18" s="23"/>
      <c r="C18" s="68" t="s">
        <v>79</v>
      </c>
      <c r="D18" s="69"/>
      <c r="E18" s="69"/>
      <c r="F18" s="69"/>
      <c r="G18" s="69"/>
      <c r="H18" s="70"/>
      <c r="I18" s="60"/>
      <c r="J18" s="76" t="s">
        <v>80</v>
      </c>
      <c r="K18" s="76"/>
      <c r="L18" s="76"/>
      <c r="M18" s="76"/>
      <c r="N18" s="76"/>
      <c r="O18" s="76"/>
      <c r="P18" s="38"/>
      <c r="Q18" s="23"/>
      <c r="R18" s="23"/>
      <c r="S18" s="23"/>
      <c r="T18" s="23"/>
      <c r="U18" s="23"/>
      <c r="V18" s="23"/>
      <c r="Z18" s="15"/>
      <c r="AG18" s="15"/>
      <c r="AH18" s="15"/>
      <c r="AI18" s="15"/>
    </row>
    <row r="19" spans="1:40" x14ac:dyDescent="0.2">
      <c r="A19" s="23"/>
      <c r="B19" s="23"/>
      <c r="C19" s="48"/>
      <c r="D19" s="49"/>
      <c r="E19" s="49"/>
      <c r="F19" s="49"/>
      <c r="G19" s="49"/>
      <c r="H19" s="50"/>
      <c r="I19" s="48"/>
      <c r="J19" s="41" t="s">
        <v>42</v>
      </c>
      <c r="K19" s="77" t="str">
        <f>IF(AH35=1,"Series Connection",IF(AH35=2,"Parral Connection","Series-Parral Connection"))</f>
        <v>Series Connection</v>
      </c>
      <c r="L19" s="77"/>
      <c r="M19" s="77"/>
      <c r="N19" s="77"/>
      <c r="O19" s="77"/>
      <c r="P19" s="39"/>
      <c r="Q19" s="23"/>
      <c r="R19" s="23"/>
      <c r="S19" s="23"/>
      <c r="T19" s="23"/>
      <c r="U19" s="23"/>
      <c r="V19" s="23"/>
      <c r="AG19" s="15"/>
      <c r="AH19" s="15"/>
      <c r="AI19" s="15"/>
    </row>
    <row r="20" spans="1:40" x14ac:dyDescent="0.2">
      <c r="A20" s="23"/>
      <c r="B20" s="23"/>
      <c r="C20" s="51" t="s">
        <v>76</v>
      </c>
      <c r="D20" s="71" t="str">
        <f>IF(AK31=1,"Series Connection",IF(AK31=2,"Parral Connection","Series-Parral Connection"))</f>
        <v>Series-Parral Connection</v>
      </c>
      <c r="E20" s="71"/>
      <c r="F20" s="71"/>
      <c r="G20" s="71"/>
      <c r="H20" s="50"/>
      <c r="I20" s="48"/>
      <c r="J20" s="41" t="s">
        <v>50</v>
      </c>
      <c r="K20" s="75" t="str">
        <f>IF(K5=0,"",VLOOKUP(AH35,Y37:AD39,2))</f>
        <v>O.K</v>
      </c>
      <c r="L20" s="75"/>
      <c r="M20" s="75"/>
      <c r="N20" s="75"/>
      <c r="O20" s="75"/>
      <c r="P20" s="39"/>
      <c r="Q20" s="23"/>
      <c r="R20" s="23"/>
      <c r="S20" s="23"/>
      <c r="T20" s="23"/>
      <c r="U20" s="23"/>
      <c r="V20" s="23"/>
      <c r="AG20" s="15"/>
      <c r="AH20" s="15"/>
      <c r="AI20" s="15"/>
    </row>
    <row r="21" spans="1:40" x14ac:dyDescent="0.2">
      <c r="A21" s="23"/>
      <c r="B21" s="23"/>
      <c r="C21" s="51" t="s">
        <v>75</v>
      </c>
      <c r="D21" s="67" t="str">
        <f>VLOOKUP($AK$31,$AI$37:$AN$39,2)</f>
        <v>O.K</v>
      </c>
      <c r="E21" s="67"/>
      <c r="F21" s="67"/>
      <c r="G21" s="67"/>
      <c r="H21" s="50"/>
      <c r="I21" s="48"/>
      <c r="J21" s="41" t="s">
        <v>51</v>
      </c>
      <c r="K21" s="75" t="str">
        <f>IF(M14="","",IF(K5=0,"",IF(R14=0,"O.K","Select other Battery Voltage instend of "&amp;M14&amp;"Volts")))</f>
        <v>O.K</v>
      </c>
      <c r="L21" s="75"/>
      <c r="M21" s="75"/>
      <c r="N21" s="75"/>
      <c r="O21" s="75"/>
      <c r="P21" s="39"/>
      <c r="Q21" s="23"/>
      <c r="R21" s="23"/>
      <c r="S21" s="23"/>
      <c r="T21" s="23"/>
      <c r="U21" s="23"/>
      <c r="V21" s="23"/>
      <c r="AG21" s="15"/>
      <c r="AH21" s="15"/>
      <c r="AI21" s="15"/>
    </row>
    <row r="22" spans="1:40" x14ac:dyDescent="0.2">
      <c r="A22" s="23"/>
      <c r="B22" s="23"/>
      <c r="C22" s="51" t="s">
        <v>74</v>
      </c>
      <c r="D22" s="67" t="str">
        <f>IF(F15="","",IF(H15=0,"O.K","Select other Solar Cell Voltage instend of "&amp;F15&amp;"Volts"))</f>
        <v>O.K</v>
      </c>
      <c r="E22" s="67"/>
      <c r="F22" s="67"/>
      <c r="G22" s="67"/>
      <c r="H22" s="50"/>
      <c r="I22" s="48"/>
      <c r="J22" s="42" t="s">
        <v>70</v>
      </c>
      <c r="K22" s="30">
        <f>IF(K5=0,"",VLOOKUP(AH$35,Y$37:AE$39,4))</f>
        <v>1</v>
      </c>
      <c r="L22" s="42" t="s">
        <v>33</v>
      </c>
      <c r="M22" s="42"/>
      <c r="N22" s="42"/>
      <c r="O22" s="42"/>
      <c r="P22" s="39"/>
      <c r="Q22" s="23"/>
      <c r="R22" s="23"/>
      <c r="S22" s="23"/>
      <c r="T22" s="23"/>
      <c r="U22" s="23"/>
      <c r="V22" s="23"/>
      <c r="AG22" s="15"/>
      <c r="AH22" s="15"/>
      <c r="AI22" s="15"/>
    </row>
    <row r="23" spans="1:40" x14ac:dyDescent="0.2">
      <c r="A23" s="23"/>
      <c r="B23" s="23"/>
      <c r="C23" s="48" t="s">
        <v>71</v>
      </c>
      <c r="D23" s="52">
        <f>IF(D15="","",VLOOKUP($AK$31,$AI$37:$AN$39,3))</f>
        <v>2</v>
      </c>
      <c r="E23" s="49" t="s">
        <v>33</v>
      </c>
      <c r="F23" s="49"/>
      <c r="G23" s="49"/>
      <c r="H23" s="50"/>
      <c r="I23" s="48"/>
      <c r="J23" s="42" t="s">
        <v>32</v>
      </c>
      <c r="K23" s="30">
        <f>IF(K20="O.K",K14,"")</f>
        <v>10</v>
      </c>
      <c r="L23" s="42" t="s">
        <v>21</v>
      </c>
      <c r="M23" s="42"/>
      <c r="N23" s="42"/>
      <c r="O23" s="42"/>
      <c r="P23" s="39"/>
      <c r="Q23" s="23"/>
      <c r="R23" s="23"/>
      <c r="S23" s="23"/>
      <c r="T23" s="23"/>
      <c r="U23" s="23"/>
      <c r="V23" s="23"/>
      <c r="AG23" s="10" t="s">
        <v>15</v>
      </c>
      <c r="AH23" s="10" t="s">
        <v>16</v>
      </c>
    </row>
    <row r="24" spans="1:40" x14ac:dyDescent="0.2">
      <c r="A24" s="23"/>
      <c r="B24" s="23"/>
      <c r="C24" s="48" t="s">
        <v>68</v>
      </c>
      <c r="D24" s="52">
        <f>IF(D21="O.K",D15,"")</f>
        <v>1</v>
      </c>
      <c r="E24" s="49" t="s">
        <v>1</v>
      </c>
      <c r="F24" s="49"/>
      <c r="G24" s="49"/>
      <c r="H24" s="50"/>
      <c r="I24" s="48"/>
      <c r="J24" s="42" t="s">
        <v>34</v>
      </c>
      <c r="K24" s="30">
        <f>IF(M14="","",IF(K5=0,"",IF(R14=0,VLOOKUP(AH$35,Y$37:AE$39,6),"")))</f>
        <v>20</v>
      </c>
      <c r="L24" s="42" t="s">
        <v>33</v>
      </c>
      <c r="M24" s="42"/>
      <c r="N24" s="42"/>
      <c r="O24" s="42"/>
      <c r="P24" s="39"/>
      <c r="Q24" s="23"/>
      <c r="R24" s="23"/>
      <c r="S24" s="23"/>
      <c r="T24" s="23"/>
      <c r="U24" s="23"/>
      <c r="V24" s="23"/>
      <c r="AG24" s="15">
        <v>6.7</v>
      </c>
      <c r="AH24" s="15">
        <v>20</v>
      </c>
      <c r="AI24" s="15">
        <v>1.59</v>
      </c>
    </row>
    <row r="25" spans="1:40" x14ac:dyDescent="0.2">
      <c r="A25" s="23"/>
      <c r="B25" s="23"/>
      <c r="C25" s="48" t="s">
        <v>69</v>
      </c>
      <c r="D25" s="52">
        <f>IF(F15="","",IF(H15=0,VLOOKUP($AK$31,$AI$37:$AN$39,5),""))</f>
        <v>20</v>
      </c>
      <c r="E25" s="49" t="s">
        <v>33</v>
      </c>
      <c r="F25" s="49"/>
      <c r="G25" s="49"/>
      <c r="H25" s="50"/>
      <c r="I25" s="48"/>
      <c r="J25" s="42"/>
      <c r="K25" s="30"/>
      <c r="L25" s="42"/>
      <c r="M25" s="42"/>
      <c r="N25" s="42"/>
      <c r="O25" s="42"/>
      <c r="P25" s="39"/>
      <c r="Q25" s="23"/>
      <c r="R25" s="23"/>
      <c r="S25" s="23"/>
      <c r="T25" s="23"/>
      <c r="U25" s="23"/>
      <c r="V25" s="23"/>
      <c r="AG25" s="15">
        <v>1.1000000000000001</v>
      </c>
      <c r="AH25" s="15">
        <v>30</v>
      </c>
      <c r="AI25" s="15">
        <v>1.4</v>
      </c>
    </row>
    <row r="26" spans="1:40" x14ac:dyDescent="0.2">
      <c r="A26" s="23"/>
      <c r="B26" s="23"/>
      <c r="C26" s="53"/>
      <c r="D26" s="49"/>
      <c r="E26" s="49"/>
      <c r="F26" s="49"/>
      <c r="G26" s="49"/>
      <c r="H26" s="50"/>
      <c r="I26" s="48"/>
      <c r="J26" s="43" t="s">
        <v>35</v>
      </c>
      <c r="K26" s="44">
        <f>IF(K5=0,"",VLOOKUP(AH$35,Y$37:AE$39,3))</f>
        <v>10</v>
      </c>
      <c r="L26" s="43" t="s">
        <v>36</v>
      </c>
      <c r="M26" s="30"/>
      <c r="N26" s="42"/>
      <c r="O26" s="42"/>
      <c r="P26" s="39"/>
      <c r="Q26" s="23"/>
      <c r="R26" s="23"/>
      <c r="S26" s="23"/>
      <c r="T26" s="23"/>
      <c r="U26" s="23"/>
      <c r="V26" s="23"/>
      <c r="AG26" s="15">
        <v>4</v>
      </c>
      <c r="AH26" s="15">
        <v>40</v>
      </c>
      <c r="AI26" s="15">
        <v>1.3</v>
      </c>
    </row>
    <row r="27" spans="1:40" x14ac:dyDescent="0.2">
      <c r="A27" s="23"/>
      <c r="B27" s="23"/>
      <c r="C27" s="54" t="s">
        <v>73</v>
      </c>
      <c r="D27" s="52">
        <f>IF(D15="","",VLOOKUP($AK$31,$AI$37:$AO$39,7))</f>
        <v>2</v>
      </c>
      <c r="E27" s="49" t="s">
        <v>1</v>
      </c>
      <c r="F27" s="49"/>
      <c r="G27" s="49"/>
      <c r="H27" s="50"/>
      <c r="I27" s="48"/>
      <c r="J27" s="43" t="s">
        <v>38</v>
      </c>
      <c r="K27" s="44">
        <f>IF(K5=0,"",VLOOKUP(AH$35,Y$37:AE$39,7))</f>
        <v>20</v>
      </c>
      <c r="L27" s="43" t="s">
        <v>33</v>
      </c>
      <c r="M27" s="42"/>
      <c r="N27" s="42"/>
      <c r="O27" s="42"/>
      <c r="P27" s="39"/>
      <c r="Q27" s="23"/>
      <c r="R27" s="23"/>
      <c r="S27" s="23"/>
      <c r="T27" s="23"/>
      <c r="U27" s="23"/>
      <c r="V27" s="23"/>
      <c r="AG27" s="15">
        <v>10</v>
      </c>
      <c r="AH27" s="15">
        <v>50</v>
      </c>
      <c r="AI27" s="15">
        <v>1.19</v>
      </c>
    </row>
    <row r="28" spans="1:40" ht="13.5" thickBot="1" x14ac:dyDescent="0.25">
      <c r="A28" s="23"/>
      <c r="B28" s="23"/>
      <c r="C28" s="55" t="s">
        <v>72</v>
      </c>
      <c r="D28" s="56">
        <f>IF(D15="","",VLOOKUP($AK$31,$AI$37:$AO$39,6))</f>
        <v>40</v>
      </c>
      <c r="E28" s="57" t="s">
        <v>33</v>
      </c>
      <c r="F28" s="57"/>
      <c r="G28" s="57"/>
      <c r="H28" s="58"/>
      <c r="I28" s="61"/>
      <c r="J28" s="45"/>
      <c r="K28" s="46"/>
      <c r="L28" s="45"/>
      <c r="M28" s="45"/>
      <c r="N28" s="45"/>
      <c r="O28" s="45"/>
      <c r="P28" s="47"/>
      <c r="Q28" s="23"/>
      <c r="R28" s="23"/>
      <c r="S28" s="23"/>
      <c r="T28" s="23"/>
      <c r="U28" s="23"/>
      <c r="V28" s="23"/>
      <c r="AG28" s="15">
        <v>15.6</v>
      </c>
      <c r="AH28" s="15">
        <v>60</v>
      </c>
      <c r="AI28" s="15">
        <v>1.1100000000000001</v>
      </c>
    </row>
    <row r="29" spans="1:40" ht="6" customHeight="1" thickBot="1" x14ac:dyDescent="0.25">
      <c r="A29" s="23"/>
      <c r="B29" s="23"/>
      <c r="C29" s="24"/>
      <c r="D29" s="24"/>
      <c r="E29" s="24"/>
      <c r="F29" s="24"/>
      <c r="G29" s="24"/>
      <c r="H29" s="30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AG29" s="15">
        <v>21.2</v>
      </c>
      <c r="AH29" s="15">
        <v>70</v>
      </c>
      <c r="AI29" s="15">
        <v>1.04</v>
      </c>
    </row>
    <row r="30" spans="1:40" ht="15" customHeight="1" x14ac:dyDescent="0.2">
      <c r="A30" s="23"/>
      <c r="B30" s="23"/>
      <c r="C30" s="68" t="s">
        <v>86</v>
      </c>
      <c r="D30" s="69"/>
      <c r="E30" s="69"/>
      <c r="F30" s="69"/>
      <c r="G30" s="69"/>
      <c r="H30" s="70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AG30" s="15">
        <v>26.7</v>
      </c>
      <c r="AH30" s="15">
        <v>80</v>
      </c>
      <c r="AI30" s="15">
        <v>1</v>
      </c>
    </row>
    <row r="31" spans="1:40" x14ac:dyDescent="0.2">
      <c r="A31" s="23"/>
      <c r="B31" s="23"/>
      <c r="C31" s="53"/>
      <c r="D31" s="49"/>
      <c r="E31" s="49"/>
      <c r="F31" s="49"/>
      <c r="G31" s="49"/>
      <c r="H31" s="50"/>
      <c r="I31" s="23"/>
      <c r="J31" s="62" t="s">
        <v>9</v>
      </c>
      <c r="K31" s="25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AB31" s="10" t="s">
        <v>47</v>
      </c>
      <c r="AC31" s="10" t="s">
        <v>45</v>
      </c>
      <c r="AD31" s="10" t="s">
        <v>46</v>
      </c>
      <c r="AE31" s="10" t="s">
        <v>48</v>
      </c>
      <c r="AK31" s="16">
        <v>3</v>
      </c>
    </row>
    <row r="32" spans="1:40" x14ac:dyDescent="0.2">
      <c r="A32" s="23"/>
      <c r="B32" s="23"/>
      <c r="C32" s="53" t="s">
        <v>85</v>
      </c>
      <c r="D32" s="13">
        <v>100</v>
      </c>
      <c r="E32" s="49" t="s">
        <v>6</v>
      </c>
      <c r="F32" s="49"/>
      <c r="G32" s="49"/>
      <c r="H32" s="50"/>
      <c r="I32" s="23"/>
      <c r="J32" s="23" t="s">
        <v>11</v>
      </c>
      <c r="K32" s="63">
        <f>'Electrical Load'!G132</f>
        <v>10.5</v>
      </c>
      <c r="L32" s="23" t="s">
        <v>19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X32" s="15">
        <f>IF(K14&lt;K13,0,1)</f>
        <v>1</v>
      </c>
      <c r="Z32" s="10" t="s">
        <v>43</v>
      </c>
      <c r="AA32" s="15">
        <f>$K$14*AB32</f>
        <v>10</v>
      </c>
      <c r="AB32" s="17">
        <v>1</v>
      </c>
      <c r="AC32" s="18">
        <f>ROUND($K$13/$K$14,0)</f>
        <v>0</v>
      </c>
      <c r="AD32" s="15">
        <f>K5/M14</f>
        <v>20</v>
      </c>
      <c r="AE32" s="15">
        <f>AB32*AD32</f>
        <v>20</v>
      </c>
      <c r="AG32" s="10" t="s">
        <v>17</v>
      </c>
      <c r="AH32" s="10">
        <f>VLOOKUP(K12,ce,3,TRUE)</f>
        <v>1</v>
      </c>
      <c r="AK32" s="10" t="s">
        <v>47</v>
      </c>
      <c r="AL32" s="10" t="s">
        <v>45</v>
      </c>
      <c r="AM32" s="10" t="s">
        <v>46</v>
      </c>
      <c r="AN32" s="10" t="s">
        <v>48</v>
      </c>
    </row>
    <row r="33" spans="1:41" x14ac:dyDescent="0.2">
      <c r="A33" s="23"/>
      <c r="B33" s="23"/>
      <c r="C33" s="53" t="s">
        <v>84</v>
      </c>
      <c r="D33" s="13">
        <v>0</v>
      </c>
      <c r="E33" s="49" t="s">
        <v>6</v>
      </c>
      <c r="F33" s="49"/>
      <c r="G33" s="49"/>
      <c r="H33" s="50"/>
      <c r="I33" s="23"/>
      <c r="J33" s="23" t="s">
        <v>20</v>
      </c>
      <c r="K33" s="63">
        <f>K32/K5</f>
        <v>4.3749999999999997E-2</v>
      </c>
      <c r="L33" s="23" t="s">
        <v>21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X33" s="15">
        <f>IF(M14&lt;&gt;K5,0,1)</f>
        <v>0</v>
      </c>
      <c r="Z33" s="10" t="s">
        <v>40</v>
      </c>
      <c r="AA33" s="15">
        <f>$K$14*AB33</f>
        <v>0</v>
      </c>
      <c r="AB33" s="17">
        <f>AC33</f>
        <v>0</v>
      </c>
      <c r="AC33" s="18">
        <f>ROUND($K$13/$K$14,0)</f>
        <v>0</v>
      </c>
      <c r="AD33" s="18">
        <f>AD32</f>
        <v>20</v>
      </c>
      <c r="AE33" s="15">
        <f>AB33*AD33</f>
        <v>0</v>
      </c>
      <c r="AG33" s="10" t="s">
        <v>18</v>
      </c>
      <c r="AH33" s="10">
        <f>VLOOKUP(K12,fe,2,TRUE)</f>
        <v>1</v>
      </c>
      <c r="AI33" s="10">
        <f>IF(D15&lt;D14,0,1)</f>
        <v>0</v>
      </c>
      <c r="AJ33" s="10" t="s">
        <v>43</v>
      </c>
      <c r="AK33" s="15">
        <v>1</v>
      </c>
      <c r="AL33" s="15">
        <f>ROUND($D$14/$D$15,0)</f>
        <v>2</v>
      </c>
      <c r="AM33" s="17">
        <f>$D$5/$F$15</f>
        <v>20</v>
      </c>
      <c r="AN33" s="17">
        <f>AL33*AM33</f>
        <v>40</v>
      </c>
      <c r="AO33" s="10">
        <f>AK33*$D$15</f>
        <v>1</v>
      </c>
    </row>
    <row r="34" spans="1:41" x14ac:dyDescent="0.2">
      <c r="A34" s="23"/>
      <c r="B34" s="23"/>
      <c r="C34" s="54" t="s">
        <v>87</v>
      </c>
      <c r="D34" s="44">
        <f>IF(D32="","",(('Electrical Load'!H133+('Electrical Load'!H133*('Main Sheet'!D33/100)))/('Main Sheet'!D32/100)))</f>
        <v>10.5</v>
      </c>
      <c r="E34" s="43" t="s">
        <v>88</v>
      </c>
      <c r="F34" s="49"/>
      <c r="G34" s="49"/>
      <c r="H34" s="50"/>
      <c r="I34" s="23"/>
      <c r="J34" s="23" t="s">
        <v>12</v>
      </c>
      <c r="K34" s="63">
        <f>(K33*(1+M8))/M9</f>
        <v>5.2499999999999998E-2</v>
      </c>
      <c r="L34" s="23" t="s">
        <v>21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X34" s="15">
        <f>IF(K14&lt;K13,IF(M14&lt;K5,1,0),0)</f>
        <v>0</v>
      </c>
      <c r="Z34" s="10" t="s">
        <v>44</v>
      </c>
      <c r="AA34" s="15">
        <f>$K$14*AB34</f>
        <v>0</v>
      </c>
      <c r="AB34" s="17">
        <f>AC34</f>
        <v>0</v>
      </c>
      <c r="AC34" s="18">
        <f>ROUND($K$13/$K$14,0)</f>
        <v>0</v>
      </c>
      <c r="AD34" s="15">
        <f>AD32</f>
        <v>20</v>
      </c>
      <c r="AE34" s="15">
        <f>AB34*AD34</f>
        <v>0</v>
      </c>
      <c r="AG34" s="19">
        <v>2</v>
      </c>
      <c r="AH34" s="10">
        <f>IF(AG34=1,AH32,AH33)</f>
        <v>1</v>
      </c>
      <c r="AI34" s="10">
        <f>IF(F15&lt;D5,0,1)</f>
        <v>0</v>
      </c>
      <c r="AJ34" s="10" t="s">
        <v>40</v>
      </c>
      <c r="AK34" s="15">
        <f>AL34</f>
        <v>2</v>
      </c>
      <c r="AL34" s="15">
        <f>ROUND($D$14/$D$15,0)</f>
        <v>2</v>
      </c>
      <c r="AM34" s="17">
        <f>$D$5/$F$15</f>
        <v>20</v>
      </c>
      <c r="AN34" s="17">
        <f>AL34*AM34</f>
        <v>40</v>
      </c>
      <c r="AO34" s="10">
        <f>AK34*$D$15</f>
        <v>2</v>
      </c>
    </row>
    <row r="35" spans="1:41" ht="13.5" thickBot="1" x14ac:dyDescent="0.25">
      <c r="A35" s="23"/>
      <c r="B35" s="23"/>
      <c r="C35" s="59"/>
      <c r="D35" s="57"/>
      <c r="E35" s="57"/>
      <c r="F35" s="57"/>
      <c r="G35" s="57"/>
      <c r="H35" s="58"/>
      <c r="I35" s="23"/>
      <c r="J35" s="23" t="s">
        <v>13</v>
      </c>
      <c r="K35" s="63">
        <f>K34*K6</f>
        <v>0.13125000000000001</v>
      </c>
      <c r="L35" s="23" t="s">
        <v>21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AG35" s="10" t="s">
        <v>39</v>
      </c>
      <c r="AH35" s="20">
        <v>1</v>
      </c>
      <c r="AI35" s="10">
        <f>IF(D15&lt;D14,IF(F15&lt;D5,1,0))</f>
        <v>1</v>
      </c>
      <c r="AJ35" s="10" t="s">
        <v>44</v>
      </c>
      <c r="AK35" s="15">
        <f>AL35</f>
        <v>2</v>
      </c>
      <c r="AL35" s="15">
        <f>ROUND($D$14/$D$15,0)</f>
        <v>2</v>
      </c>
      <c r="AM35" s="17">
        <f>$D$5/$F$15</f>
        <v>20</v>
      </c>
      <c r="AN35" s="17">
        <f>AL35*AM35</f>
        <v>40</v>
      </c>
      <c r="AO35" s="10">
        <f>AK35*$D$15</f>
        <v>2</v>
      </c>
    </row>
    <row r="36" spans="1:41" x14ac:dyDescent="0.2">
      <c r="A36" s="23"/>
      <c r="B36" s="23"/>
      <c r="C36" s="24"/>
      <c r="D36" s="24"/>
      <c r="E36" s="24"/>
      <c r="F36" s="24"/>
      <c r="G36" s="24"/>
      <c r="H36" s="30"/>
      <c r="I36" s="23"/>
      <c r="J36" s="23" t="s">
        <v>7</v>
      </c>
      <c r="K36" s="63">
        <f>K35*(1+M10)</f>
        <v>0.1575</v>
      </c>
      <c r="L36" s="23" t="s">
        <v>21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AG36" s="10" t="s">
        <v>40</v>
      </c>
    </row>
    <row r="37" spans="1:41" x14ac:dyDescent="0.2">
      <c r="A37" s="23"/>
      <c r="B37" s="23"/>
      <c r="C37" s="24"/>
      <c r="D37" s="24"/>
      <c r="E37" s="24"/>
      <c r="F37" s="24"/>
      <c r="G37" s="24"/>
      <c r="H37" s="30"/>
      <c r="I37" s="23"/>
      <c r="J37" s="23" t="s">
        <v>14</v>
      </c>
      <c r="K37" s="63">
        <f>K36*AH34</f>
        <v>0.1575</v>
      </c>
      <c r="L37" s="23" t="s">
        <v>21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Y37" s="21">
        <v>1</v>
      </c>
      <c r="Z37" s="10" t="str">
        <f>IF(X32=1,"O.K","Select other Type of Connecion")</f>
        <v>O.K</v>
      </c>
      <c r="AA37" s="10">
        <f>IF(X32=0,"",AA32)</f>
        <v>10</v>
      </c>
      <c r="AB37" s="10">
        <f>IF(X32=0,"",AB32)</f>
        <v>1</v>
      </c>
      <c r="AC37" s="10">
        <f>IF(X32=0,"",AC32)</f>
        <v>0</v>
      </c>
      <c r="AD37" s="10">
        <f>IF(X32=0,"",AD32)</f>
        <v>20</v>
      </c>
      <c r="AE37" s="15">
        <f>IF(X32=0,"",AE32)</f>
        <v>20</v>
      </c>
      <c r="AG37" s="10" t="s">
        <v>41</v>
      </c>
      <c r="AI37" s="15">
        <v>1</v>
      </c>
      <c r="AJ37" s="15" t="str">
        <f>IF(AI33=1,"O.K","Select other Type of Connecion")</f>
        <v>Select other Type of Connecion</v>
      </c>
      <c r="AK37" s="15" t="str">
        <f>IF(AI33=0,"",AK33)</f>
        <v/>
      </c>
      <c r="AL37" s="15" t="str">
        <f>IF(AI33=0,"",AL33)</f>
        <v/>
      </c>
      <c r="AM37" s="15" t="str">
        <f>IF(AI33=0,"",AM33)</f>
        <v/>
      </c>
      <c r="AN37" s="15" t="str">
        <f>IF(AI33=0,"",AN33)</f>
        <v/>
      </c>
      <c r="AO37" s="15" t="str">
        <f>IF(AI33=0,"",AO33)</f>
        <v/>
      </c>
    </row>
    <row r="38" spans="1:41" x14ac:dyDescent="0.2">
      <c r="A38" s="23"/>
      <c r="B38" s="23"/>
      <c r="C38" s="24"/>
      <c r="D38" s="24"/>
      <c r="E38" s="24"/>
      <c r="F38" s="24"/>
      <c r="G38" s="24"/>
      <c r="H38" s="30"/>
      <c r="I38" s="23"/>
      <c r="J38" s="23" t="s">
        <v>8</v>
      </c>
      <c r="K38" s="63">
        <f>K37/M11</f>
        <v>0.315</v>
      </c>
      <c r="L38" s="23" t="s">
        <v>21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Y38" s="21">
        <v>2</v>
      </c>
      <c r="Z38" s="10" t="str">
        <f>IF(X33=1,"O.K","Select other Type of Connecion")</f>
        <v>Select other Type of Connecion</v>
      </c>
      <c r="AA38" s="10" t="str">
        <f>IF(X33=0,"",AA33)</f>
        <v/>
      </c>
      <c r="AB38" s="10" t="str">
        <f>IF(X33=0,"",AB33)</f>
        <v/>
      </c>
      <c r="AC38" s="10" t="str">
        <f>IF(X33=0,"",AC33)</f>
        <v/>
      </c>
      <c r="AD38" s="10" t="str">
        <f>IF(X33=0,"",AD33)</f>
        <v/>
      </c>
      <c r="AE38" s="15" t="str">
        <f>IF(X33=0,"",AE33)</f>
        <v/>
      </c>
      <c r="AI38" s="15">
        <v>2</v>
      </c>
      <c r="AJ38" s="15" t="str">
        <f>IF(AI34=1,"O.K","Select other Type of Connecion")</f>
        <v>Select other Type of Connecion</v>
      </c>
      <c r="AK38" s="15" t="str">
        <f>IF(AI34=0,"",AK34)</f>
        <v/>
      </c>
      <c r="AL38" s="15" t="str">
        <f>IF(AI34=0,"",AL34)</f>
        <v/>
      </c>
      <c r="AM38" s="15" t="str">
        <f>IF(AI34=0,"",AM34)</f>
        <v/>
      </c>
      <c r="AN38" s="15" t="str">
        <f>IF(AI34=0,"",AN34)</f>
        <v/>
      </c>
      <c r="AO38" s="15" t="str">
        <f>IF(AI34=0,"",AO34)</f>
        <v/>
      </c>
    </row>
    <row r="39" spans="1:41" x14ac:dyDescent="0.2">
      <c r="A39" s="23"/>
      <c r="B39" s="23"/>
      <c r="C39" s="24"/>
      <c r="D39" s="24"/>
      <c r="E39" s="24"/>
      <c r="F39" s="24"/>
      <c r="G39" s="24"/>
      <c r="H39" s="30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Y39" s="21">
        <v>3</v>
      </c>
      <c r="Z39" s="10" t="str">
        <f>IF(X34=1,"O.K","Select other Type of Connecion")</f>
        <v>Select other Type of Connecion</v>
      </c>
      <c r="AA39" s="10" t="str">
        <f>IF(X34=0,"",AA34)</f>
        <v/>
      </c>
      <c r="AB39" s="10" t="str">
        <f>IF(X34=0,"",AB34)</f>
        <v/>
      </c>
      <c r="AC39" s="10" t="str">
        <f>IF(X34=0,"",AC34)</f>
        <v/>
      </c>
      <c r="AD39" s="10" t="str">
        <f>IF(X34=0,"",AD34)</f>
        <v/>
      </c>
      <c r="AE39" s="15" t="str">
        <f>IF(X34=0,"",AE34)</f>
        <v/>
      </c>
      <c r="AI39" s="15">
        <v>3</v>
      </c>
      <c r="AJ39" s="15" t="str">
        <f>IF(AI35=1,"O.K","Select other Type of Connecion")</f>
        <v>O.K</v>
      </c>
      <c r="AK39" s="15">
        <f>IF(AI35=0,"",AK35)</f>
        <v>2</v>
      </c>
      <c r="AL39" s="15">
        <f>IF(AI35=0,"",AL35)</f>
        <v>2</v>
      </c>
      <c r="AM39" s="15">
        <f>IF(AI35=0,"",AM35)</f>
        <v>20</v>
      </c>
      <c r="AN39" s="15">
        <f>IF(AI35=0,"",AN35)</f>
        <v>40</v>
      </c>
      <c r="AO39" s="15">
        <f>IF(AI35=0,"",AO35)</f>
        <v>2</v>
      </c>
    </row>
    <row r="40" spans="1:41" x14ac:dyDescent="0.2">
      <c r="A40" s="23"/>
      <c r="B40" s="23"/>
      <c r="C40" s="24"/>
      <c r="D40" s="24"/>
      <c r="E40" s="24"/>
      <c r="F40" s="24"/>
      <c r="G40" s="24"/>
      <c r="H40" s="30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AI40" s="15"/>
      <c r="AJ40" s="15"/>
      <c r="AK40" s="15"/>
      <c r="AL40" s="15"/>
      <c r="AM40" s="15"/>
      <c r="AN40" s="15"/>
    </row>
    <row r="41" spans="1:41" x14ac:dyDescent="0.2">
      <c r="A41" s="23"/>
      <c r="B41" s="23"/>
      <c r="C41" s="24"/>
      <c r="D41" s="24"/>
      <c r="E41" s="24"/>
      <c r="F41" s="24"/>
      <c r="G41" s="24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 spans="1:41" x14ac:dyDescent="0.2">
      <c r="A42" s="23"/>
      <c r="B42" s="23"/>
      <c r="C42" s="24"/>
      <c r="D42" s="24"/>
      <c r="E42" s="24"/>
      <c r="F42" s="24"/>
      <c r="G42" s="24"/>
      <c r="H42" s="30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1:41" x14ac:dyDescent="0.2">
      <c r="A43" s="23"/>
      <c r="B43" s="23"/>
      <c r="C43" s="24"/>
      <c r="D43" s="24"/>
      <c r="E43" s="24"/>
      <c r="F43" s="24"/>
      <c r="G43" s="24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pans="1:41" x14ac:dyDescent="0.2">
      <c r="A44" s="23"/>
      <c r="B44" s="23"/>
      <c r="C44" s="24"/>
      <c r="D44" s="24"/>
      <c r="E44" s="24"/>
      <c r="F44" s="24"/>
      <c r="G44" s="24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spans="1:41" x14ac:dyDescent="0.2">
      <c r="A45" s="23"/>
      <c r="B45" s="23"/>
      <c r="C45" s="24"/>
      <c r="D45" s="24"/>
      <c r="E45" s="24"/>
      <c r="F45" s="24"/>
      <c r="G45" s="24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pans="1:41" x14ac:dyDescent="0.2">
      <c r="A46" s="23"/>
      <c r="B46" s="23"/>
      <c r="C46" s="24"/>
      <c r="D46" s="24"/>
      <c r="E46" s="24"/>
      <c r="F46" s="24"/>
      <c r="G46" s="24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spans="1:41" x14ac:dyDescent="0.2">
      <c r="A47" s="23"/>
      <c r="B47" s="23"/>
      <c r="C47" s="24"/>
      <c r="D47" s="24"/>
      <c r="E47" s="24"/>
      <c r="F47" s="24"/>
      <c r="G47" s="24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1:41" x14ac:dyDescent="0.2">
      <c r="A48" s="23"/>
      <c r="B48" s="23"/>
      <c r="C48" s="24"/>
      <c r="D48" s="24"/>
      <c r="E48" s="24"/>
      <c r="F48" s="24"/>
      <c r="G48" s="24"/>
      <c r="H48" s="23"/>
      <c r="I48" s="23"/>
      <c r="J48" s="23"/>
      <c r="K48" s="25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 spans="1:22" x14ac:dyDescent="0.2">
      <c r="A49" s="23"/>
      <c r="B49" s="23"/>
      <c r="C49" s="24"/>
      <c r="D49" s="24"/>
      <c r="E49" s="24"/>
      <c r="F49" s="24"/>
      <c r="G49" s="24"/>
      <c r="H49" s="23"/>
      <c r="I49" s="23"/>
      <c r="J49" s="23"/>
      <c r="K49" s="25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pans="1:22" x14ac:dyDescent="0.2">
      <c r="A50" s="23"/>
      <c r="B50" s="23"/>
      <c r="C50" s="24"/>
      <c r="D50" s="24"/>
      <c r="E50" s="24"/>
      <c r="F50" s="24"/>
      <c r="G50" s="24"/>
      <c r="H50" s="23"/>
      <c r="I50" s="23"/>
      <c r="J50" s="23"/>
      <c r="K50" s="25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1:22" x14ac:dyDescent="0.2">
      <c r="A51" s="23"/>
      <c r="B51" s="23"/>
      <c r="C51" s="24"/>
      <c r="D51" s="24"/>
      <c r="E51" s="24"/>
      <c r="F51" s="24"/>
      <c r="G51" s="24"/>
      <c r="H51" s="23"/>
      <c r="I51" s="23"/>
      <c r="J51" s="23"/>
      <c r="K51" s="25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 spans="1:22" x14ac:dyDescent="0.2">
      <c r="A52" s="23"/>
      <c r="B52" s="23"/>
      <c r="C52" s="24"/>
      <c r="D52" s="24"/>
      <c r="E52" s="24"/>
      <c r="F52" s="24"/>
      <c r="G52" s="24"/>
      <c r="H52" s="23"/>
      <c r="I52" s="23"/>
      <c r="J52" s="23"/>
      <c r="K52" s="25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pans="1:22" x14ac:dyDescent="0.2">
      <c r="A53" s="23"/>
      <c r="B53" s="23"/>
      <c r="C53" s="24"/>
      <c r="D53" s="24"/>
      <c r="E53" s="24"/>
      <c r="F53" s="24"/>
      <c r="G53" s="24"/>
      <c r="H53" s="23"/>
      <c r="I53" s="23"/>
      <c r="J53" s="23"/>
      <c r="K53" s="25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1:22" x14ac:dyDescent="0.2">
      <c r="A54" s="23"/>
      <c r="B54" s="23"/>
      <c r="C54" s="24"/>
      <c r="D54" s="24"/>
      <c r="E54" s="24"/>
      <c r="F54" s="24"/>
      <c r="G54" s="24"/>
      <c r="H54" s="23"/>
      <c r="I54" s="23"/>
      <c r="J54" s="23"/>
      <c r="K54" s="25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1:22" x14ac:dyDescent="0.2">
      <c r="A55" s="23"/>
      <c r="B55" s="23"/>
      <c r="C55" s="24"/>
      <c r="D55" s="24"/>
      <c r="E55" s="24"/>
      <c r="F55" s="24"/>
      <c r="G55" s="24"/>
      <c r="H55" s="23"/>
      <c r="I55" s="23"/>
      <c r="J55" s="23"/>
      <c r="K55" s="25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pans="1:22" x14ac:dyDescent="0.2">
      <c r="A56" s="23"/>
      <c r="B56" s="23"/>
      <c r="C56" s="24"/>
      <c r="D56" s="24"/>
      <c r="E56" s="24"/>
      <c r="F56" s="24"/>
      <c r="G56" s="24"/>
      <c r="H56" s="23"/>
      <c r="I56" s="23"/>
      <c r="J56" s="23"/>
      <c r="K56" s="25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 spans="1:22" x14ac:dyDescent="0.2">
      <c r="A57" s="23"/>
      <c r="B57" s="23"/>
      <c r="C57" s="24"/>
      <c r="D57" s="24"/>
      <c r="E57" s="24"/>
      <c r="F57" s="24"/>
      <c r="G57" s="24"/>
      <c r="H57" s="23"/>
      <c r="I57" s="23"/>
      <c r="J57" s="23"/>
      <c r="K57" s="25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 spans="1:22" x14ac:dyDescent="0.2">
      <c r="A58" s="23"/>
      <c r="B58" s="23"/>
      <c r="C58" s="24"/>
      <c r="D58" s="24"/>
      <c r="E58" s="24"/>
      <c r="F58" s="24"/>
      <c r="G58" s="24"/>
      <c r="H58" s="23"/>
      <c r="I58" s="23"/>
      <c r="J58" s="23"/>
      <c r="K58" s="25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1:22" x14ac:dyDescent="0.2">
      <c r="A59" s="23"/>
      <c r="B59" s="23"/>
      <c r="C59" s="24"/>
      <c r="D59" s="24"/>
      <c r="E59" s="24"/>
      <c r="F59" s="24"/>
      <c r="G59" s="24"/>
      <c r="H59" s="23"/>
      <c r="I59" s="23"/>
      <c r="J59" s="23"/>
      <c r="K59" s="25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spans="1:22" x14ac:dyDescent="0.2">
      <c r="A60" s="23"/>
      <c r="B60" s="23"/>
      <c r="C60" s="24"/>
      <c r="D60" s="24"/>
      <c r="E60" s="24"/>
      <c r="F60" s="24"/>
      <c r="G60" s="24"/>
      <c r="H60" s="23"/>
      <c r="I60" s="23"/>
      <c r="J60" s="23"/>
      <c r="K60" s="25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5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5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5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5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 spans="1:22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5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 spans="1:22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5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</sheetData>
  <sheetProtection password="CE28" sheet="1" objects="1" formatCells="0" formatColumns="0" formatRows="0"/>
  <mergeCells count="16">
    <mergeCell ref="L6:L7"/>
    <mergeCell ref="K21:O21"/>
    <mergeCell ref="K20:O20"/>
    <mergeCell ref="J18:O18"/>
    <mergeCell ref="K19:O19"/>
    <mergeCell ref="C2:J2"/>
    <mergeCell ref="M2:O3"/>
    <mergeCell ref="J4:L4"/>
    <mergeCell ref="C4:H4"/>
    <mergeCell ref="D21:G21"/>
    <mergeCell ref="D22:G22"/>
    <mergeCell ref="C18:H18"/>
    <mergeCell ref="D20:G20"/>
    <mergeCell ref="J6:J7"/>
    <mergeCell ref="K6:K7"/>
    <mergeCell ref="C30:H30"/>
  </mergeCells>
  <conditionalFormatting sqref="K20">
    <cfRule type="containsText" dxfId="6" priority="9" operator="containsText" text="Select other Type of Connecion">
      <formula>NOT(ISERROR(SEARCH("Select other Type of Connecion",K20)))</formula>
    </cfRule>
    <cfRule type="containsText" dxfId="5" priority="10" operator="containsText" text="O.K">
      <formula>NOT(ISERROR(SEARCH("O.K",K20)))</formula>
    </cfRule>
  </conditionalFormatting>
  <conditionalFormatting sqref="K21:O21">
    <cfRule type="expression" dxfId="4" priority="5">
      <formula>$R$14&gt;0</formula>
    </cfRule>
    <cfRule type="expression" dxfId="3" priority="6">
      <formula>$R$14=0</formula>
    </cfRule>
  </conditionalFormatting>
  <conditionalFormatting sqref="D21">
    <cfRule type="containsText" dxfId="2" priority="4" operator="containsText" text="Select other Type of Connecion">
      <formula>NOT(ISERROR(SEARCH("Select other Type of Connecion",D21)))</formula>
    </cfRule>
  </conditionalFormatting>
  <conditionalFormatting sqref="D21:D22">
    <cfRule type="containsText" dxfId="1" priority="3" operator="containsText" text="O.K">
      <formula>NOT(ISERROR(SEARCH("O.K",D21)))</formula>
    </cfRule>
  </conditionalFormatting>
  <conditionalFormatting sqref="D22:G22">
    <cfRule type="expression" dxfId="0" priority="1">
      <formula>$H$15&gt;0</formula>
    </cfRule>
  </conditionalFormatting>
  <hyperlinks>
    <hyperlink ref="M2:O3" r:id="rId1" display="Jignesh.Parmar  www.jiguparmar.com  jiguparmar@yahoo.com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Drop Down 1">
              <controlPr locked="0" defaultSize="0" autoLine="0" autoPict="0">
                <anchor moveWithCells="1">
                  <from>
                    <xdr:col>11</xdr:col>
                    <xdr:colOff>9525</xdr:colOff>
                    <xdr:row>11</xdr:row>
                    <xdr:rowOff>0</xdr:rowOff>
                  </from>
                  <to>
                    <xdr:col>11</xdr:col>
                    <xdr:colOff>447675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Drop Down 2">
              <controlPr locked="0" defaultSize="0" autoLine="0" autoPict="0">
                <anchor moveWithCells="1">
                  <from>
                    <xdr:col>9</xdr:col>
                    <xdr:colOff>2962275</xdr:colOff>
                    <xdr:row>14</xdr:row>
                    <xdr:rowOff>19050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Drop Down 3">
              <controlPr locked="0" defaultSize="0" autoLine="0" autoPict="0">
                <anchor moveWithCells="1">
                  <from>
                    <xdr:col>2</xdr:col>
                    <xdr:colOff>2428875</xdr:colOff>
                    <xdr:row>15</xdr:row>
                    <xdr:rowOff>9525</xdr:rowOff>
                  </from>
                  <to>
                    <xdr:col>4</xdr:col>
                    <xdr:colOff>238125</xdr:colOff>
                    <xdr:row>16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I133"/>
  <sheetViews>
    <sheetView workbookViewId="0">
      <selection activeCell="B2" sqref="B2:G2"/>
    </sheetView>
  </sheetViews>
  <sheetFormatPr baseColWidth="10" defaultColWidth="9.140625" defaultRowHeight="15" x14ac:dyDescent="0.25"/>
  <cols>
    <col min="1" max="1" width="9.140625" style="2"/>
    <col min="2" max="2" width="7.5703125" style="7" customWidth="1"/>
    <col min="3" max="3" width="15.5703125" style="7" customWidth="1"/>
    <col min="4" max="4" width="9.140625" style="7"/>
    <col min="5" max="5" width="12.140625" style="7" customWidth="1"/>
    <col min="6" max="6" width="13.85546875" style="7" customWidth="1"/>
    <col min="7" max="7" width="16.85546875" style="7" customWidth="1"/>
    <col min="8" max="16384" width="9.140625" style="2"/>
  </cols>
  <sheetData>
    <row r="2" spans="2:8" x14ac:dyDescent="0.25">
      <c r="B2" s="90" t="s">
        <v>81</v>
      </c>
      <c r="C2" s="90"/>
      <c r="D2" s="90"/>
      <c r="E2" s="90"/>
      <c r="F2" s="90"/>
      <c r="G2" s="90"/>
    </row>
    <row r="4" spans="2:8" x14ac:dyDescent="0.25">
      <c r="B4" s="5" t="s">
        <v>0</v>
      </c>
      <c r="C4" s="5" t="s">
        <v>3</v>
      </c>
      <c r="D4" s="5" t="s">
        <v>2</v>
      </c>
      <c r="E4" s="5" t="s">
        <v>1</v>
      </c>
      <c r="F4" s="5" t="s">
        <v>4</v>
      </c>
      <c r="G4" s="5" t="s">
        <v>10</v>
      </c>
    </row>
    <row r="5" spans="2:8" x14ac:dyDescent="0.25">
      <c r="B5" s="1">
        <v>1</v>
      </c>
      <c r="C5" s="1"/>
      <c r="D5" s="1"/>
      <c r="E5" s="1"/>
      <c r="F5" s="1"/>
      <c r="G5" s="9">
        <f>D5*E5*F5</f>
        <v>0</v>
      </c>
      <c r="H5" s="22">
        <f>D5*E5</f>
        <v>0</v>
      </c>
    </row>
    <row r="6" spans="2:8" x14ac:dyDescent="0.25">
      <c r="B6" s="6">
        <v>2</v>
      </c>
      <c r="C6" s="6"/>
      <c r="D6" s="6">
        <v>1</v>
      </c>
      <c r="E6" s="6">
        <v>10.5</v>
      </c>
      <c r="F6" s="6">
        <v>1</v>
      </c>
      <c r="G6" s="9">
        <f>D6*E6*F6</f>
        <v>10.5</v>
      </c>
      <c r="H6" s="22">
        <f t="shared" ref="H6:H69" si="0">D6*E6</f>
        <v>10.5</v>
      </c>
    </row>
    <row r="7" spans="2:8" x14ac:dyDescent="0.25">
      <c r="B7" s="6">
        <v>3</v>
      </c>
      <c r="C7" s="6"/>
      <c r="D7" s="6"/>
      <c r="E7" s="6"/>
      <c r="F7" s="6"/>
      <c r="G7" s="9">
        <f t="shared" ref="G7:G70" si="1">D7*E7*F7</f>
        <v>0</v>
      </c>
      <c r="H7" s="22">
        <f t="shared" si="0"/>
        <v>0</v>
      </c>
    </row>
    <row r="8" spans="2:8" x14ac:dyDescent="0.25">
      <c r="B8" s="1">
        <v>4</v>
      </c>
      <c r="C8" s="6"/>
      <c r="D8" s="6"/>
      <c r="E8" s="6"/>
      <c r="F8" s="6"/>
      <c r="G8" s="9">
        <f t="shared" si="1"/>
        <v>0</v>
      </c>
      <c r="H8" s="22">
        <f t="shared" si="0"/>
        <v>0</v>
      </c>
    </row>
    <row r="9" spans="2:8" x14ac:dyDescent="0.25">
      <c r="B9" s="6">
        <v>5</v>
      </c>
      <c r="C9" s="6"/>
      <c r="D9" s="6"/>
      <c r="E9" s="6"/>
      <c r="F9" s="6"/>
      <c r="G9" s="9">
        <f t="shared" si="1"/>
        <v>0</v>
      </c>
      <c r="H9" s="22">
        <f t="shared" si="0"/>
        <v>0</v>
      </c>
    </row>
    <row r="10" spans="2:8" x14ac:dyDescent="0.25">
      <c r="B10" s="6">
        <v>6</v>
      </c>
      <c r="C10" s="6"/>
      <c r="D10" s="6"/>
      <c r="E10" s="6"/>
      <c r="F10" s="6"/>
      <c r="G10" s="9">
        <f t="shared" si="1"/>
        <v>0</v>
      </c>
      <c r="H10" s="22">
        <f t="shared" si="0"/>
        <v>0</v>
      </c>
    </row>
    <row r="11" spans="2:8" x14ac:dyDescent="0.25">
      <c r="B11" s="1">
        <v>7</v>
      </c>
      <c r="C11" s="6"/>
      <c r="D11" s="6"/>
      <c r="E11" s="6"/>
      <c r="F11" s="6"/>
      <c r="G11" s="9">
        <f t="shared" si="1"/>
        <v>0</v>
      </c>
      <c r="H11" s="22">
        <f t="shared" si="0"/>
        <v>0</v>
      </c>
    </row>
    <row r="12" spans="2:8" x14ac:dyDescent="0.25">
      <c r="B12" s="6">
        <v>8</v>
      </c>
      <c r="C12" s="6"/>
      <c r="D12" s="6"/>
      <c r="E12" s="6"/>
      <c r="F12" s="6"/>
      <c r="G12" s="9">
        <f t="shared" si="1"/>
        <v>0</v>
      </c>
      <c r="H12" s="22">
        <f t="shared" si="0"/>
        <v>0</v>
      </c>
    </row>
    <row r="13" spans="2:8" x14ac:dyDescent="0.25">
      <c r="B13" s="6">
        <v>9</v>
      </c>
      <c r="C13" s="6"/>
      <c r="D13" s="6"/>
      <c r="E13" s="6"/>
      <c r="F13" s="6"/>
      <c r="G13" s="9">
        <f t="shared" si="1"/>
        <v>0</v>
      </c>
      <c r="H13" s="22">
        <f t="shared" si="0"/>
        <v>0</v>
      </c>
    </row>
    <row r="14" spans="2:8" x14ac:dyDescent="0.25">
      <c r="B14" s="1">
        <v>10</v>
      </c>
      <c r="C14" s="6"/>
      <c r="D14" s="6"/>
      <c r="E14" s="6"/>
      <c r="F14" s="6"/>
      <c r="G14" s="9">
        <f t="shared" si="1"/>
        <v>0</v>
      </c>
      <c r="H14" s="22">
        <f t="shared" si="0"/>
        <v>0</v>
      </c>
    </row>
    <row r="15" spans="2:8" x14ac:dyDescent="0.25">
      <c r="B15" s="6">
        <v>11</v>
      </c>
      <c r="C15" s="6"/>
      <c r="D15" s="6"/>
      <c r="E15" s="6"/>
      <c r="F15" s="6"/>
      <c r="G15" s="9">
        <f t="shared" si="1"/>
        <v>0</v>
      </c>
      <c r="H15" s="22">
        <f t="shared" si="0"/>
        <v>0</v>
      </c>
    </row>
    <row r="16" spans="2:8" x14ac:dyDescent="0.25">
      <c r="B16" s="6">
        <v>12</v>
      </c>
      <c r="C16" s="6"/>
      <c r="D16" s="6"/>
      <c r="E16" s="6"/>
      <c r="F16" s="6"/>
      <c r="G16" s="9">
        <f t="shared" si="1"/>
        <v>0</v>
      </c>
      <c r="H16" s="22">
        <f t="shared" si="0"/>
        <v>0</v>
      </c>
    </row>
    <row r="17" spans="2:8" x14ac:dyDescent="0.25">
      <c r="B17" s="1">
        <v>13</v>
      </c>
      <c r="C17" s="6"/>
      <c r="D17" s="6"/>
      <c r="E17" s="6"/>
      <c r="F17" s="6"/>
      <c r="G17" s="9">
        <f t="shared" si="1"/>
        <v>0</v>
      </c>
      <c r="H17" s="22">
        <f t="shared" si="0"/>
        <v>0</v>
      </c>
    </row>
    <row r="18" spans="2:8" x14ac:dyDescent="0.25">
      <c r="B18" s="6">
        <v>14</v>
      </c>
      <c r="C18" s="6"/>
      <c r="D18" s="6"/>
      <c r="E18" s="6"/>
      <c r="F18" s="6"/>
      <c r="G18" s="9">
        <f t="shared" si="1"/>
        <v>0</v>
      </c>
      <c r="H18" s="22">
        <f t="shared" si="0"/>
        <v>0</v>
      </c>
    </row>
    <row r="19" spans="2:8" x14ac:dyDescent="0.25">
      <c r="B19" s="6">
        <v>15</v>
      </c>
      <c r="C19" s="6"/>
      <c r="D19" s="6"/>
      <c r="E19" s="6"/>
      <c r="F19" s="6"/>
      <c r="G19" s="9">
        <f t="shared" si="1"/>
        <v>0</v>
      </c>
      <c r="H19" s="22">
        <f t="shared" si="0"/>
        <v>0</v>
      </c>
    </row>
    <row r="20" spans="2:8" x14ac:dyDescent="0.25">
      <c r="B20" s="1">
        <v>16</v>
      </c>
      <c r="C20" s="6"/>
      <c r="D20" s="6"/>
      <c r="E20" s="6"/>
      <c r="F20" s="6"/>
      <c r="G20" s="9">
        <f t="shared" si="1"/>
        <v>0</v>
      </c>
      <c r="H20" s="22">
        <f t="shared" si="0"/>
        <v>0</v>
      </c>
    </row>
    <row r="21" spans="2:8" x14ac:dyDescent="0.25">
      <c r="B21" s="6">
        <v>17</v>
      </c>
      <c r="C21" s="6"/>
      <c r="D21" s="6"/>
      <c r="E21" s="6"/>
      <c r="F21" s="6"/>
      <c r="G21" s="9">
        <f t="shared" si="1"/>
        <v>0</v>
      </c>
      <c r="H21" s="22">
        <f t="shared" si="0"/>
        <v>0</v>
      </c>
    </row>
    <row r="22" spans="2:8" x14ac:dyDescent="0.25">
      <c r="B22" s="6">
        <v>18</v>
      </c>
      <c r="C22" s="6"/>
      <c r="D22" s="6"/>
      <c r="E22" s="6"/>
      <c r="F22" s="6"/>
      <c r="G22" s="9">
        <f t="shared" si="1"/>
        <v>0</v>
      </c>
      <c r="H22" s="22">
        <f t="shared" si="0"/>
        <v>0</v>
      </c>
    </row>
    <row r="23" spans="2:8" x14ac:dyDescent="0.25">
      <c r="B23" s="1">
        <v>19</v>
      </c>
      <c r="C23" s="6"/>
      <c r="D23" s="6"/>
      <c r="E23" s="6"/>
      <c r="F23" s="6"/>
      <c r="G23" s="9">
        <f t="shared" si="1"/>
        <v>0</v>
      </c>
      <c r="H23" s="22">
        <f t="shared" si="0"/>
        <v>0</v>
      </c>
    </row>
    <row r="24" spans="2:8" x14ac:dyDescent="0.25">
      <c r="B24" s="6">
        <v>20</v>
      </c>
      <c r="C24" s="6"/>
      <c r="D24" s="6"/>
      <c r="E24" s="6"/>
      <c r="F24" s="6"/>
      <c r="G24" s="9">
        <f t="shared" si="1"/>
        <v>0</v>
      </c>
      <c r="H24" s="22">
        <f t="shared" si="0"/>
        <v>0</v>
      </c>
    </row>
    <row r="25" spans="2:8" x14ac:dyDescent="0.25">
      <c r="B25" s="6">
        <v>21</v>
      </c>
      <c r="C25" s="6"/>
      <c r="D25" s="6"/>
      <c r="E25" s="6"/>
      <c r="F25" s="6"/>
      <c r="G25" s="9">
        <f t="shared" si="1"/>
        <v>0</v>
      </c>
      <c r="H25" s="22">
        <f t="shared" si="0"/>
        <v>0</v>
      </c>
    </row>
    <row r="26" spans="2:8" x14ac:dyDescent="0.25">
      <c r="B26" s="1">
        <v>22</v>
      </c>
      <c r="C26" s="6"/>
      <c r="D26" s="6"/>
      <c r="E26" s="6"/>
      <c r="F26" s="6"/>
      <c r="G26" s="9">
        <f t="shared" si="1"/>
        <v>0</v>
      </c>
      <c r="H26" s="22">
        <f t="shared" si="0"/>
        <v>0</v>
      </c>
    </row>
    <row r="27" spans="2:8" x14ac:dyDescent="0.25">
      <c r="B27" s="6">
        <v>23</v>
      </c>
      <c r="C27" s="6"/>
      <c r="D27" s="6"/>
      <c r="E27" s="6"/>
      <c r="F27" s="6"/>
      <c r="G27" s="9">
        <f t="shared" si="1"/>
        <v>0</v>
      </c>
      <c r="H27" s="22">
        <f t="shared" si="0"/>
        <v>0</v>
      </c>
    </row>
    <row r="28" spans="2:8" x14ac:dyDescent="0.25">
      <c r="B28" s="6">
        <v>24</v>
      </c>
      <c r="C28" s="6"/>
      <c r="D28" s="6"/>
      <c r="E28" s="6"/>
      <c r="F28" s="6"/>
      <c r="G28" s="9">
        <f t="shared" si="1"/>
        <v>0</v>
      </c>
      <c r="H28" s="22">
        <f t="shared" si="0"/>
        <v>0</v>
      </c>
    </row>
    <row r="29" spans="2:8" x14ac:dyDescent="0.25">
      <c r="B29" s="1">
        <v>25</v>
      </c>
      <c r="C29" s="6"/>
      <c r="D29" s="6"/>
      <c r="E29" s="6"/>
      <c r="F29" s="6"/>
      <c r="G29" s="9">
        <f t="shared" si="1"/>
        <v>0</v>
      </c>
      <c r="H29" s="22">
        <f t="shared" si="0"/>
        <v>0</v>
      </c>
    </row>
    <row r="30" spans="2:8" x14ac:dyDescent="0.25">
      <c r="B30" s="6">
        <v>26</v>
      </c>
      <c r="C30" s="6"/>
      <c r="D30" s="6"/>
      <c r="E30" s="6"/>
      <c r="F30" s="6"/>
      <c r="G30" s="9">
        <f t="shared" si="1"/>
        <v>0</v>
      </c>
      <c r="H30" s="22">
        <f t="shared" si="0"/>
        <v>0</v>
      </c>
    </row>
    <row r="31" spans="2:8" x14ac:dyDescent="0.25">
      <c r="B31" s="6">
        <v>27</v>
      </c>
      <c r="C31" s="6"/>
      <c r="D31" s="6"/>
      <c r="E31" s="6"/>
      <c r="F31" s="6"/>
      <c r="G31" s="9">
        <f t="shared" si="1"/>
        <v>0</v>
      </c>
      <c r="H31" s="22">
        <f t="shared" si="0"/>
        <v>0</v>
      </c>
    </row>
    <row r="32" spans="2:8" x14ac:dyDescent="0.25">
      <c r="B32" s="1">
        <v>28</v>
      </c>
      <c r="C32" s="6"/>
      <c r="D32" s="6"/>
      <c r="E32" s="6"/>
      <c r="F32" s="6"/>
      <c r="G32" s="9">
        <f t="shared" si="1"/>
        <v>0</v>
      </c>
      <c r="H32" s="22">
        <f t="shared" si="0"/>
        <v>0</v>
      </c>
    </row>
    <row r="33" spans="2:8" x14ac:dyDescent="0.25">
      <c r="B33" s="6">
        <v>29</v>
      </c>
      <c r="C33" s="6"/>
      <c r="D33" s="6"/>
      <c r="E33" s="6"/>
      <c r="F33" s="6"/>
      <c r="G33" s="9">
        <f t="shared" si="1"/>
        <v>0</v>
      </c>
      <c r="H33" s="22">
        <f t="shared" si="0"/>
        <v>0</v>
      </c>
    </row>
    <row r="34" spans="2:8" x14ac:dyDescent="0.25">
      <c r="B34" s="6">
        <v>30</v>
      </c>
      <c r="C34" s="6"/>
      <c r="D34" s="6"/>
      <c r="E34" s="6"/>
      <c r="F34" s="6"/>
      <c r="G34" s="9">
        <f t="shared" si="1"/>
        <v>0</v>
      </c>
      <c r="H34" s="22">
        <f t="shared" si="0"/>
        <v>0</v>
      </c>
    </row>
    <row r="35" spans="2:8" x14ac:dyDescent="0.25">
      <c r="B35" s="1">
        <v>31</v>
      </c>
      <c r="C35" s="6"/>
      <c r="D35" s="6"/>
      <c r="E35" s="6"/>
      <c r="F35" s="6"/>
      <c r="G35" s="9">
        <f t="shared" si="1"/>
        <v>0</v>
      </c>
      <c r="H35" s="22">
        <f t="shared" si="0"/>
        <v>0</v>
      </c>
    </row>
    <row r="36" spans="2:8" x14ac:dyDescent="0.25">
      <c r="B36" s="6">
        <v>32</v>
      </c>
      <c r="C36" s="6"/>
      <c r="D36" s="6"/>
      <c r="E36" s="6"/>
      <c r="F36" s="6"/>
      <c r="G36" s="9">
        <f t="shared" si="1"/>
        <v>0</v>
      </c>
      <c r="H36" s="22">
        <f t="shared" si="0"/>
        <v>0</v>
      </c>
    </row>
    <row r="37" spans="2:8" x14ac:dyDescent="0.25">
      <c r="B37" s="6">
        <v>33</v>
      </c>
      <c r="C37" s="6"/>
      <c r="D37" s="6"/>
      <c r="E37" s="6"/>
      <c r="F37" s="6"/>
      <c r="G37" s="9">
        <f t="shared" si="1"/>
        <v>0</v>
      </c>
      <c r="H37" s="22">
        <f t="shared" si="0"/>
        <v>0</v>
      </c>
    </row>
    <row r="38" spans="2:8" x14ac:dyDescent="0.25">
      <c r="B38" s="1">
        <v>34</v>
      </c>
      <c r="C38" s="6"/>
      <c r="D38" s="6"/>
      <c r="E38" s="6"/>
      <c r="F38" s="6"/>
      <c r="G38" s="9">
        <f t="shared" si="1"/>
        <v>0</v>
      </c>
      <c r="H38" s="22">
        <f t="shared" si="0"/>
        <v>0</v>
      </c>
    </row>
    <row r="39" spans="2:8" x14ac:dyDescent="0.25">
      <c r="B39" s="6">
        <v>35</v>
      </c>
      <c r="C39" s="6"/>
      <c r="D39" s="6"/>
      <c r="E39" s="6"/>
      <c r="F39" s="6"/>
      <c r="G39" s="9">
        <f t="shared" si="1"/>
        <v>0</v>
      </c>
      <c r="H39" s="22">
        <f t="shared" si="0"/>
        <v>0</v>
      </c>
    </row>
    <row r="40" spans="2:8" x14ac:dyDescent="0.25">
      <c r="B40" s="6">
        <v>36</v>
      </c>
      <c r="C40" s="6"/>
      <c r="D40" s="6"/>
      <c r="E40" s="6"/>
      <c r="F40" s="6"/>
      <c r="G40" s="9">
        <f t="shared" si="1"/>
        <v>0</v>
      </c>
      <c r="H40" s="22">
        <f t="shared" si="0"/>
        <v>0</v>
      </c>
    </row>
    <row r="41" spans="2:8" x14ac:dyDescent="0.25">
      <c r="B41" s="1">
        <v>37</v>
      </c>
      <c r="C41" s="6"/>
      <c r="D41" s="6"/>
      <c r="E41" s="6"/>
      <c r="F41" s="6"/>
      <c r="G41" s="9">
        <f t="shared" si="1"/>
        <v>0</v>
      </c>
      <c r="H41" s="22">
        <f t="shared" si="0"/>
        <v>0</v>
      </c>
    </row>
    <row r="42" spans="2:8" x14ac:dyDescent="0.25">
      <c r="B42" s="6">
        <v>38</v>
      </c>
      <c r="C42" s="6"/>
      <c r="D42" s="6"/>
      <c r="E42" s="6"/>
      <c r="F42" s="6"/>
      <c r="G42" s="9">
        <f t="shared" si="1"/>
        <v>0</v>
      </c>
      <c r="H42" s="22">
        <f t="shared" si="0"/>
        <v>0</v>
      </c>
    </row>
    <row r="43" spans="2:8" x14ac:dyDescent="0.25">
      <c r="B43" s="6">
        <v>39</v>
      </c>
      <c r="C43" s="6"/>
      <c r="D43" s="6"/>
      <c r="E43" s="6"/>
      <c r="F43" s="6"/>
      <c r="G43" s="9">
        <f t="shared" si="1"/>
        <v>0</v>
      </c>
      <c r="H43" s="22">
        <f t="shared" si="0"/>
        <v>0</v>
      </c>
    </row>
    <row r="44" spans="2:8" x14ac:dyDescent="0.25">
      <c r="B44" s="1">
        <v>40</v>
      </c>
      <c r="C44" s="6"/>
      <c r="D44" s="6"/>
      <c r="E44" s="6"/>
      <c r="F44" s="6"/>
      <c r="G44" s="9">
        <f t="shared" si="1"/>
        <v>0</v>
      </c>
      <c r="H44" s="22">
        <f t="shared" si="0"/>
        <v>0</v>
      </c>
    </row>
    <row r="45" spans="2:8" x14ac:dyDescent="0.25">
      <c r="B45" s="6">
        <v>41</v>
      </c>
      <c r="C45" s="6"/>
      <c r="D45" s="6"/>
      <c r="E45" s="6"/>
      <c r="F45" s="6"/>
      <c r="G45" s="9">
        <f t="shared" si="1"/>
        <v>0</v>
      </c>
      <c r="H45" s="22">
        <f t="shared" si="0"/>
        <v>0</v>
      </c>
    </row>
    <row r="46" spans="2:8" x14ac:dyDescent="0.25">
      <c r="B46" s="6">
        <v>42</v>
      </c>
      <c r="C46" s="6"/>
      <c r="D46" s="6"/>
      <c r="E46" s="6"/>
      <c r="F46" s="6"/>
      <c r="G46" s="9">
        <f t="shared" si="1"/>
        <v>0</v>
      </c>
      <c r="H46" s="22">
        <f t="shared" si="0"/>
        <v>0</v>
      </c>
    </row>
    <row r="47" spans="2:8" x14ac:dyDescent="0.25">
      <c r="B47" s="1">
        <v>43</v>
      </c>
      <c r="C47" s="6"/>
      <c r="D47" s="6"/>
      <c r="E47" s="6"/>
      <c r="F47" s="6"/>
      <c r="G47" s="9">
        <f t="shared" si="1"/>
        <v>0</v>
      </c>
      <c r="H47" s="22">
        <f t="shared" si="0"/>
        <v>0</v>
      </c>
    </row>
    <row r="48" spans="2:8" x14ac:dyDescent="0.25">
      <c r="B48" s="6">
        <v>44</v>
      </c>
      <c r="C48" s="6"/>
      <c r="D48" s="6"/>
      <c r="E48" s="6"/>
      <c r="F48" s="6"/>
      <c r="G48" s="9">
        <f t="shared" si="1"/>
        <v>0</v>
      </c>
      <c r="H48" s="22">
        <f t="shared" si="0"/>
        <v>0</v>
      </c>
    </row>
    <row r="49" spans="2:8" x14ac:dyDescent="0.25">
      <c r="B49" s="6">
        <v>45</v>
      </c>
      <c r="C49" s="6"/>
      <c r="D49" s="6"/>
      <c r="E49" s="6"/>
      <c r="F49" s="6"/>
      <c r="G49" s="9">
        <f t="shared" si="1"/>
        <v>0</v>
      </c>
      <c r="H49" s="22">
        <f t="shared" si="0"/>
        <v>0</v>
      </c>
    </row>
    <row r="50" spans="2:8" x14ac:dyDescent="0.25">
      <c r="B50" s="1">
        <v>46</v>
      </c>
      <c r="C50" s="6"/>
      <c r="D50" s="6"/>
      <c r="E50" s="6"/>
      <c r="F50" s="6"/>
      <c r="G50" s="9">
        <f t="shared" si="1"/>
        <v>0</v>
      </c>
      <c r="H50" s="22">
        <f t="shared" si="0"/>
        <v>0</v>
      </c>
    </row>
    <row r="51" spans="2:8" x14ac:dyDescent="0.25">
      <c r="B51" s="6">
        <v>47</v>
      </c>
      <c r="C51" s="6"/>
      <c r="D51" s="6"/>
      <c r="E51" s="6"/>
      <c r="F51" s="6"/>
      <c r="G51" s="9">
        <f t="shared" si="1"/>
        <v>0</v>
      </c>
      <c r="H51" s="22">
        <f t="shared" si="0"/>
        <v>0</v>
      </c>
    </row>
    <row r="52" spans="2:8" x14ac:dyDescent="0.25">
      <c r="B52" s="6">
        <v>48</v>
      </c>
      <c r="C52" s="6"/>
      <c r="D52" s="6"/>
      <c r="E52" s="6"/>
      <c r="F52" s="6"/>
      <c r="G52" s="9">
        <f t="shared" si="1"/>
        <v>0</v>
      </c>
      <c r="H52" s="22">
        <f t="shared" si="0"/>
        <v>0</v>
      </c>
    </row>
    <row r="53" spans="2:8" x14ac:dyDescent="0.25">
      <c r="B53" s="1">
        <v>49</v>
      </c>
      <c r="C53" s="6"/>
      <c r="D53" s="6"/>
      <c r="E53" s="6"/>
      <c r="F53" s="6"/>
      <c r="G53" s="9">
        <f t="shared" si="1"/>
        <v>0</v>
      </c>
      <c r="H53" s="22">
        <f t="shared" si="0"/>
        <v>0</v>
      </c>
    </row>
    <row r="54" spans="2:8" x14ac:dyDescent="0.25">
      <c r="B54" s="6">
        <v>50</v>
      </c>
      <c r="C54" s="6"/>
      <c r="D54" s="6"/>
      <c r="E54" s="6"/>
      <c r="F54" s="6"/>
      <c r="G54" s="9">
        <f t="shared" si="1"/>
        <v>0</v>
      </c>
      <c r="H54" s="22">
        <f t="shared" si="0"/>
        <v>0</v>
      </c>
    </row>
    <row r="55" spans="2:8" x14ac:dyDescent="0.25">
      <c r="B55" s="6">
        <v>51</v>
      </c>
      <c r="C55" s="6"/>
      <c r="D55" s="6"/>
      <c r="E55" s="6"/>
      <c r="F55" s="6"/>
      <c r="G55" s="9">
        <f t="shared" si="1"/>
        <v>0</v>
      </c>
      <c r="H55" s="22">
        <f t="shared" si="0"/>
        <v>0</v>
      </c>
    </row>
    <row r="56" spans="2:8" x14ac:dyDescent="0.25">
      <c r="B56" s="1">
        <v>52</v>
      </c>
      <c r="C56" s="6"/>
      <c r="D56" s="6"/>
      <c r="E56" s="6"/>
      <c r="F56" s="6"/>
      <c r="G56" s="9">
        <f t="shared" si="1"/>
        <v>0</v>
      </c>
      <c r="H56" s="22">
        <f t="shared" si="0"/>
        <v>0</v>
      </c>
    </row>
    <row r="57" spans="2:8" x14ac:dyDescent="0.25">
      <c r="B57" s="6">
        <v>53</v>
      </c>
      <c r="C57" s="6"/>
      <c r="D57" s="6"/>
      <c r="E57" s="6"/>
      <c r="F57" s="6"/>
      <c r="G57" s="9">
        <f t="shared" si="1"/>
        <v>0</v>
      </c>
      <c r="H57" s="22">
        <f t="shared" si="0"/>
        <v>0</v>
      </c>
    </row>
    <row r="58" spans="2:8" x14ac:dyDescent="0.25">
      <c r="B58" s="6">
        <v>54</v>
      </c>
      <c r="C58" s="6"/>
      <c r="D58" s="6"/>
      <c r="E58" s="6"/>
      <c r="F58" s="6"/>
      <c r="G58" s="9">
        <f t="shared" si="1"/>
        <v>0</v>
      </c>
      <c r="H58" s="22">
        <f t="shared" si="0"/>
        <v>0</v>
      </c>
    </row>
    <row r="59" spans="2:8" x14ac:dyDescent="0.25">
      <c r="B59" s="1">
        <v>55</v>
      </c>
      <c r="C59" s="6"/>
      <c r="D59" s="6"/>
      <c r="E59" s="6"/>
      <c r="F59" s="6"/>
      <c r="G59" s="9">
        <f t="shared" si="1"/>
        <v>0</v>
      </c>
      <c r="H59" s="22">
        <f t="shared" si="0"/>
        <v>0</v>
      </c>
    </row>
    <row r="60" spans="2:8" x14ac:dyDescent="0.25">
      <c r="B60" s="6">
        <v>56</v>
      </c>
      <c r="C60" s="6"/>
      <c r="D60" s="6"/>
      <c r="E60" s="6"/>
      <c r="F60" s="6"/>
      <c r="G60" s="9">
        <f t="shared" si="1"/>
        <v>0</v>
      </c>
      <c r="H60" s="22">
        <f t="shared" si="0"/>
        <v>0</v>
      </c>
    </row>
    <row r="61" spans="2:8" x14ac:dyDescent="0.25">
      <c r="B61" s="6">
        <v>57</v>
      </c>
      <c r="C61" s="6"/>
      <c r="D61" s="6"/>
      <c r="E61" s="6"/>
      <c r="F61" s="6"/>
      <c r="G61" s="9">
        <f t="shared" si="1"/>
        <v>0</v>
      </c>
      <c r="H61" s="22">
        <f t="shared" si="0"/>
        <v>0</v>
      </c>
    </row>
    <row r="62" spans="2:8" x14ac:dyDescent="0.25">
      <c r="B62" s="1">
        <v>58</v>
      </c>
      <c r="C62" s="6"/>
      <c r="D62" s="6"/>
      <c r="E62" s="6"/>
      <c r="F62" s="6"/>
      <c r="G62" s="9">
        <f t="shared" si="1"/>
        <v>0</v>
      </c>
      <c r="H62" s="22">
        <f t="shared" si="0"/>
        <v>0</v>
      </c>
    </row>
    <row r="63" spans="2:8" x14ac:dyDescent="0.25">
      <c r="B63" s="6">
        <v>59</v>
      </c>
      <c r="C63" s="6"/>
      <c r="D63" s="6"/>
      <c r="E63" s="6"/>
      <c r="F63" s="6"/>
      <c r="G63" s="9">
        <f t="shared" si="1"/>
        <v>0</v>
      </c>
      <c r="H63" s="22">
        <f t="shared" si="0"/>
        <v>0</v>
      </c>
    </row>
    <row r="64" spans="2:8" x14ac:dyDescent="0.25">
      <c r="B64" s="6">
        <v>60</v>
      </c>
      <c r="C64" s="6"/>
      <c r="D64" s="6"/>
      <c r="E64" s="6"/>
      <c r="F64" s="6"/>
      <c r="G64" s="9">
        <f t="shared" si="1"/>
        <v>0</v>
      </c>
      <c r="H64" s="22">
        <f t="shared" si="0"/>
        <v>0</v>
      </c>
    </row>
    <row r="65" spans="2:8" x14ac:dyDescent="0.25">
      <c r="B65" s="1">
        <v>61</v>
      </c>
      <c r="C65" s="6"/>
      <c r="D65" s="6"/>
      <c r="E65" s="6"/>
      <c r="F65" s="6"/>
      <c r="G65" s="9">
        <f t="shared" si="1"/>
        <v>0</v>
      </c>
      <c r="H65" s="22">
        <f t="shared" si="0"/>
        <v>0</v>
      </c>
    </row>
    <row r="66" spans="2:8" x14ac:dyDescent="0.25">
      <c r="B66" s="6">
        <v>62</v>
      </c>
      <c r="C66" s="6"/>
      <c r="D66" s="6"/>
      <c r="E66" s="6"/>
      <c r="F66" s="6"/>
      <c r="G66" s="9">
        <f t="shared" si="1"/>
        <v>0</v>
      </c>
      <c r="H66" s="22">
        <f t="shared" si="0"/>
        <v>0</v>
      </c>
    </row>
    <row r="67" spans="2:8" x14ac:dyDescent="0.25">
      <c r="B67" s="6">
        <v>63</v>
      </c>
      <c r="C67" s="6"/>
      <c r="D67" s="6"/>
      <c r="E67" s="6"/>
      <c r="F67" s="6"/>
      <c r="G67" s="9">
        <f t="shared" si="1"/>
        <v>0</v>
      </c>
      <c r="H67" s="22">
        <f t="shared" si="0"/>
        <v>0</v>
      </c>
    </row>
    <row r="68" spans="2:8" x14ac:dyDescent="0.25">
      <c r="B68" s="1">
        <v>64</v>
      </c>
      <c r="C68" s="6"/>
      <c r="D68" s="6"/>
      <c r="E68" s="6"/>
      <c r="F68" s="6"/>
      <c r="G68" s="9">
        <f t="shared" si="1"/>
        <v>0</v>
      </c>
      <c r="H68" s="22">
        <f t="shared" si="0"/>
        <v>0</v>
      </c>
    </row>
    <row r="69" spans="2:8" x14ac:dyDescent="0.25">
      <c r="B69" s="6">
        <v>65</v>
      </c>
      <c r="C69" s="6"/>
      <c r="D69" s="6"/>
      <c r="E69" s="6"/>
      <c r="F69" s="6"/>
      <c r="G69" s="9">
        <f t="shared" si="1"/>
        <v>0</v>
      </c>
      <c r="H69" s="22">
        <f t="shared" si="0"/>
        <v>0</v>
      </c>
    </row>
    <row r="70" spans="2:8" x14ac:dyDescent="0.25">
      <c r="B70" s="6">
        <v>66</v>
      </c>
      <c r="C70" s="6"/>
      <c r="D70" s="6"/>
      <c r="E70" s="6"/>
      <c r="F70" s="6"/>
      <c r="G70" s="9">
        <f t="shared" si="1"/>
        <v>0</v>
      </c>
      <c r="H70" s="22">
        <f t="shared" ref="H70:H130" si="2">D70*E70</f>
        <v>0</v>
      </c>
    </row>
    <row r="71" spans="2:8" x14ac:dyDescent="0.25">
      <c r="B71" s="1">
        <v>67</v>
      </c>
      <c r="C71" s="6"/>
      <c r="D71" s="6"/>
      <c r="E71" s="6"/>
      <c r="F71" s="6"/>
      <c r="G71" s="9">
        <f t="shared" ref="G71:G130" si="3">D71*E71*F71</f>
        <v>0</v>
      </c>
      <c r="H71" s="22">
        <f t="shared" si="2"/>
        <v>0</v>
      </c>
    </row>
    <row r="72" spans="2:8" x14ac:dyDescent="0.25">
      <c r="B72" s="6">
        <v>68</v>
      </c>
      <c r="C72" s="6"/>
      <c r="D72" s="6"/>
      <c r="E72" s="6"/>
      <c r="F72" s="6"/>
      <c r="G72" s="9">
        <f t="shared" si="3"/>
        <v>0</v>
      </c>
      <c r="H72" s="22">
        <f t="shared" si="2"/>
        <v>0</v>
      </c>
    </row>
    <row r="73" spans="2:8" x14ac:dyDescent="0.25">
      <c r="B73" s="6">
        <v>69</v>
      </c>
      <c r="C73" s="6"/>
      <c r="D73" s="6"/>
      <c r="E73" s="6"/>
      <c r="F73" s="6"/>
      <c r="G73" s="9">
        <f t="shared" si="3"/>
        <v>0</v>
      </c>
      <c r="H73" s="22">
        <f t="shared" si="2"/>
        <v>0</v>
      </c>
    </row>
    <row r="74" spans="2:8" x14ac:dyDescent="0.25">
      <c r="B74" s="1">
        <v>70</v>
      </c>
      <c r="C74" s="6"/>
      <c r="D74" s="6"/>
      <c r="E74" s="6"/>
      <c r="F74" s="6"/>
      <c r="G74" s="9">
        <f t="shared" si="3"/>
        <v>0</v>
      </c>
      <c r="H74" s="22">
        <f t="shared" si="2"/>
        <v>0</v>
      </c>
    </row>
    <row r="75" spans="2:8" x14ac:dyDescent="0.25">
      <c r="B75" s="6">
        <v>71</v>
      </c>
      <c r="C75" s="6"/>
      <c r="D75" s="6"/>
      <c r="E75" s="6"/>
      <c r="F75" s="6"/>
      <c r="G75" s="9">
        <f t="shared" si="3"/>
        <v>0</v>
      </c>
      <c r="H75" s="22">
        <f t="shared" si="2"/>
        <v>0</v>
      </c>
    </row>
    <row r="76" spans="2:8" x14ac:dyDescent="0.25">
      <c r="B76" s="6">
        <v>72</v>
      </c>
      <c r="C76" s="6"/>
      <c r="D76" s="6"/>
      <c r="E76" s="6"/>
      <c r="F76" s="6"/>
      <c r="G76" s="9">
        <f t="shared" si="3"/>
        <v>0</v>
      </c>
      <c r="H76" s="22">
        <f t="shared" si="2"/>
        <v>0</v>
      </c>
    </row>
    <row r="77" spans="2:8" x14ac:dyDescent="0.25">
      <c r="B77" s="1">
        <v>73</v>
      </c>
      <c r="C77" s="6"/>
      <c r="D77" s="6"/>
      <c r="E77" s="6"/>
      <c r="F77" s="6"/>
      <c r="G77" s="9">
        <f t="shared" si="3"/>
        <v>0</v>
      </c>
      <c r="H77" s="22">
        <f t="shared" si="2"/>
        <v>0</v>
      </c>
    </row>
    <row r="78" spans="2:8" x14ac:dyDescent="0.25">
      <c r="B78" s="6">
        <v>74</v>
      </c>
      <c r="C78" s="6"/>
      <c r="D78" s="6"/>
      <c r="E78" s="6"/>
      <c r="F78" s="6"/>
      <c r="G78" s="9">
        <f t="shared" si="3"/>
        <v>0</v>
      </c>
      <c r="H78" s="22">
        <f t="shared" si="2"/>
        <v>0</v>
      </c>
    </row>
    <row r="79" spans="2:8" x14ac:dyDescent="0.25">
      <c r="B79" s="6">
        <v>75</v>
      </c>
      <c r="C79" s="6"/>
      <c r="D79" s="6"/>
      <c r="E79" s="6"/>
      <c r="F79" s="6"/>
      <c r="G79" s="9">
        <f t="shared" si="3"/>
        <v>0</v>
      </c>
      <c r="H79" s="22">
        <f t="shared" si="2"/>
        <v>0</v>
      </c>
    </row>
    <row r="80" spans="2:8" x14ac:dyDescent="0.25">
      <c r="B80" s="1">
        <v>76</v>
      </c>
      <c r="C80" s="6"/>
      <c r="D80" s="6"/>
      <c r="E80" s="6"/>
      <c r="F80" s="6"/>
      <c r="G80" s="9">
        <f t="shared" si="3"/>
        <v>0</v>
      </c>
      <c r="H80" s="22">
        <f t="shared" si="2"/>
        <v>0</v>
      </c>
    </row>
    <row r="81" spans="2:8" x14ac:dyDescent="0.25">
      <c r="B81" s="6">
        <v>77</v>
      </c>
      <c r="C81" s="6"/>
      <c r="D81" s="6"/>
      <c r="E81" s="6"/>
      <c r="F81" s="6"/>
      <c r="G81" s="9">
        <f t="shared" si="3"/>
        <v>0</v>
      </c>
      <c r="H81" s="22">
        <f t="shared" si="2"/>
        <v>0</v>
      </c>
    </row>
    <row r="82" spans="2:8" x14ac:dyDescent="0.25">
      <c r="B82" s="6">
        <v>78</v>
      </c>
      <c r="C82" s="6"/>
      <c r="D82" s="6"/>
      <c r="E82" s="6"/>
      <c r="F82" s="6"/>
      <c r="G82" s="9">
        <f t="shared" si="3"/>
        <v>0</v>
      </c>
      <c r="H82" s="22">
        <f t="shared" si="2"/>
        <v>0</v>
      </c>
    </row>
    <row r="83" spans="2:8" x14ac:dyDescent="0.25">
      <c r="B83" s="1">
        <v>79</v>
      </c>
      <c r="C83" s="6"/>
      <c r="D83" s="6"/>
      <c r="E83" s="6"/>
      <c r="F83" s="6"/>
      <c r="G83" s="9">
        <f t="shared" si="3"/>
        <v>0</v>
      </c>
      <c r="H83" s="22">
        <f t="shared" si="2"/>
        <v>0</v>
      </c>
    </row>
    <row r="84" spans="2:8" x14ac:dyDescent="0.25">
      <c r="B84" s="6">
        <v>80</v>
      </c>
      <c r="C84" s="6"/>
      <c r="D84" s="6"/>
      <c r="E84" s="6"/>
      <c r="F84" s="6"/>
      <c r="G84" s="9">
        <f t="shared" si="3"/>
        <v>0</v>
      </c>
      <c r="H84" s="22">
        <f t="shared" si="2"/>
        <v>0</v>
      </c>
    </row>
    <row r="85" spans="2:8" x14ac:dyDescent="0.25">
      <c r="B85" s="6">
        <v>81</v>
      </c>
      <c r="C85" s="6"/>
      <c r="D85" s="6"/>
      <c r="E85" s="6"/>
      <c r="F85" s="6"/>
      <c r="G85" s="9">
        <f t="shared" si="3"/>
        <v>0</v>
      </c>
      <c r="H85" s="22">
        <f t="shared" si="2"/>
        <v>0</v>
      </c>
    </row>
    <row r="86" spans="2:8" x14ac:dyDescent="0.25">
      <c r="B86" s="1">
        <v>82</v>
      </c>
      <c r="C86" s="6"/>
      <c r="D86" s="6"/>
      <c r="E86" s="6"/>
      <c r="F86" s="6"/>
      <c r="G86" s="9">
        <f t="shared" si="3"/>
        <v>0</v>
      </c>
      <c r="H86" s="22">
        <f t="shared" si="2"/>
        <v>0</v>
      </c>
    </row>
    <row r="87" spans="2:8" x14ac:dyDescent="0.25">
      <c r="B87" s="6">
        <v>83</v>
      </c>
      <c r="C87" s="6"/>
      <c r="D87" s="6"/>
      <c r="E87" s="6"/>
      <c r="F87" s="6"/>
      <c r="G87" s="9">
        <f t="shared" si="3"/>
        <v>0</v>
      </c>
      <c r="H87" s="22">
        <f t="shared" si="2"/>
        <v>0</v>
      </c>
    </row>
    <row r="88" spans="2:8" x14ac:dyDescent="0.25">
      <c r="B88" s="6">
        <v>84</v>
      </c>
      <c r="C88" s="6"/>
      <c r="D88" s="6"/>
      <c r="E88" s="6"/>
      <c r="F88" s="6"/>
      <c r="G88" s="9">
        <f t="shared" si="3"/>
        <v>0</v>
      </c>
      <c r="H88" s="22">
        <f t="shared" si="2"/>
        <v>0</v>
      </c>
    </row>
    <row r="89" spans="2:8" x14ac:dyDescent="0.25">
      <c r="B89" s="1">
        <v>85</v>
      </c>
      <c r="C89" s="6"/>
      <c r="D89" s="6"/>
      <c r="E89" s="6"/>
      <c r="F89" s="6"/>
      <c r="G89" s="9">
        <f t="shared" si="3"/>
        <v>0</v>
      </c>
      <c r="H89" s="22">
        <f t="shared" si="2"/>
        <v>0</v>
      </c>
    </row>
    <row r="90" spans="2:8" x14ac:dyDescent="0.25">
      <c r="B90" s="6">
        <v>86</v>
      </c>
      <c r="C90" s="6"/>
      <c r="D90" s="6"/>
      <c r="E90" s="6"/>
      <c r="F90" s="6"/>
      <c r="G90" s="9">
        <f t="shared" si="3"/>
        <v>0</v>
      </c>
      <c r="H90" s="22">
        <f t="shared" si="2"/>
        <v>0</v>
      </c>
    </row>
    <row r="91" spans="2:8" x14ac:dyDescent="0.25">
      <c r="B91" s="6">
        <v>87</v>
      </c>
      <c r="C91" s="6"/>
      <c r="D91" s="6"/>
      <c r="E91" s="6"/>
      <c r="F91" s="6"/>
      <c r="G91" s="9">
        <f t="shared" si="3"/>
        <v>0</v>
      </c>
      <c r="H91" s="22">
        <f t="shared" si="2"/>
        <v>0</v>
      </c>
    </row>
    <row r="92" spans="2:8" x14ac:dyDescent="0.25">
      <c r="B92" s="1">
        <v>88</v>
      </c>
      <c r="C92" s="6"/>
      <c r="D92" s="6"/>
      <c r="E92" s="6"/>
      <c r="F92" s="6"/>
      <c r="G92" s="9">
        <f t="shared" si="3"/>
        <v>0</v>
      </c>
      <c r="H92" s="22">
        <f t="shared" si="2"/>
        <v>0</v>
      </c>
    </row>
    <row r="93" spans="2:8" x14ac:dyDescent="0.25">
      <c r="B93" s="6">
        <v>89</v>
      </c>
      <c r="C93" s="6"/>
      <c r="D93" s="6"/>
      <c r="E93" s="6"/>
      <c r="F93" s="6"/>
      <c r="G93" s="9">
        <f t="shared" si="3"/>
        <v>0</v>
      </c>
      <c r="H93" s="22">
        <f t="shared" si="2"/>
        <v>0</v>
      </c>
    </row>
    <row r="94" spans="2:8" x14ac:dyDescent="0.25">
      <c r="B94" s="6">
        <v>90</v>
      </c>
      <c r="C94" s="6"/>
      <c r="D94" s="6"/>
      <c r="E94" s="6"/>
      <c r="F94" s="6"/>
      <c r="G94" s="9">
        <f t="shared" si="3"/>
        <v>0</v>
      </c>
      <c r="H94" s="22">
        <f t="shared" si="2"/>
        <v>0</v>
      </c>
    </row>
    <row r="95" spans="2:8" x14ac:dyDescent="0.25">
      <c r="B95" s="1">
        <v>91</v>
      </c>
      <c r="C95" s="6"/>
      <c r="D95" s="6"/>
      <c r="E95" s="6"/>
      <c r="F95" s="6"/>
      <c r="G95" s="9">
        <f t="shared" si="3"/>
        <v>0</v>
      </c>
      <c r="H95" s="22">
        <f t="shared" si="2"/>
        <v>0</v>
      </c>
    </row>
    <row r="96" spans="2:8" x14ac:dyDescent="0.25">
      <c r="B96" s="6">
        <v>92</v>
      </c>
      <c r="C96" s="6"/>
      <c r="D96" s="6"/>
      <c r="E96" s="6"/>
      <c r="F96" s="6"/>
      <c r="G96" s="9">
        <f t="shared" si="3"/>
        <v>0</v>
      </c>
      <c r="H96" s="22">
        <f t="shared" si="2"/>
        <v>0</v>
      </c>
    </row>
    <row r="97" spans="2:8" x14ac:dyDescent="0.25">
      <c r="B97" s="6">
        <v>93</v>
      </c>
      <c r="C97" s="6"/>
      <c r="D97" s="6"/>
      <c r="E97" s="6"/>
      <c r="F97" s="6"/>
      <c r="G97" s="9">
        <f t="shared" si="3"/>
        <v>0</v>
      </c>
      <c r="H97" s="22">
        <f t="shared" si="2"/>
        <v>0</v>
      </c>
    </row>
    <row r="98" spans="2:8" x14ac:dyDescent="0.25">
      <c r="B98" s="1">
        <v>94</v>
      </c>
      <c r="C98" s="6"/>
      <c r="D98" s="6"/>
      <c r="E98" s="6"/>
      <c r="F98" s="6"/>
      <c r="G98" s="9">
        <f t="shared" si="3"/>
        <v>0</v>
      </c>
      <c r="H98" s="22">
        <f t="shared" si="2"/>
        <v>0</v>
      </c>
    </row>
    <row r="99" spans="2:8" x14ac:dyDescent="0.25">
      <c r="B99" s="6">
        <v>95</v>
      </c>
      <c r="C99" s="6"/>
      <c r="D99" s="6"/>
      <c r="E99" s="6"/>
      <c r="F99" s="6"/>
      <c r="G99" s="9">
        <f t="shared" si="3"/>
        <v>0</v>
      </c>
      <c r="H99" s="22">
        <f t="shared" si="2"/>
        <v>0</v>
      </c>
    </row>
    <row r="100" spans="2:8" x14ac:dyDescent="0.25">
      <c r="B100" s="6">
        <v>96</v>
      </c>
      <c r="C100" s="6"/>
      <c r="D100" s="6"/>
      <c r="E100" s="6"/>
      <c r="F100" s="6"/>
      <c r="G100" s="9">
        <f t="shared" si="3"/>
        <v>0</v>
      </c>
      <c r="H100" s="22">
        <f t="shared" si="2"/>
        <v>0</v>
      </c>
    </row>
    <row r="101" spans="2:8" x14ac:dyDescent="0.25">
      <c r="B101" s="1">
        <v>97</v>
      </c>
      <c r="C101" s="6"/>
      <c r="D101" s="6"/>
      <c r="E101" s="6"/>
      <c r="F101" s="6"/>
      <c r="G101" s="9">
        <f t="shared" si="3"/>
        <v>0</v>
      </c>
      <c r="H101" s="22">
        <f t="shared" si="2"/>
        <v>0</v>
      </c>
    </row>
    <row r="102" spans="2:8" x14ac:dyDescent="0.25">
      <c r="B102" s="6">
        <v>98</v>
      </c>
      <c r="C102" s="6"/>
      <c r="D102" s="6"/>
      <c r="E102" s="6"/>
      <c r="F102" s="6"/>
      <c r="G102" s="9">
        <f t="shared" si="3"/>
        <v>0</v>
      </c>
      <c r="H102" s="22">
        <f t="shared" si="2"/>
        <v>0</v>
      </c>
    </row>
    <row r="103" spans="2:8" x14ac:dyDescent="0.25">
      <c r="B103" s="6">
        <v>99</v>
      </c>
      <c r="C103" s="6"/>
      <c r="D103" s="6"/>
      <c r="E103" s="6"/>
      <c r="F103" s="6"/>
      <c r="G103" s="9">
        <f t="shared" si="3"/>
        <v>0</v>
      </c>
      <c r="H103" s="22">
        <f t="shared" si="2"/>
        <v>0</v>
      </c>
    </row>
    <row r="104" spans="2:8" x14ac:dyDescent="0.25">
      <c r="B104" s="1">
        <v>100</v>
      </c>
      <c r="C104" s="6"/>
      <c r="D104" s="6"/>
      <c r="E104" s="6"/>
      <c r="F104" s="6"/>
      <c r="G104" s="9">
        <f t="shared" si="3"/>
        <v>0</v>
      </c>
      <c r="H104" s="22">
        <f t="shared" si="2"/>
        <v>0</v>
      </c>
    </row>
    <row r="105" spans="2:8" x14ac:dyDescent="0.25">
      <c r="B105" s="6">
        <v>101</v>
      </c>
      <c r="C105" s="6"/>
      <c r="D105" s="6"/>
      <c r="E105" s="6"/>
      <c r="F105" s="6"/>
      <c r="G105" s="9">
        <f t="shared" si="3"/>
        <v>0</v>
      </c>
      <c r="H105" s="22">
        <f t="shared" si="2"/>
        <v>0</v>
      </c>
    </row>
    <row r="106" spans="2:8" x14ac:dyDescent="0.25">
      <c r="B106" s="6">
        <v>102</v>
      </c>
      <c r="C106" s="6"/>
      <c r="D106" s="6"/>
      <c r="E106" s="6"/>
      <c r="F106" s="6"/>
      <c r="G106" s="9">
        <f t="shared" si="3"/>
        <v>0</v>
      </c>
      <c r="H106" s="22">
        <f t="shared" si="2"/>
        <v>0</v>
      </c>
    </row>
    <row r="107" spans="2:8" x14ac:dyDescent="0.25">
      <c r="B107" s="1">
        <v>103</v>
      </c>
      <c r="C107" s="6"/>
      <c r="D107" s="6"/>
      <c r="E107" s="6"/>
      <c r="F107" s="6"/>
      <c r="G107" s="9">
        <f t="shared" si="3"/>
        <v>0</v>
      </c>
      <c r="H107" s="22">
        <f t="shared" si="2"/>
        <v>0</v>
      </c>
    </row>
    <row r="108" spans="2:8" x14ac:dyDescent="0.25">
      <c r="B108" s="6">
        <v>104</v>
      </c>
      <c r="C108" s="6"/>
      <c r="D108" s="6"/>
      <c r="E108" s="6"/>
      <c r="F108" s="6"/>
      <c r="G108" s="9">
        <f t="shared" si="3"/>
        <v>0</v>
      </c>
      <c r="H108" s="22">
        <f t="shared" si="2"/>
        <v>0</v>
      </c>
    </row>
    <row r="109" spans="2:8" x14ac:dyDescent="0.25">
      <c r="B109" s="6">
        <v>105</v>
      </c>
      <c r="C109" s="6"/>
      <c r="D109" s="6"/>
      <c r="E109" s="6"/>
      <c r="F109" s="6"/>
      <c r="G109" s="9">
        <f t="shared" si="3"/>
        <v>0</v>
      </c>
      <c r="H109" s="22">
        <f t="shared" si="2"/>
        <v>0</v>
      </c>
    </row>
    <row r="110" spans="2:8" x14ac:dyDescent="0.25">
      <c r="B110" s="1">
        <v>106</v>
      </c>
      <c r="C110" s="6"/>
      <c r="D110" s="6"/>
      <c r="E110" s="6"/>
      <c r="F110" s="6"/>
      <c r="G110" s="9">
        <f t="shared" si="3"/>
        <v>0</v>
      </c>
      <c r="H110" s="22">
        <f t="shared" si="2"/>
        <v>0</v>
      </c>
    </row>
    <row r="111" spans="2:8" x14ac:dyDescent="0.25">
      <c r="B111" s="6">
        <v>107</v>
      </c>
      <c r="C111" s="6"/>
      <c r="D111" s="6"/>
      <c r="E111" s="6"/>
      <c r="F111" s="6"/>
      <c r="G111" s="9">
        <f t="shared" si="3"/>
        <v>0</v>
      </c>
      <c r="H111" s="22">
        <f t="shared" si="2"/>
        <v>0</v>
      </c>
    </row>
    <row r="112" spans="2:8" x14ac:dyDescent="0.25">
      <c r="B112" s="6">
        <v>108</v>
      </c>
      <c r="C112" s="6"/>
      <c r="D112" s="6"/>
      <c r="E112" s="6"/>
      <c r="F112" s="6"/>
      <c r="G112" s="9">
        <f t="shared" si="3"/>
        <v>0</v>
      </c>
      <c r="H112" s="22">
        <f t="shared" si="2"/>
        <v>0</v>
      </c>
    </row>
    <row r="113" spans="2:8" x14ac:dyDescent="0.25">
      <c r="B113" s="1">
        <v>109</v>
      </c>
      <c r="C113" s="6"/>
      <c r="D113" s="6"/>
      <c r="E113" s="6"/>
      <c r="F113" s="6"/>
      <c r="G113" s="9">
        <f t="shared" si="3"/>
        <v>0</v>
      </c>
      <c r="H113" s="22">
        <f t="shared" si="2"/>
        <v>0</v>
      </c>
    </row>
    <row r="114" spans="2:8" x14ac:dyDescent="0.25">
      <c r="B114" s="6">
        <v>110</v>
      </c>
      <c r="C114" s="6"/>
      <c r="D114" s="6"/>
      <c r="E114" s="6"/>
      <c r="F114" s="6"/>
      <c r="G114" s="9">
        <f t="shared" si="3"/>
        <v>0</v>
      </c>
      <c r="H114" s="22">
        <f t="shared" si="2"/>
        <v>0</v>
      </c>
    </row>
    <row r="115" spans="2:8" x14ac:dyDescent="0.25">
      <c r="B115" s="6">
        <v>111</v>
      </c>
      <c r="C115" s="6"/>
      <c r="D115" s="6"/>
      <c r="E115" s="6"/>
      <c r="F115" s="6"/>
      <c r="G115" s="9">
        <f t="shared" si="3"/>
        <v>0</v>
      </c>
      <c r="H115" s="22">
        <f t="shared" si="2"/>
        <v>0</v>
      </c>
    </row>
    <row r="116" spans="2:8" x14ac:dyDescent="0.25">
      <c r="B116" s="1">
        <v>112</v>
      </c>
      <c r="C116" s="6"/>
      <c r="D116" s="6"/>
      <c r="E116" s="6"/>
      <c r="F116" s="6"/>
      <c r="G116" s="9">
        <f t="shared" si="3"/>
        <v>0</v>
      </c>
      <c r="H116" s="22">
        <f t="shared" si="2"/>
        <v>0</v>
      </c>
    </row>
    <row r="117" spans="2:8" x14ac:dyDescent="0.25">
      <c r="B117" s="6">
        <v>113</v>
      </c>
      <c r="C117" s="6"/>
      <c r="D117" s="6"/>
      <c r="E117" s="6"/>
      <c r="F117" s="6"/>
      <c r="G117" s="9">
        <f t="shared" si="3"/>
        <v>0</v>
      </c>
      <c r="H117" s="22">
        <f t="shared" si="2"/>
        <v>0</v>
      </c>
    </row>
    <row r="118" spans="2:8" x14ac:dyDescent="0.25">
      <c r="B118" s="6">
        <v>114</v>
      </c>
      <c r="C118" s="6"/>
      <c r="D118" s="6"/>
      <c r="E118" s="6"/>
      <c r="F118" s="6"/>
      <c r="G118" s="9">
        <f t="shared" si="3"/>
        <v>0</v>
      </c>
      <c r="H118" s="22">
        <f t="shared" si="2"/>
        <v>0</v>
      </c>
    </row>
    <row r="119" spans="2:8" x14ac:dyDescent="0.25">
      <c r="B119" s="1">
        <v>115</v>
      </c>
      <c r="C119" s="6"/>
      <c r="D119" s="6"/>
      <c r="E119" s="6"/>
      <c r="F119" s="6"/>
      <c r="G119" s="9">
        <f t="shared" si="3"/>
        <v>0</v>
      </c>
      <c r="H119" s="22">
        <f t="shared" si="2"/>
        <v>0</v>
      </c>
    </row>
    <row r="120" spans="2:8" x14ac:dyDescent="0.25">
      <c r="B120" s="6">
        <v>116</v>
      </c>
      <c r="C120" s="6"/>
      <c r="D120" s="6"/>
      <c r="E120" s="6"/>
      <c r="F120" s="6"/>
      <c r="G120" s="9">
        <f t="shared" si="3"/>
        <v>0</v>
      </c>
      <c r="H120" s="22">
        <f t="shared" si="2"/>
        <v>0</v>
      </c>
    </row>
    <row r="121" spans="2:8" x14ac:dyDescent="0.25">
      <c r="B121" s="6">
        <v>117</v>
      </c>
      <c r="C121" s="6"/>
      <c r="D121" s="6"/>
      <c r="E121" s="6"/>
      <c r="F121" s="6"/>
      <c r="G121" s="9">
        <f t="shared" si="3"/>
        <v>0</v>
      </c>
      <c r="H121" s="22">
        <f t="shared" si="2"/>
        <v>0</v>
      </c>
    </row>
    <row r="122" spans="2:8" x14ac:dyDescent="0.25">
      <c r="B122" s="1">
        <v>118</v>
      </c>
      <c r="C122" s="6"/>
      <c r="D122" s="6"/>
      <c r="E122" s="6"/>
      <c r="F122" s="6"/>
      <c r="G122" s="9">
        <f t="shared" si="3"/>
        <v>0</v>
      </c>
      <c r="H122" s="22">
        <f t="shared" si="2"/>
        <v>0</v>
      </c>
    </row>
    <row r="123" spans="2:8" x14ac:dyDescent="0.25">
      <c r="B123" s="6">
        <v>119</v>
      </c>
      <c r="C123" s="6"/>
      <c r="D123" s="6"/>
      <c r="E123" s="6"/>
      <c r="F123" s="6"/>
      <c r="G123" s="9">
        <f t="shared" si="3"/>
        <v>0</v>
      </c>
      <c r="H123" s="22">
        <f t="shared" si="2"/>
        <v>0</v>
      </c>
    </row>
    <row r="124" spans="2:8" x14ac:dyDescent="0.25">
      <c r="B124" s="6">
        <v>120</v>
      </c>
      <c r="C124" s="6"/>
      <c r="D124" s="6"/>
      <c r="E124" s="6"/>
      <c r="F124" s="6"/>
      <c r="G124" s="9">
        <f t="shared" si="3"/>
        <v>0</v>
      </c>
      <c r="H124" s="22">
        <f t="shared" si="2"/>
        <v>0</v>
      </c>
    </row>
    <row r="125" spans="2:8" x14ac:dyDescent="0.25">
      <c r="B125" s="1">
        <v>121</v>
      </c>
      <c r="C125" s="6"/>
      <c r="D125" s="6"/>
      <c r="E125" s="6"/>
      <c r="F125" s="6"/>
      <c r="G125" s="9">
        <f t="shared" si="3"/>
        <v>0</v>
      </c>
      <c r="H125" s="22">
        <f t="shared" si="2"/>
        <v>0</v>
      </c>
    </row>
    <row r="126" spans="2:8" x14ac:dyDescent="0.25">
      <c r="B126" s="6">
        <v>122</v>
      </c>
      <c r="C126" s="6"/>
      <c r="D126" s="6"/>
      <c r="E126" s="6"/>
      <c r="F126" s="6"/>
      <c r="G126" s="9">
        <f t="shared" si="3"/>
        <v>0</v>
      </c>
      <c r="H126" s="22">
        <f t="shared" si="2"/>
        <v>0</v>
      </c>
    </row>
    <row r="127" spans="2:8" x14ac:dyDescent="0.25">
      <c r="B127" s="6">
        <v>123</v>
      </c>
      <c r="C127" s="6"/>
      <c r="D127" s="6"/>
      <c r="E127" s="6"/>
      <c r="F127" s="6"/>
      <c r="G127" s="9">
        <f t="shared" si="3"/>
        <v>0</v>
      </c>
      <c r="H127" s="22">
        <f t="shared" si="2"/>
        <v>0</v>
      </c>
    </row>
    <row r="128" spans="2:8" x14ac:dyDescent="0.25">
      <c r="B128" s="1">
        <v>124</v>
      </c>
      <c r="C128" s="6"/>
      <c r="D128" s="6"/>
      <c r="E128" s="6"/>
      <c r="F128" s="6"/>
      <c r="G128" s="9">
        <f t="shared" si="3"/>
        <v>0</v>
      </c>
      <c r="H128" s="22">
        <f t="shared" si="2"/>
        <v>0</v>
      </c>
    </row>
    <row r="129" spans="2:9" x14ac:dyDescent="0.25">
      <c r="B129" s="6">
        <v>125</v>
      </c>
      <c r="C129" s="6"/>
      <c r="D129" s="6"/>
      <c r="E129" s="6"/>
      <c r="F129" s="6"/>
      <c r="G129" s="9">
        <f t="shared" si="3"/>
        <v>0</v>
      </c>
      <c r="H129" s="22">
        <f t="shared" si="2"/>
        <v>0</v>
      </c>
    </row>
    <row r="130" spans="2:9" x14ac:dyDescent="0.25">
      <c r="B130" s="6">
        <v>126</v>
      </c>
      <c r="C130" s="6"/>
      <c r="D130" s="6"/>
      <c r="E130" s="6"/>
      <c r="F130" s="6"/>
      <c r="G130" s="9">
        <f t="shared" si="3"/>
        <v>0</v>
      </c>
      <c r="H130" s="22">
        <f t="shared" si="2"/>
        <v>0</v>
      </c>
    </row>
    <row r="132" spans="2:9" x14ac:dyDescent="0.25">
      <c r="E132" s="8" t="s">
        <v>48</v>
      </c>
      <c r="F132" s="8"/>
      <c r="G132" s="4">
        <f>SUM(G5:G130)</f>
        <v>10.5</v>
      </c>
      <c r="H132" s="3" t="s">
        <v>19</v>
      </c>
      <c r="I132" s="3"/>
    </row>
    <row r="133" spans="2:9" x14ac:dyDescent="0.25">
      <c r="H133" s="22">
        <f>SUM(H5:H130)</f>
        <v>10.5</v>
      </c>
    </row>
  </sheetData>
  <sheetProtection password="CE28" sheet="1" objects="1" scenarios="1" formatCells="0" formatColumns="0" formatRows="0"/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Main Sheet</vt:lpstr>
      <vt:lpstr>Electrical Load</vt:lpstr>
      <vt:lpstr>ce</vt:lpstr>
      <vt:lpstr>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2023-06-05T16:27:16Z</dcterms:modified>
</cp:coreProperties>
</file>