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FA0EF7EE-8A90-47D7-B916-1745A298FE8E}" xr6:coauthVersionLast="47" xr6:coauthVersionMax="47" xr10:uidLastSave="{00000000-0000-0000-0000-000000000000}"/>
  <bookViews>
    <workbookView xWindow="-48" yWindow="-13068" windowWidth="23256" windowHeight="12576" xr2:uid="{00000000-000D-0000-FFFF-FFFF00000000}"/>
  </bookViews>
  <sheets>
    <sheet name="小日程" sheetId="1" r:id="rId1"/>
    <sheet name="中日程" sheetId="6" r:id="rId2"/>
    <sheet name="EVM説明" sheetId="2" r:id="rId3"/>
    <sheet name="集計" sheetId="5" r:id="rId4"/>
  </sheets>
  <definedNames>
    <definedName name="_xlnm._FilterDatabase" localSheetId="0" hidden="1">小日程!$B$3:$AC$31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1" i="1" l="1"/>
  <c r="L21" i="1" s="1"/>
  <c r="P21" i="1"/>
  <c r="Q21" i="1"/>
  <c r="U21" i="1"/>
  <c r="V21" i="1"/>
  <c r="Z21" i="1"/>
  <c r="AA21" i="1" s="1"/>
  <c r="T21" i="1"/>
  <c r="Z16" i="1"/>
  <c r="AA16" i="1" s="1"/>
  <c r="Y16" i="1"/>
  <c r="U16" i="1"/>
  <c r="V16" i="1" s="1"/>
  <c r="T16" i="1"/>
  <c r="P16" i="1"/>
  <c r="Q16" i="1" s="1"/>
  <c r="K16" i="1"/>
  <c r="L16" i="1" s="1"/>
  <c r="Z13" i="1"/>
  <c r="AA13" i="1" s="1"/>
  <c r="Y13" i="1"/>
  <c r="U13" i="1"/>
  <c r="V13" i="1" s="1"/>
  <c r="T13" i="1"/>
  <c r="P13" i="1"/>
  <c r="Q13" i="1" s="1"/>
  <c r="K13" i="1"/>
  <c r="L13" i="1" s="1"/>
  <c r="Z14" i="1"/>
  <c r="AA14" i="1" s="1"/>
  <c r="Y14" i="1"/>
  <c r="U14" i="1"/>
  <c r="V14" i="1" s="1"/>
  <c r="T14" i="1"/>
  <c r="P14" i="1"/>
  <c r="Q14" i="1" s="1"/>
  <c r="K14" i="1"/>
  <c r="L14" i="1" s="1"/>
  <c r="Z12" i="1"/>
  <c r="AA12" i="1" s="1"/>
  <c r="Y12" i="1"/>
  <c r="U12" i="1"/>
  <c r="V12" i="1" s="1"/>
  <c r="T12" i="1"/>
  <c r="P12" i="1"/>
  <c r="Q12" i="1" s="1"/>
  <c r="K12" i="1"/>
  <c r="L12" i="1" s="1"/>
  <c r="Z10" i="1"/>
  <c r="AA10" i="1" s="1"/>
  <c r="Y10" i="1"/>
  <c r="U10" i="1"/>
  <c r="V10" i="1" s="1"/>
  <c r="T10" i="1"/>
  <c r="P10" i="1"/>
  <c r="Q10" i="1" s="1"/>
  <c r="K10" i="1"/>
  <c r="L10" i="1" s="1"/>
  <c r="Z11" i="1"/>
  <c r="AA11" i="1" s="1"/>
  <c r="Y11" i="1"/>
  <c r="U11" i="1"/>
  <c r="V11" i="1" s="1"/>
  <c r="T11" i="1"/>
  <c r="P11" i="1"/>
  <c r="Q11" i="1" s="1"/>
  <c r="K11" i="1"/>
  <c r="L11" i="1" s="1"/>
  <c r="Z9" i="1"/>
  <c r="AA9" i="1" s="1"/>
  <c r="Y9" i="1"/>
  <c r="U9" i="1"/>
  <c r="V9" i="1" s="1"/>
  <c r="T9" i="1"/>
  <c r="P9" i="1"/>
  <c r="Q9" i="1" s="1"/>
  <c r="K9" i="1"/>
  <c r="L9" i="1" s="1"/>
  <c r="F4" i="6"/>
  <c r="G4" i="6" s="1"/>
  <c r="H4" i="6" s="1"/>
  <c r="I4" i="6" s="1"/>
  <c r="J4" i="6" s="1"/>
  <c r="K4" i="6" s="1"/>
  <c r="L4" i="6" s="1"/>
  <c r="M4" i="6" s="1"/>
  <c r="Z20" i="1"/>
  <c r="AA20" i="1" s="1"/>
  <c r="Y20" i="1"/>
  <c r="U20" i="1"/>
  <c r="V20" i="1" s="1"/>
  <c r="T20" i="1"/>
  <c r="P20" i="1"/>
  <c r="Q20" i="1" s="1"/>
  <c r="K20" i="1"/>
  <c r="L20" i="1" s="1"/>
  <c r="Z19" i="1"/>
  <c r="AA19" i="1" s="1"/>
  <c r="Y19" i="1"/>
  <c r="U19" i="1"/>
  <c r="V19" i="1" s="1"/>
  <c r="T19" i="1"/>
  <c r="P19" i="1"/>
  <c r="Q19" i="1" s="1"/>
  <c r="K19" i="1"/>
  <c r="L19" i="1" s="1"/>
  <c r="Z18" i="1"/>
  <c r="AA18" i="1" s="1"/>
  <c r="Y18" i="1"/>
  <c r="U18" i="1"/>
  <c r="V18" i="1" s="1"/>
  <c r="T18" i="1"/>
  <c r="P18" i="1"/>
  <c r="Q18" i="1" s="1"/>
  <c r="K18" i="1"/>
  <c r="L18" i="1" s="1"/>
  <c r="Z15" i="1"/>
  <c r="AA15" i="1" s="1"/>
  <c r="Y15" i="1"/>
  <c r="U15" i="1"/>
  <c r="V15" i="1" s="1"/>
  <c r="T15" i="1"/>
  <c r="P15" i="1"/>
  <c r="Q15" i="1" s="1"/>
  <c r="K15" i="1"/>
  <c r="L15" i="1" s="1"/>
  <c r="Z17" i="1"/>
  <c r="AA17" i="1" s="1"/>
  <c r="Y17" i="1"/>
  <c r="U17" i="1"/>
  <c r="V17" i="1" s="1"/>
  <c r="T17" i="1"/>
  <c r="P17" i="1"/>
  <c r="Q17" i="1" s="1"/>
  <c r="K17" i="1"/>
  <c r="L17" i="1" s="1"/>
  <c r="Z7" i="1"/>
  <c r="AA7" i="1" s="1"/>
  <c r="Y7" i="1"/>
  <c r="U7" i="1"/>
  <c r="V7" i="1" s="1"/>
  <c r="T7" i="1"/>
  <c r="P7" i="1"/>
  <c r="Q7" i="1" s="1"/>
  <c r="K7" i="1"/>
  <c r="L7" i="1" s="1"/>
  <c r="Z6" i="1"/>
  <c r="AA6" i="1" s="1"/>
  <c r="Y6" i="1"/>
  <c r="U6" i="1"/>
  <c r="V6" i="1" s="1"/>
  <c r="T6" i="1"/>
  <c r="P6" i="1"/>
  <c r="Q6" i="1" s="1"/>
  <c r="K6" i="1"/>
  <c r="L6" i="1" s="1"/>
  <c r="Z4" i="1"/>
  <c r="AA4" i="1" s="1"/>
  <c r="Y4" i="1"/>
  <c r="U4" i="1"/>
  <c r="V4" i="1" s="1"/>
  <c r="T4" i="1"/>
  <c r="P4" i="1"/>
  <c r="Q4" i="1" s="1"/>
  <c r="K4" i="1"/>
  <c r="L4" i="1" s="1"/>
  <c r="Z5" i="1"/>
  <c r="AA5" i="1" s="1"/>
  <c r="Y5" i="1"/>
  <c r="U5" i="1"/>
  <c r="V5" i="1" s="1"/>
  <c r="T5" i="1"/>
  <c r="P5" i="1"/>
  <c r="Q5" i="1" s="1"/>
  <c r="K5" i="1"/>
  <c r="L5" i="1" s="1"/>
  <c r="F12" i="2"/>
  <c r="Z31" i="1"/>
  <c r="AA31" i="1" s="1"/>
  <c r="Z30" i="1"/>
  <c r="AA30" i="1" s="1"/>
  <c r="Z29" i="1"/>
  <c r="AA29" i="1" s="1"/>
  <c r="Z28" i="1"/>
  <c r="AA28" i="1" s="1"/>
  <c r="Z27" i="1"/>
  <c r="AA27" i="1" s="1"/>
  <c r="Z26" i="1"/>
  <c r="AA26" i="1" s="1"/>
  <c r="Z25" i="1"/>
  <c r="AA25" i="1" s="1"/>
  <c r="Z24" i="1"/>
  <c r="AA24" i="1" s="1"/>
  <c r="Z23" i="1"/>
  <c r="AA23" i="1" s="1"/>
  <c r="Z22" i="1"/>
  <c r="AA22" i="1" s="1"/>
  <c r="Z8" i="1"/>
  <c r="AA8" i="1" s="1"/>
  <c r="U31" i="1"/>
  <c r="V31" i="1" s="1"/>
  <c r="U30" i="1"/>
  <c r="V30" i="1" s="1"/>
  <c r="U29" i="1"/>
  <c r="V29" i="1" s="1"/>
  <c r="U28" i="1"/>
  <c r="V28" i="1" s="1"/>
  <c r="U27" i="1"/>
  <c r="V27" i="1" s="1"/>
  <c r="U26" i="1"/>
  <c r="V26" i="1" s="1"/>
  <c r="U25" i="1"/>
  <c r="V25" i="1" s="1"/>
  <c r="U24" i="1"/>
  <c r="V24" i="1" s="1"/>
  <c r="U23" i="1"/>
  <c r="V23" i="1" s="1"/>
  <c r="U22" i="1"/>
  <c r="V22" i="1" s="1"/>
  <c r="U8" i="1"/>
  <c r="V8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8" i="1"/>
  <c r="Q8" i="1" s="1"/>
  <c r="K31" i="1"/>
  <c r="L31" i="1" s="1"/>
  <c r="K30" i="1"/>
  <c r="L30" i="1" s="1"/>
  <c r="K29" i="1"/>
  <c r="L29" i="1" s="1"/>
  <c r="K28" i="1"/>
  <c r="L28" i="1" s="1"/>
  <c r="K27" i="1"/>
  <c r="L27" i="1" s="1"/>
  <c r="K26" i="1"/>
  <c r="L26" i="1" s="1"/>
  <c r="K25" i="1"/>
  <c r="L25" i="1" s="1"/>
  <c r="K24" i="1"/>
  <c r="L24" i="1" s="1"/>
  <c r="K23" i="1"/>
  <c r="L23" i="1" s="1"/>
  <c r="K22" i="1"/>
  <c r="L22" i="1" s="1"/>
  <c r="K8" i="1"/>
  <c r="L8" i="1" s="1"/>
  <c r="I46" i="1"/>
  <c r="F10" i="2"/>
  <c r="F11" i="2" s="1"/>
  <c r="J44" i="1"/>
  <c r="J45" i="1" s="1"/>
  <c r="F46" i="1"/>
  <c r="Y31" i="1"/>
  <c r="Y30" i="1"/>
  <c r="Y29" i="1"/>
  <c r="Y28" i="1"/>
  <c r="Y27" i="1"/>
  <c r="Y26" i="1"/>
  <c r="Y25" i="1"/>
  <c r="Y24" i="1"/>
  <c r="Y23" i="1"/>
  <c r="Y22" i="1"/>
  <c r="Y8" i="1"/>
  <c r="T31" i="1"/>
  <c r="T30" i="1"/>
  <c r="T29" i="1"/>
  <c r="T28" i="1"/>
  <c r="T27" i="1"/>
  <c r="T26" i="1"/>
  <c r="T25" i="1"/>
  <c r="T24" i="1"/>
  <c r="T23" i="1"/>
  <c r="T22" i="1"/>
  <c r="T8" i="1"/>
  <c r="F13" i="2" l="1"/>
</calcChain>
</file>

<file path=xl/sharedStrings.xml><?xml version="1.0" encoding="utf-8"?>
<sst xmlns="http://schemas.openxmlformats.org/spreadsheetml/2006/main" count="196" uniqueCount="97">
  <si>
    <t>項番</t>
    <rPh sb="0" eb="2">
      <t>コウバン</t>
    </rPh>
    <phoneticPr fontId="1"/>
  </si>
  <si>
    <t>区分</t>
    <rPh sb="0" eb="2">
      <t>クブン</t>
    </rPh>
    <phoneticPr fontId="1"/>
  </si>
  <si>
    <t>タスク</t>
    <phoneticPr fontId="1"/>
  </si>
  <si>
    <t>工程</t>
    <rPh sb="0" eb="2">
      <t>コウテイ</t>
    </rPh>
    <phoneticPr fontId="1"/>
  </si>
  <si>
    <t>PV</t>
    <phoneticPr fontId="1"/>
  </si>
  <si>
    <t>作成</t>
    <rPh sb="0" eb="2">
      <t>サクセイ</t>
    </rPh>
    <phoneticPr fontId="1"/>
  </si>
  <si>
    <t>EV</t>
    <phoneticPr fontId="1"/>
  </si>
  <si>
    <t>AC</t>
    <phoneticPr fontId="1"/>
  </si>
  <si>
    <t>進捗</t>
    <rPh sb="0" eb="2">
      <t>シンチョク</t>
    </rPh>
    <phoneticPr fontId="1"/>
  </si>
  <si>
    <t>レビュー</t>
    <phoneticPr fontId="1"/>
  </si>
  <si>
    <t>レビュー指摘対応</t>
    <phoneticPr fontId="1"/>
  </si>
  <si>
    <t>再レビュー</t>
    <rPh sb="0" eb="1">
      <t>サイ</t>
    </rPh>
    <phoneticPr fontId="1"/>
  </si>
  <si>
    <t>トータルPV</t>
    <phoneticPr fontId="1"/>
  </si>
  <si>
    <t>担当</t>
    <rPh sb="0" eb="2">
      <t>タントウ</t>
    </rPh>
    <phoneticPr fontId="1"/>
  </si>
  <si>
    <t>EVM</t>
    <phoneticPr fontId="1"/>
  </si>
  <si>
    <t>進捗管理システム</t>
    <rPh sb="0" eb="2">
      <t>シンチョク</t>
    </rPh>
    <rPh sb="2" eb="4">
      <t>カンリ</t>
    </rPh>
    <phoneticPr fontId="1"/>
  </si>
  <si>
    <t>設計</t>
    <rPh sb="0" eb="2">
      <t>セッケイ</t>
    </rPh>
    <phoneticPr fontId="1"/>
  </si>
  <si>
    <t>詳細設計</t>
    <rPh sb="0" eb="2">
      <t>ショウサイ</t>
    </rPh>
    <rPh sb="2" eb="4">
      <t>セッケイ</t>
    </rPh>
    <phoneticPr fontId="1"/>
  </si>
  <si>
    <t>製造</t>
    <rPh sb="0" eb="2">
      <t>セイゾウ</t>
    </rPh>
    <phoneticPr fontId="1"/>
  </si>
  <si>
    <t>UT</t>
    <phoneticPr fontId="1"/>
  </si>
  <si>
    <t>UCL</t>
    <phoneticPr fontId="1"/>
  </si>
  <si>
    <t>ICL</t>
    <phoneticPr fontId="1"/>
  </si>
  <si>
    <t>IT</t>
    <phoneticPr fontId="1"/>
  </si>
  <si>
    <t>SCL</t>
    <phoneticPr fontId="1"/>
  </si>
  <si>
    <t>ST</t>
    <phoneticPr fontId="1"/>
  </si>
  <si>
    <t>CDPT</t>
    <phoneticPr fontId="1"/>
  </si>
  <si>
    <t>モウ</t>
    <phoneticPr fontId="1"/>
  </si>
  <si>
    <t>予想工数</t>
    <rPh sb="0" eb="2">
      <t>ヨソウ</t>
    </rPh>
    <rPh sb="2" eb="4">
      <t>コウスウ</t>
    </rPh>
    <phoneticPr fontId="1"/>
  </si>
  <si>
    <t>見積り工数</t>
    <rPh sb="0" eb="2">
      <t>ミツモ</t>
    </rPh>
    <rPh sb="3" eb="5">
      <t>コウスウ</t>
    </rPh>
    <phoneticPr fontId="1"/>
  </si>
  <si>
    <t>H</t>
    <phoneticPr fontId="1"/>
  </si>
  <si>
    <t>実績工数</t>
    <rPh sb="0" eb="2">
      <t>ジッセキ</t>
    </rPh>
    <rPh sb="2" eb="4">
      <t>コウスウ</t>
    </rPh>
    <phoneticPr fontId="1"/>
  </si>
  <si>
    <t>作成工数</t>
    <rPh sb="0" eb="2">
      <t>サクセイ</t>
    </rPh>
    <rPh sb="2" eb="4">
      <t>コウスウ</t>
    </rPh>
    <phoneticPr fontId="1"/>
  </si>
  <si>
    <t>効率</t>
    <rPh sb="0" eb="2">
      <t>コウリツ</t>
    </rPh>
    <phoneticPr fontId="1"/>
  </si>
  <si>
    <t>CPI</t>
    <phoneticPr fontId="1"/>
  </si>
  <si>
    <t>PV(BAC)</t>
    <phoneticPr fontId="1"/>
  </si>
  <si>
    <t>PMP管理の特性</t>
    <rPh sb="3" eb="5">
      <t>カンリ</t>
    </rPh>
    <rPh sb="6" eb="8">
      <t>トクセイ</t>
    </rPh>
    <phoneticPr fontId="1"/>
  </si>
  <si>
    <t>人間要素</t>
    <rPh sb="0" eb="2">
      <t>ニンゲン</t>
    </rPh>
    <rPh sb="2" eb="4">
      <t>ヨウソ</t>
    </rPh>
    <phoneticPr fontId="1"/>
  </si>
  <si>
    <t>4月</t>
    <rPh sb="1" eb="2">
      <t>ガツ</t>
    </rPh>
    <phoneticPr fontId="1"/>
  </si>
  <si>
    <t>進捗率</t>
    <rPh sb="0" eb="2">
      <t>シンチョク</t>
    </rPh>
    <rPh sb="2" eb="3">
      <t>リツ</t>
    </rPh>
    <phoneticPr fontId="1"/>
  </si>
  <si>
    <t>残工数</t>
    <rPh sb="0" eb="1">
      <t>ザン</t>
    </rPh>
    <rPh sb="1" eb="3">
      <t>コウスウ</t>
    </rPh>
    <phoneticPr fontId="1"/>
  </si>
  <si>
    <t>進捗工数</t>
    <phoneticPr fontId="1"/>
  </si>
  <si>
    <t>遅く</t>
    <rPh sb="0" eb="1">
      <t>オソ</t>
    </rPh>
    <phoneticPr fontId="1"/>
  </si>
  <si>
    <t>＊２</t>
    <phoneticPr fontId="1"/>
  </si>
  <si>
    <t>速い</t>
    <rPh sb="0" eb="1">
      <t>ハヤ</t>
    </rPh>
    <phoneticPr fontId="1"/>
  </si>
  <si>
    <t>EV/AC</t>
    <phoneticPr fontId="1"/>
  </si>
  <si>
    <t>ETC</t>
    <phoneticPr fontId="1"/>
  </si>
  <si>
    <t>ステータス</t>
    <phoneticPr fontId="1"/>
  </si>
  <si>
    <t>基本設計（残）</t>
    <rPh sb="0" eb="4">
      <t>キホンセッケイ</t>
    </rPh>
    <rPh sb="5" eb="6">
      <t>ザン</t>
    </rPh>
    <phoneticPr fontId="1"/>
  </si>
  <si>
    <t>チーム</t>
    <phoneticPr fontId="1"/>
  </si>
  <si>
    <t>F</t>
    <phoneticPr fontId="1"/>
  </si>
  <si>
    <t>B</t>
    <phoneticPr fontId="1"/>
  </si>
  <si>
    <t>王欣月、王利峰</t>
    <rPh sb="0" eb="1">
      <t>オウ</t>
    </rPh>
    <rPh sb="1" eb="2">
      <t>キン</t>
    </rPh>
    <rPh sb="2" eb="3">
      <t>ガツ</t>
    </rPh>
    <phoneticPr fontId="1"/>
  </si>
  <si>
    <r>
      <t>山添、</t>
    </r>
    <r>
      <rPr>
        <sz val="11"/>
        <color theme="1"/>
        <rFont val="微软雅黑"/>
        <family val="2"/>
        <charset val="134"/>
      </rPr>
      <t>钱</t>
    </r>
    <phoneticPr fontId="1"/>
  </si>
  <si>
    <t>方、金</t>
    <phoneticPr fontId="1"/>
  </si>
  <si>
    <t>山添、拇速</t>
    <phoneticPr fontId="1"/>
  </si>
  <si>
    <t>期限</t>
    <rPh sb="0" eb="2">
      <t>キゲン</t>
    </rPh>
    <phoneticPr fontId="1"/>
  </si>
  <si>
    <t>基本設計</t>
    <rPh sb="0" eb="2">
      <t>キホン</t>
    </rPh>
    <rPh sb="2" eb="4">
      <t>セッケイ</t>
    </rPh>
    <phoneticPr fontId="1"/>
  </si>
  <si>
    <t>結合テスト</t>
    <rPh sb="0" eb="2">
      <t>ケツゴウ</t>
    </rPh>
    <phoneticPr fontId="1"/>
  </si>
  <si>
    <t>工数</t>
    <rPh sb="0" eb="2">
      <t>コウスウ</t>
    </rPh>
    <phoneticPr fontId="1"/>
  </si>
  <si>
    <t>リリース</t>
    <phoneticPr fontId="1"/>
  </si>
  <si>
    <t>製造・単体テスト</t>
    <rPh sb="0" eb="2">
      <t>セイゾウ</t>
    </rPh>
    <phoneticPr fontId="1"/>
  </si>
  <si>
    <t>★</t>
    <phoneticPr fontId="1"/>
  </si>
  <si>
    <t>要件定義</t>
    <rPh sb="0" eb="4">
      <t>ヨウケンテイギ</t>
    </rPh>
    <phoneticPr fontId="1"/>
  </si>
  <si>
    <t>1人月</t>
    <rPh sb="1" eb="3">
      <t>ニンゲツ</t>
    </rPh>
    <phoneticPr fontId="1"/>
  </si>
  <si>
    <t>仕様書整理　【EL-PRO】基本設計-画面レイアウト仕様書.xlsx</t>
    <rPh sb="0" eb="3">
      <t>シヨウショ</t>
    </rPh>
    <rPh sb="3" eb="5">
      <t>セイリ</t>
    </rPh>
    <phoneticPr fontId="1"/>
  </si>
  <si>
    <t>仕様書整理　【EL-PRO】基本設計-画面遷移図.xlsx</t>
    <rPh sb="0" eb="3">
      <t>シヨウショ</t>
    </rPh>
    <rPh sb="3" eb="5">
      <t>セイリ</t>
    </rPh>
    <phoneticPr fontId="1"/>
  </si>
  <si>
    <t>仕様書整理　【EL-PRO】基本設計-画面一覧.xlsx</t>
    <rPh sb="0" eb="3">
      <t>シヨウショ</t>
    </rPh>
    <rPh sb="3" eb="5">
      <t>セイリ</t>
    </rPh>
    <phoneticPr fontId="1"/>
  </si>
  <si>
    <t>仕様書整理　【EL-PRO】基本設計-ER図.xlsx</t>
    <rPh sb="0" eb="3">
      <t>シヨウショ</t>
    </rPh>
    <rPh sb="3" eb="5">
      <t>セイリ</t>
    </rPh>
    <phoneticPr fontId="1"/>
  </si>
  <si>
    <t>【EL-PRO】詳細設計-データ項目定義書.xlsx</t>
    <rPh sb="8" eb="10">
      <t>ショウサイ</t>
    </rPh>
    <rPh sb="16" eb="18">
      <t>コウモク</t>
    </rPh>
    <rPh sb="18" eb="21">
      <t>テイギショ</t>
    </rPh>
    <phoneticPr fontId="1"/>
  </si>
  <si>
    <t>【EL-PRO】詳細設計-テーブル定義書.xlsx</t>
    <rPh sb="8" eb="10">
      <t>ショウサイ</t>
    </rPh>
    <rPh sb="17" eb="19">
      <t>テイギ</t>
    </rPh>
    <rPh sb="19" eb="20">
      <t>ショ</t>
    </rPh>
    <phoneticPr fontId="1"/>
  </si>
  <si>
    <t>【EL-PRO】詳細設計-画面項目定義書-ログイン画面.xlsx</t>
    <rPh sb="8" eb="10">
      <t>ショウサイ</t>
    </rPh>
    <rPh sb="13" eb="15">
      <t>ガメン</t>
    </rPh>
    <rPh sb="15" eb="17">
      <t>コウモク</t>
    </rPh>
    <rPh sb="17" eb="19">
      <t>テイギ</t>
    </rPh>
    <rPh sb="19" eb="20">
      <t>ショ</t>
    </rPh>
    <phoneticPr fontId="1"/>
  </si>
  <si>
    <t>【EL-PRO】詳細設計-画面項目定義書-ホームページ.xlsx</t>
    <rPh sb="8" eb="10">
      <t>ショウサイ</t>
    </rPh>
    <rPh sb="13" eb="15">
      <t>ガメン</t>
    </rPh>
    <rPh sb="15" eb="17">
      <t>コウモク</t>
    </rPh>
    <rPh sb="17" eb="19">
      <t>テイギ</t>
    </rPh>
    <rPh sb="19" eb="20">
      <t>ショ</t>
    </rPh>
    <phoneticPr fontId="1"/>
  </si>
  <si>
    <t>【EL-PRO】詳細設計-画面項目定義書-登録画面.xlsx</t>
    <rPh sb="8" eb="10">
      <t>ショウサイ</t>
    </rPh>
    <rPh sb="13" eb="15">
      <t>ガメン</t>
    </rPh>
    <rPh sb="15" eb="17">
      <t>コウモク</t>
    </rPh>
    <rPh sb="17" eb="19">
      <t>テイギ</t>
    </rPh>
    <rPh sb="19" eb="20">
      <t>ショ</t>
    </rPh>
    <phoneticPr fontId="1"/>
  </si>
  <si>
    <t>【EL-PRO】詳細設計-画面項目定義書-テスト画面一覧.xlsx</t>
    <rPh sb="8" eb="10">
      <t>ショウサイ</t>
    </rPh>
    <rPh sb="13" eb="15">
      <t>ガメン</t>
    </rPh>
    <rPh sb="15" eb="17">
      <t>コウモク</t>
    </rPh>
    <rPh sb="17" eb="19">
      <t>テイギ</t>
    </rPh>
    <rPh sb="19" eb="20">
      <t>ショ</t>
    </rPh>
    <phoneticPr fontId="1"/>
  </si>
  <si>
    <t>【EL-PRO】詳細設計-画面項目定義書-テスト画面.xlsx</t>
    <rPh sb="8" eb="10">
      <t>ショウサイ</t>
    </rPh>
    <rPh sb="13" eb="15">
      <t>ガメン</t>
    </rPh>
    <rPh sb="15" eb="17">
      <t>コウモク</t>
    </rPh>
    <rPh sb="17" eb="19">
      <t>テイギ</t>
    </rPh>
    <rPh sb="19" eb="20">
      <t>ショ</t>
    </rPh>
    <phoneticPr fontId="1"/>
  </si>
  <si>
    <t>【EL-PRO】詳細設計-画面項目定義書-得点画面.xlsx</t>
    <rPh sb="8" eb="10">
      <t>ショウサイ</t>
    </rPh>
    <rPh sb="13" eb="15">
      <t>ガメン</t>
    </rPh>
    <rPh sb="15" eb="17">
      <t>コウモク</t>
    </rPh>
    <rPh sb="17" eb="19">
      <t>テイギ</t>
    </rPh>
    <rPh sb="19" eb="20">
      <t>ショ</t>
    </rPh>
    <phoneticPr fontId="1"/>
  </si>
  <si>
    <t>拇速</t>
    <phoneticPr fontId="1"/>
  </si>
  <si>
    <t>王欣月、王利峰、拇速</t>
    <phoneticPr fontId="1"/>
  </si>
  <si>
    <t>山添</t>
    <phoneticPr fontId="1"/>
  </si>
  <si>
    <t>钱</t>
    <phoneticPr fontId="1"/>
  </si>
  <si>
    <t>方</t>
    <phoneticPr fontId="1"/>
  </si>
  <si>
    <t>金</t>
    <rPh sb="0" eb="1">
      <t>キン</t>
    </rPh>
    <phoneticPr fontId="1"/>
  </si>
  <si>
    <t>完了</t>
    <rPh sb="0" eb="2">
      <t>カンリョウ</t>
    </rPh>
    <phoneticPr fontId="1"/>
  </si>
  <si>
    <t>王欣月、王利峰</t>
    <phoneticPr fontId="1"/>
  </si>
  <si>
    <t>【EL-PRO】詳細設計-画面項目定義書-パスワード変更.xlsx</t>
    <rPh sb="8" eb="10">
      <t>ショウサイ</t>
    </rPh>
    <rPh sb="13" eb="15">
      <t>ガメン</t>
    </rPh>
    <rPh sb="15" eb="17">
      <t>コウモク</t>
    </rPh>
    <rPh sb="17" eb="19">
      <t>テイギ</t>
    </rPh>
    <rPh sb="19" eb="20">
      <t>ショ</t>
    </rPh>
    <rPh sb="26" eb="28">
      <t>ヘンコウ</t>
    </rPh>
    <phoneticPr fontId="1"/>
  </si>
  <si>
    <t>取り消し</t>
    <rPh sb="0" eb="1">
      <t>ト</t>
    </rPh>
    <rPh sb="2" eb="3">
      <t>ケ</t>
    </rPh>
    <phoneticPr fontId="1"/>
  </si>
  <si>
    <t>作成中</t>
    <rPh sb="0" eb="2">
      <t>サクセイ</t>
    </rPh>
    <rPh sb="2" eb="3">
      <t>チュウ</t>
    </rPh>
    <phoneticPr fontId="1"/>
  </si>
  <si>
    <t>【EL-PRO】詳細設計-画面制御仕様書-表示非表示.xlsx</t>
    <rPh sb="8" eb="10">
      <t>ショウサイ</t>
    </rPh>
    <rPh sb="13" eb="15">
      <t>ガメン</t>
    </rPh>
    <rPh sb="15" eb="17">
      <t>セイギョ</t>
    </rPh>
    <rPh sb="17" eb="20">
      <t>シヨウショ</t>
    </rPh>
    <rPh sb="21" eb="23">
      <t>ヒョウジ</t>
    </rPh>
    <rPh sb="23" eb="26">
      <t>ヒヒョウジ</t>
    </rPh>
    <phoneticPr fontId="1"/>
  </si>
  <si>
    <t>【EL-PRO】詳細設計-画面制御仕様書-活性不活性.xlsx</t>
    <rPh sb="8" eb="10">
      <t>ショウサイ</t>
    </rPh>
    <rPh sb="13" eb="15">
      <t>ガメン</t>
    </rPh>
    <rPh sb="15" eb="17">
      <t>セイギョ</t>
    </rPh>
    <rPh sb="17" eb="20">
      <t>シヨウショ</t>
    </rPh>
    <rPh sb="21" eb="23">
      <t>カッセイ</t>
    </rPh>
    <rPh sb="23" eb="26">
      <t>フカッセイ</t>
    </rPh>
    <phoneticPr fontId="1"/>
  </si>
  <si>
    <t>【EL-PRO】詳細設計-メッセージ定義書-フロントエンド.xlsx</t>
    <rPh sb="8" eb="10">
      <t>ショウサイ</t>
    </rPh>
    <rPh sb="18" eb="21">
      <t>テイギショ</t>
    </rPh>
    <phoneticPr fontId="1"/>
  </si>
  <si>
    <t>【EL-PRO】詳細設計-メッセージ定義書-バックエンド.xlsx</t>
    <rPh sb="8" eb="10">
      <t>ショウサイ</t>
    </rPh>
    <rPh sb="18" eb="21">
      <t>テイギショ</t>
    </rPh>
    <phoneticPr fontId="1"/>
  </si>
  <si>
    <t>完了</t>
  </si>
  <si>
    <t>不具合対応</t>
    <rPh sb="0" eb="3">
      <t>フグアイ</t>
    </rPh>
    <rPh sb="3" eb="5">
      <t>タイオウ</t>
    </rPh>
    <phoneticPr fontId="1"/>
  </si>
  <si>
    <t xml:space="preserve">#31【EL-PRO】No1不具合対応：テストテーブルにテストカテゴリー項目の追加 </t>
    <phoneticPr fontId="1"/>
  </si>
  <si>
    <t>レビュー指摘対応中</t>
    <rPh sb="4" eb="6">
      <t>シテキ</t>
    </rPh>
    <rPh sb="6" eb="8">
      <t>タイオウ</t>
    </rPh>
    <rPh sb="8" eb="9">
      <t>チュウ</t>
    </rPh>
    <phoneticPr fontId="1"/>
  </si>
  <si>
    <t>レビュー指摘対応中</t>
    <phoneticPr fontId="1"/>
  </si>
  <si>
    <t>作成方法検討中</t>
    <rPh sb="0" eb="2">
      <t>サクセイ</t>
    </rPh>
    <rPh sb="2" eb="4">
      <t>ホウホウ</t>
    </rPh>
    <rPh sb="4" eb="6">
      <t>ケントウ</t>
    </rPh>
    <rPh sb="6" eb="7">
      <t>チュウ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</si>
</sst>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m/d;@"/>
  </numFmts>
  <fonts count="11" x14ac:knownFonts="1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Yu Gothic"/>
      <family val="2"/>
      <charset val="128"/>
      <scheme val="minor"/>
    </font>
    <font>
      <b/>
      <sz val="11"/>
      <color theme="1"/>
      <name val="Yu Gothic"/>
      <family val="2"/>
      <scheme val="minor"/>
    </font>
    <font>
      <sz val="16"/>
      <color theme="1"/>
      <name val="Yu Gothic"/>
      <family val="2"/>
      <scheme val="minor"/>
    </font>
    <font>
      <sz val="20"/>
      <color rgb="FFFF0000"/>
      <name val="Yu Gothic"/>
      <family val="2"/>
      <scheme val="minor"/>
    </font>
    <font>
      <strike/>
      <sz val="11"/>
      <color theme="1"/>
      <name val="Yu Gothic"/>
      <family val="2"/>
      <scheme val="minor"/>
    </font>
    <font>
      <strike/>
      <sz val="11"/>
      <color theme="1"/>
      <name val="微软雅黑"/>
      <family val="2"/>
      <charset val="134"/>
    </font>
    <font>
      <sz val="11"/>
      <color rgb="FFFF0000"/>
      <name val="Yu Gothic"/>
      <family val="2"/>
      <scheme val="minor"/>
    </font>
    <font>
      <sz val="11"/>
      <name val="Yu Gothic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2" borderId="5" xfId="0" applyFill="1" applyBorder="1"/>
    <xf numFmtId="0" fontId="0" fillId="2" borderId="6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0" borderId="1" xfId="0" applyBorder="1" applyAlignment="1">
      <alignment horizontal="center" vertical="center"/>
    </xf>
    <xf numFmtId="176" fontId="0" fillId="0" borderId="0" xfId="0" applyNumberFormat="1"/>
    <xf numFmtId="0" fontId="0" fillId="4" borderId="0" xfId="0" applyFill="1"/>
    <xf numFmtId="9" fontId="0" fillId="0" borderId="0" xfId="0" applyNumberFormat="1"/>
    <xf numFmtId="0" fontId="0" fillId="5" borderId="1" xfId="0" applyFill="1" applyBorder="1"/>
    <xf numFmtId="9" fontId="0" fillId="6" borderId="1" xfId="0" applyNumberFormat="1" applyFill="1" applyBorder="1"/>
    <xf numFmtId="0" fontId="0" fillId="6" borderId="1" xfId="0" applyFill="1" applyBorder="1"/>
    <xf numFmtId="0" fontId="0" fillId="0" borderId="0" xfId="0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top"/>
    </xf>
    <xf numFmtId="0" fontId="3" fillId="7" borderId="1" xfId="0" applyFont="1" applyFill="1" applyBorder="1" applyAlignment="1">
      <alignment horizontal="center" vertical="center"/>
    </xf>
    <xf numFmtId="177" fontId="4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right" vertical="top"/>
    </xf>
    <xf numFmtId="0" fontId="2" fillId="0" borderId="1" xfId="0" applyFont="1" applyBorder="1"/>
    <xf numFmtId="0" fontId="0" fillId="8" borderId="1" xfId="0" applyFill="1" applyBorder="1" applyAlignment="1">
      <alignment horizontal="center" vertical="center"/>
    </xf>
    <xf numFmtId="0" fontId="0" fillId="8" borderId="1" xfId="0" applyFill="1" applyBorder="1"/>
    <xf numFmtId="14" fontId="0" fillId="8" borderId="1" xfId="0" applyNumberFormat="1" applyFill="1" applyBorder="1"/>
    <xf numFmtId="0" fontId="0" fillId="8" borderId="1" xfId="0" applyFill="1" applyBorder="1" applyAlignment="1">
      <alignment horizontal="center"/>
    </xf>
    <xf numFmtId="9" fontId="0" fillId="8" borderId="1" xfId="0" applyNumberFormat="1" applyFill="1" applyBorder="1"/>
    <xf numFmtId="0" fontId="7" fillId="8" borderId="1" xfId="0" applyFont="1" applyFill="1" applyBorder="1" applyAlignment="1">
      <alignment horizontal="center" vertical="center"/>
    </xf>
    <xf numFmtId="0" fontId="7" fillId="8" borderId="1" xfId="0" applyFont="1" applyFill="1" applyBorder="1"/>
    <xf numFmtId="14" fontId="7" fillId="8" borderId="1" xfId="0" applyNumberFormat="1" applyFont="1" applyFill="1" applyBorder="1"/>
    <xf numFmtId="0" fontId="7" fillId="8" borderId="1" xfId="0" applyFont="1" applyFill="1" applyBorder="1" applyAlignment="1">
      <alignment horizontal="center"/>
    </xf>
    <xf numFmtId="0" fontId="8" fillId="8" borderId="1" xfId="0" applyFont="1" applyFill="1" applyBorder="1"/>
    <xf numFmtId="9" fontId="7" fillId="8" borderId="1" xfId="0" applyNumberFormat="1" applyFont="1" applyFill="1" applyBorder="1"/>
    <xf numFmtId="0" fontId="7" fillId="0" borderId="0" xfId="0" applyFont="1"/>
    <xf numFmtId="0" fontId="9" fillId="8" borderId="1" xfId="0" applyFont="1" applyFill="1" applyBorder="1"/>
    <xf numFmtId="0" fontId="2" fillId="8" borderId="1" xfId="0" applyFont="1" applyFill="1" applyBorder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0" fillId="0" borderId="1" xfId="0" applyFont="1" applyBorder="1"/>
    <xf numFmtId="0" fontId="10" fillId="8" borderId="1" xfId="0" applyFont="1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141513</xdr:colOff>
      <xdr:row>5</xdr:row>
      <xdr:rowOff>43542</xdr:rowOff>
    </xdr:from>
    <xdr:to>
      <xdr:col>7</xdr:col>
      <xdr:colOff>1382485</xdr:colOff>
      <xdr:row>5</xdr:row>
      <xdr:rowOff>468085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7A0726CC-084A-4B06-A9C0-C29E2067EAD8}"/>
            </a:ext>
          </a:extLst>
        </xdr:cNvPr>
        <xdr:cNvSpPr/>
      </xdr:nvSpPr>
      <xdr:spPr>
        <a:xfrm>
          <a:off x="5257799" y="1317171"/>
          <a:ext cx="4310743" cy="42454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718456</xdr:colOff>
      <xdr:row>6</xdr:row>
      <xdr:rowOff>87087</xdr:rowOff>
    </xdr:from>
    <xdr:to>
      <xdr:col>8</xdr:col>
      <xdr:colOff>1273628</xdr:colOff>
      <xdr:row>6</xdr:row>
      <xdr:rowOff>511630</xdr:rowOff>
    </xdr:to>
    <xdr:sp macro="" textlink="">
      <xdr:nvSpPr>
        <xdr:cNvPr id="3" name="矢印: 右 2">
          <a:extLst>
            <a:ext uri="{FF2B5EF4-FFF2-40B4-BE49-F238E27FC236}">
              <a16:creationId xmlns:a16="http://schemas.microsoft.com/office/drawing/2014/main" id="{9D5612B7-CCD9-4112-9FDA-5EEE30ED50BA}"/>
            </a:ext>
          </a:extLst>
        </xdr:cNvPr>
        <xdr:cNvSpPr/>
      </xdr:nvSpPr>
      <xdr:spPr>
        <a:xfrm>
          <a:off x="8000999" y="3015344"/>
          <a:ext cx="3624943" cy="42454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32656</xdr:colOff>
      <xdr:row>7</xdr:row>
      <xdr:rowOff>43543</xdr:rowOff>
    </xdr:from>
    <xdr:to>
      <xdr:col>11</xdr:col>
      <xdr:colOff>816429</xdr:colOff>
      <xdr:row>7</xdr:row>
      <xdr:rowOff>468086</xdr:rowOff>
    </xdr:to>
    <xdr:sp macro="" textlink="">
      <xdr:nvSpPr>
        <xdr:cNvPr id="4" name="矢印: 右 3">
          <a:extLst>
            <a:ext uri="{FF2B5EF4-FFF2-40B4-BE49-F238E27FC236}">
              <a16:creationId xmlns:a16="http://schemas.microsoft.com/office/drawing/2014/main" id="{BBB8FFD2-CD73-457D-B260-7D2AB54A59C2}"/>
            </a:ext>
          </a:extLst>
        </xdr:cNvPr>
        <xdr:cNvSpPr/>
      </xdr:nvSpPr>
      <xdr:spPr>
        <a:xfrm>
          <a:off x="11919856" y="3799114"/>
          <a:ext cx="3853544" cy="42454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43542</xdr:colOff>
      <xdr:row>8</xdr:row>
      <xdr:rowOff>87086</xdr:rowOff>
    </xdr:from>
    <xdr:to>
      <xdr:col>12</xdr:col>
      <xdr:colOff>1349828</xdr:colOff>
      <xdr:row>8</xdr:row>
      <xdr:rowOff>511629</xdr:rowOff>
    </xdr:to>
    <xdr:sp macro="" textlink="">
      <xdr:nvSpPr>
        <xdr:cNvPr id="6" name="矢印: 右 5">
          <a:extLst>
            <a:ext uri="{FF2B5EF4-FFF2-40B4-BE49-F238E27FC236}">
              <a16:creationId xmlns:a16="http://schemas.microsoft.com/office/drawing/2014/main" id="{72EE6557-818F-422C-BD6A-DE44B0A0D783}"/>
            </a:ext>
          </a:extLst>
        </xdr:cNvPr>
        <xdr:cNvSpPr/>
      </xdr:nvSpPr>
      <xdr:spPr>
        <a:xfrm>
          <a:off x="13465628" y="3842657"/>
          <a:ext cx="4376057" cy="42454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97971</xdr:colOff>
      <xdr:row>4</xdr:row>
      <xdr:rowOff>54427</xdr:rowOff>
    </xdr:from>
    <xdr:to>
      <xdr:col>5</xdr:col>
      <xdr:colOff>511629</xdr:colOff>
      <xdr:row>4</xdr:row>
      <xdr:rowOff>478970</xdr:rowOff>
    </xdr:to>
    <xdr:sp macro="" textlink="">
      <xdr:nvSpPr>
        <xdr:cNvPr id="7" name="矢印: 右 6">
          <a:extLst>
            <a:ext uri="{FF2B5EF4-FFF2-40B4-BE49-F238E27FC236}">
              <a16:creationId xmlns:a16="http://schemas.microsoft.com/office/drawing/2014/main" id="{53AFD68B-3553-4254-836D-B86DCE64C1AC}"/>
            </a:ext>
          </a:extLst>
        </xdr:cNvPr>
        <xdr:cNvSpPr/>
      </xdr:nvSpPr>
      <xdr:spPr>
        <a:xfrm>
          <a:off x="4310742" y="1328056"/>
          <a:ext cx="1948544" cy="42454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46"/>
  <sheetViews>
    <sheetView tabSelected="1" zoomScale="85" zoomScaleNormal="85" workbookViewId="0">
      <selection activeCell="F25" sqref="F25"/>
    </sheetView>
  </sheetViews>
  <sheetFormatPr defaultRowHeight="18" x14ac:dyDescent="0.45"/>
  <cols>
    <col min="3" max="3" width="13.5" customWidth="1"/>
    <col min="4" max="4" width="10.59765625" style="14" customWidth="1"/>
    <col min="5" max="5" width="17.5" customWidth="1"/>
    <col min="6" max="6" width="72.09765625" bestFit="1" customWidth="1"/>
    <col min="7" max="7" width="12.59765625" customWidth="1"/>
    <col min="8" max="8" width="27.19921875" bestFit="1" customWidth="1"/>
    <col min="9" max="9" width="12.19921875" customWidth="1"/>
    <col min="10" max="10" width="20.19921875" bestFit="1" customWidth="1"/>
  </cols>
  <sheetData>
    <row r="1" spans="2:29" x14ac:dyDescent="0.45">
      <c r="K1">
        <v>0.6</v>
      </c>
      <c r="P1">
        <v>0.2</v>
      </c>
      <c r="U1">
        <v>0.1</v>
      </c>
      <c r="Z1">
        <v>0.1</v>
      </c>
    </row>
    <row r="2" spans="2:29" x14ac:dyDescent="0.45">
      <c r="B2" s="2"/>
      <c r="C2" s="2"/>
      <c r="D2" s="15"/>
      <c r="E2" s="2"/>
      <c r="F2" s="2"/>
      <c r="G2" s="2"/>
      <c r="H2" s="2"/>
      <c r="I2" s="2"/>
      <c r="J2" s="42" t="s">
        <v>5</v>
      </c>
      <c r="K2" s="43"/>
      <c r="L2" s="43"/>
      <c r="M2" s="43"/>
      <c r="N2" s="44"/>
      <c r="O2" s="39" t="s">
        <v>9</v>
      </c>
      <c r="P2" s="40"/>
      <c r="Q2" s="40"/>
      <c r="R2" s="40"/>
      <c r="S2" s="41"/>
      <c r="T2" s="42" t="s">
        <v>10</v>
      </c>
      <c r="U2" s="43"/>
      <c r="V2" s="43"/>
      <c r="W2" s="43"/>
      <c r="X2" s="44"/>
      <c r="Y2" s="39" t="s">
        <v>11</v>
      </c>
      <c r="Z2" s="40"/>
      <c r="AA2" s="40"/>
      <c r="AB2" s="40"/>
      <c r="AC2" s="41"/>
    </row>
    <row r="3" spans="2:29" x14ac:dyDescent="0.45">
      <c r="B3" s="3" t="s">
        <v>0</v>
      </c>
      <c r="C3" s="3" t="s">
        <v>1</v>
      </c>
      <c r="D3" s="16" t="s">
        <v>48</v>
      </c>
      <c r="E3" s="3" t="s">
        <v>3</v>
      </c>
      <c r="F3" s="3" t="s">
        <v>2</v>
      </c>
      <c r="G3" s="3" t="s">
        <v>55</v>
      </c>
      <c r="H3" s="3" t="s">
        <v>46</v>
      </c>
      <c r="I3" s="3" t="s">
        <v>12</v>
      </c>
      <c r="J3" s="5" t="s">
        <v>13</v>
      </c>
      <c r="K3" s="5" t="s">
        <v>4</v>
      </c>
      <c r="L3" s="11" t="s">
        <v>6</v>
      </c>
      <c r="M3" s="5" t="s">
        <v>8</v>
      </c>
      <c r="N3" s="5" t="s">
        <v>7</v>
      </c>
      <c r="O3" s="6" t="s">
        <v>13</v>
      </c>
      <c r="P3" s="6" t="s">
        <v>4</v>
      </c>
      <c r="Q3" s="6" t="s">
        <v>6</v>
      </c>
      <c r="R3" s="6" t="s">
        <v>8</v>
      </c>
      <c r="S3" s="6" t="s">
        <v>7</v>
      </c>
      <c r="T3" s="5" t="s">
        <v>13</v>
      </c>
      <c r="U3" s="5" t="s">
        <v>4</v>
      </c>
      <c r="V3" s="5" t="s">
        <v>6</v>
      </c>
      <c r="W3" s="5" t="s">
        <v>8</v>
      </c>
      <c r="X3" s="5" t="s">
        <v>7</v>
      </c>
      <c r="Y3" s="6" t="s">
        <v>13</v>
      </c>
      <c r="Z3" s="6" t="s">
        <v>4</v>
      </c>
      <c r="AA3" s="6" t="s">
        <v>6</v>
      </c>
      <c r="AB3" s="6" t="s">
        <v>8</v>
      </c>
      <c r="AC3" s="6" t="s">
        <v>7</v>
      </c>
    </row>
    <row r="4" spans="2:29" x14ac:dyDescent="0.45">
      <c r="B4" s="25">
        <v>3</v>
      </c>
      <c r="C4" s="26" t="s">
        <v>16</v>
      </c>
      <c r="D4" s="25" t="s">
        <v>49</v>
      </c>
      <c r="E4" s="26" t="s">
        <v>47</v>
      </c>
      <c r="F4" s="26" t="s">
        <v>64</v>
      </c>
      <c r="G4" s="27">
        <v>44677</v>
      </c>
      <c r="H4" s="26" t="s">
        <v>82</v>
      </c>
      <c r="I4" s="28">
        <v>4</v>
      </c>
      <c r="J4" s="26" t="s">
        <v>52</v>
      </c>
      <c r="K4" s="26">
        <f t="shared" ref="K4" si="0">I4*0.6</f>
        <v>2.4</v>
      </c>
      <c r="L4" s="26">
        <f t="shared" ref="L4" si="1">K4*M4</f>
        <v>2.4</v>
      </c>
      <c r="M4" s="29">
        <v>1</v>
      </c>
      <c r="N4" s="26"/>
      <c r="O4" s="26"/>
      <c r="P4" s="26">
        <f t="shared" ref="P4" si="2">I4*0.2</f>
        <v>0.8</v>
      </c>
      <c r="Q4" s="26">
        <f t="shared" ref="Q4" si="3">P4*R4</f>
        <v>0</v>
      </c>
      <c r="R4" s="29"/>
      <c r="S4" s="26"/>
      <c r="T4" s="26" t="str">
        <f t="shared" ref="T4" si="4">J4</f>
        <v>山添、钱</v>
      </c>
      <c r="U4" s="26">
        <f t="shared" ref="U4" si="5">I4*0.1</f>
        <v>0.4</v>
      </c>
      <c r="V4" s="26">
        <f t="shared" ref="V4" si="6">U4*W4</f>
        <v>0</v>
      </c>
      <c r="W4" s="29"/>
      <c r="X4" s="26"/>
      <c r="Y4" s="26">
        <f t="shared" ref="Y4" si="7">O4</f>
        <v>0</v>
      </c>
      <c r="Z4" s="26">
        <f t="shared" ref="Z4" si="8">I4*0.1</f>
        <v>0.4</v>
      </c>
      <c r="AA4" s="26">
        <f t="shared" ref="AA4" si="9">Z4*AB4</f>
        <v>0</v>
      </c>
      <c r="AB4" s="29"/>
      <c r="AC4" s="26"/>
    </row>
    <row r="5" spans="2:29" x14ac:dyDescent="0.45">
      <c r="B5" s="25">
        <v>3</v>
      </c>
      <c r="C5" s="26" t="s">
        <v>16</v>
      </c>
      <c r="D5" s="25" t="s">
        <v>49</v>
      </c>
      <c r="E5" s="26" t="s">
        <v>47</v>
      </c>
      <c r="F5" s="26" t="s">
        <v>65</v>
      </c>
      <c r="G5" s="27">
        <v>44677</v>
      </c>
      <c r="H5" s="26" t="s">
        <v>82</v>
      </c>
      <c r="I5" s="28">
        <v>4</v>
      </c>
      <c r="J5" s="26" t="s">
        <v>53</v>
      </c>
      <c r="K5" s="26">
        <f t="shared" ref="K5" si="10">I5*0.6</f>
        <v>2.4</v>
      </c>
      <c r="L5" s="26">
        <f t="shared" ref="L5" si="11">K5*M5</f>
        <v>0</v>
      </c>
      <c r="M5" s="29"/>
      <c r="N5" s="26"/>
      <c r="O5" s="26"/>
      <c r="P5" s="26">
        <f t="shared" ref="P5" si="12">I5*0.2</f>
        <v>0.8</v>
      </c>
      <c r="Q5" s="26">
        <f t="shared" ref="Q5" si="13">P5*R5</f>
        <v>0</v>
      </c>
      <c r="R5" s="29"/>
      <c r="S5" s="26"/>
      <c r="T5" s="26" t="str">
        <f t="shared" ref="T5" si="14">J5</f>
        <v>方、金</v>
      </c>
      <c r="U5" s="26">
        <f t="shared" ref="U5" si="15">I5*0.1</f>
        <v>0.4</v>
      </c>
      <c r="V5" s="26">
        <f t="shared" ref="V5" si="16">U5*W5</f>
        <v>0</v>
      </c>
      <c r="W5" s="29"/>
      <c r="X5" s="26"/>
      <c r="Y5" s="26">
        <f t="shared" ref="Y5" si="17">O5</f>
        <v>0</v>
      </c>
      <c r="Z5" s="26">
        <f t="shared" ref="Z5" si="18">I5*0.1</f>
        <v>0.4</v>
      </c>
      <c r="AA5" s="26">
        <f t="shared" ref="AA5" si="19">Z5*AB5</f>
        <v>0</v>
      </c>
      <c r="AB5" s="29"/>
      <c r="AC5" s="26"/>
    </row>
    <row r="6" spans="2:29" x14ac:dyDescent="0.45">
      <c r="B6" s="25">
        <v>3</v>
      </c>
      <c r="C6" s="26" t="s">
        <v>16</v>
      </c>
      <c r="D6" s="25" t="s">
        <v>49</v>
      </c>
      <c r="E6" s="26" t="s">
        <v>47</v>
      </c>
      <c r="F6" s="26" t="s">
        <v>66</v>
      </c>
      <c r="G6" s="27">
        <v>44677</v>
      </c>
      <c r="H6" s="26" t="s">
        <v>82</v>
      </c>
      <c r="I6" s="28">
        <v>2</v>
      </c>
      <c r="J6" s="26" t="s">
        <v>54</v>
      </c>
      <c r="K6" s="26">
        <f t="shared" ref="K6" si="20">I6*0.6</f>
        <v>1.2</v>
      </c>
      <c r="L6" s="26">
        <f t="shared" ref="L6" si="21">K6*M6</f>
        <v>0</v>
      </c>
      <c r="M6" s="29"/>
      <c r="N6" s="26"/>
      <c r="O6" s="26"/>
      <c r="P6" s="26">
        <f t="shared" ref="P6" si="22">I6*0.2</f>
        <v>0.4</v>
      </c>
      <c r="Q6" s="26">
        <f t="shared" ref="Q6" si="23">P6*R6</f>
        <v>0</v>
      </c>
      <c r="R6" s="29"/>
      <c r="S6" s="26"/>
      <c r="T6" s="26" t="str">
        <f t="shared" ref="T6" si="24">J6</f>
        <v>山添、拇速</v>
      </c>
      <c r="U6" s="26">
        <f t="shared" ref="U6" si="25">I6*0.1</f>
        <v>0.2</v>
      </c>
      <c r="V6" s="26">
        <f t="shared" ref="V6" si="26">U6*W6</f>
        <v>0</v>
      </c>
      <c r="W6" s="29"/>
      <c r="X6" s="26"/>
      <c r="Y6" s="26">
        <f t="shared" ref="Y6" si="27">O6</f>
        <v>0</v>
      </c>
      <c r="Z6" s="26">
        <f t="shared" ref="Z6" si="28">I6*0.1</f>
        <v>0.2</v>
      </c>
      <c r="AA6" s="26">
        <f t="shared" ref="AA6" si="29">Z6*AB6</f>
        <v>0</v>
      </c>
      <c r="AB6" s="29"/>
      <c r="AC6" s="26"/>
    </row>
    <row r="7" spans="2:29" x14ac:dyDescent="0.45">
      <c r="B7" s="25">
        <v>3</v>
      </c>
      <c r="C7" s="26" t="s">
        <v>16</v>
      </c>
      <c r="D7" s="25" t="s">
        <v>50</v>
      </c>
      <c r="E7" s="26" t="s">
        <v>47</v>
      </c>
      <c r="F7" s="26" t="s">
        <v>67</v>
      </c>
      <c r="G7" s="27">
        <v>44677</v>
      </c>
      <c r="H7" s="26" t="s">
        <v>82</v>
      </c>
      <c r="I7" s="28">
        <v>8</v>
      </c>
      <c r="J7" s="26" t="s">
        <v>51</v>
      </c>
      <c r="K7" s="26">
        <f t="shared" ref="K7" si="30">I7*0.6</f>
        <v>4.8</v>
      </c>
      <c r="L7" s="26">
        <f t="shared" ref="L7" si="31">K7*M7</f>
        <v>0</v>
      </c>
      <c r="M7" s="29"/>
      <c r="N7" s="26"/>
      <c r="O7" s="26"/>
      <c r="P7" s="26">
        <f t="shared" ref="P7" si="32">I7*0.2</f>
        <v>1.6</v>
      </c>
      <c r="Q7" s="26">
        <f t="shared" ref="Q7" si="33">P7*R7</f>
        <v>0</v>
      </c>
      <c r="R7" s="29"/>
      <c r="S7" s="26"/>
      <c r="T7" s="26" t="str">
        <f t="shared" ref="T7" si="34">J7</f>
        <v>王欣月、王利峰</v>
      </c>
      <c r="U7" s="26">
        <f t="shared" ref="U7" si="35">I7*0.1</f>
        <v>0.8</v>
      </c>
      <c r="V7" s="26">
        <f t="shared" ref="V7" si="36">U7*W7</f>
        <v>0</v>
      </c>
      <c r="W7" s="29"/>
      <c r="X7" s="26"/>
      <c r="Y7" s="26">
        <f t="shared" ref="Y7" si="37">O7</f>
        <v>0</v>
      </c>
      <c r="Z7" s="26">
        <f t="shared" ref="Z7" si="38">I7*0.1</f>
        <v>0.8</v>
      </c>
      <c r="AA7" s="26">
        <f t="shared" ref="AA7" si="39">Z7*AB7</f>
        <v>0</v>
      </c>
      <c r="AB7" s="29"/>
      <c r="AC7" s="26"/>
    </row>
    <row r="8" spans="2:29" s="36" customFormat="1" x14ac:dyDescent="0.45">
      <c r="B8" s="30">
        <v>3</v>
      </c>
      <c r="C8" s="31" t="s">
        <v>16</v>
      </c>
      <c r="D8" s="30" t="s">
        <v>49</v>
      </c>
      <c r="E8" s="31" t="s">
        <v>17</v>
      </c>
      <c r="F8" s="31" t="s">
        <v>71</v>
      </c>
      <c r="G8" s="32">
        <v>44680</v>
      </c>
      <c r="H8" s="31" t="s">
        <v>85</v>
      </c>
      <c r="I8" s="33">
        <v>3</v>
      </c>
      <c r="J8" s="34" t="s">
        <v>79</v>
      </c>
      <c r="K8" s="31">
        <f t="shared" ref="K8:K31" si="40">I8*0.6</f>
        <v>1.7999999999999998</v>
      </c>
      <c r="L8" s="31">
        <f t="shared" ref="L8:L31" si="41">K8*M8</f>
        <v>0</v>
      </c>
      <c r="M8" s="35"/>
      <c r="N8" s="31"/>
      <c r="O8" s="31"/>
      <c r="P8" s="31">
        <f t="shared" ref="P8:P31" si="42">I8*0.2</f>
        <v>0.60000000000000009</v>
      </c>
      <c r="Q8" s="31">
        <f t="shared" ref="Q8:Q31" si="43">P8*R8</f>
        <v>0</v>
      </c>
      <c r="R8" s="35"/>
      <c r="S8" s="31"/>
      <c r="T8" s="31" t="str">
        <f t="shared" ref="T8:T31" si="44">J8</f>
        <v>钱</v>
      </c>
      <c r="U8" s="31">
        <f t="shared" ref="U8:U31" si="45">I8*0.1</f>
        <v>0.30000000000000004</v>
      </c>
      <c r="V8" s="31">
        <f t="shared" ref="V8:V31" si="46">U8*W8</f>
        <v>0</v>
      </c>
      <c r="W8" s="35"/>
      <c r="X8" s="31"/>
      <c r="Y8" s="31">
        <f t="shared" ref="Y8:Y31" si="47">O8</f>
        <v>0</v>
      </c>
      <c r="Z8" s="31">
        <f t="shared" ref="Z8:Z31" si="48">I8*0.1</f>
        <v>0.30000000000000004</v>
      </c>
      <c r="AA8" s="31">
        <f t="shared" ref="AA8:AA31" si="49">Z8*AB8</f>
        <v>0</v>
      </c>
      <c r="AB8" s="35"/>
      <c r="AC8" s="31"/>
    </row>
    <row r="9" spans="2:29" x14ac:dyDescent="0.45">
      <c r="B9" s="25">
        <v>3</v>
      </c>
      <c r="C9" s="26" t="s">
        <v>16</v>
      </c>
      <c r="D9" s="25" t="s">
        <v>49</v>
      </c>
      <c r="E9" s="26" t="s">
        <v>17</v>
      </c>
      <c r="F9" s="26" t="s">
        <v>73</v>
      </c>
      <c r="G9" s="27">
        <v>44680</v>
      </c>
      <c r="H9" s="26" t="s">
        <v>82</v>
      </c>
      <c r="I9" s="28">
        <v>4</v>
      </c>
      <c r="J9" s="26" t="s">
        <v>80</v>
      </c>
      <c r="K9" s="26">
        <f>I9*0.6</f>
        <v>2.4</v>
      </c>
      <c r="L9" s="26">
        <f>K9*M9</f>
        <v>0</v>
      </c>
      <c r="M9" s="29"/>
      <c r="N9" s="26"/>
      <c r="O9" s="26"/>
      <c r="P9" s="26">
        <f>I9*0.2</f>
        <v>0.8</v>
      </c>
      <c r="Q9" s="26">
        <f>P9*R9</f>
        <v>0</v>
      </c>
      <c r="R9" s="29"/>
      <c r="S9" s="26"/>
      <c r="T9" s="26" t="str">
        <f>J9</f>
        <v>方</v>
      </c>
      <c r="U9" s="26">
        <f>I9*0.1</f>
        <v>0.4</v>
      </c>
      <c r="V9" s="26">
        <f>U9*W9</f>
        <v>0</v>
      </c>
      <c r="W9" s="29"/>
      <c r="X9" s="26"/>
      <c r="Y9" s="26">
        <f>O9</f>
        <v>0</v>
      </c>
      <c r="Z9" s="26">
        <f>I9*0.1</f>
        <v>0.4</v>
      </c>
      <c r="AA9" s="26">
        <f>Z9*AB9</f>
        <v>0</v>
      </c>
      <c r="AB9" s="29"/>
      <c r="AC9" s="26"/>
    </row>
    <row r="10" spans="2:29" x14ac:dyDescent="0.45">
      <c r="B10" s="25">
        <v>3</v>
      </c>
      <c r="C10" s="26" t="s">
        <v>16</v>
      </c>
      <c r="D10" s="25" t="s">
        <v>49</v>
      </c>
      <c r="E10" s="26" t="s">
        <v>17</v>
      </c>
      <c r="F10" s="26" t="s">
        <v>70</v>
      </c>
      <c r="G10" s="27">
        <v>44679</v>
      </c>
      <c r="H10" s="26" t="s">
        <v>82</v>
      </c>
      <c r="I10" s="28">
        <v>3</v>
      </c>
      <c r="J10" s="38" t="s">
        <v>79</v>
      </c>
      <c r="K10" s="26">
        <f t="shared" ref="K10" si="50">I10*0.6</f>
        <v>1.7999999999999998</v>
      </c>
      <c r="L10" s="26">
        <f t="shared" ref="L10" si="51">K10*M10</f>
        <v>0</v>
      </c>
      <c r="M10" s="29"/>
      <c r="N10" s="26"/>
      <c r="O10" s="26"/>
      <c r="P10" s="26">
        <f t="shared" ref="P10" si="52">I10*0.2</f>
        <v>0.60000000000000009</v>
      </c>
      <c r="Q10" s="26">
        <f t="shared" ref="Q10" si="53">P10*R10</f>
        <v>0</v>
      </c>
      <c r="R10" s="29"/>
      <c r="S10" s="26"/>
      <c r="T10" s="26" t="str">
        <f t="shared" ref="T10" si="54">J10</f>
        <v>钱</v>
      </c>
      <c r="U10" s="26">
        <f t="shared" ref="U10" si="55">I10*0.1</f>
        <v>0.30000000000000004</v>
      </c>
      <c r="V10" s="26">
        <f t="shared" ref="V10" si="56">U10*W10</f>
        <v>0</v>
      </c>
      <c r="W10" s="29"/>
      <c r="X10" s="26"/>
      <c r="Y10" s="26">
        <f t="shared" ref="Y10" si="57">O10</f>
        <v>0</v>
      </c>
      <c r="Z10" s="26">
        <f t="shared" ref="Z10" si="58">I10*0.1</f>
        <v>0.30000000000000004</v>
      </c>
      <c r="AA10" s="26">
        <f t="shared" ref="AA10" si="59">Z10*AB10</f>
        <v>0</v>
      </c>
      <c r="AB10" s="29"/>
      <c r="AC10" s="26"/>
    </row>
    <row r="11" spans="2:29" x14ac:dyDescent="0.45">
      <c r="B11" s="7">
        <v>3</v>
      </c>
      <c r="C11" s="1" t="s">
        <v>16</v>
      </c>
      <c r="D11" s="7" t="s">
        <v>49</v>
      </c>
      <c r="E11" s="1" t="s">
        <v>17</v>
      </c>
      <c r="F11" s="1" t="s">
        <v>72</v>
      </c>
      <c r="G11" s="17">
        <v>44679</v>
      </c>
      <c r="H11" s="1" t="s">
        <v>94</v>
      </c>
      <c r="I11" s="4">
        <v>5</v>
      </c>
      <c r="J11" s="24" t="s">
        <v>79</v>
      </c>
      <c r="K11" s="1">
        <f t="shared" si="40"/>
        <v>3</v>
      </c>
      <c r="L11" s="11">
        <f t="shared" si="41"/>
        <v>0</v>
      </c>
      <c r="M11" s="12"/>
      <c r="N11" s="13"/>
      <c r="O11" s="1"/>
      <c r="P11" s="1">
        <f t="shared" si="42"/>
        <v>1</v>
      </c>
      <c r="Q11" s="11">
        <f t="shared" si="43"/>
        <v>0</v>
      </c>
      <c r="R11" s="12"/>
      <c r="S11" s="13"/>
      <c r="T11" s="1" t="str">
        <f t="shared" si="44"/>
        <v>钱</v>
      </c>
      <c r="U11" s="1">
        <f t="shared" si="45"/>
        <v>0.5</v>
      </c>
      <c r="V11" s="11">
        <f t="shared" si="46"/>
        <v>0</v>
      </c>
      <c r="W11" s="12"/>
      <c r="X11" s="13"/>
      <c r="Y11" s="1">
        <f t="shared" si="47"/>
        <v>0</v>
      </c>
      <c r="Z11" s="1">
        <f t="shared" si="48"/>
        <v>0.5</v>
      </c>
      <c r="AA11" s="11">
        <f t="shared" si="49"/>
        <v>0</v>
      </c>
      <c r="AB11" s="12"/>
      <c r="AC11" s="13"/>
    </row>
    <row r="12" spans="2:29" x14ac:dyDescent="0.45">
      <c r="B12" s="7">
        <v>3</v>
      </c>
      <c r="C12" s="1" t="s">
        <v>16</v>
      </c>
      <c r="D12" s="7" t="s">
        <v>49</v>
      </c>
      <c r="E12" s="1" t="s">
        <v>17</v>
      </c>
      <c r="F12" s="1" t="s">
        <v>84</v>
      </c>
      <c r="G12" s="17">
        <v>44679</v>
      </c>
      <c r="H12" s="1" t="s">
        <v>94</v>
      </c>
      <c r="I12" s="4">
        <v>3</v>
      </c>
      <c r="J12" s="24" t="s">
        <v>79</v>
      </c>
      <c r="K12" s="1">
        <f>I12*0.6</f>
        <v>1.7999999999999998</v>
      </c>
      <c r="L12" s="11">
        <f>K12*M12</f>
        <v>0</v>
      </c>
      <c r="M12" s="12"/>
      <c r="N12" s="13"/>
      <c r="O12" s="1"/>
      <c r="P12" s="1">
        <f>I12*0.2</f>
        <v>0.60000000000000009</v>
      </c>
      <c r="Q12" s="11">
        <f>P12*R12</f>
        <v>0</v>
      </c>
      <c r="R12" s="12"/>
      <c r="S12" s="13"/>
      <c r="T12" s="1" t="str">
        <f>J12</f>
        <v>钱</v>
      </c>
      <c r="U12" s="1">
        <f>I12*0.1</f>
        <v>0.30000000000000004</v>
      </c>
      <c r="V12" s="11">
        <f>U12*W12</f>
        <v>0</v>
      </c>
      <c r="W12" s="12"/>
      <c r="X12" s="13"/>
      <c r="Y12" s="1">
        <f>O12</f>
        <v>0</v>
      </c>
      <c r="Z12" s="1">
        <f>I12*0.1</f>
        <v>0.30000000000000004</v>
      </c>
      <c r="AA12" s="11">
        <f>Z12*AB12</f>
        <v>0</v>
      </c>
      <c r="AB12" s="12"/>
      <c r="AC12" s="13"/>
    </row>
    <row r="13" spans="2:29" x14ac:dyDescent="0.45">
      <c r="B13" s="25">
        <v>3</v>
      </c>
      <c r="C13" s="26" t="s">
        <v>16</v>
      </c>
      <c r="D13" s="25" t="s">
        <v>49</v>
      </c>
      <c r="E13" s="26" t="s">
        <v>17</v>
      </c>
      <c r="F13" s="26" t="s">
        <v>74</v>
      </c>
      <c r="G13" s="27">
        <v>44679</v>
      </c>
      <c r="H13" s="26" t="s">
        <v>82</v>
      </c>
      <c r="I13" s="28">
        <v>5</v>
      </c>
      <c r="J13" s="26" t="s">
        <v>80</v>
      </c>
      <c r="K13" s="26">
        <f t="shared" ref="K13" si="60">I13*0.6</f>
        <v>3</v>
      </c>
      <c r="L13" s="26">
        <f t="shared" ref="L13" si="61">K13*M13</f>
        <v>0</v>
      </c>
      <c r="M13" s="29"/>
      <c r="N13" s="26"/>
      <c r="O13" s="26"/>
      <c r="P13" s="26">
        <f t="shared" ref="P13" si="62">I13*0.2</f>
        <v>1</v>
      </c>
      <c r="Q13" s="26">
        <f t="shared" ref="Q13" si="63">P13*R13</f>
        <v>0</v>
      </c>
      <c r="R13" s="29"/>
      <c r="S13" s="26"/>
      <c r="T13" s="26" t="str">
        <f t="shared" ref="T13" si="64">J13</f>
        <v>方</v>
      </c>
      <c r="U13" s="26">
        <f t="shared" ref="U13" si="65">I13*0.1</f>
        <v>0.5</v>
      </c>
      <c r="V13" s="26">
        <f t="shared" ref="V13" si="66">U13*W13</f>
        <v>0</v>
      </c>
      <c r="W13" s="29"/>
      <c r="X13" s="26"/>
      <c r="Y13" s="26">
        <f t="shared" ref="Y13" si="67">O13</f>
        <v>0</v>
      </c>
      <c r="Z13" s="26">
        <f t="shared" ref="Z13" si="68">I13*0.1</f>
        <v>0.5</v>
      </c>
      <c r="AA13" s="26">
        <f t="shared" ref="AA13" si="69">Z13*AB13</f>
        <v>0</v>
      </c>
      <c r="AB13" s="29"/>
      <c r="AC13" s="26"/>
    </row>
    <row r="14" spans="2:29" x14ac:dyDescent="0.45">
      <c r="B14" s="7">
        <v>3</v>
      </c>
      <c r="C14" s="1" t="s">
        <v>16</v>
      </c>
      <c r="D14" s="7" t="s">
        <v>49</v>
      </c>
      <c r="E14" s="1" t="s">
        <v>17</v>
      </c>
      <c r="F14" s="1" t="s">
        <v>75</v>
      </c>
      <c r="G14" s="17">
        <v>44679</v>
      </c>
      <c r="H14" s="1" t="s">
        <v>94</v>
      </c>
      <c r="I14" s="4">
        <v>4</v>
      </c>
      <c r="J14" s="1" t="s">
        <v>80</v>
      </c>
      <c r="K14" s="1">
        <f t="shared" ref="K14" si="70">I14*0.6</f>
        <v>2.4</v>
      </c>
      <c r="L14" s="11">
        <f t="shared" ref="L14" si="71">K14*M14</f>
        <v>0</v>
      </c>
      <c r="M14" s="12"/>
      <c r="N14" s="13"/>
      <c r="O14" s="1"/>
      <c r="P14" s="1">
        <f t="shared" ref="P14" si="72">I14*0.2</f>
        <v>0.8</v>
      </c>
      <c r="Q14" s="11">
        <f t="shared" ref="Q14" si="73">P14*R14</f>
        <v>0</v>
      </c>
      <c r="R14" s="12"/>
      <c r="S14" s="13"/>
      <c r="T14" s="1" t="str">
        <f t="shared" ref="T14" si="74">J14</f>
        <v>方</v>
      </c>
      <c r="U14" s="1">
        <f t="shared" ref="U14" si="75">I14*0.1</f>
        <v>0.4</v>
      </c>
      <c r="V14" s="11">
        <f t="shared" ref="V14" si="76">U14*W14</f>
        <v>0</v>
      </c>
      <c r="W14" s="12"/>
      <c r="X14" s="13"/>
      <c r="Y14" s="1">
        <f t="shared" ref="Y14" si="77">O14</f>
        <v>0</v>
      </c>
      <c r="Z14" s="1">
        <f t="shared" ref="Z14" si="78">I14*0.1</f>
        <v>0.4</v>
      </c>
      <c r="AA14" s="11">
        <f t="shared" ref="AA14" si="79">Z14*AB14</f>
        <v>0</v>
      </c>
      <c r="AB14" s="12"/>
      <c r="AC14" s="13"/>
    </row>
    <row r="15" spans="2:29" x14ac:dyDescent="0.45">
      <c r="B15" s="25">
        <v>4</v>
      </c>
      <c r="C15" s="26" t="s">
        <v>16</v>
      </c>
      <c r="D15" s="25" t="s">
        <v>49</v>
      </c>
      <c r="E15" s="26" t="s">
        <v>17</v>
      </c>
      <c r="F15" s="26" t="s">
        <v>87</v>
      </c>
      <c r="G15" s="27">
        <v>44679</v>
      </c>
      <c r="H15" s="26" t="s">
        <v>82</v>
      </c>
      <c r="I15" s="28">
        <v>8</v>
      </c>
      <c r="J15" s="26" t="s">
        <v>78</v>
      </c>
      <c r="K15" s="26">
        <f t="shared" ref="K15" si="80">I15*0.6</f>
        <v>4.8</v>
      </c>
      <c r="L15" s="26">
        <f t="shared" ref="L15" si="81">K15*M15</f>
        <v>0</v>
      </c>
      <c r="M15" s="29"/>
      <c r="N15" s="26"/>
      <c r="O15" s="26"/>
      <c r="P15" s="26">
        <f t="shared" ref="P15" si="82">I15*0.2</f>
        <v>1.6</v>
      </c>
      <c r="Q15" s="26">
        <f t="shared" ref="Q15" si="83">P15*R15</f>
        <v>0</v>
      </c>
      <c r="R15" s="29"/>
      <c r="S15" s="26"/>
      <c r="T15" s="26" t="str">
        <f t="shared" ref="T15" si="84">J15</f>
        <v>山添</v>
      </c>
      <c r="U15" s="26">
        <f t="shared" ref="U15" si="85">I15*0.1</f>
        <v>0.8</v>
      </c>
      <c r="V15" s="26">
        <f t="shared" ref="V15" si="86">U15*W15</f>
        <v>0</v>
      </c>
      <c r="W15" s="29"/>
      <c r="X15" s="26"/>
      <c r="Y15" s="26">
        <f t="shared" ref="Y15" si="87">O15</f>
        <v>0</v>
      </c>
      <c r="Z15" s="26">
        <f t="shared" ref="Z15" si="88">I15*0.1</f>
        <v>0.8</v>
      </c>
      <c r="AA15" s="26">
        <f t="shared" ref="AA15" si="89">Z15*AB15</f>
        <v>0</v>
      </c>
      <c r="AB15" s="29"/>
      <c r="AC15" s="26"/>
    </row>
    <row r="16" spans="2:29" x14ac:dyDescent="0.45">
      <c r="B16" s="7">
        <v>4</v>
      </c>
      <c r="C16" s="1" t="s">
        <v>16</v>
      </c>
      <c r="D16" s="7" t="s">
        <v>49</v>
      </c>
      <c r="E16" s="1" t="s">
        <v>17</v>
      </c>
      <c r="F16" s="45" t="s">
        <v>88</v>
      </c>
      <c r="G16" s="17">
        <v>44679</v>
      </c>
      <c r="H16" s="1" t="s">
        <v>86</v>
      </c>
      <c r="I16" s="4">
        <v>8</v>
      </c>
      <c r="J16" s="1" t="s">
        <v>81</v>
      </c>
      <c r="K16" s="1">
        <f t="shared" ref="K16" si="90">I16*0.6</f>
        <v>4.8</v>
      </c>
      <c r="L16" s="11">
        <f t="shared" ref="L16" si="91">K16*M16</f>
        <v>0</v>
      </c>
      <c r="M16" s="12"/>
      <c r="N16" s="13"/>
      <c r="O16" s="1"/>
      <c r="P16" s="1">
        <f t="shared" ref="P16" si="92">I16*0.2</f>
        <v>1.6</v>
      </c>
      <c r="Q16" s="11">
        <f t="shared" ref="Q16" si="93">P16*R16</f>
        <v>0</v>
      </c>
      <c r="R16" s="12"/>
      <c r="S16" s="13"/>
      <c r="T16" s="1" t="str">
        <f t="shared" ref="T16" si="94">J16</f>
        <v>金</v>
      </c>
      <c r="U16" s="1">
        <f t="shared" ref="U16" si="95">I16*0.1</f>
        <v>0.8</v>
      </c>
      <c r="V16" s="11">
        <f t="shared" ref="V16" si="96">U16*W16</f>
        <v>0</v>
      </c>
      <c r="W16" s="12"/>
      <c r="X16" s="13"/>
      <c r="Y16" s="1">
        <f t="shared" ref="Y16" si="97">O16</f>
        <v>0</v>
      </c>
      <c r="Z16" s="1">
        <f t="shared" ref="Z16" si="98">I16*0.1</f>
        <v>0.8</v>
      </c>
      <c r="AA16" s="11">
        <f t="shared" ref="AA16" si="99">Z16*AB16</f>
        <v>0</v>
      </c>
      <c r="AB16" s="12"/>
      <c r="AC16" s="13"/>
    </row>
    <row r="17" spans="2:29" x14ac:dyDescent="0.45">
      <c r="B17" s="25">
        <v>4</v>
      </c>
      <c r="C17" s="26" t="s">
        <v>16</v>
      </c>
      <c r="D17" s="25" t="s">
        <v>49</v>
      </c>
      <c r="E17" s="26" t="s">
        <v>17</v>
      </c>
      <c r="F17" s="46" t="s">
        <v>89</v>
      </c>
      <c r="G17" s="27">
        <v>44679</v>
      </c>
      <c r="H17" s="26" t="s">
        <v>82</v>
      </c>
      <c r="I17" s="28">
        <v>8</v>
      </c>
      <c r="J17" s="26" t="s">
        <v>78</v>
      </c>
      <c r="K17" s="26">
        <f t="shared" ref="K17" si="100">I17*0.6</f>
        <v>4.8</v>
      </c>
      <c r="L17" s="26">
        <f t="shared" ref="L17" si="101">K17*M17</f>
        <v>0</v>
      </c>
      <c r="M17" s="29"/>
      <c r="N17" s="26"/>
      <c r="O17" s="26"/>
      <c r="P17" s="26">
        <f t="shared" ref="P17" si="102">I17*0.2</f>
        <v>1.6</v>
      </c>
      <c r="Q17" s="26">
        <f t="shared" ref="Q17" si="103">P17*R17</f>
        <v>0</v>
      </c>
      <c r="R17" s="29"/>
      <c r="S17" s="26"/>
      <c r="T17" s="26" t="str">
        <f t="shared" ref="T17" si="104">J17</f>
        <v>山添</v>
      </c>
      <c r="U17" s="26">
        <f t="shared" ref="U17" si="105">I17*0.1</f>
        <v>0.8</v>
      </c>
      <c r="V17" s="26">
        <f t="shared" ref="V17" si="106">U17*W17</f>
        <v>0</v>
      </c>
      <c r="W17" s="29"/>
      <c r="X17" s="26"/>
      <c r="Y17" s="26">
        <f t="shared" ref="Y17" si="107">O17</f>
        <v>0</v>
      </c>
      <c r="Z17" s="26">
        <f t="shared" ref="Z17" si="108">I17*0.1</f>
        <v>0.8</v>
      </c>
      <c r="AA17" s="26">
        <f t="shared" ref="AA17" si="109">Z17*AB17</f>
        <v>0</v>
      </c>
      <c r="AB17" s="29"/>
      <c r="AC17" s="26"/>
    </row>
    <row r="18" spans="2:29" x14ac:dyDescent="0.45">
      <c r="B18" s="7">
        <v>4</v>
      </c>
      <c r="C18" s="1" t="s">
        <v>16</v>
      </c>
      <c r="D18" s="7" t="s">
        <v>50</v>
      </c>
      <c r="E18" s="1" t="s">
        <v>17</v>
      </c>
      <c r="F18" s="45" t="s">
        <v>68</v>
      </c>
      <c r="G18" s="17">
        <v>44691</v>
      </c>
      <c r="H18" s="1" t="s">
        <v>96</v>
      </c>
      <c r="I18" s="4">
        <v>24</v>
      </c>
      <c r="J18" s="1" t="s">
        <v>77</v>
      </c>
      <c r="K18" s="1">
        <f t="shared" ref="K18:K21" si="110">I18*0.6</f>
        <v>14.399999999999999</v>
      </c>
      <c r="L18" s="11">
        <f t="shared" ref="L18:L21" si="111">K18*M18</f>
        <v>0</v>
      </c>
      <c r="M18" s="12"/>
      <c r="N18" s="13"/>
      <c r="O18" s="1"/>
      <c r="P18" s="1">
        <f t="shared" ref="P18:P21" si="112">I18*0.2</f>
        <v>4.8000000000000007</v>
      </c>
      <c r="Q18" s="11">
        <f t="shared" ref="Q18:Q21" si="113">P18*R18</f>
        <v>0</v>
      </c>
      <c r="R18" s="12"/>
      <c r="S18" s="13"/>
      <c r="T18" s="1" t="str">
        <f t="shared" ref="T18:T21" si="114">J18</f>
        <v>王欣月、王利峰、拇速</v>
      </c>
      <c r="U18" s="1">
        <f t="shared" ref="U18:U21" si="115">I18*0.1</f>
        <v>2.4000000000000004</v>
      </c>
      <c r="V18" s="11">
        <f t="shared" ref="V18:V21" si="116">U18*W18</f>
        <v>0</v>
      </c>
      <c r="W18" s="12"/>
      <c r="X18" s="13"/>
      <c r="Y18" s="1">
        <f t="shared" ref="Y18:Y20" si="117">O18</f>
        <v>0</v>
      </c>
      <c r="Z18" s="1">
        <f t="shared" ref="Z18:Z21" si="118">I18*0.1</f>
        <v>2.4000000000000004</v>
      </c>
      <c r="AA18" s="11">
        <f t="shared" ref="AA18:AA21" si="119">Z18*AB18</f>
        <v>0</v>
      </c>
      <c r="AB18" s="12"/>
      <c r="AC18" s="13"/>
    </row>
    <row r="19" spans="2:29" x14ac:dyDescent="0.45">
      <c r="B19" s="25">
        <v>4</v>
      </c>
      <c r="C19" s="26" t="s">
        <v>16</v>
      </c>
      <c r="D19" s="25" t="s">
        <v>50</v>
      </c>
      <c r="E19" s="26" t="s">
        <v>17</v>
      </c>
      <c r="F19" s="46" t="s">
        <v>69</v>
      </c>
      <c r="G19" s="27">
        <v>44679</v>
      </c>
      <c r="H19" s="26" t="s">
        <v>82</v>
      </c>
      <c r="I19" s="28">
        <v>10</v>
      </c>
      <c r="J19" s="26" t="s">
        <v>83</v>
      </c>
      <c r="K19" s="26">
        <f t="shared" si="110"/>
        <v>6</v>
      </c>
      <c r="L19" s="26">
        <f t="shared" si="111"/>
        <v>0</v>
      </c>
      <c r="M19" s="29"/>
      <c r="N19" s="26"/>
      <c r="O19" s="26"/>
      <c r="P19" s="26">
        <f t="shared" si="112"/>
        <v>2</v>
      </c>
      <c r="Q19" s="26">
        <f t="shared" si="113"/>
        <v>0</v>
      </c>
      <c r="R19" s="29"/>
      <c r="S19" s="26"/>
      <c r="T19" s="26" t="str">
        <f t="shared" si="114"/>
        <v>王欣月、王利峰</v>
      </c>
      <c r="U19" s="26">
        <f t="shared" si="115"/>
        <v>1</v>
      </c>
      <c r="V19" s="26">
        <f t="shared" si="116"/>
        <v>0</v>
      </c>
      <c r="W19" s="29"/>
      <c r="X19" s="26"/>
      <c r="Y19" s="26">
        <f t="shared" si="117"/>
        <v>0</v>
      </c>
      <c r="Z19" s="26">
        <f t="shared" si="118"/>
        <v>1</v>
      </c>
      <c r="AA19" s="26">
        <f t="shared" si="119"/>
        <v>0</v>
      </c>
      <c r="AB19" s="29"/>
      <c r="AC19" s="26"/>
    </row>
    <row r="20" spans="2:29" x14ac:dyDescent="0.45">
      <c r="B20" s="7">
        <v>4</v>
      </c>
      <c r="C20" s="1" t="s">
        <v>16</v>
      </c>
      <c r="D20" s="7" t="s">
        <v>50</v>
      </c>
      <c r="E20" s="1" t="s">
        <v>17</v>
      </c>
      <c r="F20" s="45" t="s">
        <v>90</v>
      </c>
      <c r="G20" s="17">
        <v>44679</v>
      </c>
      <c r="H20" s="1" t="s">
        <v>95</v>
      </c>
      <c r="I20" s="4">
        <v>8</v>
      </c>
      <c r="J20" s="1" t="s">
        <v>76</v>
      </c>
      <c r="K20" s="1">
        <f t="shared" si="110"/>
        <v>4.8</v>
      </c>
      <c r="L20" s="11">
        <f t="shared" si="111"/>
        <v>0</v>
      </c>
      <c r="M20" s="12"/>
      <c r="N20" s="13"/>
      <c r="O20" s="1"/>
      <c r="P20" s="1">
        <f t="shared" si="112"/>
        <v>1.6</v>
      </c>
      <c r="Q20" s="11">
        <f t="shared" si="113"/>
        <v>0</v>
      </c>
      <c r="R20" s="12"/>
      <c r="S20" s="13"/>
      <c r="T20" s="1" t="str">
        <f t="shared" si="114"/>
        <v>拇速</v>
      </c>
      <c r="U20" s="1">
        <f t="shared" si="115"/>
        <v>0.8</v>
      </c>
      <c r="V20" s="11">
        <f t="shared" si="116"/>
        <v>0</v>
      </c>
      <c r="W20" s="12"/>
      <c r="X20" s="13"/>
      <c r="Y20" s="1">
        <f t="shared" si="117"/>
        <v>0</v>
      </c>
      <c r="Z20" s="1">
        <f t="shared" si="118"/>
        <v>0.8</v>
      </c>
      <c r="AA20" s="11">
        <f t="shared" si="119"/>
        <v>0</v>
      </c>
      <c r="AB20" s="12"/>
      <c r="AC20" s="13"/>
    </row>
    <row r="21" spans="2:29" x14ac:dyDescent="0.45">
      <c r="B21" s="25">
        <v>4</v>
      </c>
      <c r="C21" s="26" t="s">
        <v>16</v>
      </c>
      <c r="D21" s="25" t="s">
        <v>50</v>
      </c>
      <c r="E21" s="26" t="s">
        <v>92</v>
      </c>
      <c r="F21" s="37" t="s">
        <v>93</v>
      </c>
      <c r="G21" s="27">
        <v>44678</v>
      </c>
      <c r="H21" s="26" t="s">
        <v>91</v>
      </c>
      <c r="I21" s="28">
        <v>2</v>
      </c>
      <c r="J21" s="26" t="s">
        <v>83</v>
      </c>
      <c r="K21" s="26">
        <f t="shared" si="110"/>
        <v>1.2</v>
      </c>
      <c r="L21" s="26">
        <f t="shared" si="111"/>
        <v>0</v>
      </c>
      <c r="M21" s="29"/>
      <c r="N21" s="26"/>
      <c r="O21" s="26"/>
      <c r="P21" s="26">
        <f t="shared" si="112"/>
        <v>0.4</v>
      </c>
      <c r="Q21" s="26">
        <f t="shared" si="113"/>
        <v>0</v>
      </c>
      <c r="R21" s="29"/>
      <c r="S21" s="26"/>
      <c r="T21" s="26" t="str">
        <f t="shared" si="114"/>
        <v>王欣月、王利峰</v>
      </c>
      <c r="U21" s="26">
        <f t="shared" si="115"/>
        <v>0.2</v>
      </c>
      <c r="V21" s="26">
        <f t="shared" si="116"/>
        <v>0</v>
      </c>
      <c r="W21" s="29"/>
      <c r="X21" s="26"/>
      <c r="Y21" s="26"/>
      <c r="Z21" s="26">
        <f t="shared" si="118"/>
        <v>0.2</v>
      </c>
      <c r="AA21" s="26">
        <f t="shared" si="119"/>
        <v>0</v>
      </c>
      <c r="AB21" s="29"/>
      <c r="AC21" s="26"/>
    </row>
    <row r="22" spans="2:29" x14ac:dyDescent="0.45">
      <c r="B22" s="7">
        <v>5</v>
      </c>
      <c r="C22" s="1" t="s">
        <v>25</v>
      </c>
      <c r="D22" s="7"/>
      <c r="E22" s="1" t="s">
        <v>18</v>
      </c>
      <c r="F22" s="1"/>
      <c r="G22" s="1"/>
      <c r="H22" s="1"/>
      <c r="I22" s="4"/>
      <c r="J22" s="1"/>
      <c r="K22" s="1">
        <f t="shared" si="40"/>
        <v>0</v>
      </c>
      <c r="L22" s="11">
        <f t="shared" si="41"/>
        <v>0</v>
      </c>
      <c r="M22" s="12"/>
      <c r="N22" s="13"/>
      <c r="O22" s="1"/>
      <c r="P22" s="1">
        <f t="shared" si="42"/>
        <v>0</v>
      </c>
      <c r="Q22" s="11">
        <f t="shared" si="43"/>
        <v>0</v>
      </c>
      <c r="R22" s="12"/>
      <c r="S22" s="13"/>
      <c r="T22" s="1">
        <f t="shared" si="44"/>
        <v>0</v>
      </c>
      <c r="U22" s="1">
        <f t="shared" si="45"/>
        <v>0</v>
      </c>
      <c r="V22" s="11">
        <f t="shared" si="46"/>
        <v>0</v>
      </c>
      <c r="W22" s="12"/>
      <c r="X22" s="13"/>
      <c r="Y22" s="1">
        <f t="shared" si="47"/>
        <v>0</v>
      </c>
      <c r="Z22" s="1">
        <f t="shared" si="48"/>
        <v>0</v>
      </c>
      <c r="AA22" s="11">
        <f t="shared" si="49"/>
        <v>0</v>
      </c>
      <c r="AB22" s="12"/>
      <c r="AC22" s="13"/>
    </row>
    <row r="23" spans="2:29" x14ac:dyDescent="0.45">
      <c r="B23" s="7">
        <v>6</v>
      </c>
      <c r="C23" s="1" t="s">
        <v>25</v>
      </c>
      <c r="D23" s="7"/>
      <c r="E23" s="1" t="s">
        <v>18</v>
      </c>
      <c r="F23" s="1"/>
      <c r="G23" s="1"/>
      <c r="H23" s="1"/>
      <c r="I23" s="4"/>
      <c r="J23" s="1"/>
      <c r="K23" s="1">
        <f t="shared" si="40"/>
        <v>0</v>
      </c>
      <c r="L23" s="11">
        <f t="shared" si="41"/>
        <v>0</v>
      </c>
      <c r="M23" s="12"/>
      <c r="N23" s="13"/>
      <c r="O23" s="1"/>
      <c r="P23" s="1">
        <f t="shared" si="42"/>
        <v>0</v>
      </c>
      <c r="Q23" s="11">
        <f t="shared" si="43"/>
        <v>0</v>
      </c>
      <c r="R23" s="12"/>
      <c r="S23" s="13"/>
      <c r="T23" s="1">
        <f t="shared" si="44"/>
        <v>0</v>
      </c>
      <c r="U23" s="1">
        <f t="shared" si="45"/>
        <v>0</v>
      </c>
      <c r="V23" s="11">
        <f t="shared" si="46"/>
        <v>0</v>
      </c>
      <c r="W23" s="12"/>
      <c r="X23" s="13"/>
      <c r="Y23" s="1">
        <f t="shared" si="47"/>
        <v>0</v>
      </c>
      <c r="Z23" s="1">
        <f t="shared" si="48"/>
        <v>0</v>
      </c>
      <c r="AA23" s="11">
        <f t="shared" si="49"/>
        <v>0</v>
      </c>
      <c r="AB23" s="12"/>
      <c r="AC23" s="13"/>
    </row>
    <row r="24" spans="2:29" x14ac:dyDescent="0.45">
      <c r="B24" s="7">
        <v>7</v>
      </c>
      <c r="C24" s="1" t="s">
        <v>25</v>
      </c>
      <c r="D24" s="7"/>
      <c r="E24" s="1" t="s">
        <v>20</v>
      </c>
      <c r="F24" s="1"/>
      <c r="G24" s="1"/>
      <c r="H24" s="1"/>
      <c r="I24" s="4"/>
      <c r="J24" s="1"/>
      <c r="K24" s="1">
        <f t="shared" si="40"/>
        <v>0</v>
      </c>
      <c r="L24" s="11">
        <f t="shared" si="41"/>
        <v>0</v>
      </c>
      <c r="M24" s="12"/>
      <c r="N24" s="13"/>
      <c r="O24" s="1"/>
      <c r="P24" s="1">
        <f t="shared" si="42"/>
        <v>0</v>
      </c>
      <c r="Q24" s="11">
        <f t="shared" si="43"/>
        <v>0</v>
      </c>
      <c r="R24" s="12"/>
      <c r="S24" s="13"/>
      <c r="T24" s="1">
        <f t="shared" si="44"/>
        <v>0</v>
      </c>
      <c r="U24" s="1">
        <f t="shared" si="45"/>
        <v>0</v>
      </c>
      <c r="V24" s="11">
        <f t="shared" si="46"/>
        <v>0</v>
      </c>
      <c r="W24" s="12"/>
      <c r="X24" s="13"/>
      <c r="Y24" s="1">
        <f t="shared" si="47"/>
        <v>0</v>
      </c>
      <c r="Z24" s="1">
        <f t="shared" si="48"/>
        <v>0</v>
      </c>
      <c r="AA24" s="11">
        <f t="shared" si="49"/>
        <v>0</v>
      </c>
      <c r="AB24" s="12"/>
      <c r="AC24" s="13"/>
    </row>
    <row r="25" spans="2:29" x14ac:dyDescent="0.45">
      <c r="B25" s="7">
        <v>8</v>
      </c>
      <c r="C25" s="1" t="s">
        <v>25</v>
      </c>
      <c r="D25" s="7"/>
      <c r="E25" s="1" t="s">
        <v>20</v>
      </c>
      <c r="F25" s="1"/>
      <c r="G25" s="1"/>
      <c r="H25" s="1"/>
      <c r="I25" s="4"/>
      <c r="J25" s="1"/>
      <c r="K25" s="1">
        <f t="shared" si="40"/>
        <v>0</v>
      </c>
      <c r="L25" s="11">
        <f t="shared" si="41"/>
        <v>0</v>
      </c>
      <c r="M25" s="12"/>
      <c r="N25" s="13"/>
      <c r="O25" s="1"/>
      <c r="P25" s="1">
        <f t="shared" si="42"/>
        <v>0</v>
      </c>
      <c r="Q25" s="11">
        <f t="shared" si="43"/>
        <v>0</v>
      </c>
      <c r="R25" s="12"/>
      <c r="S25" s="13"/>
      <c r="T25" s="1">
        <f t="shared" si="44"/>
        <v>0</v>
      </c>
      <c r="U25" s="1">
        <f t="shared" si="45"/>
        <v>0</v>
      </c>
      <c r="V25" s="11">
        <f t="shared" si="46"/>
        <v>0</v>
      </c>
      <c r="W25" s="12"/>
      <c r="X25" s="13"/>
      <c r="Y25" s="1">
        <f t="shared" si="47"/>
        <v>0</v>
      </c>
      <c r="Z25" s="1">
        <f t="shared" si="48"/>
        <v>0</v>
      </c>
      <c r="AA25" s="11">
        <f t="shared" si="49"/>
        <v>0</v>
      </c>
      <c r="AB25" s="12"/>
      <c r="AC25" s="13"/>
    </row>
    <row r="26" spans="2:29" x14ac:dyDescent="0.45">
      <c r="B26" s="7">
        <v>9</v>
      </c>
      <c r="C26" s="1" t="s">
        <v>25</v>
      </c>
      <c r="D26" s="7"/>
      <c r="E26" s="1" t="s">
        <v>19</v>
      </c>
      <c r="F26" s="1"/>
      <c r="G26" s="1"/>
      <c r="H26" s="1"/>
      <c r="I26" s="4"/>
      <c r="J26" s="1"/>
      <c r="K26" s="1">
        <f t="shared" si="40"/>
        <v>0</v>
      </c>
      <c r="L26" s="11">
        <f t="shared" si="41"/>
        <v>0</v>
      </c>
      <c r="M26" s="12"/>
      <c r="N26" s="13"/>
      <c r="O26" s="1"/>
      <c r="P26" s="1">
        <f t="shared" si="42"/>
        <v>0</v>
      </c>
      <c r="Q26" s="11">
        <f t="shared" si="43"/>
        <v>0</v>
      </c>
      <c r="R26" s="12"/>
      <c r="S26" s="13"/>
      <c r="T26" s="1">
        <f t="shared" si="44"/>
        <v>0</v>
      </c>
      <c r="U26" s="1">
        <f t="shared" si="45"/>
        <v>0</v>
      </c>
      <c r="V26" s="11">
        <f t="shared" si="46"/>
        <v>0</v>
      </c>
      <c r="W26" s="12"/>
      <c r="X26" s="13"/>
      <c r="Y26" s="1">
        <f t="shared" si="47"/>
        <v>0</v>
      </c>
      <c r="Z26" s="1">
        <f t="shared" si="48"/>
        <v>0</v>
      </c>
      <c r="AA26" s="11">
        <f t="shared" si="49"/>
        <v>0</v>
      </c>
      <c r="AB26" s="12"/>
      <c r="AC26" s="13"/>
    </row>
    <row r="27" spans="2:29" x14ac:dyDescent="0.45">
      <c r="B27" s="7">
        <v>10</v>
      </c>
      <c r="C27" s="1" t="s">
        <v>25</v>
      </c>
      <c r="D27" s="7"/>
      <c r="E27" s="1" t="s">
        <v>19</v>
      </c>
      <c r="F27" s="1"/>
      <c r="G27" s="1"/>
      <c r="H27" s="1"/>
      <c r="I27" s="4"/>
      <c r="J27" s="1"/>
      <c r="K27" s="1">
        <f t="shared" si="40"/>
        <v>0</v>
      </c>
      <c r="L27" s="11">
        <f t="shared" si="41"/>
        <v>0</v>
      </c>
      <c r="M27" s="12"/>
      <c r="N27" s="13"/>
      <c r="O27" s="1"/>
      <c r="P27" s="1">
        <f t="shared" si="42"/>
        <v>0</v>
      </c>
      <c r="Q27" s="11">
        <f t="shared" si="43"/>
        <v>0</v>
      </c>
      <c r="R27" s="12"/>
      <c r="S27" s="13"/>
      <c r="T27" s="1">
        <f t="shared" si="44"/>
        <v>0</v>
      </c>
      <c r="U27" s="1">
        <f t="shared" si="45"/>
        <v>0</v>
      </c>
      <c r="V27" s="11">
        <f t="shared" si="46"/>
        <v>0</v>
      </c>
      <c r="W27" s="12"/>
      <c r="X27" s="13"/>
      <c r="Y27" s="1">
        <f t="shared" si="47"/>
        <v>0</v>
      </c>
      <c r="Z27" s="1">
        <f t="shared" si="48"/>
        <v>0</v>
      </c>
      <c r="AA27" s="11">
        <f t="shared" si="49"/>
        <v>0</v>
      </c>
      <c r="AB27" s="12"/>
      <c r="AC27" s="13"/>
    </row>
    <row r="28" spans="2:29" x14ac:dyDescent="0.45">
      <c r="B28" s="7">
        <v>11</v>
      </c>
      <c r="C28" s="1" t="s">
        <v>22</v>
      </c>
      <c r="D28" s="7"/>
      <c r="E28" s="1" t="s">
        <v>21</v>
      </c>
      <c r="F28" s="1"/>
      <c r="G28" s="1"/>
      <c r="H28" s="1"/>
      <c r="I28" s="4"/>
      <c r="J28" s="1"/>
      <c r="K28" s="1">
        <f t="shared" si="40"/>
        <v>0</v>
      </c>
      <c r="L28" s="11">
        <f t="shared" si="41"/>
        <v>0</v>
      </c>
      <c r="M28" s="12"/>
      <c r="N28" s="13"/>
      <c r="O28" s="1"/>
      <c r="P28" s="1">
        <f t="shared" si="42"/>
        <v>0</v>
      </c>
      <c r="Q28" s="11">
        <f t="shared" si="43"/>
        <v>0</v>
      </c>
      <c r="R28" s="12"/>
      <c r="S28" s="13"/>
      <c r="T28" s="1">
        <f t="shared" si="44"/>
        <v>0</v>
      </c>
      <c r="U28" s="1">
        <f t="shared" si="45"/>
        <v>0</v>
      </c>
      <c r="V28" s="11">
        <f t="shared" si="46"/>
        <v>0</v>
      </c>
      <c r="W28" s="12"/>
      <c r="X28" s="13"/>
      <c r="Y28" s="1">
        <f t="shared" si="47"/>
        <v>0</v>
      </c>
      <c r="Z28" s="1">
        <f t="shared" si="48"/>
        <v>0</v>
      </c>
      <c r="AA28" s="11">
        <f t="shared" si="49"/>
        <v>0</v>
      </c>
      <c r="AB28" s="12"/>
      <c r="AC28" s="13"/>
    </row>
    <row r="29" spans="2:29" x14ac:dyDescent="0.45">
      <c r="B29" s="7">
        <v>12</v>
      </c>
      <c r="C29" s="1" t="s">
        <v>22</v>
      </c>
      <c r="D29" s="7"/>
      <c r="E29" s="1" t="s">
        <v>22</v>
      </c>
      <c r="F29" s="1"/>
      <c r="G29" s="1"/>
      <c r="H29" s="1"/>
      <c r="I29" s="4"/>
      <c r="J29" s="1"/>
      <c r="K29" s="1">
        <f t="shared" si="40"/>
        <v>0</v>
      </c>
      <c r="L29" s="11">
        <f t="shared" si="41"/>
        <v>0</v>
      </c>
      <c r="M29" s="12"/>
      <c r="N29" s="13"/>
      <c r="O29" s="1"/>
      <c r="P29" s="1">
        <f t="shared" si="42"/>
        <v>0</v>
      </c>
      <c r="Q29" s="11">
        <f t="shared" si="43"/>
        <v>0</v>
      </c>
      <c r="R29" s="12"/>
      <c r="S29" s="13"/>
      <c r="T29" s="1">
        <f t="shared" si="44"/>
        <v>0</v>
      </c>
      <c r="U29" s="1">
        <f t="shared" si="45"/>
        <v>0</v>
      </c>
      <c r="V29" s="11">
        <f t="shared" si="46"/>
        <v>0</v>
      </c>
      <c r="W29" s="12"/>
      <c r="X29" s="13"/>
      <c r="Y29" s="1">
        <f t="shared" si="47"/>
        <v>0</v>
      </c>
      <c r="Z29" s="1">
        <f t="shared" si="48"/>
        <v>0</v>
      </c>
      <c r="AA29" s="11">
        <f t="shared" si="49"/>
        <v>0</v>
      </c>
      <c r="AB29" s="12"/>
      <c r="AC29" s="13"/>
    </row>
    <row r="30" spans="2:29" x14ac:dyDescent="0.45">
      <c r="B30" s="7">
        <v>13</v>
      </c>
      <c r="C30" s="1" t="s">
        <v>24</v>
      </c>
      <c r="D30" s="7"/>
      <c r="E30" s="1" t="s">
        <v>23</v>
      </c>
      <c r="F30" s="1"/>
      <c r="G30" s="1"/>
      <c r="H30" s="1"/>
      <c r="I30" s="4"/>
      <c r="J30" s="1"/>
      <c r="K30" s="1">
        <f t="shared" si="40"/>
        <v>0</v>
      </c>
      <c r="L30" s="11">
        <f t="shared" si="41"/>
        <v>0</v>
      </c>
      <c r="M30" s="12"/>
      <c r="N30" s="13"/>
      <c r="O30" s="1"/>
      <c r="P30" s="1">
        <f t="shared" si="42"/>
        <v>0</v>
      </c>
      <c r="Q30" s="11">
        <f t="shared" si="43"/>
        <v>0</v>
      </c>
      <c r="R30" s="12"/>
      <c r="S30" s="13"/>
      <c r="T30" s="1">
        <f t="shared" si="44"/>
        <v>0</v>
      </c>
      <c r="U30" s="1">
        <f t="shared" si="45"/>
        <v>0</v>
      </c>
      <c r="V30" s="11">
        <f t="shared" si="46"/>
        <v>0</v>
      </c>
      <c r="W30" s="12"/>
      <c r="X30" s="13"/>
      <c r="Y30" s="1">
        <f t="shared" si="47"/>
        <v>0</v>
      </c>
      <c r="Z30" s="1">
        <f t="shared" si="48"/>
        <v>0</v>
      </c>
      <c r="AA30" s="11">
        <f t="shared" si="49"/>
        <v>0</v>
      </c>
      <c r="AB30" s="12"/>
      <c r="AC30" s="13"/>
    </row>
    <row r="31" spans="2:29" x14ac:dyDescent="0.45">
      <c r="B31" s="7">
        <v>14</v>
      </c>
      <c r="C31" s="1" t="s">
        <v>24</v>
      </c>
      <c r="D31" s="7"/>
      <c r="E31" s="1" t="s">
        <v>24</v>
      </c>
      <c r="F31" s="1"/>
      <c r="G31" s="1"/>
      <c r="H31" s="1"/>
      <c r="I31" s="4"/>
      <c r="J31" s="1"/>
      <c r="K31" s="1">
        <f t="shared" si="40"/>
        <v>0</v>
      </c>
      <c r="L31" s="11">
        <f t="shared" si="41"/>
        <v>0</v>
      </c>
      <c r="M31" s="12"/>
      <c r="N31" s="13"/>
      <c r="O31" s="1"/>
      <c r="P31" s="1">
        <f t="shared" si="42"/>
        <v>0</v>
      </c>
      <c r="Q31" s="11">
        <f t="shared" si="43"/>
        <v>0</v>
      </c>
      <c r="R31" s="12"/>
      <c r="S31" s="13"/>
      <c r="T31" s="1">
        <f t="shared" si="44"/>
        <v>0</v>
      </c>
      <c r="U31" s="1">
        <f t="shared" si="45"/>
        <v>0</v>
      </c>
      <c r="V31" s="11">
        <f t="shared" si="46"/>
        <v>0</v>
      </c>
      <c r="W31" s="12"/>
      <c r="X31" s="13"/>
      <c r="Y31" s="1">
        <f t="shared" si="47"/>
        <v>0</v>
      </c>
      <c r="Z31" s="1">
        <f t="shared" si="48"/>
        <v>0</v>
      </c>
      <c r="AA31" s="11">
        <f t="shared" si="49"/>
        <v>0</v>
      </c>
      <c r="AB31" s="12"/>
      <c r="AC31" s="13"/>
    </row>
    <row r="32" spans="2:29" x14ac:dyDescent="0.45">
      <c r="B32" s="1"/>
      <c r="C32" s="1"/>
      <c r="D32" s="7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2:29" x14ac:dyDescent="0.45">
      <c r="B33" s="1"/>
      <c r="C33" s="1"/>
      <c r="D33" s="7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2:29" x14ac:dyDescent="0.45">
      <c r="B34" s="1"/>
      <c r="C34" s="1"/>
      <c r="D34" s="7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2:29" x14ac:dyDescent="0.45">
      <c r="B35" s="1"/>
      <c r="C35" s="1"/>
      <c r="D35" s="7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2:29" x14ac:dyDescent="0.45">
      <c r="B36" s="1"/>
      <c r="C36" s="1"/>
      <c r="D36" s="7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2:29" x14ac:dyDescent="0.45">
      <c r="B37" s="1"/>
      <c r="C37" s="1"/>
      <c r="D37" s="7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2:29" x14ac:dyDescent="0.45">
      <c r="B38" s="1"/>
      <c r="C38" s="1"/>
      <c r="D38" s="7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2:29" x14ac:dyDescent="0.45">
      <c r="B39" s="1"/>
      <c r="C39" s="1"/>
      <c r="D39" s="7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4" spans="2:29" x14ac:dyDescent="0.45">
      <c r="F44">
        <v>126</v>
      </c>
      <c r="I44">
        <v>140</v>
      </c>
      <c r="J44">
        <f>126/0.5</f>
        <v>252</v>
      </c>
    </row>
    <row r="45" spans="2:29" x14ac:dyDescent="0.45">
      <c r="F45">
        <v>160</v>
      </c>
      <c r="I45">
        <v>172</v>
      </c>
      <c r="J45">
        <f>J44/F45</f>
        <v>1.575</v>
      </c>
    </row>
    <row r="46" spans="2:29" x14ac:dyDescent="0.45">
      <c r="F46" s="8">
        <f>F44/F45</f>
        <v>0.78749999999999998</v>
      </c>
      <c r="G46" s="8"/>
      <c r="H46" s="8"/>
      <c r="I46" s="8">
        <f>I44/I45</f>
        <v>0.81395348837209303</v>
      </c>
    </row>
  </sheetData>
  <autoFilter ref="B3:AC31" xr:uid="{00000000-0001-0000-0000-000000000000}"/>
  <mergeCells count="4">
    <mergeCell ref="Y2:AC2"/>
    <mergeCell ref="T2:X2"/>
    <mergeCell ref="O2:S2"/>
    <mergeCell ref="J2:N2"/>
  </mergeCells>
  <phoneticPr fontId="1"/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44D82-05F7-4697-B9A1-8515AB99EE00}">
  <dimension ref="C4:M10"/>
  <sheetViews>
    <sheetView zoomScale="70" zoomScaleNormal="70" workbookViewId="0">
      <selection activeCell="K10" sqref="K10"/>
    </sheetView>
  </sheetViews>
  <sheetFormatPr defaultRowHeight="18" x14ac:dyDescent="0.45"/>
  <cols>
    <col min="3" max="3" width="25.3984375" bestFit="1" customWidth="1"/>
    <col min="4" max="4" width="12.09765625" customWidth="1"/>
    <col min="5" max="13" width="20.09765625" customWidth="1"/>
  </cols>
  <sheetData>
    <row r="4" spans="3:13" ht="46.2" customHeight="1" x14ac:dyDescent="0.45">
      <c r="C4" s="20" t="s">
        <v>0</v>
      </c>
      <c r="D4" s="20" t="s">
        <v>58</v>
      </c>
      <c r="E4" s="21">
        <v>44655</v>
      </c>
      <c r="F4" s="21">
        <f t="shared" ref="F4:M4" si="0">E4+7</f>
        <v>44662</v>
      </c>
      <c r="G4" s="21">
        <f t="shared" si="0"/>
        <v>44669</v>
      </c>
      <c r="H4" s="21">
        <f t="shared" si="0"/>
        <v>44676</v>
      </c>
      <c r="I4" s="21">
        <f t="shared" si="0"/>
        <v>44683</v>
      </c>
      <c r="J4" s="21">
        <f t="shared" si="0"/>
        <v>44690</v>
      </c>
      <c r="K4" s="21">
        <f t="shared" si="0"/>
        <v>44697</v>
      </c>
      <c r="L4" s="21">
        <f t="shared" si="0"/>
        <v>44704</v>
      </c>
      <c r="M4" s="21">
        <f t="shared" si="0"/>
        <v>44711</v>
      </c>
    </row>
    <row r="5" spans="3:13" ht="64.8" customHeight="1" x14ac:dyDescent="0.45">
      <c r="C5" s="22" t="s">
        <v>62</v>
      </c>
      <c r="D5" s="19" t="s">
        <v>63</v>
      </c>
      <c r="E5" s="18">
        <v>3</v>
      </c>
      <c r="F5" s="19"/>
      <c r="G5" s="19"/>
      <c r="H5" s="19"/>
      <c r="I5" s="19"/>
      <c r="J5" s="19"/>
      <c r="K5" s="19"/>
      <c r="L5" s="19"/>
      <c r="M5" s="19"/>
    </row>
    <row r="6" spans="3:13" ht="64.8" customHeight="1" x14ac:dyDescent="0.45">
      <c r="C6" s="22" t="s">
        <v>56</v>
      </c>
      <c r="D6" s="19"/>
      <c r="E6" s="19"/>
      <c r="F6" s="19"/>
      <c r="G6" s="19"/>
      <c r="H6" s="19"/>
      <c r="I6" s="19"/>
      <c r="J6" s="19"/>
      <c r="K6" s="19"/>
      <c r="L6" s="19"/>
      <c r="M6" s="19"/>
    </row>
    <row r="7" spans="3:13" ht="64.8" customHeight="1" x14ac:dyDescent="0.45">
      <c r="C7" s="22" t="s">
        <v>17</v>
      </c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3:13" ht="64.8" customHeight="1" x14ac:dyDescent="0.45">
      <c r="C8" s="22" t="s">
        <v>60</v>
      </c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3:13" ht="64.8" customHeight="1" x14ac:dyDescent="0.45">
      <c r="C9" s="22" t="s">
        <v>57</v>
      </c>
      <c r="D9" s="19"/>
      <c r="E9" s="19"/>
      <c r="F9" s="19"/>
      <c r="G9" s="19"/>
      <c r="H9" s="19"/>
      <c r="I9" s="19"/>
      <c r="J9" s="19"/>
      <c r="K9" s="19"/>
      <c r="L9" s="19"/>
      <c r="M9" s="19"/>
    </row>
    <row r="10" spans="3:13" ht="64.8" customHeight="1" x14ac:dyDescent="0.45">
      <c r="C10" s="22" t="s">
        <v>59</v>
      </c>
      <c r="D10" s="19"/>
      <c r="E10" s="19"/>
      <c r="F10" s="19"/>
      <c r="G10" s="19"/>
      <c r="H10" s="19"/>
      <c r="I10" s="19"/>
      <c r="J10" s="19"/>
      <c r="K10" s="19"/>
      <c r="L10" s="19"/>
      <c r="M10" s="23" t="s">
        <v>61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C6931-7B2F-4646-BEC2-F736A4751486}">
  <dimension ref="B2:K16"/>
  <sheetViews>
    <sheetView zoomScaleNormal="100" workbookViewId="0">
      <selection activeCell="E24" sqref="E24"/>
    </sheetView>
  </sheetViews>
  <sheetFormatPr defaultRowHeight="18" x14ac:dyDescent="0.45"/>
  <cols>
    <col min="4" max="4" width="11.796875" customWidth="1"/>
    <col min="5" max="5" width="13.09765625" customWidth="1"/>
  </cols>
  <sheetData>
    <row r="2" spans="2:11" x14ac:dyDescent="0.45">
      <c r="B2" t="s">
        <v>35</v>
      </c>
      <c r="E2" s="9" t="s">
        <v>36</v>
      </c>
    </row>
    <row r="4" spans="2:11" x14ac:dyDescent="0.45">
      <c r="B4" t="s">
        <v>14</v>
      </c>
      <c r="C4" t="s">
        <v>15</v>
      </c>
      <c r="J4" t="s">
        <v>29</v>
      </c>
      <c r="K4" t="s">
        <v>37</v>
      </c>
    </row>
    <row r="5" spans="2:11" x14ac:dyDescent="0.45">
      <c r="J5">
        <v>160</v>
      </c>
      <c r="K5">
        <v>160</v>
      </c>
    </row>
    <row r="6" spans="2:11" x14ac:dyDescent="0.45">
      <c r="F6" t="s">
        <v>29</v>
      </c>
    </row>
    <row r="7" spans="2:11" x14ac:dyDescent="0.45">
      <c r="C7" t="s">
        <v>34</v>
      </c>
      <c r="D7" t="s">
        <v>27</v>
      </c>
      <c r="E7" t="s">
        <v>28</v>
      </c>
      <c r="F7">
        <v>10</v>
      </c>
    </row>
    <row r="8" spans="2:11" x14ac:dyDescent="0.45">
      <c r="E8" t="s">
        <v>38</v>
      </c>
      <c r="F8" s="10">
        <v>0.5</v>
      </c>
    </row>
    <row r="9" spans="2:11" x14ac:dyDescent="0.45">
      <c r="C9" t="s">
        <v>7</v>
      </c>
      <c r="D9" t="s">
        <v>30</v>
      </c>
      <c r="E9" t="s">
        <v>31</v>
      </c>
      <c r="F9">
        <v>8</v>
      </c>
    </row>
    <row r="10" spans="2:11" x14ac:dyDescent="0.45">
      <c r="C10" t="s">
        <v>6</v>
      </c>
      <c r="E10" t="s">
        <v>40</v>
      </c>
      <c r="F10" s="8">
        <f>F7*F8</f>
        <v>5</v>
      </c>
    </row>
    <row r="11" spans="2:11" x14ac:dyDescent="0.45">
      <c r="C11" t="s">
        <v>33</v>
      </c>
      <c r="D11" t="s">
        <v>32</v>
      </c>
      <c r="E11" t="s">
        <v>44</v>
      </c>
      <c r="F11" s="8">
        <f>F10/F9</f>
        <v>0.625</v>
      </c>
    </row>
    <row r="12" spans="2:11" x14ac:dyDescent="0.45">
      <c r="E12" t="s">
        <v>39</v>
      </c>
      <c r="F12" s="8">
        <f>F7-F10</f>
        <v>5</v>
      </c>
    </row>
    <row r="13" spans="2:11" x14ac:dyDescent="0.45">
      <c r="C13" t="s">
        <v>45</v>
      </c>
      <c r="F13" s="8">
        <f>F12/F11</f>
        <v>8</v>
      </c>
    </row>
    <row r="15" spans="2:11" x14ac:dyDescent="0.45">
      <c r="G15" t="s">
        <v>41</v>
      </c>
      <c r="H15">
        <v>0.8</v>
      </c>
      <c r="I15">
        <v>1.2</v>
      </c>
      <c r="J15" t="s">
        <v>43</v>
      </c>
    </row>
    <row r="16" spans="2:11" x14ac:dyDescent="0.45">
      <c r="G16" t="s">
        <v>42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9DBF-9FB7-4B22-B831-98E0B32EAC94}">
  <dimension ref="C3:D4"/>
  <sheetViews>
    <sheetView workbookViewId="0">
      <selection activeCell="E23" sqref="E23"/>
    </sheetView>
  </sheetViews>
  <sheetFormatPr defaultRowHeight="18" x14ac:dyDescent="0.45"/>
  <sheetData>
    <row r="3" spans="3:4" x14ac:dyDescent="0.45">
      <c r="D3" t="s">
        <v>33</v>
      </c>
    </row>
    <row r="4" spans="3:4" x14ac:dyDescent="0.45">
      <c r="C4" t="s">
        <v>26</v>
      </c>
      <c r="D4">
        <v>0.5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小日程</vt:lpstr>
      <vt:lpstr>中日程</vt:lpstr>
      <vt:lpstr>EVM説明</vt:lpstr>
      <vt:lpstr>集計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李　欣翰</cp:lastModifiedBy>
  <dcterms:created xsi:type="dcterms:W3CDTF">2015-06-05T18:19:34Z</dcterms:created>
  <dcterms:modified xsi:type="dcterms:W3CDTF">2022-04-28T03:52:55Z</dcterms:modified>
</cp:coreProperties>
</file>