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gmented/Desktop/"/>
    </mc:Choice>
  </mc:AlternateContent>
  <xr:revisionPtr revIDLastSave="0" documentId="13_ncr:1_{D40782C0-244C-F340-A20E-392DE2283075}" xr6:coauthVersionLast="47" xr6:coauthVersionMax="47" xr10:uidLastSave="{00000000-0000-0000-0000-000000000000}"/>
  <bookViews>
    <workbookView xWindow="42260" yWindow="500" windowWidth="34100" windowHeight="21100" xr2:uid="{49330210-6C3F-5841-AA02-01DE463F95C2}"/>
  </bookViews>
  <sheets>
    <sheet name="Character Estimates" sheetId="3" r:id="rId1"/>
    <sheet name="Characters" sheetId="5" r:id="rId2"/>
    <sheet name="Data Sheet" sheetId="6" r:id="rId3"/>
    <sheet name="Li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3" l="1"/>
  <c r="E23" i="3"/>
  <c r="I7" i="5"/>
  <c r="I8" i="5"/>
  <c r="I9" i="5"/>
  <c r="I10" i="5"/>
  <c r="I11" i="5"/>
  <c r="I13" i="5"/>
  <c r="I14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6" i="5"/>
  <c r="I5" i="5"/>
  <c r="J5" i="5"/>
  <c r="J18" i="5" l="1"/>
  <c r="K18" i="5" s="1"/>
  <c r="L18" i="5" s="1"/>
  <c r="M18" i="5" s="1"/>
  <c r="J19" i="5"/>
  <c r="K19" i="5" s="1"/>
  <c r="L19" i="5" s="1"/>
  <c r="M19" i="5" s="1"/>
  <c r="J20" i="5"/>
  <c r="K20" i="5" s="1"/>
  <c r="L20" i="5" s="1"/>
  <c r="M20" i="5" s="1"/>
  <c r="J21" i="5"/>
  <c r="K21" i="5" s="1"/>
  <c r="L21" i="5" s="1"/>
  <c r="M21" i="5" s="1"/>
  <c r="J22" i="5"/>
  <c r="K22" i="5" s="1"/>
  <c r="L22" i="5" s="1"/>
  <c r="M22" i="5" s="1"/>
  <c r="J23" i="5"/>
  <c r="K23" i="5" s="1"/>
  <c r="L23" i="5" s="1"/>
  <c r="M23" i="5" s="1"/>
  <c r="J24" i="5"/>
  <c r="K24" i="5" s="1"/>
  <c r="L24" i="5" s="1"/>
  <c r="M24" i="5" s="1"/>
  <c r="J25" i="5"/>
  <c r="K25" i="5" s="1"/>
  <c r="L25" i="5" s="1"/>
  <c r="M25" i="5" s="1"/>
  <c r="J26" i="5"/>
  <c r="K26" i="5" s="1"/>
  <c r="L26" i="5" s="1"/>
  <c r="M26" i="5" s="1"/>
  <c r="J27" i="5"/>
  <c r="K27" i="5" s="1"/>
  <c r="L27" i="5" s="1"/>
  <c r="M27" i="5" s="1"/>
  <c r="J28" i="5"/>
  <c r="K28" i="5" s="1"/>
  <c r="L28" i="5" s="1"/>
  <c r="M28" i="5" s="1"/>
  <c r="J29" i="5"/>
  <c r="K29" i="5" s="1"/>
  <c r="L29" i="5" s="1"/>
  <c r="M29" i="5" s="1"/>
  <c r="J30" i="5"/>
  <c r="K30" i="5" s="1"/>
  <c r="L30" i="5" s="1"/>
  <c r="M30" i="5" s="1"/>
  <c r="J31" i="5"/>
  <c r="K31" i="5" s="1"/>
  <c r="L31" i="5" s="1"/>
  <c r="M31" i="5" s="1"/>
  <c r="J32" i="5"/>
  <c r="K32" i="5" s="1"/>
  <c r="L32" i="5" s="1"/>
  <c r="M32" i="5" s="1"/>
  <c r="J33" i="5"/>
  <c r="K33" i="5" s="1"/>
  <c r="L33" i="5" s="1"/>
  <c r="M33" i="5" s="1"/>
  <c r="J34" i="5"/>
  <c r="K34" i="5" s="1"/>
  <c r="L34" i="5" s="1"/>
  <c r="M34" i="5" s="1"/>
  <c r="J35" i="5"/>
  <c r="K35" i="5" s="1"/>
  <c r="L35" i="5" s="1"/>
  <c r="M35" i="5" s="1"/>
  <c r="J36" i="5"/>
  <c r="K36" i="5" s="1"/>
  <c r="L36" i="5" s="1"/>
  <c r="M36" i="5" s="1"/>
  <c r="J6" i="5"/>
  <c r="K6" i="5" s="1"/>
  <c r="L6" i="5" s="1"/>
  <c r="M6" i="5" s="1"/>
  <c r="J7" i="5"/>
  <c r="K7" i="5" s="1"/>
  <c r="J8" i="5"/>
  <c r="K8" i="5" s="1"/>
  <c r="L8" i="5" s="1"/>
  <c r="M8" i="5" s="1"/>
  <c r="J9" i="5"/>
  <c r="K9" i="5" s="1"/>
  <c r="L9" i="5" s="1"/>
  <c r="M9" i="5" s="1"/>
  <c r="J10" i="5"/>
  <c r="K10" i="5" s="1"/>
  <c r="L10" i="5" s="1"/>
  <c r="M10" i="5" s="1"/>
  <c r="J11" i="5"/>
  <c r="K11" i="5" s="1"/>
  <c r="L11" i="5" s="1"/>
  <c r="M11" i="5" s="1"/>
  <c r="J13" i="5"/>
  <c r="K13" i="5" s="1"/>
  <c r="L13" i="5" s="1"/>
  <c r="M13" i="5" s="1"/>
  <c r="J14" i="5"/>
  <c r="K14" i="5" s="1"/>
  <c r="L14" i="5" s="1"/>
  <c r="M14" i="5" s="1"/>
  <c r="J16" i="5"/>
  <c r="K16" i="5" s="1"/>
  <c r="J17" i="5"/>
  <c r="K17" i="5" s="1"/>
  <c r="L17" i="5" s="1"/>
  <c r="M17" i="5" s="1"/>
  <c r="K5" i="5"/>
  <c r="L5" i="5" s="1"/>
  <c r="M5" i="5" s="1"/>
  <c r="K38" i="3"/>
  <c r="K45" i="3" s="1"/>
  <c r="E38" i="3"/>
  <c r="E45" i="3" s="1"/>
  <c r="K15" i="3"/>
  <c r="K22" i="3" s="1"/>
  <c r="E15" i="3"/>
  <c r="E22" i="3"/>
  <c r="K46" i="3" l="1"/>
  <c r="J12" i="5" s="1"/>
  <c r="K12" i="5" s="1"/>
  <c r="L12" i="5" s="1"/>
  <c r="M12" i="5" s="1"/>
  <c r="I12" i="5"/>
  <c r="L16" i="5"/>
  <c r="M16" i="5" s="1"/>
  <c r="L7" i="5"/>
  <c r="M7" i="5" s="1"/>
  <c r="I15" i="5"/>
  <c r="E46" i="3"/>
  <c r="J15" i="5" s="1"/>
  <c r="K15" i="5" s="1"/>
  <c r="L15" i="5" s="1"/>
  <c r="M15" i="5" s="1"/>
</calcChain>
</file>

<file path=xl/sharedStrings.xml><?xml version="1.0" encoding="utf-8"?>
<sst xmlns="http://schemas.openxmlformats.org/spreadsheetml/2006/main" count="199" uniqueCount="83">
  <si>
    <t>Size</t>
  </si>
  <si>
    <t xml:space="preserve">Complexity </t>
  </si>
  <si>
    <t>Design</t>
  </si>
  <si>
    <t>Rigging</t>
  </si>
  <si>
    <t>Effort</t>
  </si>
  <si>
    <t>Category</t>
  </si>
  <si>
    <t>Concerncs</t>
  </si>
  <si>
    <t>Ai Art</t>
  </si>
  <si>
    <t>Concept Art</t>
  </si>
  <si>
    <t>3D Mockup</t>
  </si>
  <si>
    <r>
      <t xml:space="preserve">If final model changes slightly, in proportions for instance, a large amount of animations have to be redone and checked again. 
</t>
    </r>
    <r>
      <rPr>
        <b/>
        <sz val="11"/>
        <color rgb="FFFF0000"/>
        <rFont val="Calibri (Body)"/>
      </rPr>
      <t xml:space="preserve">WARNING! </t>
    </r>
    <r>
      <rPr>
        <sz val="11"/>
        <color theme="1"/>
        <rFont val="Calibri (Body)"/>
      </rPr>
      <t xml:space="preserve">If the model changes more, for isntance an additional arm, a redo of the </t>
    </r>
    <r>
      <rPr>
        <b/>
        <sz val="11"/>
        <color theme="1"/>
        <rFont val="Calibri (Body)"/>
      </rPr>
      <t>rigging</t>
    </r>
    <r>
      <rPr>
        <sz val="11"/>
        <color theme="1"/>
        <rFont val="Calibri (Body)"/>
      </rPr>
      <t xml:space="preserve"> and </t>
    </r>
    <r>
      <rPr>
        <b/>
        <sz val="11"/>
        <color theme="1"/>
        <rFont val="Calibri (Body)"/>
      </rPr>
      <t>animations</t>
    </r>
    <r>
      <rPr>
        <sz val="11"/>
        <color theme="1"/>
        <rFont val="Calibri (Body)"/>
      </rPr>
      <t xml:space="preserve"> need happen.</t>
    </r>
  </si>
  <si>
    <t>Animation BP</t>
  </si>
  <si>
    <t>Finished Model</t>
  </si>
  <si>
    <t>Animation Changes</t>
  </si>
  <si>
    <t>Amount of time needed when model changes</t>
  </si>
  <si>
    <t>Prototype</t>
  </si>
  <si>
    <t>Behaviour</t>
  </si>
  <si>
    <t>VFX implementation</t>
  </si>
  <si>
    <t>Audio</t>
  </si>
  <si>
    <t>Polish (Tweaking / Balancing)</t>
  </si>
  <si>
    <r>
      <t xml:space="preserve">Total </t>
    </r>
    <r>
      <rPr>
        <b/>
        <i/>
        <sz val="11"/>
        <color rgb="FFC00000"/>
        <rFont val="Calibri (Body)"/>
      </rPr>
      <t>+ Safety Margin 30%</t>
    </r>
  </si>
  <si>
    <t>Total in Months</t>
  </si>
  <si>
    <t>17.5</t>
  </si>
  <si>
    <t>Medium</t>
  </si>
  <si>
    <t>Factions</t>
  </si>
  <si>
    <t>Faction 2</t>
  </si>
  <si>
    <t>Faction 3</t>
  </si>
  <si>
    <t>Faction 4</t>
  </si>
  <si>
    <t>Boolean</t>
  </si>
  <si>
    <t>Yes</t>
  </si>
  <si>
    <t>No</t>
  </si>
  <si>
    <t>Name</t>
  </si>
  <si>
    <t>Characters</t>
  </si>
  <si>
    <t>Small</t>
  </si>
  <si>
    <t>Big</t>
  </si>
  <si>
    <t>Huge</t>
  </si>
  <si>
    <t>This can be anything from VFX, Animation to Programming</t>
  </si>
  <si>
    <t>Estimation in
Months</t>
  </si>
  <si>
    <t>Unique
Animation</t>
  </si>
  <si>
    <t>Group / Race 
/ Faction</t>
  </si>
  <si>
    <t>Times for Complex Characters</t>
  </si>
  <si>
    <t>Time in Months</t>
  </si>
  <si>
    <t>Times per Unique Animations</t>
  </si>
  <si>
    <t>Archetype</t>
  </si>
  <si>
    <t>Humanoid</t>
  </si>
  <si>
    <t>Animals</t>
  </si>
  <si>
    <t>Mythical Creatures</t>
  </si>
  <si>
    <t>Supernatural Beings</t>
  </si>
  <si>
    <t>Extraterrestrial</t>
  </si>
  <si>
    <t>Robots / AI</t>
  </si>
  <si>
    <t>Supernatural Entities</t>
  </si>
  <si>
    <t>Fantasy Creatures</t>
  </si>
  <si>
    <r>
      <t xml:space="preserve">Small Character
</t>
    </r>
    <r>
      <rPr>
        <i/>
        <sz val="12"/>
        <color theme="0"/>
        <rFont val="Calibri (Body)"/>
      </rPr>
      <t>Base Estimations</t>
    </r>
  </si>
  <si>
    <r>
      <t xml:space="preserve">Medium Character
</t>
    </r>
    <r>
      <rPr>
        <i/>
        <sz val="12"/>
        <color theme="0"/>
        <rFont val="Calibri (Body)"/>
      </rPr>
      <t>Base Estimations</t>
    </r>
  </si>
  <si>
    <r>
      <t xml:space="preserve">Huge Character
</t>
    </r>
    <r>
      <rPr>
        <i/>
        <sz val="12"/>
        <color theme="0"/>
        <rFont val="Calibri (Body)"/>
      </rPr>
      <t>Base Estimations</t>
    </r>
  </si>
  <si>
    <r>
      <t xml:space="preserve">Big Character
</t>
    </r>
    <r>
      <rPr>
        <i/>
        <sz val="12"/>
        <color theme="0"/>
        <rFont val="Calibri (Body)"/>
      </rPr>
      <t>Base Estimations</t>
    </r>
  </si>
  <si>
    <r>
      <t xml:space="preserve">Time Estimate 
</t>
    </r>
    <r>
      <rPr>
        <i/>
        <sz val="9"/>
        <color theme="2" tint="-0.89999084444715716"/>
        <rFont val="Calibri (Body)"/>
      </rPr>
      <t>(in days)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</si>
  <si>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To get the best results its best to take a couple of days to generate correct Art</t>
    </r>
  </si>
  <si>
    <t>AI-generated art can enhance the precision of concept art</t>
  </si>
  <si>
    <r>
      <rPr>
        <i/>
        <sz val="11"/>
        <color theme="1"/>
        <rFont val="Calibri (Body)"/>
      </rPr>
      <t>Animations</t>
    </r>
    <r>
      <rPr>
        <i/>
        <sz val="12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 (Body)"/>
      </rPr>
      <t xml:space="preserve">  &gt; </t>
    </r>
    <r>
      <rPr>
        <b/>
        <i/>
        <sz val="9"/>
        <color theme="1"/>
        <rFont val="Calibri (Body)"/>
      </rPr>
      <t>Dead</t>
    </r>
    <r>
      <rPr>
        <i/>
        <sz val="9"/>
        <color theme="1"/>
        <rFont val="Calibri (Body)"/>
      </rPr>
      <t xml:space="preserve"> Animations
  &gt; </t>
    </r>
    <r>
      <rPr>
        <b/>
        <i/>
        <sz val="9"/>
        <color theme="1"/>
        <rFont val="Calibri (Body)"/>
      </rPr>
      <t>Ability</t>
    </r>
    <r>
      <rPr>
        <i/>
        <sz val="9"/>
        <color theme="1"/>
        <rFont val="Calibri (Body)"/>
      </rPr>
      <t xml:space="preserve"> Animations
  &gt; </t>
    </r>
    <r>
      <rPr>
        <b/>
        <i/>
        <sz val="9"/>
        <color theme="1"/>
        <rFont val="Calibri (Body)"/>
      </rPr>
      <t>Hit</t>
    </r>
    <r>
      <rPr>
        <i/>
        <sz val="9"/>
        <color theme="1"/>
        <rFont val="Calibri (Body)"/>
      </rPr>
      <t xml:space="preserve"> Animations
  &gt; Locomotion
  &gt; </t>
    </r>
    <r>
      <rPr>
        <b/>
        <i/>
        <sz val="9"/>
        <color theme="1"/>
        <rFont val="Calibri (Body)"/>
      </rPr>
      <t>Ability</t>
    </r>
    <r>
      <rPr>
        <i/>
        <sz val="9"/>
        <color theme="1"/>
        <rFont val="Calibri (Body)"/>
      </rPr>
      <t xml:space="preserve"> Animations
  &gt; </t>
    </r>
    <r>
      <rPr>
        <b/>
        <i/>
        <sz val="9"/>
        <color theme="1"/>
        <rFont val="Calibri (Body)"/>
      </rPr>
      <t>Misc</t>
    </r>
    <r>
      <rPr>
        <i/>
        <sz val="9"/>
        <color theme="1"/>
        <rFont val="Calibri (Body)"/>
      </rPr>
      <t xml:space="preserve"> Animations</t>
    </r>
  </si>
  <si>
    <t>Times for Non Humanoid</t>
  </si>
  <si>
    <t>Enemy 1</t>
  </si>
  <si>
    <t>Enemy 2</t>
  </si>
  <si>
    <t>Enemy 3</t>
  </si>
  <si>
    <t>Enemy 4</t>
  </si>
  <si>
    <t>Enemy 5</t>
  </si>
  <si>
    <t>Main Character</t>
  </si>
  <si>
    <t>Npc 2</t>
  </si>
  <si>
    <t>Npc 1</t>
  </si>
  <si>
    <t>Npc 3</t>
  </si>
  <si>
    <t>Npc 4</t>
  </si>
  <si>
    <t>Npc 5</t>
  </si>
  <si>
    <t>Faction 1</t>
  </si>
  <si>
    <t>Faction 5</t>
  </si>
  <si>
    <t>Faction 6</t>
  </si>
  <si>
    <t>-</t>
  </si>
  <si>
    <t>Base Time in Days</t>
  </si>
  <si>
    <t>Base Time in Months</t>
  </si>
  <si>
    <t>Complex?</t>
  </si>
  <si>
    <t>Estimation in Days</t>
  </si>
  <si>
    <t>Average days in a month</t>
  </si>
  <si>
    <t>Effort runs from 0 to 1 and means the amount of energy the team wants to put in the given Character.</t>
  </si>
  <si>
    <t>Are there additional animation that need to be created next to the base ones?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</si>
</sst>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2"/>
      <color theme="2" tint="-0.8999908444471571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 (Body)"/>
    </font>
    <font>
      <i/>
      <sz val="9"/>
      <color theme="1"/>
      <name val="Calibri (Body)"/>
    </font>
    <font>
      <b/>
      <i/>
      <sz val="9"/>
      <color theme="1"/>
      <name val="Calibri (Body)"/>
    </font>
    <font>
      <b/>
      <sz val="11"/>
      <color rgb="FFFF0000"/>
      <name val="Calibri (Body)"/>
    </font>
    <font>
      <sz val="11"/>
      <color theme="1"/>
      <name val="Calibri (Body)"/>
    </font>
    <font>
      <b/>
      <sz val="11"/>
      <color theme="1"/>
      <name val="Calibri (Body)"/>
    </font>
    <font>
      <b/>
      <i/>
      <sz val="14"/>
      <color theme="1"/>
      <name val="Calibri"/>
      <family val="2"/>
      <scheme val="minor"/>
    </font>
    <font>
      <b/>
      <i/>
      <sz val="11"/>
      <color rgb="FFC00000"/>
      <name val="Calibri (Body)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2"/>
      <color theme="0"/>
      <name val="Calibri (Body)"/>
    </font>
    <font>
      <b/>
      <sz val="12"/>
      <color theme="2" tint="-0.89999084444715716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  <font>
      <i/>
      <sz val="9"/>
      <color theme="2" tint="-0.89999084444715716"/>
      <name val="Calibri (Body)"/>
    </font>
    <font>
      <sz val="12"/>
      <color theme="2" tint="-0.89999084444715716"/>
      <name val="Calibri"/>
      <family val="2"/>
      <scheme val="minor"/>
    </font>
    <font>
      <sz val="8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theme="0" tint="-0.14996795556505021"/>
      </left>
      <right style="dashed">
        <color theme="0" tint="-0.1499679555650502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dashed">
        <color theme="0" tint="-0.14996795556505021"/>
      </left>
      <right style="dashed">
        <color theme="0" tint="-0.1499679555650502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theme="0" tint="-0.14996795556505021"/>
      </left>
      <right style="dashed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dashed">
        <color theme="0" tint="-0.14996795556505021"/>
      </left>
      <right style="dashed">
        <color theme="0" tint="-0.14996795556505021"/>
      </right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theme="1" tint="0.499984740745262"/>
      </bottom>
      <diagonal/>
    </border>
    <border>
      <left/>
      <right/>
      <top style="dashed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4" tint="-0.249977111117893"/>
      </right>
      <top style="thin">
        <color indexed="64"/>
      </top>
      <bottom style="medium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4" tint="-0.249977111117893"/>
      </right>
      <top style="thin">
        <color indexed="64"/>
      </top>
      <bottom style="medium">
        <color indexed="64"/>
      </bottom>
      <diagonal/>
    </border>
    <border>
      <left style="thin">
        <color theme="4" tint="-0.249977111117893"/>
      </left>
      <right/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thin">
        <color theme="1" tint="4.9989318521683403E-2"/>
      </left>
      <right style="medium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4" tint="-0.499984740745262"/>
      </left>
      <right style="medium">
        <color theme="1" tint="4.9989318521683403E-2"/>
      </right>
      <top style="thin">
        <color theme="1" tint="4.9989318521683403E-2"/>
      </top>
      <bottom/>
      <diagonal/>
    </border>
    <border>
      <left style="thin">
        <color theme="0" tint="-0.499984740745262"/>
      </left>
      <right style="medium">
        <color theme="1" tint="4.9989318521683403E-2"/>
      </right>
      <top style="thin">
        <color theme="0" tint="-0.499984740745262"/>
      </top>
      <bottom style="medium">
        <color theme="1" tint="4.9989318521683403E-2"/>
      </bottom>
      <diagonal/>
    </border>
    <border>
      <left style="thin">
        <color theme="0" tint="-0.499984740745262"/>
      </left>
      <right style="medium">
        <color theme="1" tint="4.9989318521683403E-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4.9989318521683403E-2"/>
      </right>
      <top style="medium">
        <color theme="1" tint="4.9989318521683403E-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 style="medium">
        <color theme="1" tint="4.9989318521683403E-2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5" fillId="3" borderId="8" xfId="0" applyFont="1" applyFill="1" applyBorder="1"/>
    <xf numFmtId="0" fontId="5" fillId="3" borderId="9" xfId="0" applyFont="1" applyFill="1" applyBorder="1" applyAlignment="1">
      <alignment horizontal="center" vertical="center"/>
    </xf>
    <xf numFmtId="0" fontId="6" fillId="3" borderId="8" xfId="0" applyFont="1" applyFill="1" applyBorder="1"/>
    <xf numFmtId="0" fontId="5" fillId="3" borderId="10" xfId="0" applyFont="1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5" fillId="3" borderId="12" xfId="0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2" xfId="0" applyFont="1" applyFill="1" applyBorder="1"/>
    <xf numFmtId="0" fontId="0" fillId="3" borderId="14" xfId="0" applyFill="1" applyBorder="1"/>
    <xf numFmtId="0" fontId="1" fillId="3" borderId="15" xfId="0" applyFont="1" applyFill="1" applyBorder="1"/>
    <xf numFmtId="0" fontId="6" fillId="3" borderId="15" xfId="0" applyFont="1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/>
    <xf numFmtId="0" fontId="5" fillId="4" borderId="8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wrapText="1"/>
    </xf>
    <xf numFmtId="0" fontId="5" fillId="4" borderId="10" xfId="0" applyFont="1" applyFill="1" applyBorder="1"/>
    <xf numFmtId="0" fontId="6" fillId="4" borderId="11" xfId="0" applyFont="1" applyFill="1" applyBorder="1" applyAlignment="1">
      <alignment horizontal="center" vertical="center"/>
    </xf>
    <xf numFmtId="0" fontId="6" fillId="4" borderId="10" xfId="0" applyFont="1" applyFill="1" applyBorder="1"/>
    <xf numFmtId="0" fontId="3" fillId="4" borderId="10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left" vertical="center" wrapText="1"/>
    </xf>
    <xf numFmtId="0" fontId="5" fillId="4" borderId="12" xfId="0" applyFont="1" applyFill="1" applyBorder="1"/>
    <xf numFmtId="0" fontId="6" fillId="4" borderId="13" xfId="0" applyFont="1" applyFill="1" applyBorder="1" applyAlignment="1">
      <alignment horizontal="center" vertical="center"/>
    </xf>
    <xf numFmtId="0" fontId="6" fillId="4" borderId="12" xfId="0" applyFont="1" applyFill="1" applyBorder="1"/>
    <xf numFmtId="0" fontId="5" fillId="3" borderId="0" xfId="0" applyFont="1" applyFill="1"/>
    <xf numFmtId="0" fontId="5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2" borderId="0" xfId="0" applyFill="1"/>
    <xf numFmtId="0" fontId="4" fillId="3" borderId="0" xfId="0" applyFont="1" applyFill="1" applyAlignment="1">
      <alignment horizontal="center"/>
    </xf>
    <xf numFmtId="0" fontId="3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0" xfId="0" applyFont="1" applyFill="1"/>
    <xf numFmtId="0" fontId="6" fillId="3" borderId="17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5" xfId="0" applyFill="1" applyBorder="1" applyAlignment="1">
      <alignment vertical="center"/>
    </xf>
    <xf numFmtId="0" fontId="16" fillId="3" borderId="18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" fillId="0" borderId="0" xfId="0" applyFont="1" applyAlignment="1">
      <alignment horizontal="center" vertical="center"/>
    </xf>
    <xf numFmtId="0" fontId="17" fillId="0" borderId="19" xfId="0" applyFont="1" applyBorder="1" applyAlignment="1">
      <alignment vertical="center"/>
    </xf>
    <xf numFmtId="0" fontId="17" fillId="0" borderId="19" xfId="0" applyFont="1" applyBorder="1" applyAlignment="1">
      <alignment horizontal="center" vertical="center"/>
    </xf>
    <xf numFmtId="1" fontId="17" fillId="0" borderId="19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vertical="center"/>
    </xf>
    <xf numFmtId="0" fontId="17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64" fontId="17" fillId="0" borderId="20" xfId="0" applyNumberFormat="1" applyFont="1" applyBorder="1" applyAlignment="1">
      <alignment horizontal="center" vertical="center"/>
    </xf>
    <xf numFmtId="0" fontId="17" fillId="0" borderId="21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6" fillId="7" borderId="28" xfId="0" applyFont="1" applyFill="1" applyBorder="1" applyAlignment="1">
      <alignment horizontal="left" vertical="center" wrapText="1"/>
    </xf>
    <xf numFmtId="0" fontId="6" fillId="7" borderId="28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vertical="center"/>
    </xf>
    <xf numFmtId="0" fontId="17" fillId="8" borderId="19" xfId="0" applyFont="1" applyFill="1" applyBorder="1" applyAlignment="1">
      <alignment vertical="center"/>
    </xf>
    <xf numFmtId="0" fontId="17" fillId="8" borderId="19" xfId="0" applyFont="1" applyFill="1" applyBorder="1" applyAlignment="1">
      <alignment horizontal="center" vertical="center"/>
    </xf>
    <xf numFmtId="1" fontId="17" fillId="8" borderId="19" xfId="0" applyNumberFormat="1" applyFont="1" applyFill="1" applyBorder="1" applyAlignment="1">
      <alignment horizontal="center" vertical="center"/>
    </xf>
    <xf numFmtId="164" fontId="17" fillId="8" borderId="19" xfId="0" applyNumberFormat="1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vertical="center"/>
    </xf>
    <xf numFmtId="0" fontId="17" fillId="8" borderId="23" xfId="0" applyFont="1" applyFill="1" applyBorder="1" applyAlignment="1">
      <alignment vertical="center"/>
    </xf>
    <xf numFmtId="0" fontId="17" fillId="8" borderId="23" xfId="0" applyFont="1" applyFill="1" applyBorder="1" applyAlignment="1">
      <alignment horizontal="center" vertical="center"/>
    </xf>
    <xf numFmtId="1" fontId="17" fillId="8" borderId="23" xfId="0" applyNumberFormat="1" applyFont="1" applyFill="1" applyBorder="1" applyAlignment="1">
      <alignment horizontal="center" vertical="center"/>
    </xf>
    <xf numFmtId="164" fontId="17" fillId="8" borderId="23" xfId="0" applyNumberFormat="1" applyFont="1" applyFill="1" applyBorder="1" applyAlignment="1">
      <alignment horizontal="center" vertical="center"/>
    </xf>
    <xf numFmtId="0" fontId="23" fillId="9" borderId="0" xfId="0" applyFont="1" applyFill="1" applyAlignment="1">
      <alignment horizontal="center" vertical="center" wrapText="1"/>
    </xf>
    <xf numFmtId="0" fontId="23" fillId="9" borderId="0" xfId="0" applyFont="1" applyFill="1" applyAlignment="1">
      <alignment horizontal="center" vertical="center"/>
    </xf>
    <xf numFmtId="0" fontId="22" fillId="8" borderId="24" xfId="0" applyFont="1" applyFill="1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6" borderId="27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25" fillId="2" borderId="5" xfId="0" applyFont="1" applyFill="1" applyBorder="1"/>
    <xf numFmtId="0" fontId="25" fillId="3" borderId="5" xfId="0" applyFont="1" applyFill="1" applyBorder="1"/>
    <xf numFmtId="0" fontId="26" fillId="5" borderId="0" xfId="0" applyFont="1" applyFill="1" applyAlignment="1">
      <alignment horizontal="center" vertical="center"/>
    </xf>
    <xf numFmtId="0" fontId="25" fillId="5" borderId="7" xfId="0" applyFont="1" applyFill="1" applyBorder="1" applyAlignment="1">
      <alignment horizontal="center" vertical="center" wrapText="1"/>
    </xf>
    <xf numFmtId="0" fontId="25" fillId="5" borderId="0" xfId="0" applyFont="1" applyFill="1" applyAlignment="1">
      <alignment horizontal="center" vertical="center"/>
    </xf>
    <xf numFmtId="0" fontId="25" fillId="3" borderId="6" xfId="0" applyFont="1" applyFill="1" applyBorder="1"/>
    <xf numFmtId="0" fontId="25" fillId="2" borderId="0" xfId="0" applyFont="1" applyFill="1"/>
    <xf numFmtId="0" fontId="25" fillId="2" borderId="6" xfId="0" applyFont="1" applyFill="1" applyBorder="1"/>
    <xf numFmtId="0" fontId="28" fillId="0" borderId="0" xfId="0" applyFont="1"/>
    <xf numFmtId="0" fontId="28" fillId="2" borderId="5" xfId="0" applyFont="1" applyFill="1" applyBorder="1"/>
    <xf numFmtId="0" fontId="28" fillId="2" borderId="0" xfId="0" applyFont="1" applyFill="1"/>
    <xf numFmtId="0" fontId="28" fillId="2" borderId="6" xfId="0" applyFont="1" applyFill="1" applyBorder="1"/>
    <xf numFmtId="164" fontId="7" fillId="3" borderId="18" xfId="0" applyNumberFormat="1" applyFont="1" applyFill="1" applyBorder="1" applyAlignment="1">
      <alignment horizontal="center" vertical="center"/>
    </xf>
    <xf numFmtId="2" fontId="7" fillId="3" borderId="18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7" borderId="29" xfId="0" applyFont="1" applyFill="1" applyBorder="1" applyAlignment="1">
      <alignment horizontal="center" vertical="center" wrapText="1"/>
    </xf>
    <xf numFmtId="0" fontId="6" fillId="7" borderId="30" xfId="0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6" fillId="7" borderId="32" xfId="0" applyFont="1" applyFill="1" applyBorder="1" applyAlignment="1">
      <alignment horizontal="center" vertical="center" wrapText="1"/>
    </xf>
    <xf numFmtId="0" fontId="6" fillId="7" borderId="30" xfId="0" applyFont="1" applyFill="1" applyBorder="1" applyAlignment="1">
      <alignment wrapText="1"/>
    </xf>
    <xf numFmtId="0" fontId="17" fillId="8" borderId="20" xfId="0" applyFont="1" applyFill="1" applyBorder="1" applyAlignment="1">
      <alignment horizontal="center" vertical="center"/>
    </xf>
    <xf numFmtId="0" fontId="17" fillId="8" borderId="33" xfId="0" applyFont="1" applyFill="1" applyBorder="1" applyAlignment="1">
      <alignment horizontal="center" vertical="center"/>
    </xf>
    <xf numFmtId="164" fontId="17" fillId="0" borderId="35" xfId="0" applyNumberFormat="1" applyFont="1" applyBorder="1" applyAlignment="1">
      <alignment horizontal="center" vertical="center"/>
    </xf>
    <xf numFmtId="164" fontId="17" fillId="8" borderId="35" xfId="0" applyNumberFormat="1" applyFont="1" applyFill="1" applyBorder="1" applyAlignment="1">
      <alignment horizontal="center" vertical="center"/>
    </xf>
    <xf numFmtId="0" fontId="30" fillId="0" borderId="0" xfId="0" applyFont="1"/>
    <xf numFmtId="0" fontId="18" fillId="6" borderId="34" xfId="0" applyFont="1" applyFill="1" applyBorder="1" applyAlignment="1">
      <alignment horizontal="center" vertical="center" wrapText="1"/>
    </xf>
    <xf numFmtId="0" fontId="22" fillId="8" borderId="36" xfId="0" applyFont="1" applyFill="1" applyBorder="1" applyAlignment="1">
      <alignment horizontal="center" vertical="center"/>
    </xf>
    <xf numFmtId="0" fontId="18" fillId="6" borderId="37" xfId="0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center" vertical="center" wrapText="1"/>
    </xf>
    <xf numFmtId="164" fontId="17" fillId="0" borderId="40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8" borderId="40" xfId="0" applyNumberFormat="1" applyFont="1" applyFill="1" applyBorder="1" applyAlignment="1">
      <alignment horizontal="center" vertical="center"/>
    </xf>
    <xf numFmtId="164" fontId="17" fillId="8" borderId="3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7" borderId="32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164" fontId="17" fillId="8" borderId="4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8" tint="0.59996337778862885"/>
        </patternFill>
      </fill>
    </dxf>
    <dxf>
      <fill>
        <patternFill>
          <fgColor theme="1"/>
          <bgColor theme="7" tint="0.79998168889431442"/>
        </patternFill>
      </fill>
    </dxf>
    <dxf>
      <fill>
        <patternFill>
          <fgColor theme="1"/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8" tint="0.59996337778862885"/>
        </patternFill>
      </fill>
    </dxf>
    <dxf>
      <fill>
        <patternFill>
          <fgColor theme="1"/>
          <bgColor theme="7" tint="0.79998168889431442"/>
        </patternFill>
      </fill>
    </dxf>
    <dxf>
      <fill>
        <patternFill>
          <fgColor theme="1"/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8" tint="0.59996337778862885"/>
        </patternFill>
      </fill>
    </dxf>
    <dxf>
      <fill>
        <patternFill>
          <fgColor theme="1"/>
          <bgColor theme="7" tint="0.79998168889431442"/>
        </patternFill>
      </fill>
    </dxf>
    <dxf>
      <fill>
        <patternFill>
          <fgColor theme="1"/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8" tint="0.59996337778862885"/>
        </patternFill>
      </fill>
    </dxf>
    <dxf>
      <fill>
        <patternFill>
          <fgColor theme="1"/>
          <bgColor theme="7" tint="0.79998168889431442"/>
        </patternFill>
      </fill>
    </dxf>
    <dxf>
      <fill>
        <patternFill>
          <fgColor theme="1"/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8" tint="0.59996337778862885"/>
        </patternFill>
      </fill>
    </dxf>
    <dxf>
      <fill>
        <patternFill>
          <fgColor theme="1"/>
          <bgColor theme="7" tint="0.79998168889431442"/>
        </patternFill>
      </fill>
    </dxf>
    <dxf>
      <fill>
        <patternFill>
          <fgColor theme="1"/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8" tint="0.59996337778862885"/>
        </patternFill>
      </fill>
    </dxf>
    <dxf>
      <fill>
        <patternFill>
          <fgColor theme="1"/>
          <bgColor theme="7" tint="0.79998168889431442"/>
        </patternFill>
      </fill>
    </dxf>
    <dxf>
      <fill>
        <patternFill>
          <fgColor theme="1"/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243B-E71A-264C-A11F-B4890A96CB67}">
  <dimension ref="A1:V284"/>
  <sheetViews>
    <sheetView tabSelected="1" topLeftCell="A25" zoomScaleNormal="100" workbookViewId="0">
      <selection activeCell="O43" sqref="O43"/>
    </sheetView>
  </sheetViews>
  <sheetFormatPr baseColWidth="10" defaultRowHeight="16" x14ac:dyDescent="0.2"/>
  <cols>
    <col min="1" max="1" width="2.83203125" style="45" customWidth="1"/>
    <col min="2" max="2" width="3.33203125" customWidth="1"/>
    <col min="3" max="3" width="2.83203125" customWidth="1"/>
    <col min="4" max="4" width="27" customWidth="1"/>
    <col min="5" max="5" width="15.1640625" customWidth="1"/>
    <col min="6" max="6" width="38.83203125" customWidth="1"/>
    <col min="7" max="7" width="2.83203125" customWidth="1"/>
    <col min="8" max="8" width="3.1640625" customWidth="1"/>
    <col min="9" max="9" width="2.83203125" customWidth="1"/>
    <col min="10" max="10" width="27" customWidth="1"/>
    <col min="11" max="11" width="15.1640625" customWidth="1"/>
    <col min="12" max="12" width="38.83203125" customWidth="1"/>
    <col min="13" max="13" width="2.83203125" customWidth="1"/>
    <col min="14" max="14" width="3.33203125" customWidth="1"/>
    <col min="15" max="22" width="10.83203125" style="45"/>
  </cols>
  <sheetData>
    <row r="1" spans="1:22" s="45" customFormat="1" x14ac:dyDescent="0.2"/>
    <row r="2" spans="1:22" ht="20" customHeight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 spans="1:22" x14ac:dyDescent="0.2">
      <c r="B3" s="6"/>
      <c r="C3" s="11"/>
      <c r="D3" s="12"/>
      <c r="E3" s="12"/>
      <c r="F3" s="12"/>
      <c r="G3" s="13"/>
      <c r="H3" s="45"/>
      <c r="I3" s="11"/>
      <c r="J3" s="12"/>
      <c r="K3" s="12"/>
      <c r="L3" s="12"/>
      <c r="M3" s="13"/>
      <c r="N3" s="7"/>
    </row>
    <row r="4" spans="1:22" ht="50" customHeight="1" x14ac:dyDescent="0.2">
      <c r="B4" s="6"/>
      <c r="C4" s="14"/>
      <c r="D4" s="89" t="s">
        <v>52</v>
      </c>
      <c r="E4" s="90"/>
      <c r="F4" s="90"/>
      <c r="G4" s="15"/>
      <c r="H4" s="45"/>
      <c r="I4" s="14"/>
      <c r="J4" s="89" t="s">
        <v>53</v>
      </c>
      <c r="K4" s="90"/>
      <c r="L4" s="90"/>
      <c r="M4" s="15"/>
      <c r="N4" s="7"/>
    </row>
    <row r="5" spans="1:22" ht="9" customHeight="1" x14ac:dyDescent="0.35">
      <c r="B5" s="6"/>
      <c r="C5" s="14"/>
      <c r="D5" s="46"/>
      <c r="E5" s="46"/>
      <c r="F5" s="46"/>
      <c r="G5" s="15"/>
      <c r="H5" s="45"/>
      <c r="I5" s="14"/>
      <c r="J5" s="46"/>
      <c r="K5" s="46"/>
      <c r="L5" s="46"/>
      <c r="M5" s="15"/>
      <c r="N5" s="7"/>
    </row>
    <row r="6" spans="1:22" s="105" customFormat="1" ht="36" customHeight="1" x14ac:dyDescent="0.2">
      <c r="A6" s="107"/>
      <c r="B6" s="97"/>
      <c r="C6" s="98"/>
      <c r="D6" s="99" t="s">
        <v>5</v>
      </c>
      <c r="E6" s="100" t="s">
        <v>56</v>
      </c>
      <c r="F6" s="101" t="s">
        <v>6</v>
      </c>
      <c r="G6" s="102"/>
      <c r="H6" s="103"/>
      <c r="I6" s="98"/>
      <c r="J6" s="99" t="s">
        <v>5</v>
      </c>
      <c r="K6" s="100" t="s">
        <v>56</v>
      </c>
      <c r="L6" s="101" t="s">
        <v>6</v>
      </c>
      <c r="M6" s="102"/>
      <c r="N6" s="104"/>
      <c r="O6" s="107"/>
      <c r="P6" s="107"/>
      <c r="Q6" s="107"/>
      <c r="R6" s="107"/>
      <c r="S6" s="107"/>
      <c r="T6" s="107"/>
      <c r="U6" s="107"/>
      <c r="V6" s="107"/>
    </row>
    <row r="7" spans="1:22" x14ac:dyDescent="0.2">
      <c r="B7" s="6"/>
      <c r="C7" s="14"/>
      <c r="D7" s="16" t="s">
        <v>2</v>
      </c>
      <c r="E7" s="17">
        <v>5</v>
      </c>
      <c r="F7" s="18"/>
      <c r="G7" s="15"/>
      <c r="H7" s="45"/>
      <c r="I7" s="14"/>
      <c r="J7" s="42" t="s">
        <v>2</v>
      </c>
      <c r="K7" s="43">
        <v>5</v>
      </c>
      <c r="L7" s="18"/>
      <c r="M7" s="15"/>
      <c r="N7" s="7"/>
    </row>
    <row r="8" spans="1:22" ht="32" x14ac:dyDescent="0.2">
      <c r="B8" s="6"/>
      <c r="C8" s="14"/>
      <c r="D8" s="30" t="s">
        <v>7</v>
      </c>
      <c r="E8" s="31">
        <v>5</v>
      </c>
      <c r="F8" s="32" t="s">
        <v>57</v>
      </c>
      <c r="G8" s="15"/>
      <c r="H8" s="45"/>
      <c r="I8" s="14"/>
      <c r="J8" s="30" t="s">
        <v>7</v>
      </c>
      <c r="K8" s="31">
        <v>5</v>
      </c>
      <c r="L8" s="32" t="s">
        <v>57</v>
      </c>
      <c r="M8" s="15"/>
      <c r="N8" s="7"/>
    </row>
    <row r="9" spans="1:22" ht="32" x14ac:dyDescent="0.2">
      <c r="B9" s="6"/>
      <c r="C9" s="14"/>
      <c r="D9" s="112" t="s">
        <v>8</v>
      </c>
      <c r="E9" s="20">
        <v>10</v>
      </c>
      <c r="F9" s="113" t="s">
        <v>58</v>
      </c>
      <c r="G9" s="15"/>
      <c r="H9" s="45"/>
      <c r="I9" s="14"/>
      <c r="J9" s="114" t="s">
        <v>8</v>
      </c>
      <c r="K9" s="44">
        <v>15</v>
      </c>
      <c r="L9" s="113" t="s">
        <v>58</v>
      </c>
      <c r="M9" s="15"/>
      <c r="N9" s="7"/>
    </row>
    <row r="10" spans="1:22" x14ac:dyDescent="0.2">
      <c r="B10" s="6"/>
      <c r="C10" s="14"/>
      <c r="D10" s="33" t="s">
        <v>9</v>
      </c>
      <c r="E10" s="34">
        <v>5</v>
      </c>
      <c r="F10" s="35"/>
      <c r="G10" s="15"/>
      <c r="H10" s="45"/>
      <c r="I10" s="14"/>
      <c r="J10" s="33" t="s">
        <v>9</v>
      </c>
      <c r="K10" s="34">
        <v>5</v>
      </c>
      <c r="L10" s="35"/>
      <c r="M10" s="15"/>
      <c r="N10" s="7"/>
    </row>
    <row r="11" spans="1:22" x14ac:dyDescent="0.2">
      <c r="B11" s="6"/>
      <c r="C11" s="14"/>
      <c r="D11" s="19" t="s">
        <v>3</v>
      </c>
      <c r="E11" s="20">
        <v>5</v>
      </c>
      <c r="F11" s="21"/>
      <c r="G11" s="15"/>
      <c r="H11" s="45"/>
      <c r="I11" s="14"/>
      <c r="J11" s="19" t="s">
        <v>3</v>
      </c>
      <c r="K11" s="20">
        <v>5</v>
      </c>
      <c r="L11" s="21"/>
      <c r="M11" s="15"/>
      <c r="N11" s="7"/>
    </row>
    <row r="12" spans="1:22" ht="112" x14ac:dyDescent="0.2">
      <c r="B12" s="6"/>
      <c r="C12" s="14"/>
      <c r="D12" s="36" t="s">
        <v>59</v>
      </c>
      <c r="E12" s="37">
        <v>20</v>
      </c>
      <c r="F12" s="38" t="s">
        <v>10</v>
      </c>
      <c r="G12" s="15"/>
      <c r="H12" s="45"/>
      <c r="I12" s="14"/>
      <c r="J12" s="36" t="s">
        <v>59</v>
      </c>
      <c r="K12" s="37">
        <v>30</v>
      </c>
      <c r="L12" s="38" t="s">
        <v>10</v>
      </c>
      <c r="M12" s="15"/>
      <c r="N12" s="7"/>
    </row>
    <row r="13" spans="1:22" x14ac:dyDescent="0.2">
      <c r="B13" s="6"/>
      <c r="C13" s="14"/>
      <c r="D13" s="22" t="s">
        <v>11</v>
      </c>
      <c r="E13" s="23">
        <v>15</v>
      </c>
      <c r="F13" s="24"/>
      <c r="G13" s="15"/>
      <c r="H13" s="45"/>
      <c r="I13" s="14"/>
      <c r="J13" s="22" t="s">
        <v>11</v>
      </c>
      <c r="K13" s="23">
        <v>17.5</v>
      </c>
      <c r="L13" s="24"/>
      <c r="M13" s="15"/>
      <c r="N13" s="7"/>
    </row>
    <row r="14" spans="1:22" x14ac:dyDescent="0.2">
      <c r="B14" s="6"/>
      <c r="C14" s="14"/>
      <c r="D14" s="33" t="s">
        <v>12</v>
      </c>
      <c r="E14" s="34">
        <v>15</v>
      </c>
      <c r="F14" s="35"/>
      <c r="G14" s="15"/>
      <c r="H14" s="45"/>
      <c r="I14" s="14"/>
      <c r="J14" s="33" t="s">
        <v>12</v>
      </c>
      <c r="K14" s="34">
        <v>17.5</v>
      </c>
      <c r="L14" s="35"/>
      <c r="M14" s="15"/>
      <c r="N14" s="7"/>
    </row>
    <row r="15" spans="1:22" x14ac:dyDescent="0.2">
      <c r="B15" s="6"/>
      <c r="C15" s="14"/>
      <c r="D15" s="19" t="s">
        <v>13</v>
      </c>
      <c r="E15" s="20">
        <f>E12*0.25</f>
        <v>5</v>
      </c>
      <c r="F15" s="21" t="s">
        <v>14</v>
      </c>
      <c r="G15" s="15"/>
      <c r="H15" s="45"/>
      <c r="I15" s="14"/>
      <c r="J15" s="19" t="s">
        <v>13</v>
      </c>
      <c r="K15" s="20">
        <f>K12*0.25</f>
        <v>7.5</v>
      </c>
      <c r="L15" s="21" t="s">
        <v>14</v>
      </c>
      <c r="M15" s="15"/>
      <c r="N15" s="7"/>
    </row>
    <row r="16" spans="1:22" x14ac:dyDescent="0.2">
      <c r="B16" s="6"/>
      <c r="C16" s="14"/>
      <c r="D16" s="33" t="s">
        <v>15</v>
      </c>
      <c r="E16" s="34">
        <v>10</v>
      </c>
      <c r="F16" s="35"/>
      <c r="G16" s="15"/>
      <c r="H16" s="45"/>
      <c r="I16" s="14"/>
      <c r="J16" s="33" t="s">
        <v>15</v>
      </c>
      <c r="K16" s="34">
        <v>17.5</v>
      </c>
      <c r="L16" s="35"/>
      <c r="M16" s="15"/>
      <c r="N16" s="7"/>
    </row>
    <row r="17" spans="1:22" x14ac:dyDescent="0.2">
      <c r="B17" s="6"/>
      <c r="C17" s="14"/>
      <c r="D17" s="19" t="s">
        <v>16</v>
      </c>
      <c r="E17" s="20">
        <v>15</v>
      </c>
      <c r="F17" s="21"/>
      <c r="G17" s="15"/>
      <c r="H17" s="45"/>
      <c r="I17" s="14"/>
      <c r="J17" s="19" t="s">
        <v>16</v>
      </c>
      <c r="K17" s="20" t="s">
        <v>22</v>
      </c>
      <c r="L17" s="21"/>
      <c r="M17" s="15"/>
      <c r="N17" s="7"/>
    </row>
    <row r="18" spans="1:22" x14ac:dyDescent="0.2">
      <c r="B18" s="6"/>
      <c r="C18" s="14"/>
      <c r="D18" s="33" t="s">
        <v>17</v>
      </c>
      <c r="E18" s="34">
        <v>10</v>
      </c>
      <c r="F18" s="35"/>
      <c r="G18" s="15"/>
      <c r="H18" s="45"/>
      <c r="I18" s="14"/>
      <c r="J18" s="33" t="s">
        <v>17</v>
      </c>
      <c r="K18" s="34">
        <v>10</v>
      </c>
      <c r="L18" s="35"/>
      <c r="M18" s="15"/>
      <c r="N18" s="7"/>
    </row>
    <row r="19" spans="1:22" x14ac:dyDescent="0.2">
      <c r="B19" s="6"/>
      <c r="C19" s="14"/>
      <c r="D19" s="19" t="s">
        <v>18</v>
      </c>
      <c r="E19" s="20">
        <v>10</v>
      </c>
      <c r="F19" s="21"/>
      <c r="G19" s="15"/>
      <c r="H19" s="45"/>
      <c r="I19" s="14"/>
      <c r="J19" s="19" t="s">
        <v>18</v>
      </c>
      <c r="K19" s="20">
        <v>10</v>
      </c>
      <c r="L19" s="21"/>
      <c r="M19" s="15"/>
      <c r="N19" s="7"/>
    </row>
    <row r="20" spans="1:22" x14ac:dyDescent="0.2">
      <c r="B20" s="6"/>
      <c r="C20" s="14"/>
      <c r="D20" s="39" t="s">
        <v>19</v>
      </c>
      <c r="E20" s="40">
        <v>15</v>
      </c>
      <c r="F20" s="41"/>
      <c r="G20" s="15"/>
      <c r="H20" s="45"/>
      <c r="I20" s="14"/>
      <c r="J20" s="39" t="s">
        <v>19</v>
      </c>
      <c r="K20" s="40">
        <v>15</v>
      </c>
      <c r="L20" s="41"/>
      <c r="M20" s="15"/>
      <c r="N20" s="7"/>
    </row>
    <row r="21" spans="1:22" x14ac:dyDescent="0.2">
      <c r="B21" s="6"/>
      <c r="C21" s="14"/>
      <c r="D21" s="47"/>
      <c r="E21" s="48"/>
      <c r="F21" s="49"/>
      <c r="G21" s="15"/>
      <c r="H21" s="45"/>
      <c r="I21" s="14"/>
      <c r="J21" s="47"/>
      <c r="K21" s="48"/>
      <c r="L21" s="49"/>
      <c r="M21" s="15"/>
      <c r="N21" s="7"/>
    </row>
    <row r="22" spans="1:22" ht="25" customHeight="1" x14ac:dyDescent="0.2">
      <c r="B22" s="6"/>
      <c r="C22" s="14"/>
      <c r="D22" s="51" t="s">
        <v>20</v>
      </c>
      <c r="E22" s="50">
        <f>SUM(E7:E20)*1.3</f>
        <v>188.5</v>
      </c>
      <c r="F22" s="52"/>
      <c r="G22" s="53"/>
      <c r="H22" s="54"/>
      <c r="I22" s="55"/>
      <c r="J22" s="51" t="s">
        <v>20</v>
      </c>
      <c r="K22" s="50">
        <f>SUM(K7:K20)*1.3</f>
        <v>208</v>
      </c>
      <c r="L22" s="52"/>
      <c r="M22" s="15"/>
      <c r="N22" s="7"/>
    </row>
    <row r="23" spans="1:22" ht="25" customHeight="1" x14ac:dyDescent="0.2">
      <c r="B23" s="6"/>
      <c r="C23" s="14"/>
      <c r="D23" s="56" t="s">
        <v>21</v>
      </c>
      <c r="E23" s="109">
        <f>E22/'Data Sheet'!B7</f>
        <v>6.1931456498080042</v>
      </c>
      <c r="F23" s="57"/>
      <c r="G23" s="53"/>
      <c r="H23" s="54"/>
      <c r="I23" s="55"/>
      <c r="J23" s="58" t="s">
        <v>21</v>
      </c>
      <c r="K23" s="111">
        <f>K22/'Data Sheet'!B7</f>
        <v>6.833815889443315</v>
      </c>
      <c r="L23" s="59"/>
      <c r="M23" s="15"/>
      <c r="N23" s="7"/>
    </row>
    <row r="24" spans="1:22" x14ac:dyDescent="0.2">
      <c r="B24" s="6"/>
      <c r="C24" s="25"/>
      <c r="D24" s="26"/>
      <c r="E24" s="27"/>
      <c r="F24" s="28"/>
      <c r="G24" s="29"/>
      <c r="H24" s="45"/>
      <c r="I24" s="25"/>
      <c r="J24" s="26"/>
      <c r="K24" s="27"/>
      <c r="L24" s="28"/>
      <c r="M24" s="29"/>
      <c r="N24" s="7"/>
    </row>
    <row r="25" spans="1:22" ht="20" customHeight="1" x14ac:dyDescent="0.2">
      <c r="B25" s="6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7"/>
    </row>
    <row r="26" spans="1:22" x14ac:dyDescent="0.2">
      <c r="B26" s="6"/>
      <c r="C26" s="11"/>
      <c r="D26" s="12"/>
      <c r="E26" s="12"/>
      <c r="F26" s="12"/>
      <c r="G26" s="13"/>
      <c r="H26" s="45"/>
      <c r="I26" s="11"/>
      <c r="J26" s="12"/>
      <c r="K26" s="12"/>
      <c r="L26" s="12"/>
      <c r="M26" s="13"/>
      <c r="N26" s="7"/>
    </row>
    <row r="27" spans="1:22" ht="50" customHeight="1" x14ac:dyDescent="0.2">
      <c r="B27" s="6"/>
      <c r="C27" s="14"/>
      <c r="D27" s="89" t="s">
        <v>55</v>
      </c>
      <c r="E27" s="90"/>
      <c r="F27" s="90"/>
      <c r="G27" s="15"/>
      <c r="H27" s="45"/>
      <c r="I27" s="14"/>
      <c r="J27" s="89" t="s">
        <v>54</v>
      </c>
      <c r="K27" s="90"/>
      <c r="L27" s="90"/>
      <c r="M27" s="15"/>
      <c r="N27" s="7"/>
    </row>
    <row r="28" spans="1:22" ht="11" customHeight="1" x14ac:dyDescent="0.35">
      <c r="B28" s="6"/>
      <c r="C28" s="14"/>
      <c r="D28" s="46"/>
      <c r="E28" s="46"/>
      <c r="F28" s="46"/>
      <c r="G28" s="15"/>
      <c r="H28" s="45"/>
      <c r="I28" s="14"/>
      <c r="J28" s="46"/>
      <c r="K28" s="46"/>
      <c r="L28" s="46"/>
      <c r="M28" s="15"/>
      <c r="N28" s="7"/>
    </row>
    <row r="29" spans="1:22" s="105" customFormat="1" ht="36" customHeight="1" x14ac:dyDescent="0.2">
      <c r="A29" s="107"/>
      <c r="B29" s="106"/>
      <c r="C29" s="98"/>
      <c r="D29" s="99" t="s">
        <v>5</v>
      </c>
      <c r="E29" s="100" t="s">
        <v>56</v>
      </c>
      <c r="F29" s="101" t="s">
        <v>6</v>
      </c>
      <c r="G29" s="102"/>
      <c r="H29" s="107"/>
      <c r="I29" s="98"/>
      <c r="J29" s="99" t="s">
        <v>5</v>
      </c>
      <c r="K29" s="100" t="s">
        <v>56</v>
      </c>
      <c r="L29" s="101" t="s">
        <v>6</v>
      </c>
      <c r="M29" s="102"/>
      <c r="N29" s="108"/>
      <c r="O29" s="107"/>
      <c r="P29" s="107"/>
      <c r="Q29" s="107"/>
      <c r="R29" s="107"/>
      <c r="S29" s="107"/>
      <c r="T29" s="107"/>
      <c r="U29" s="107"/>
      <c r="V29" s="107"/>
    </row>
    <row r="30" spans="1:22" x14ac:dyDescent="0.2">
      <c r="B30" s="6"/>
      <c r="C30" s="14"/>
      <c r="D30" s="16" t="s">
        <v>2</v>
      </c>
      <c r="E30" s="17">
        <v>5</v>
      </c>
      <c r="F30" s="18"/>
      <c r="G30" s="15"/>
      <c r="H30" s="45"/>
      <c r="I30" s="14"/>
      <c r="J30" s="16" t="s">
        <v>2</v>
      </c>
      <c r="K30" s="17">
        <v>15</v>
      </c>
      <c r="L30" s="18"/>
      <c r="M30" s="15"/>
      <c r="N30" s="7"/>
    </row>
    <row r="31" spans="1:22" ht="32" x14ac:dyDescent="0.2">
      <c r="B31" s="6"/>
      <c r="C31" s="14"/>
      <c r="D31" s="30" t="s">
        <v>7</v>
      </c>
      <c r="E31" s="31">
        <v>5</v>
      </c>
      <c r="F31" s="32" t="s">
        <v>57</v>
      </c>
      <c r="G31" s="15"/>
      <c r="H31" s="45"/>
      <c r="I31" s="14"/>
      <c r="J31" s="30" t="s">
        <v>7</v>
      </c>
      <c r="K31" s="31">
        <v>5</v>
      </c>
      <c r="L31" s="32" t="s">
        <v>57</v>
      </c>
      <c r="M31" s="15"/>
      <c r="N31" s="7"/>
    </row>
    <row r="32" spans="1:22" ht="32" x14ac:dyDescent="0.2">
      <c r="B32" s="6"/>
      <c r="C32" s="14"/>
      <c r="D32" s="112" t="s">
        <v>8</v>
      </c>
      <c r="E32" s="20">
        <v>5</v>
      </c>
      <c r="F32" s="113" t="s">
        <v>58</v>
      </c>
      <c r="G32" s="15"/>
      <c r="H32" s="45"/>
      <c r="I32" s="14"/>
      <c r="J32" s="112" t="s">
        <v>8</v>
      </c>
      <c r="K32" s="20">
        <v>5</v>
      </c>
      <c r="L32" s="113" t="s">
        <v>58</v>
      </c>
      <c r="M32" s="15"/>
      <c r="N32" s="7"/>
    </row>
    <row r="33" spans="2:14" x14ac:dyDescent="0.2">
      <c r="B33" s="6"/>
      <c r="C33" s="14"/>
      <c r="D33" s="33" t="s">
        <v>9</v>
      </c>
      <c r="E33" s="34">
        <v>5</v>
      </c>
      <c r="F33" s="35"/>
      <c r="G33" s="15"/>
      <c r="H33" s="45"/>
      <c r="I33" s="14"/>
      <c r="J33" s="33" t="s">
        <v>9</v>
      </c>
      <c r="K33" s="34">
        <v>10</v>
      </c>
      <c r="L33" s="35"/>
      <c r="M33" s="15"/>
      <c r="N33" s="7"/>
    </row>
    <row r="34" spans="2:14" x14ac:dyDescent="0.2">
      <c r="B34" s="6"/>
      <c r="C34" s="14"/>
      <c r="D34" s="19" t="s">
        <v>3</v>
      </c>
      <c r="E34" s="20">
        <v>5</v>
      </c>
      <c r="F34" s="21"/>
      <c r="G34" s="15"/>
      <c r="H34" s="45"/>
      <c r="I34" s="14"/>
      <c r="J34" s="19" t="s">
        <v>3</v>
      </c>
      <c r="K34" s="20">
        <v>10</v>
      </c>
      <c r="L34" s="21"/>
      <c r="M34" s="15"/>
      <c r="N34" s="7"/>
    </row>
    <row r="35" spans="2:14" ht="112" x14ac:dyDescent="0.2">
      <c r="B35" s="6"/>
      <c r="C35" s="14"/>
      <c r="D35" s="36" t="s">
        <v>59</v>
      </c>
      <c r="E35" s="37">
        <v>40</v>
      </c>
      <c r="F35" s="38" t="s">
        <v>10</v>
      </c>
      <c r="G35" s="15"/>
      <c r="H35" s="45"/>
      <c r="I35" s="14"/>
      <c r="J35" s="36" t="s">
        <v>59</v>
      </c>
      <c r="K35" s="37">
        <v>50</v>
      </c>
      <c r="L35" s="38" t="s">
        <v>10</v>
      </c>
      <c r="M35" s="15"/>
      <c r="N35" s="7"/>
    </row>
    <row r="36" spans="2:14" x14ac:dyDescent="0.2">
      <c r="B36" s="6"/>
      <c r="C36" s="14"/>
      <c r="D36" s="22" t="s">
        <v>11</v>
      </c>
      <c r="E36" s="23">
        <v>20</v>
      </c>
      <c r="F36" s="24"/>
      <c r="G36" s="15"/>
      <c r="H36" s="45"/>
      <c r="I36" s="14"/>
      <c r="J36" s="22" t="s">
        <v>11</v>
      </c>
      <c r="K36" s="23">
        <v>20</v>
      </c>
      <c r="L36" s="24"/>
      <c r="M36" s="15"/>
      <c r="N36" s="7"/>
    </row>
    <row r="37" spans="2:14" x14ac:dyDescent="0.2">
      <c r="B37" s="6"/>
      <c r="C37" s="14"/>
      <c r="D37" s="33" t="s">
        <v>12</v>
      </c>
      <c r="E37" s="34">
        <v>20</v>
      </c>
      <c r="F37" s="35"/>
      <c r="G37" s="15"/>
      <c r="H37" s="45"/>
      <c r="I37" s="14"/>
      <c r="J37" s="33" t="s">
        <v>12</v>
      </c>
      <c r="K37" s="34">
        <v>25</v>
      </c>
      <c r="L37" s="35"/>
      <c r="M37" s="15"/>
      <c r="N37" s="7"/>
    </row>
    <row r="38" spans="2:14" x14ac:dyDescent="0.2">
      <c r="B38" s="6"/>
      <c r="C38" s="14"/>
      <c r="D38" s="19" t="s">
        <v>13</v>
      </c>
      <c r="E38" s="20">
        <f>E35*0.25</f>
        <v>10</v>
      </c>
      <c r="F38" s="21" t="s">
        <v>14</v>
      </c>
      <c r="G38" s="15"/>
      <c r="H38" s="45"/>
      <c r="I38" s="14"/>
      <c r="J38" s="19" t="s">
        <v>13</v>
      </c>
      <c r="K38" s="20">
        <f>K35*0.25</f>
        <v>12.5</v>
      </c>
      <c r="L38" s="21" t="s">
        <v>14</v>
      </c>
      <c r="M38" s="15"/>
      <c r="N38" s="7"/>
    </row>
    <row r="39" spans="2:14" x14ac:dyDescent="0.2">
      <c r="B39" s="6"/>
      <c r="C39" s="14"/>
      <c r="D39" s="33" t="s">
        <v>15</v>
      </c>
      <c r="E39" s="34">
        <v>25</v>
      </c>
      <c r="F39" s="35"/>
      <c r="G39" s="15"/>
      <c r="H39" s="45"/>
      <c r="I39" s="14"/>
      <c r="J39" s="33" t="s">
        <v>15</v>
      </c>
      <c r="K39" s="34">
        <v>40</v>
      </c>
      <c r="L39" s="35"/>
      <c r="M39" s="15"/>
      <c r="N39" s="7"/>
    </row>
    <row r="40" spans="2:14" x14ac:dyDescent="0.2">
      <c r="B40" s="6"/>
      <c r="C40" s="14"/>
      <c r="D40" s="19" t="s">
        <v>16</v>
      </c>
      <c r="E40" s="20">
        <v>20</v>
      </c>
      <c r="F40" s="21"/>
      <c r="G40" s="15"/>
      <c r="H40" s="45"/>
      <c r="I40" s="14"/>
      <c r="J40" s="19" t="s">
        <v>16</v>
      </c>
      <c r="K40" s="20">
        <v>25</v>
      </c>
      <c r="L40" s="21"/>
      <c r="M40" s="15"/>
      <c r="N40" s="7"/>
    </row>
    <row r="41" spans="2:14" x14ac:dyDescent="0.2">
      <c r="B41" s="6"/>
      <c r="C41" s="14"/>
      <c r="D41" s="33" t="s">
        <v>17</v>
      </c>
      <c r="E41" s="34">
        <v>10</v>
      </c>
      <c r="F41" s="35"/>
      <c r="G41" s="15"/>
      <c r="H41" s="45"/>
      <c r="I41" s="14"/>
      <c r="J41" s="33" t="s">
        <v>17</v>
      </c>
      <c r="K41" s="34">
        <v>20</v>
      </c>
      <c r="L41" s="35"/>
      <c r="M41" s="15"/>
      <c r="N41" s="7"/>
    </row>
    <row r="42" spans="2:14" x14ac:dyDescent="0.2">
      <c r="B42" s="6"/>
      <c r="C42" s="14"/>
      <c r="D42" s="19" t="s">
        <v>18</v>
      </c>
      <c r="E42" s="20">
        <v>10</v>
      </c>
      <c r="F42" s="21"/>
      <c r="G42" s="15"/>
      <c r="H42" s="45"/>
      <c r="I42" s="14"/>
      <c r="J42" s="19" t="s">
        <v>18</v>
      </c>
      <c r="K42" s="20">
        <v>15</v>
      </c>
      <c r="L42" s="21"/>
      <c r="M42" s="15"/>
      <c r="N42" s="7"/>
    </row>
    <row r="43" spans="2:14" x14ac:dyDescent="0.2">
      <c r="B43" s="6"/>
      <c r="C43" s="14"/>
      <c r="D43" s="39" t="s">
        <v>19</v>
      </c>
      <c r="E43" s="40">
        <v>15</v>
      </c>
      <c r="F43" s="41"/>
      <c r="G43" s="15"/>
      <c r="H43" s="45"/>
      <c r="I43" s="14"/>
      <c r="J43" s="39" t="s">
        <v>19</v>
      </c>
      <c r="K43" s="40">
        <v>10</v>
      </c>
      <c r="L43" s="41"/>
      <c r="M43" s="15"/>
      <c r="N43" s="7"/>
    </row>
    <row r="44" spans="2:14" x14ac:dyDescent="0.2">
      <c r="B44" s="6"/>
      <c r="C44" s="14"/>
      <c r="D44" s="47"/>
      <c r="E44" s="48"/>
      <c r="F44" s="49"/>
      <c r="G44" s="15"/>
      <c r="H44" s="45"/>
      <c r="I44" s="14"/>
      <c r="J44" s="47"/>
      <c r="K44" s="48"/>
      <c r="L44" s="49"/>
      <c r="M44" s="15"/>
      <c r="N44" s="7"/>
    </row>
    <row r="45" spans="2:14" ht="25" customHeight="1" x14ac:dyDescent="0.2">
      <c r="B45" s="6"/>
      <c r="C45" s="14"/>
      <c r="D45" s="51" t="s">
        <v>20</v>
      </c>
      <c r="E45" s="50">
        <f>SUM(E30:E43)*1.3</f>
        <v>253.5</v>
      </c>
      <c r="F45" s="52"/>
      <c r="G45" s="53"/>
      <c r="H45" s="54"/>
      <c r="I45" s="55"/>
      <c r="J45" s="51" t="s">
        <v>20</v>
      </c>
      <c r="K45" s="50">
        <f>SUM(K30:K43)*1.3</f>
        <v>341.25</v>
      </c>
      <c r="L45" s="52"/>
      <c r="M45" s="15"/>
      <c r="N45" s="7"/>
    </row>
    <row r="46" spans="2:14" ht="25" customHeight="1" x14ac:dyDescent="0.2">
      <c r="B46" s="6"/>
      <c r="C46" s="14"/>
      <c r="D46" s="56" t="s">
        <v>21</v>
      </c>
      <c r="E46" s="109">
        <f>E45/'Data Sheet'!B7</f>
        <v>8.3287131152590401</v>
      </c>
      <c r="F46" s="57"/>
      <c r="G46" s="53"/>
      <c r="H46" s="54"/>
      <c r="I46" s="55"/>
      <c r="J46" s="56" t="s">
        <v>21</v>
      </c>
      <c r="K46" s="110">
        <f>K45/'Data Sheet'!B7</f>
        <v>11.211729193617938</v>
      </c>
      <c r="L46" s="57"/>
      <c r="M46" s="15"/>
      <c r="N46" s="7"/>
    </row>
    <row r="47" spans="2:14" x14ac:dyDescent="0.2">
      <c r="B47" s="6"/>
      <c r="C47" s="25"/>
      <c r="D47" s="26"/>
      <c r="E47" s="27"/>
      <c r="F47" s="28"/>
      <c r="G47" s="29"/>
      <c r="H47" s="45"/>
      <c r="I47" s="25"/>
      <c r="J47" s="26"/>
      <c r="K47" s="27"/>
      <c r="L47" s="28"/>
      <c r="M47" s="29"/>
      <c r="N47" s="7"/>
    </row>
    <row r="48" spans="2:14" ht="20" customHeight="1" x14ac:dyDescent="0.2"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</row>
    <row r="49" s="45" customFormat="1" x14ac:dyDescent="0.2"/>
    <row r="50" s="45" customFormat="1" x14ac:dyDescent="0.2"/>
    <row r="51" s="45" customFormat="1" x14ac:dyDescent="0.2"/>
    <row r="52" s="45" customFormat="1" x14ac:dyDescent="0.2"/>
    <row r="53" s="45" customFormat="1" x14ac:dyDescent="0.2"/>
    <row r="54" s="45" customFormat="1" x14ac:dyDescent="0.2"/>
    <row r="55" s="45" customFormat="1" x14ac:dyDescent="0.2"/>
    <row r="56" s="45" customFormat="1" x14ac:dyDescent="0.2"/>
    <row r="57" s="45" customFormat="1" x14ac:dyDescent="0.2"/>
    <row r="58" s="45" customFormat="1" x14ac:dyDescent="0.2"/>
    <row r="59" s="45" customFormat="1" x14ac:dyDescent="0.2"/>
    <row r="60" s="45" customFormat="1" x14ac:dyDescent="0.2"/>
    <row r="61" s="45" customFormat="1" x14ac:dyDescent="0.2"/>
    <row r="62" s="45" customFormat="1" x14ac:dyDescent="0.2"/>
    <row r="63" s="45" customFormat="1" x14ac:dyDescent="0.2"/>
    <row r="64" s="45" customFormat="1" x14ac:dyDescent="0.2"/>
    <row r="65" s="45" customFormat="1" x14ac:dyDescent="0.2"/>
    <row r="66" s="45" customFormat="1" x14ac:dyDescent="0.2"/>
    <row r="67" s="45" customFormat="1" x14ac:dyDescent="0.2"/>
    <row r="68" s="45" customFormat="1" x14ac:dyDescent="0.2"/>
    <row r="69" s="45" customFormat="1" x14ac:dyDescent="0.2"/>
    <row r="70" s="45" customFormat="1" x14ac:dyDescent="0.2"/>
    <row r="71" s="45" customFormat="1" x14ac:dyDescent="0.2"/>
    <row r="72" s="45" customFormat="1" x14ac:dyDescent="0.2"/>
    <row r="73" s="45" customFormat="1" x14ac:dyDescent="0.2"/>
    <row r="74" s="45" customFormat="1" x14ac:dyDescent="0.2"/>
    <row r="75" s="45" customFormat="1" x14ac:dyDescent="0.2"/>
    <row r="76" s="45" customFormat="1" x14ac:dyDescent="0.2"/>
    <row r="77" s="45" customFormat="1" x14ac:dyDescent="0.2"/>
    <row r="78" s="45" customFormat="1" x14ac:dyDescent="0.2"/>
    <row r="79" s="45" customFormat="1" x14ac:dyDescent="0.2"/>
    <row r="80" s="45" customFormat="1" x14ac:dyDescent="0.2"/>
    <row r="81" s="45" customFormat="1" x14ac:dyDescent="0.2"/>
    <row r="82" s="45" customFormat="1" x14ac:dyDescent="0.2"/>
    <row r="83" s="45" customFormat="1" x14ac:dyDescent="0.2"/>
    <row r="84" s="45" customFormat="1" x14ac:dyDescent="0.2"/>
    <row r="85" s="45" customFormat="1" x14ac:dyDescent="0.2"/>
    <row r="86" s="45" customFormat="1" x14ac:dyDescent="0.2"/>
    <row r="87" s="45" customFormat="1" x14ac:dyDescent="0.2"/>
    <row r="88" s="45" customFormat="1" x14ac:dyDescent="0.2"/>
    <row r="89" s="45" customFormat="1" x14ac:dyDescent="0.2"/>
    <row r="90" s="45" customFormat="1" x14ac:dyDescent="0.2"/>
    <row r="91" s="45" customFormat="1" x14ac:dyDescent="0.2"/>
    <row r="92" s="45" customFormat="1" x14ac:dyDescent="0.2"/>
    <row r="93" s="45" customFormat="1" x14ac:dyDescent="0.2"/>
    <row r="94" s="45" customFormat="1" x14ac:dyDescent="0.2"/>
    <row r="95" s="45" customFormat="1" x14ac:dyDescent="0.2"/>
    <row r="96" s="45" customFormat="1" x14ac:dyDescent="0.2"/>
    <row r="97" s="45" customFormat="1" x14ac:dyDescent="0.2"/>
    <row r="98" s="45" customFormat="1" x14ac:dyDescent="0.2"/>
    <row r="99" s="45" customFormat="1" x14ac:dyDescent="0.2"/>
    <row r="100" s="45" customFormat="1" x14ac:dyDescent="0.2"/>
    <row r="101" s="45" customFormat="1" x14ac:dyDescent="0.2"/>
    <row r="102" s="45" customFormat="1" x14ac:dyDescent="0.2"/>
    <row r="103" s="45" customFormat="1" x14ac:dyDescent="0.2"/>
    <row r="104" s="45" customFormat="1" x14ac:dyDescent="0.2"/>
    <row r="105" s="45" customFormat="1" x14ac:dyDescent="0.2"/>
    <row r="106" s="45" customFormat="1" x14ac:dyDescent="0.2"/>
    <row r="107" s="45" customFormat="1" x14ac:dyDescent="0.2"/>
    <row r="108" s="45" customFormat="1" x14ac:dyDescent="0.2"/>
    <row r="109" s="45" customFormat="1" x14ac:dyDescent="0.2"/>
    <row r="110" s="45" customFormat="1" x14ac:dyDescent="0.2"/>
    <row r="111" s="45" customFormat="1" x14ac:dyDescent="0.2"/>
    <row r="112" s="45" customFormat="1" x14ac:dyDescent="0.2"/>
    <row r="113" s="45" customFormat="1" x14ac:dyDescent="0.2"/>
    <row r="114" s="45" customFormat="1" x14ac:dyDescent="0.2"/>
    <row r="115" s="45" customFormat="1" x14ac:dyDescent="0.2"/>
    <row r="116" s="45" customFormat="1" x14ac:dyDescent="0.2"/>
    <row r="117" s="45" customFormat="1" x14ac:dyDescent="0.2"/>
    <row r="118" s="45" customFormat="1" x14ac:dyDescent="0.2"/>
    <row r="119" s="45" customFormat="1" x14ac:dyDescent="0.2"/>
    <row r="120" s="45" customFormat="1" x14ac:dyDescent="0.2"/>
    <row r="121" s="45" customFormat="1" x14ac:dyDescent="0.2"/>
    <row r="122" s="45" customFormat="1" x14ac:dyDescent="0.2"/>
    <row r="123" s="45" customFormat="1" x14ac:dyDescent="0.2"/>
    <row r="124" s="45" customFormat="1" x14ac:dyDescent="0.2"/>
    <row r="125" s="45" customFormat="1" x14ac:dyDescent="0.2"/>
    <row r="126" s="45" customFormat="1" x14ac:dyDescent="0.2"/>
    <row r="127" s="45" customFormat="1" x14ac:dyDescent="0.2"/>
    <row r="128" s="45" customFormat="1" x14ac:dyDescent="0.2"/>
    <row r="129" s="45" customFormat="1" x14ac:dyDescent="0.2"/>
    <row r="130" s="45" customFormat="1" x14ac:dyDescent="0.2"/>
    <row r="131" s="45" customFormat="1" x14ac:dyDescent="0.2"/>
    <row r="132" s="45" customFormat="1" x14ac:dyDescent="0.2"/>
    <row r="133" s="45" customFormat="1" x14ac:dyDescent="0.2"/>
    <row r="134" s="45" customFormat="1" x14ac:dyDescent="0.2"/>
    <row r="135" s="45" customFormat="1" x14ac:dyDescent="0.2"/>
    <row r="136" s="45" customFormat="1" x14ac:dyDescent="0.2"/>
    <row r="137" s="45" customFormat="1" x14ac:dyDescent="0.2"/>
    <row r="138" s="45" customFormat="1" x14ac:dyDescent="0.2"/>
    <row r="139" s="45" customFormat="1" x14ac:dyDescent="0.2"/>
    <row r="140" s="45" customFormat="1" x14ac:dyDescent="0.2"/>
    <row r="141" s="45" customFormat="1" x14ac:dyDescent="0.2"/>
    <row r="142" s="45" customFormat="1" x14ac:dyDescent="0.2"/>
    <row r="143" s="45" customFormat="1" x14ac:dyDescent="0.2"/>
    <row r="144" s="45" customFormat="1" x14ac:dyDescent="0.2"/>
    <row r="145" s="45" customFormat="1" x14ac:dyDescent="0.2"/>
    <row r="146" s="45" customFormat="1" x14ac:dyDescent="0.2"/>
    <row r="147" s="45" customFormat="1" x14ac:dyDescent="0.2"/>
    <row r="148" s="45" customFormat="1" x14ac:dyDescent="0.2"/>
    <row r="149" s="45" customFormat="1" x14ac:dyDescent="0.2"/>
    <row r="150" s="45" customFormat="1" x14ac:dyDescent="0.2"/>
    <row r="151" s="45" customFormat="1" x14ac:dyDescent="0.2"/>
    <row r="152" s="45" customFormat="1" x14ac:dyDescent="0.2"/>
    <row r="153" s="45" customFormat="1" x14ac:dyDescent="0.2"/>
    <row r="154" s="45" customFormat="1" x14ac:dyDescent="0.2"/>
    <row r="155" s="45" customFormat="1" x14ac:dyDescent="0.2"/>
    <row r="156" s="45" customFormat="1" x14ac:dyDescent="0.2"/>
    <row r="157" s="45" customFormat="1" x14ac:dyDescent="0.2"/>
    <row r="158" s="45" customFormat="1" x14ac:dyDescent="0.2"/>
    <row r="159" s="45" customFormat="1" x14ac:dyDescent="0.2"/>
    <row r="160" s="45" customFormat="1" x14ac:dyDescent="0.2"/>
    <row r="161" s="45" customFormat="1" x14ac:dyDescent="0.2"/>
    <row r="162" s="45" customFormat="1" x14ac:dyDescent="0.2"/>
    <row r="163" s="45" customFormat="1" x14ac:dyDescent="0.2"/>
    <row r="164" s="45" customFormat="1" x14ac:dyDescent="0.2"/>
    <row r="165" s="45" customFormat="1" x14ac:dyDescent="0.2"/>
    <row r="166" s="45" customFormat="1" x14ac:dyDescent="0.2"/>
    <row r="167" s="45" customFormat="1" x14ac:dyDescent="0.2"/>
    <row r="168" s="45" customFormat="1" x14ac:dyDescent="0.2"/>
    <row r="169" s="45" customFormat="1" x14ac:dyDescent="0.2"/>
    <row r="170" s="45" customFormat="1" x14ac:dyDescent="0.2"/>
    <row r="171" s="45" customFormat="1" x14ac:dyDescent="0.2"/>
    <row r="172" s="45" customFormat="1" x14ac:dyDescent="0.2"/>
    <row r="173" s="45" customFormat="1" x14ac:dyDescent="0.2"/>
    <row r="174" s="45" customFormat="1" x14ac:dyDescent="0.2"/>
    <row r="175" s="45" customFormat="1" x14ac:dyDescent="0.2"/>
    <row r="176" s="45" customFormat="1" x14ac:dyDescent="0.2"/>
    <row r="177" s="45" customFormat="1" x14ac:dyDescent="0.2"/>
    <row r="178" s="45" customFormat="1" x14ac:dyDescent="0.2"/>
    <row r="179" s="45" customFormat="1" x14ac:dyDescent="0.2"/>
    <row r="180" s="45" customFormat="1" x14ac:dyDescent="0.2"/>
    <row r="181" s="45" customFormat="1" x14ac:dyDescent="0.2"/>
    <row r="182" s="45" customFormat="1" x14ac:dyDescent="0.2"/>
    <row r="183" s="45" customFormat="1" x14ac:dyDescent="0.2"/>
    <row r="184" s="45" customFormat="1" x14ac:dyDescent="0.2"/>
    <row r="185" s="45" customFormat="1" x14ac:dyDescent="0.2"/>
    <row r="186" s="45" customFormat="1" x14ac:dyDescent="0.2"/>
    <row r="187" s="45" customFormat="1" x14ac:dyDescent="0.2"/>
    <row r="188" s="45" customFormat="1" x14ac:dyDescent="0.2"/>
    <row r="189" s="45" customFormat="1" x14ac:dyDescent="0.2"/>
    <row r="190" s="45" customFormat="1" x14ac:dyDescent="0.2"/>
    <row r="191" s="45" customFormat="1" x14ac:dyDescent="0.2"/>
    <row r="192" s="45" customFormat="1" x14ac:dyDescent="0.2"/>
    <row r="193" s="45" customFormat="1" x14ac:dyDescent="0.2"/>
    <row r="194" s="45" customFormat="1" x14ac:dyDescent="0.2"/>
    <row r="195" s="45" customFormat="1" x14ac:dyDescent="0.2"/>
    <row r="196" s="45" customFormat="1" x14ac:dyDescent="0.2"/>
    <row r="197" s="45" customFormat="1" x14ac:dyDescent="0.2"/>
    <row r="198" s="45" customFormat="1" x14ac:dyDescent="0.2"/>
    <row r="199" s="45" customFormat="1" x14ac:dyDescent="0.2"/>
    <row r="200" s="45" customFormat="1" x14ac:dyDescent="0.2"/>
    <row r="201" s="45" customFormat="1" x14ac:dyDescent="0.2"/>
    <row r="202" s="45" customFormat="1" x14ac:dyDescent="0.2"/>
    <row r="203" s="45" customFormat="1" x14ac:dyDescent="0.2"/>
    <row r="204" s="45" customFormat="1" x14ac:dyDescent="0.2"/>
    <row r="205" s="45" customFormat="1" x14ac:dyDescent="0.2"/>
    <row r="206" s="45" customFormat="1" x14ac:dyDescent="0.2"/>
    <row r="207" s="45" customFormat="1" x14ac:dyDescent="0.2"/>
    <row r="208" s="45" customFormat="1" x14ac:dyDescent="0.2"/>
    <row r="209" s="45" customFormat="1" x14ac:dyDescent="0.2"/>
    <row r="210" s="45" customFormat="1" x14ac:dyDescent="0.2"/>
    <row r="211" s="45" customFormat="1" x14ac:dyDescent="0.2"/>
    <row r="212" s="45" customFormat="1" x14ac:dyDescent="0.2"/>
    <row r="213" s="45" customFormat="1" x14ac:dyDescent="0.2"/>
    <row r="214" s="45" customFormat="1" x14ac:dyDescent="0.2"/>
    <row r="215" s="45" customFormat="1" x14ac:dyDescent="0.2"/>
    <row r="216" s="45" customFormat="1" x14ac:dyDescent="0.2"/>
    <row r="217" s="45" customFormat="1" x14ac:dyDescent="0.2"/>
    <row r="218" s="45" customFormat="1" x14ac:dyDescent="0.2"/>
    <row r="219" s="45" customFormat="1" x14ac:dyDescent="0.2"/>
    <row r="220" s="45" customFormat="1" x14ac:dyDescent="0.2"/>
    <row r="221" s="45" customFormat="1" x14ac:dyDescent="0.2"/>
    <row r="222" s="45" customFormat="1" x14ac:dyDescent="0.2"/>
    <row r="223" s="45" customFormat="1" x14ac:dyDescent="0.2"/>
    <row r="224" s="45" customFormat="1" x14ac:dyDescent="0.2"/>
    <row r="225" s="45" customFormat="1" x14ac:dyDescent="0.2"/>
    <row r="226" s="45" customFormat="1" x14ac:dyDescent="0.2"/>
    <row r="227" s="45" customFormat="1" x14ac:dyDescent="0.2"/>
    <row r="228" s="45" customFormat="1" x14ac:dyDescent="0.2"/>
    <row r="229" s="45" customFormat="1" x14ac:dyDescent="0.2"/>
    <row r="230" s="45" customFormat="1" x14ac:dyDescent="0.2"/>
    <row r="231" s="45" customFormat="1" x14ac:dyDescent="0.2"/>
    <row r="232" s="45" customFormat="1" x14ac:dyDescent="0.2"/>
    <row r="233" s="45" customFormat="1" x14ac:dyDescent="0.2"/>
    <row r="234" s="45" customFormat="1" x14ac:dyDescent="0.2"/>
    <row r="235" s="45" customFormat="1" x14ac:dyDescent="0.2"/>
    <row r="236" s="45" customFormat="1" x14ac:dyDescent="0.2"/>
    <row r="237" s="45" customFormat="1" x14ac:dyDescent="0.2"/>
    <row r="238" s="45" customFormat="1" x14ac:dyDescent="0.2"/>
    <row r="239" s="45" customFormat="1" x14ac:dyDescent="0.2"/>
    <row r="240" s="45" customFormat="1" x14ac:dyDescent="0.2"/>
    <row r="241" s="45" customFormat="1" x14ac:dyDescent="0.2"/>
    <row r="242" s="45" customFormat="1" x14ac:dyDescent="0.2"/>
    <row r="243" s="45" customFormat="1" x14ac:dyDescent="0.2"/>
    <row r="244" s="45" customFormat="1" x14ac:dyDescent="0.2"/>
    <row r="245" s="45" customFormat="1" x14ac:dyDescent="0.2"/>
    <row r="246" s="45" customFormat="1" x14ac:dyDescent="0.2"/>
    <row r="247" s="45" customFormat="1" x14ac:dyDescent="0.2"/>
    <row r="248" s="45" customFormat="1" x14ac:dyDescent="0.2"/>
    <row r="249" s="45" customFormat="1" x14ac:dyDescent="0.2"/>
    <row r="250" s="45" customFormat="1" x14ac:dyDescent="0.2"/>
    <row r="251" s="45" customFormat="1" x14ac:dyDescent="0.2"/>
    <row r="252" s="45" customFormat="1" x14ac:dyDescent="0.2"/>
    <row r="253" s="45" customFormat="1" x14ac:dyDescent="0.2"/>
    <row r="254" s="45" customFormat="1" x14ac:dyDescent="0.2"/>
    <row r="255" s="45" customFormat="1" x14ac:dyDescent="0.2"/>
    <row r="256" s="45" customFormat="1" x14ac:dyDescent="0.2"/>
    <row r="257" s="45" customFormat="1" x14ac:dyDescent="0.2"/>
    <row r="258" s="45" customFormat="1" x14ac:dyDescent="0.2"/>
    <row r="259" s="45" customFormat="1" x14ac:dyDescent="0.2"/>
    <row r="260" s="45" customFormat="1" x14ac:dyDescent="0.2"/>
    <row r="261" s="45" customFormat="1" x14ac:dyDescent="0.2"/>
    <row r="262" s="45" customFormat="1" x14ac:dyDescent="0.2"/>
    <row r="263" s="45" customFormat="1" x14ac:dyDescent="0.2"/>
    <row r="264" s="45" customFormat="1" x14ac:dyDescent="0.2"/>
    <row r="265" s="45" customFormat="1" x14ac:dyDescent="0.2"/>
    <row r="266" s="45" customFormat="1" x14ac:dyDescent="0.2"/>
    <row r="267" s="45" customFormat="1" x14ac:dyDescent="0.2"/>
    <row r="268" s="45" customFormat="1" x14ac:dyDescent="0.2"/>
    <row r="269" s="45" customFormat="1" x14ac:dyDescent="0.2"/>
    <row r="270" s="45" customFormat="1" x14ac:dyDescent="0.2"/>
    <row r="271" s="45" customFormat="1" x14ac:dyDescent="0.2"/>
    <row r="272" s="45" customFormat="1" x14ac:dyDescent="0.2"/>
    <row r="273" s="45" customFormat="1" x14ac:dyDescent="0.2"/>
    <row r="274" s="45" customFormat="1" x14ac:dyDescent="0.2"/>
    <row r="275" s="45" customFormat="1" x14ac:dyDescent="0.2"/>
    <row r="276" s="45" customFormat="1" x14ac:dyDescent="0.2"/>
    <row r="277" s="45" customFormat="1" x14ac:dyDescent="0.2"/>
    <row r="278" s="45" customFormat="1" x14ac:dyDescent="0.2"/>
    <row r="279" s="45" customFormat="1" x14ac:dyDescent="0.2"/>
    <row r="280" s="45" customFormat="1" x14ac:dyDescent="0.2"/>
    <row r="281" s="45" customFormat="1" x14ac:dyDescent="0.2"/>
    <row r="282" s="45" customFormat="1" x14ac:dyDescent="0.2"/>
    <row r="283" s="45" customFormat="1" x14ac:dyDescent="0.2"/>
    <row r="284" s="45" customFormat="1" x14ac:dyDescent="0.2"/>
  </sheetData>
  <mergeCells count="4">
    <mergeCell ref="D4:F4"/>
    <mergeCell ref="J4:L4"/>
    <mergeCell ref="D27:F27"/>
    <mergeCell ref="J27:L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5D73-7EBF-694F-9852-9C62D8CCCAA7}">
  <dimension ref="B1:M49"/>
  <sheetViews>
    <sheetView workbookViewId="0">
      <selection activeCell="F15" sqref="F15"/>
    </sheetView>
  </sheetViews>
  <sheetFormatPr baseColWidth="10" defaultRowHeight="16" x14ac:dyDescent="0.2"/>
  <cols>
    <col min="1" max="1" width="3.5" customWidth="1"/>
    <col min="2" max="3" width="22" customWidth="1"/>
    <col min="4" max="4" width="23.33203125" customWidth="1"/>
    <col min="5" max="5" width="13.83203125" customWidth="1"/>
    <col min="6" max="6" width="40.6640625" customWidth="1"/>
    <col min="7" max="7" width="25.33203125" customWidth="1"/>
    <col min="8" max="8" width="26.83203125" customWidth="1"/>
    <col min="9" max="9" width="13.5" customWidth="1"/>
    <col min="10" max="10" width="16" style="135" customWidth="1"/>
    <col min="11" max="11" width="12.5" customWidth="1"/>
    <col min="12" max="13" width="22" customWidth="1"/>
  </cols>
  <sheetData>
    <row r="1" spans="2:13" ht="17" thickBot="1" x14ac:dyDescent="0.25"/>
    <row r="2" spans="2:13" ht="67" customHeight="1" x14ac:dyDescent="0.2">
      <c r="B2" s="91" t="s">
        <v>32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128"/>
    </row>
    <row r="3" spans="2:13" s="64" customFormat="1" ht="60" customHeight="1" x14ac:dyDescent="0.3">
      <c r="B3" s="94" t="s">
        <v>31</v>
      </c>
      <c r="C3" s="95" t="s">
        <v>43</v>
      </c>
      <c r="D3" s="96" t="s">
        <v>39</v>
      </c>
      <c r="E3" s="95" t="s">
        <v>0</v>
      </c>
      <c r="F3" s="95" t="s">
        <v>4</v>
      </c>
      <c r="G3" s="96" t="s">
        <v>1</v>
      </c>
      <c r="H3" s="96" t="s">
        <v>38</v>
      </c>
      <c r="I3" s="96" t="s">
        <v>76</v>
      </c>
      <c r="J3" s="96" t="s">
        <v>77</v>
      </c>
      <c r="K3" s="95" t="s">
        <v>78</v>
      </c>
      <c r="L3" s="127" t="s">
        <v>37</v>
      </c>
      <c r="M3" s="129" t="s">
        <v>79</v>
      </c>
    </row>
    <row r="4" spans="2:13" s="63" customFormat="1" ht="54" customHeight="1" thickBot="1" x14ac:dyDescent="0.25">
      <c r="B4" s="118"/>
      <c r="C4" s="77"/>
      <c r="D4" s="117"/>
      <c r="E4" s="117"/>
      <c r="F4" s="116" t="s">
        <v>81</v>
      </c>
      <c r="G4" s="116" t="s">
        <v>36</v>
      </c>
      <c r="H4" s="78" t="s">
        <v>82</v>
      </c>
      <c r="I4" s="120"/>
      <c r="J4" s="136"/>
      <c r="K4" s="121"/>
      <c r="L4" s="120"/>
      <c r="M4" s="130"/>
    </row>
    <row r="5" spans="2:13" s="62" customFormat="1" ht="25" customHeight="1" x14ac:dyDescent="0.2">
      <c r="B5" s="76" t="s">
        <v>66</v>
      </c>
      <c r="C5" s="71" t="s">
        <v>44</v>
      </c>
      <c r="D5" s="72" t="s">
        <v>25</v>
      </c>
      <c r="E5" s="72" t="s">
        <v>23</v>
      </c>
      <c r="F5" s="72">
        <v>1</v>
      </c>
      <c r="G5" s="72" t="s">
        <v>29</v>
      </c>
      <c r="H5" s="73">
        <v>10</v>
      </c>
      <c r="I5" s="72">
        <f>IF(E5=Lists!$D$3,'Character Estimates'!$E$22,IF(Characters!E5=Lists!$D$4,'Character Estimates'!$K$22,IF(Characters!E5=Lists!$D$5,'Character Estimates'!$E$45,IF(Characters!E5=Lists!$D$6,'Character Estimates'!$K$45,0))))</f>
        <v>208</v>
      </c>
      <c r="J5" s="74">
        <f>IF(E5=Lists!$D$3,'Character Estimates'!$E$23,IF(Characters!E5=Lists!$D$4,'Character Estimates'!$K$23,IF(Characters!E5=Lists!$D$5,'Character Estimates'!$E$46,IF(Characters!E5=Lists!$D$6,'Character Estimates'!$K$46,0))))</f>
        <v>6.833815889443315</v>
      </c>
      <c r="K5" s="74">
        <f>IF(G5=Lists!$C$3,J5*'Data Sheet'!$B$4,J5)</f>
        <v>8.8839606562763098</v>
      </c>
      <c r="L5" s="124">
        <f>((K5+('Data Sheet'!$B$5*H5))*IF(C5=Lists!$E$3,1,'Data Sheet'!$B$6))*F5</f>
        <v>11.38396065627631</v>
      </c>
      <c r="M5" s="132">
        <f>L5*'Data Sheet'!$B$7</f>
        <v>346.4921875</v>
      </c>
    </row>
    <row r="6" spans="2:13" s="62" customFormat="1" ht="25" customHeight="1" x14ac:dyDescent="0.2">
      <c r="B6" s="79" t="s">
        <v>68</v>
      </c>
      <c r="C6" s="80" t="s">
        <v>46</v>
      </c>
      <c r="D6" s="81" t="s">
        <v>72</v>
      </c>
      <c r="E6" s="81" t="s">
        <v>23</v>
      </c>
      <c r="F6" s="81">
        <v>0.8</v>
      </c>
      <c r="G6" s="81" t="s">
        <v>30</v>
      </c>
      <c r="H6" s="82">
        <v>0</v>
      </c>
      <c r="I6" s="122">
        <f>IF(E6=Lists!$D$3,'Character Estimates'!$E$22,IF(Characters!E6=Lists!$D$4,'Character Estimates'!$K$22,IF(Characters!E6=Lists!$D$5,'Character Estimates'!$E$45,IF(Characters!E6=Lists!$D$6,'Character Estimates'!$K$45,0))))</f>
        <v>208</v>
      </c>
      <c r="J6" s="83">
        <f>IF(E6=Lists!$D$3,'Character Estimates'!$E$23,IF(Characters!E6=Lists!$D$4,'Character Estimates'!$K$23,IF(Characters!E6=Lists!$D$5,'Character Estimates'!$E$46,IF(Characters!E6=Lists!$D$6,'Character Estimates'!$K$46,0))))</f>
        <v>6.833815889443315</v>
      </c>
      <c r="K6" s="83">
        <f>IF(G6=Lists!$C$3,J6*'Data Sheet'!$B$4,J6)</f>
        <v>6.833815889443315</v>
      </c>
      <c r="L6" s="125">
        <f>((K6+('Data Sheet'!$B$5*H6))*IF(C6=Lists!$E$3,1,'Data Sheet'!$B$6))*F6</f>
        <v>6.5604632538655823</v>
      </c>
      <c r="M6" s="133">
        <f>L6*'Data Sheet'!$B$7</f>
        <v>199.68</v>
      </c>
    </row>
    <row r="7" spans="2:13" s="62" customFormat="1" ht="25" customHeight="1" x14ac:dyDescent="0.2">
      <c r="B7" s="75" t="s">
        <v>67</v>
      </c>
      <c r="C7" s="67" t="s">
        <v>47</v>
      </c>
      <c r="D7" s="68" t="s">
        <v>25</v>
      </c>
      <c r="E7" s="68" t="s">
        <v>23</v>
      </c>
      <c r="F7" s="68">
        <v>0.5</v>
      </c>
      <c r="G7" s="68" t="s">
        <v>30</v>
      </c>
      <c r="H7" s="69">
        <v>0</v>
      </c>
      <c r="I7" s="72">
        <f>IF(E7=Lists!$D$3,'Character Estimates'!$E$22,IF(Characters!E7=Lists!$D$4,'Character Estimates'!$K$22,IF(Characters!E7=Lists!$D$5,'Character Estimates'!$E$45,IF(Characters!E7=Lists!$D$6,'Character Estimates'!$K$45,0))))</f>
        <v>208</v>
      </c>
      <c r="J7" s="70">
        <f>IF(E7=Lists!$D$3,'Character Estimates'!$E$23,IF(Characters!E7=Lists!$D$4,'Character Estimates'!$K$23,IF(Characters!E7=Lists!$D$5,'Character Estimates'!$E$46,IF(Characters!E7=Lists!$D$6,'Character Estimates'!$K$46,0))))</f>
        <v>6.833815889443315</v>
      </c>
      <c r="K7" s="70">
        <f>IF(G7=Lists!$C$3,J7*'Data Sheet'!$B$4,J7)</f>
        <v>6.833815889443315</v>
      </c>
      <c r="L7" s="124">
        <f>((K7+('Data Sheet'!$B$5*H7))*IF(C7=Lists!$E$3,1,'Data Sheet'!$B$6))*F7</f>
        <v>4.1002895336659888</v>
      </c>
      <c r="M7" s="131">
        <f>L7*'Data Sheet'!$B$7</f>
        <v>124.8</v>
      </c>
    </row>
    <row r="8" spans="2:13" s="62" customFormat="1" ht="25" customHeight="1" x14ac:dyDescent="0.2">
      <c r="B8" s="79" t="s">
        <v>69</v>
      </c>
      <c r="C8" s="80" t="s">
        <v>51</v>
      </c>
      <c r="D8" s="81" t="s">
        <v>26</v>
      </c>
      <c r="E8" s="81" t="s">
        <v>23</v>
      </c>
      <c r="F8" s="81">
        <v>1</v>
      </c>
      <c r="G8" s="81" t="s">
        <v>30</v>
      </c>
      <c r="H8" s="82">
        <v>0</v>
      </c>
      <c r="I8" s="122">
        <f>IF(E8=Lists!$D$3,'Character Estimates'!$E$22,IF(Characters!E8=Lists!$D$4,'Character Estimates'!$K$22,IF(Characters!E8=Lists!$D$5,'Character Estimates'!$E$45,IF(Characters!E8=Lists!$D$6,'Character Estimates'!$K$45,0))))</f>
        <v>208</v>
      </c>
      <c r="J8" s="83">
        <f>IF(E8=Lists!$D$3,'Character Estimates'!$E$23,IF(Characters!E8=Lists!$D$4,'Character Estimates'!$K$23,IF(Characters!E8=Lists!$D$5,'Character Estimates'!$E$46,IF(Characters!E8=Lists!$D$6,'Character Estimates'!$K$46,0))))</f>
        <v>6.833815889443315</v>
      </c>
      <c r="K8" s="83">
        <f>IF(G8=Lists!$C$3,J8*'Data Sheet'!$B$4,J8)</f>
        <v>6.833815889443315</v>
      </c>
      <c r="L8" s="125">
        <f>((K8+('Data Sheet'!$B$5*H8))*IF(C8=Lists!$E$3,1,'Data Sheet'!$B$6))*F8</f>
        <v>8.2005790673319776</v>
      </c>
      <c r="M8" s="133">
        <f>L8*'Data Sheet'!$B$7</f>
        <v>249.6</v>
      </c>
    </row>
    <row r="9" spans="2:13" s="62" customFormat="1" ht="25" customHeight="1" x14ac:dyDescent="0.2">
      <c r="B9" s="75" t="s">
        <v>70</v>
      </c>
      <c r="C9" s="67" t="s">
        <v>45</v>
      </c>
      <c r="D9" s="68" t="s">
        <v>27</v>
      </c>
      <c r="E9" s="68" t="s">
        <v>23</v>
      </c>
      <c r="F9" s="68">
        <v>1</v>
      </c>
      <c r="G9" s="68" t="s">
        <v>30</v>
      </c>
      <c r="H9" s="69">
        <v>0</v>
      </c>
      <c r="I9" s="72">
        <f>IF(E9=Lists!$D$3,'Character Estimates'!$E$22,IF(Characters!E9=Lists!$D$4,'Character Estimates'!$K$22,IF(Characters!E9=Lists!$D$5,'Character Estimates'!$E$45,IF(Characters!E9=Lists!$D$6,'Character Estimates'!$K$45,0))))</f>
        <v>208</v>
      </c>
      <c r="J9" s="70">
        <f>IF(E9=Lists!$D$3,'Character Estimates'!$E$23,IF(Characters!E9=Lists!$D$4,'Character Estimates'!$K$23,IF(Characters!E9=Lists!$D$5,'Character Estimates'!$E$46,IF(Characters!E9=Lists!$D$6,'Character Estimates'!$K$46,0))))</f>
        <v>6.833815889443315</v>
      </c>
      <c r="K9" s="70">
        <f>IF(G9=Lists!$C$3,J9*'Data Sheet'!$B$4,J9)</f>
        <v>6.833815889443315</v>
      </c>
      <c r="L9" s="124">
        <f>((K9+('Data Sheet'!$B$5*H9))*IF(C9=Lists!$E$3,1,'Data Sheet'!$B$6))*F9</f>
        <v>8.2005790673319776</v>
      </c>
      <c r="M9" s="131">
        <f>L9*'Data Sheet'!$B$7</f>
        <v>249.6</v>
      </c>
    </row>
    <row r="10" spans="2:13" s="62" customFormat="1" ht="25" customHeight="1" x14ac:dyDescent="0.2">
      <c r="B10" s="79" t="s">
        <v>71</v>
      </c>
      <c r="C10" s="80" t="s">
        <v>45</v>
      </c>
      <c r="D10" s="81" t="s">
        <v>27</v>
      </c>
      <c r="E10" s="81" t="s">
        <v>33</v>
      </c>
      <c r="F10" s="81">
        <v>1</v>
      </c>
      <c r="G10" s="81" t="s">
        <v>30</v>
      </c>
      <c r="H10" s="82">
        <v>0</v>
      </c>
      <c r="I10" s="122">
        <f>IF(E10=Lists!$D$3,'Character Estimates'!$E$22,IF(Characters!E10=Lists!$D$4,'Character Estimates'!$K$22,IF(Characters!E10=Lists!$D$5,'Character Estimates'!$E$45,IF(Characters!E10=Lists!$D$6,'Character Estimates'!$K$45,0))))</f>
        <v>188.5</v>
      </c>
      <c r="J10" s="83">
        <f>IF(E10=Lists!$D$3,'Character Estimates'!$E$23,IF(Characters!E10=Lists!$D$4,'Character Estimates'!$K$23,IF(Characters!E10=Lists!$D$5,'Character Estimates'!$E$46,IF(Characters!E10=Lists!$D$6,'Character Estimates'!$K$46,0))))</f>
        <v>6.1931456498080042</v>
      </c>
      <c r="K10" s="83">
        <f>IF(G10=Lists!$C$3,J10*'Data Sheet'!$B$4,J10)</f>
        <v>6.1931456498080042</v>
      </c>
      <c r="L10" s="125">
        <f>((K10+('Data Sheet'!$B$5*H10))*IF(C10=Lists!$E$3,1,'Data Sheet'!$B$6))*F10</f>
        <v>7.4317747797696043</v>
      </c>
      <c r="M10" s="133">
        <f>L10*'Data Sheet'!$B$7</f>
        <v>226.2</v>
      </c>
    </row>
    <row r="11" spans="2:13" s="62" customFormat="1" ht="25" customHeight="1" x14ac:dyDescent="0.2">
      <c r="B11" s="75" t="s">
        <v>61</v>
      </c>
      <c r="C11" s="67" t="s">
        <v>49</v>
      </c>
      <c r="D11" s="68" t="s">
        <v>74</v>
      </c>
      <c r="E11" s="68" t="s">
        <v>23</v>
      </c>
      <c r="F11" s="68">
        <v>1</v>
      </c>
      <c r="G11" s="68" t="s">
        <v>30</v>
      </c>
      <c r="H11" s="69">
        <v>0</v>
      </c>
      <c r="I11" s="72">
        <f>IF(E11=Lists!$D$3,'Character Estimates'!$E$22,IF(Characters!E11=Lists!$D$4,'Character Estimates'!$K$22,IF(Characters!E11=Lists!$D$5,'Character Estimates'!$E$45,IF(Characters!E11=Lists!$D$6,'Character Estimates'!$K$45,0))))</f>
        <v>208</v>
      </c>
      <c r="J11" s="70">
        <f>IF(E11=Lists!$D$3,'Character Estimates'!$E$23,IF(Characters!E11=Lists!$D$4,'Character Estimates'!$K$23,IF(Characters!E11=Lists!$D$5,'Character Estimates'!$E$46,IF(Characters!E11=Lists!$D$6,'Character Estimates'!$K$46,0))))</f>
        <v>6.833815889443315</v>
      </c>
      <c r="K11" s="70">
        <f>IF(G11=Lists!$C$3,J11*'Data Sheet'!$B$4,J11)</f>
        <v>6.833815889443315</v>
      </c>
      <c r="L11" s="124">
        <f>((K11+('Data Sheet'!$B$5*H11))*IF(C11=Lists!$E$3,1,'Data Sheet'!$B$6))*F11</f>
        <v>8.2005790673319776</v>
      </c>
      <c r="M11" s="131">
        <f>L11*'Data Sheet'!$B$7</f>
        <v>249.6</v>
      </c>
    </row>
    <row r="12" spans="2:13" s="62" customFormat="1" ht="25" customHeight="1" x14ac:dyDescent="0.2">
      <c r="B12" s="79" t="s">
        <v>62</v>
      </c>
      <c r="C12" s="80" t="s">
        <v>49</v>
      </c>
      <c r="D12" s="81" t="s">
        <v>74</v>
      </c>
      <c r="E12" s="81" t="s">
        <v>35</v>
      </c>
      <c r="F12" s="81">
        <v>1</v>
      </c>
      <c r="G12" s="81" t="s">
        <v>29</v>
      </c>
      <c r="H12" s="82">
        <v>3</v>
      </c>
      <c r="I12" s="122">
        <f>IF(E12=Lists!$D$3,'Character Estimates'!$E$22,IF(Characters!E12=Lists!$D$4,'Character Estimates'!$K$22,IF(Characters!E12=Lists!$D$5,'Character Estimates'!$E$45,IF(Characters!E12=Lists!$D$6,'Character Estimates'!$K$45,0))))</f>
        <v>341.25</v>
      </c>
      <c r="J12" s="83">
        <f>IF(E12=Lists!$D$3,'Character Estimates'!$E$23,IF(Characters!E12=Lists!$D$4,'Character Estimates'!$K$23,IF(Characters!E12=Lists!$D$5,'Character Estimates'!$E$46,IF(Characters!E12=Lists!$D$6,'Character Estimates'!$K$46,0))))</f>
        <v>11.211729193617938</v>
      </c>
      <c r="K12" s="83">
        <f>IF(G12=Lists!$C$3,J12*'Data Sheet'!$B$4,J12)</f>
        <v>14.57524795170332</v>
      </c>
      <c r="L12" s="125">
        <f>((K12+('Data Sheet'!$B$5*H12))*IF(C12=Lists!$E$3,1,'Data Sheet'!$B$6))*F12</f>
        <v>18.390297542043982</v>
      </c>
      <c r="M12" s="133">
        <f>L12*'Data Sheet'!$B$7</f>
        <v>559.74318749999998</v>
      </c>
    </row>
    <row r="13" spans="2:13" s="62" customFormat="1" ht="25" customHeight="1" x14ac:dyDescent="0.2">
      <c r="B13" s="75" t="s">
        <v>63</v>
      </c>
      <c r="C13" s="67" t="s">
        <v>46</v>
      </c>
      <c r="D13" s="68" t="s">
        <v>72</v>
      </c>
      <c r="E13" s="68" t="s">
        <v>23</v>
      </c>
      <c r="F13" s="68">
        <v>1</v>
      </c>
      <c r="G13" s="68" t="s">
        <v>30</v>
      </c>
      <c r="H13" s="69">
        <v>0</v>
      </c>
      <c r="I13" s="72">
        <f>IF(E13=Lists!$D$3,'Character Estimates'!$E$22,IF(Characters!E13=Lists!$D$4,'Character Estimates'!$K$22,IF(Characters!E13=Lists!$D$5,'Character Estimates'!$E$45,IF(Characters!E13=Lists!$D$6,'Character Estimates'!$K$45,0))))</f>
        <v>208</v>
      </c>
      <c r="J13" s="70">
        <f>IF(E13=Lists!$D$3,'Character Estimates'!$E$23,IF(Characters!E13=Lists!$D$4,'Character Estimates'!$K$23,IF(Characters!E13=Lists!$D$5,'Character Estimates'!$E$46,IF(Characters!E13=Lists!$D$6,'Character Estimates'!$K$46,0))))</f>
        <v>6.833815889443315</v>
      </c>
      <c r="K13" s="70">
        <f>IF(G13=Lists!$C$3,J13*'Data Sheet'!$B$4,J13)</f>
        <v>6.833815889443315</v>
      </c>
      <c r="L13" s="124">
        <f>((K13+('Data Sheet'!$B$5*H13))*IF(C13=Lists!$E$3,1,'Data Sheet'!$B$6))*F13</f>
        <v>8.2005790673319776</v>
      </c>
      <c r="M13" s="131">
        <f>L13*'Data Sheet'!$B$7</f>
        <v>249.6</v>
      </c>
    </row>
    <row r="14" spans="2:13" s="62" customFormat="1" ht="25" customHeight="1" x14ac:dyDescent="0.2">
      <c r="B14" s="79" t="s">
        <v>64</v>
      </c>
      <c r="C14" s="80" t="s">
        <v>51</v>
      </c>
      <c r="D14" s="81" t="s">
        <v>73</v>
      </c>
      <c r="E14" s="81" t="s">
        <v>23</v>
      </c>
      <c r="F14" s="81">
        <v>1</v>
      </c>
      <c r="G14" s="81" t="s">
        <v>30</v>
      </c>
      <c r="H14" s="82">
        <v>0</v>
      </c>
      <c r="I14" s="122">
        <f>IF(E14=Lists!$D$3,'Character Estimates'!$E$22,IF(Characters!E14=Lists!$D$4,'Character Estimates'!$K$22,IF(Characters!E14=Lists!$D$5,'Character Estimates'!$E$45,IF(Characters!E14=Lists!$D$6,'Character Estimates'!$K$45,0))))</f>
        <v>208</v>
      </c>
      <c r="J14" s="83">
        <f>IF(E14=Lists!$D$3,'Character Estimates'!$E$23,IF(Characters!E14=Lists!$D$4,'Character Estimates'!$K$23,IF(Characters!E14=Lists!$D$5,'Character Estimates'!$E$46,IF(Characters!E14=Lists!$D$6,'Character Estimates'!$K$46,0))))</f>
        <v>6.833815889443315</v>
      </c>
      <c r="K14" s="83">
        <f>IF(G14=Lists!$C$3,J14*'Data Sheet'!$B$4,J14)</f>
        <v>6.833815889443315</v>
      </c>
      <c r="L14" s="125">
        <f>((K14+('Data Sheet'!$B$5*H14))*IF(C14=Lists!$E$3,1,'Data Sheet'!$B$6))*F14</f>
        <v>8.2005790673319776</v>
      </c>
      <c r="M14" s="133">
        <f>L14*'Data Sheet'!$B$7</f>
        <v>249.6</v>
      </c>
    </row>
    <row r="15" spans="2:13" s="62" customFormat="1" ht="25" customHeight="1" x14ac:dyDescent="0.2">
      <c r="B15" s="75" t="s">
        <v>65</v>
      </c>
      <c r="C15" s="67" t="s">
        <v>51</v>
      </c>
      <c r="D15" s="68" t="s">
        <v>73</v>
      </c>
      <c r="E15" s="68" t="s">
        <v>34</v>
      </c>
      <c r="F15" s="68">
        <v>1</v>
      </c>
      <c r="G15" s="68" t="s">
        <v>29</v>
      </c>
      <c r="H15" s="69">
        <v>0</v>
      </c>
      <c r="I15" s="72">
        <f>IF(E15=Lists!$D$3,'Character Estimates'!$E$22,IF(Characters!E15=Lists!$D$4,'Character Estimates'!$K$22,IF(Characters!E15=Lists!$D$5,'Character Estimates'!$E$45,IF(Characters!E15=Lists!$D$6,'Character Estimates'!$K$45,0))))</f>
        <v>253.5</v>
      </c>
      <c r="J15" s="70">
        <f>IF(E15=Lists!$D$3,'Character Estimates'!$E$23,IF(Characters!E15=Lists!$D$4,'Character Estimates'!$K$23,IF(Characters!E15=Lists!$D$5,'Character Estimates'!$E$46,IF(Characters!E15=Lists!$D$6,'Character Estimates'!$K$46,0))))</f>
        <v>8.3287131152590401</v>
      </c>
      <c r="K15" s="70">
        <f>IF(G15=Lists!$C$3,J15*'Data Sheet'!$B$4,J15)</f>
        <v>10.827327049836752</v>
      </c>
      <c r="L15" s="124">
        <f>((K15+('Data Sheet'!$B$5*H15))*IF(C15=Lists!$E$3,1,'Data Sheet'!$B$6))*F15</f>
        <v>12.992792459804102</v>
      </c>
      <c r="M15" s="131">
        <f>L15*'Data Sheet'!$B$7</f>
        <v>395.46</v>
      </c>
    </row>
    <row r="16" spans="2:13" s="62" customFormat="1" ht="25" customHeight="1" x14ac:dyDescent="0.2">
      <c r="B16" s="79"/>
      <c r="C16" s="80"/>
      <c r="D16" s="81"/>
      <c r="E16" s="81"/>
      <c r="F16" s="81">
        <v>1</v>
      </c>
      <c r="G16" s="81"/>
      <c r="H16" s="82">
        <v>0</v>
      </c>
      <c r="I16" s="122">
        <f>IF(E16=Lists!$D$3,'Character Estimates'!$E$22,IF(Characters!E16=Lists!$D$4,'Character Estimates'!$K$22,IF(Characters!E16=Lists!$D$5,'Character Estimates'!$E$45,IF(Characters!E16=Lists!$D$6,'Character Estimates'!$K$45,0))))</f>
        <v>0</v>
      </c>
      <c r="J16" s="81">
        <f>IF(E16=Lists!$D$3,'Character Estimates'!$E$23,IF(Characters!E16=Lists!$D$4,'Character Estimates'!$K$23,IF(Characters!E16=Lists!$D$5,'Character Estimates'!$E$46,IF(Characters!E16=Lists!$D$6,'Character Estimates'!$K$46,0))))</f>
        <v>0</v>
      </c>
      <c r="K16" s="83">
        <f>IF(G16=Lists!$C$3,J16*'Data Sheet'!$B$4,J16)</f>
        <v>0</v>
      </c>
      <c r="L16" s="125">
        <f>((K16+('Data Sheet'!$B$5*H16))*IF(C16=Lists!$E$3,1,'Data Sheet'!$B$6))*F16</f>
        <v>0</v>
      </c>
      <c r="M16" s="133">
        <f>L16*'Data Sheet'!$B$7</f>
        <v>0</v>
      </c>
    </row>
    <row r="17" spans="2:13" s="62" customFormat="1" ht="25" customHeight="1" x14ac:dyDescent="0.2">
      <c r="B17" s="75"/>
      <c r="C17" s="67"/>
      <c r="D17" s="68"/>
      <c r="E17" s="68"/>
      <c r="F17" s="68">
        <v>1</v>
      </c>
      <c r="G17" s="68"/>
      <c r="H17" s="69">
        <v>0</v>
      </c>
      <c r="I17" s="72">
        <f>IF(E17=Lists!$D$3,'Character Estimates'!$E$22,IF(Characters!E17=Lists!$D$4,'Character Estimates'!$K$22,IF(Characters!E17=Lists!$D$5,'Character Estimates'!$E$45,IF(Characters!E17=Lists!$D$6,'Character Estimates'!$K$45,0))))</f>
        <v>0</v>
      </c>
      <c r="J17" s="68">
        <f>IF(E17=Lists!$D$3,'Character Estimates'!$E$23,IF(Characters!E17=Lists!$D$4,'Character Estimates'!$K$23,IF(Characters!E17=Lists!$D$5,'Character Estimates'!$E$46,IF(Characters!E17=Lists!$D$6,'Character Estimates'!$K$46,0))))</f>
        <v>0</v>
      </c>
      <c r="K17" s="70">
        <f>IF(G17=Lists!$C$3,J17*'Data Sheet'!$B$4,J17)</f>
        <v>0</v>
      </c>
      <c r="L17" s="124">
        <f>((K17+('Data Sheet'!$B$5*H17))*IF(C17=Lists!$E$3,1,'Data Sheet'!$B$6))*F17</f>
        <v>0</v>
      </c>
      <c r="M17" s="131">
        <f>L17*'Data Sheet'!$B$7</f>
        <v>0</v>
      </c>
    </row>
    <row r="18" spans="2:13" s="62" customFormat="1" ht="25" customHeight="1" x14ac:dyDescent="0.2">
      <c r="B18" s="79"/>
      <c r="C18" s="80"/>
      <c r="D18" s="81"/>
      <c r="E18" s="81"/>
      <c r="F18" s="81">
        <v>1</v>
      </c>
      <c r="G18" s="81"/>
      <c r="H18" s="82">
        <v>0</v>
      </c>
      <c r="I18" s="122">
        <f>IF(E18=Lists!$D$3,'Character Estimates'!$E$22,IF(Characters!E18=Lists!$D$4,'Character Estimates'!$K$22,IF(Characters!E18=Lists!$D$5,'Character Estimates'!$E$45,IF(Characters!E18=Lists!$D$6,'Character Estimates'!$K$45,0))))</f>
        <v>0</v>
      </c>
      <c r="J18" s="81">
        <f>IF(E18=Lists!$D$3,'Character Estimates'!$E$23,IF(Characters!E18=Lists!$D$4,'Character Estimates'!$K$23,IF(Characters!E18=Lists!$D$5,'Character Estimates'!$E$46,IF(Characters!E18=Lists!$D$6,'Character Estimates'!$K$46,0))))</f>
        <v>0</v>
      </c>
      <c r="K18" s="83">
        <f>IF(G18=Lists!$C$3,J18*'Data Sheet'!$B$4,J18)</f>
        <v>0</v>
      </c>
      <c r="L18" s="125">
        <f>((K18+('Data Sheet'!$B$5*H18))*IF(C18=Lists!$E$3,1,'Data Sheet'!$B$6))*F18</f>
        <v>0</v>
      </c>
      <c r="M18" s="133">
        <f>L18*'Data Sheet'!$B$7</f>
        <v>0</v>
      </c>
    </row>
    <row r="19" spans="2:13" s="62" customFormat="1" ht="25" customHeight="1" x14ac:dyDescent="0.2">
      <c r="B19" s="75"/>
      <c r="C19" s="67"/>
      <c r="D19" s="68"/>
      <c r="E19" s="68"/>
      <c r="F19" s="68">
        <v>1</v>
      </c>
      <c r="G19" s="68"/>
      <c r="H19" s="69">
        <v>0</v>
      </c>
      <c r="I19" s="72">
        <f>IF(E19=Lists!$D$3,'Character Estimates'!$E$22,IF(Characters!E19=Lists!$D$4,'Character Estimates'!$K$22,IF(Characters!E19=Lists!$D$5,'Character Estimates'!$E$45,IF(Characters!E19=Lists!$D$6,'Character Estimates'!$K$45,0))))</f>
        <v>0</v>
      </c>
      <c r="J19" s="68">
        <f>IF(E19=Lists!$D$3,'Character Estimates'!$E$23,IF(Characters!E19=Lists!$D$4,'Character Estimates'!$K$23,IF(Characters!E19=Lists!$D$5,'Character Estimates'!$E$46,IF(Characters!E19=Lists!$D$6,'Character Estimates'!$K$46,0))))</f>
        <v>0</v>
      </c>
      <c r="K19" s="70">
        <f>IF(G19=Lists!$C$3,J19*'Data Sheet'!$B$4,J19)</f>
        <v>0</v>
      </c>
      <c r="L19" s="124">
        <f>((K19+('Data Sheet'!$B$5*H19))*IF(C19=Lists!$E$3,1,'Data Sheet'!$B$6))*F19</f>
        <v>0</v>
      </c>
      <c r="M19" s="131">
        <f>L19*'Data Sheet'!$B$7</f>
        <v>0</v>
      </c>
    </row>
    <row r="20" spans="2:13" s="62" customFormat="1" ht="25" customHeight="1" x14ac:dyDescent="0.2">
      <c r="B20" s="79"/>
      <c r="C20" s="80"/>
      <c r="D20" s="81"/>
      <c r="E20" s="81"/>
      <c r="F20" s="81">
        <v>1</v>
      </c>
      <c r="G20" s="81"/>
      <c r="H20" s="82">
        <v>0</v>
      </c>
      <c r="I20" s="122">
        <f>IF(E20=Lists!$D$3,'Character Estimates'!$E$22,IF(Characters!E20=Lists!$D$4,'Character Estimates'!$K$22,IF(Characters!E20=Lists!$D$5,'Character Estimates'!$E$45,IF(Characters!E20=Lists!$D$6,'Character Estimates'!$K$45,0))))</f>
        <v>0</v>
      </c>
      <c r="J20" s="81">
        <f>IF(E20=Lists!$D$3,'Character Estimates'!$E$23,IF(Characters!E20=Lists!$D$4,'Character Estimates'!$K$23,IF(Characters!E20=Lists!$D$5,'Character Estimates'!$E$46,IF(Characters!E20=Lists!$D$6,'Character Estimates'!$K$46,0))))</f>
        <v>0</v>
      </c>
      <c r="K20" s="83">
        <f>IF(G20=Lists!$C$3,J20*'Data Sheet'!$B$4,J20)</f>
        <v>0</v>
      </c>
      <c r="L20" s="125">
        <f>((K20+('Data Sheet'!$B$5*H20))*IF(C20=Lists!$E$3,1,'Data Sheet'!$B$6))*F20</f>
        <v>0</v>
      </c>
      <c r="M20" s="133">
        <f>L20*'Data Sheet'!$B$7</f>
        <v>0</v>
      </c>
    </row>
    <row r="21" spans="2:13" s="62" customFormat="1" ht="25" customHeight="1" x14ac:dyDescent="0.2">
      <c r="B21" s="75"/>
      <c r="C21" s="67"/>
      <c r="D21" s="68"/>
      <c r="E21" s="68"/>
      <c r="F21" s="68">
        <v>1</v>
      </c>
      <c r="G21" s="68"/>
      <c r="H21" s="69">
        <v>0</v>
      </c>
      <c r="I21" s="72">
        <f>IF(E21=Lists!$D$3,'Character Estimates'!$E$22,IF(Characters!E21=Lists!$D$4,'Character Estimates'!$K$22,IF(Characters!E21=Lists!$D$5,'Character Estimates'!$E$45,IF(Characters!E21=Lists!$D$6,'Character Estimates'!$K$45,0))))</f>
        <v>0</v>
      </c>
      <c r="J21" s="68">
        <f>IF(E21=Lists!$D$3,'Character Estimates'!$E$23,IF(Characters!E21=Lists!$D$4,'Character Estimates'!$K$23,IF(Characters!E21=Lists!$D$5,'Character Estimates'!$E$46,IF(Characters!E21=Lists!$D$6,'Character Estimates'!$K$46,0))))</f>
        <v>0</v>
      </c>
      <c r="K21" s="70">
        <f>IF(G21=Lists!$C$3,J21*'Data Sheet'!$B$4,J21)</f>
        <v>0</v>
      </c>
      <c r="L21" s="124">
        <f>((K21+('Data Sheet'!$B$5*H21))*IF(C21=Lists!$E$3,1,'Data Sheet'!$B$6))*F21</f>
        <v>0</v>
      </c>
      <c r="M21" s="131">
        <f>L21*'Data Sheet'!$B$7</f>
        <v>0</v>
      </c>
    </row>
    <row r="22" spans="2:13" s="62" customFormat="1" ht="25" customHeight="1" x14ac:dyDescent="0.2">
      <c r="B22" s="79"/>
      <c r="C22" s="80"/>
      <c r="D22" s="81"/>
      <c r="E22" s="81"/>
      <c r="F22" s="81">
        <v>1</v>
      </c>
      <c r="G22" s="81"/>
      <c r="H22" s="82">
        <v>0</v>
      </c>
      <c r="I22" s="122">
        <f>IF(E22=Lists!$D$3,'Character Estimates'!$E$22,IF(Characters!E22=Lists!$D$4,'Character Estimates'!$K$22,IF(Characters!E22=Lists!$D$5,'Character Estimates'!$E$45,IF(Characters!E22=Lists!$D$6,'Character Estimates'!$K$45,0))))</f>
        <v>0</v>
      </c>
      <c r="J22" s="81">
        <f>IF(E22=Lists!$D$3,'Character Estimates'!$E$23,IF(Characters!E22=Lists!$D$4,'Character Estimates'!$K$23,IF(Characters!E22=Lists!$D$5,'Character Estimates'!$E$46,IF(Characters!E22=Lists!$D$6,'Character Estimates'!$K$46,0))))</f>
        <v>0</v>
      </c>
      <c r="K22" s="83">
        <f>IF(G22=Lists!$C$3,J22*'Data Sheet'!$B$4,J22)</f>
        <v>0</v>
      </c>
      <c r="L22" s="125">
        <f>((K22+('Data Sheet'!$B$5*H22))*IF(C22=Lists!$E$3,1,'Data Sheet'!$B$6))*F22</f>
        <v>0</v>
      </c>
      <c r="M22" s="133">
        <f>L22*'Data Sheet'!$B$7</f>
        <v>0</v>
      </c>
    </row>
    <row r="23" spans="2:13" s="62" customFormat="1" ht="25" customHeight="1" x14ac:dyDescent="0.2">
      <c r="B23" s="75"/>
      <c r="C23" s="67"/>
      <c r="D23" s="68"/>
      <c r="E23" s="68"/>
      <c r="F23" s="68">
        <v>1</v>
      </c>
      <c r="G23" s="68"/>
      <c r="H23" s="69">
        <v>0</v>
      </c>
      <c r="I23" s="72">
        <f>IF(E23=Lists!$D$3,'Character Estimates'!$E$22,IF(Characters!E23=Lists!$D$4,'Character Estimates'!$K$22,IF(Characters!E23=Lists!$D$5,'Character Estimates'!$E$45,IF(Characters!E23=Lists!$D$6,'Character Estimates'!$K$45,0))))</f>
        <v>0</v>
      </c>
      <c r="J23" s="68">
        <f>IF(E23=Lists!$D$3,'Character Estimates'!$E$23,IF(Characters!E23=Lists!$D$4,'Character Estimates'!$K$23,IF(Characters!E23=Lists!$D$5,'Character Estimates'!$E$46,IF(Characters!E23=Lists!$D$6,'Character Estimates'!$K$46,0))))</f>
        <v>0</v>
      </c>
      <c r="K23" s="70">
        <f>IF(G23=Lists!$C$3,J23*'Data Sheet'!$B$4,J23)</f>
        <v>0</v>
      </c>
      <c r="L23" s="124">
        <f>((K23+('Data Sheet'!$B$5*H23))*IF(C23=Lists!$E$3,1,'Data Sheet'!$B$6))*F23</f>
        <v>0</v>
      </c>
      <c r="M23" s="131">
        <f>L23*'Data Sheet'!$B$7</f>
        <v>0</v>
      </c>
    </row>
    <row r="24" spans="2:13" s="62" customFormat="1" ht="25" customHeight="1" x14ac:dyDescent="0.2">
      <c r="B24" s="79"/>
      <c r="C24" s="80"/>
      <c r="D24" s="81"/>
      <c r="E24" s="81"/>
      <c r="F24" s="81">
        <v>1</v>
      </c>
      <c r="G24" s="81"/>
      <c r="H24" s="82">
        <v>0</v>
      </c>
      <c r="I24" s="122">
        <f>IF(E24=Lists!$D$3,'Character Estimates'!$E$22,IF(Characters!E24=Lists!$D$4,'Character Estimates'!$K$22,IF(Characters!E24=Lists!$D$5,'Character Estimates'!$E$45,IF(Characters!E24=Lists!$D$6,'Character Estimates'!$K$45,0))))</f>
        <v>0</v>
      </c>
      <c r="J24" s="81">
        <f>IF(E24=Lists!$D$3,'Character Estimates'!$E$23,IF(Characters!E24=Lists!$D$4,'Character Estimates'!$K$23,IF(Characters!E24=Lists!$D$5,'Character Estimates'!$E$46,IF(Characters!E24=Lists!$D$6,'Character Estimates'!$K$46,0))))</f>
        <v>0</v>
      </c>
      <c r="K24" s="83">
        <f>IF(G24=Lists!$C$3,J24*'Data Sheet'!$B$4,J24)</f>
        <v>0</v>
      </c>
      <c r="L24" s="125">
        <f>((K24+('Data Sheet'!$B$5*H24))*IF(C24=Lists!$E$3,1,'Data Sheet'!$B$6))*F24</f>
        <v>0</v>
      </c>
      <c r="M24" s="133">
        <f>L24*'Data Sheet'!$B$7</f>
        <v>0</v>
      </c>
    </row>
    <row r="25" spans="2:13" s="62" customFormat="1" ht="25" customHeight="1" x14ac:dyDescent="0.2">
      <c r="B25" s="75"/>
      <c r="C25" s="67"/>
      <c r="D25" s="68"/>
      <c r="E25" s="68"/>
      <c r="F25" s="68">
        <v>1</v>
      </c>
      <c r="G25" s="68"/>
      <c r="H25" s="69">
        <v>0</v>
      </c>
      <c r="I25" s="72">
        <f>IF(E25=Lists!$D$3,'Character Estimates'!$E$22,IF(Characters!E25=Lists!$D$4,'Character Estimates'!$K$22,IF(Characters!E25=Lists!$D$5,'Character Estimates'!$E$45,IF(Characters!E25=Lists!$D$6,'Character Estimates'!$K$45,0))))</f>
        <v>0</v>
      </c>
      <c r="J25" s="68">
        <f>IF(E25=Lists!$D$3,'Character Estimates'!$E$23,IF(Characters!E25=Lists!$D$4,'Character Estimates'!$K$23,IF(Characters!E25=Lists!$D$5,'Character Estimates'!$E$46,IF(Characters!E25=Lists!$D$6,'Character Estimates'!$K$46,0))))</f>
        <v>0</v>
      </c>
      <c r="K25" s="70">
        <f>IF(G25=Lists!$C$3,J25*'Data Sheet'!$B$4,J25)</f>
        <v>0</v>
      </c>
      <c r="L25" s="124">
        <f>((K25+('Data Sheet'!$B$5*H25))*IF(C25=Lists!$E$3,1,'Data Sheet'!$B$6))*F25</f>
        <v>0</v>
      </c>
      <c r="M25" s="131">
        <f>L25*'Data Sheet'!$B$7</f>
        <v>0</v>
      </c>
    </row>
    <row r="26" spans="2:13" s="62" customFormat="1" ht="25" customHeight="1" x14ac:dyDescent="0.2">
      <c r="B26" s="79"/>
      <c r="C26" s="80"/>
      <c r="D26" s="81"/>
      <c r="E26" s="81"/>
      <c r="F26" s="81">
        <v>1</v>
      </c>
      <c r="G26" s="81"/>
      <c r="H26" s="82">
        <v>0</v>
      </c>
      <c r="I26" s="122">
        <f>IF(E26=Lists!$D$3,'Character Estimates'!$E$22,IF(Characters!E26=Lists!$D$4,'Character Estimates'!$K$22,IF(Characters!E26=Lists!$D$5,'Character Estimates'!$E$45,IF(Characters!E26=Lists!$D$6,'Character Estimates'!$K$45,0))))</f>
        <v>0</v>
      </c>
      <c r="J26" s="81">
        <f>IF(E26=Lists!$D$3,'Character Estimates'!$E$23,IF(Characters!E26=Lists!$D$4,'Character Estimates'!$K$23,IF(Characters!E26=Lists!$D$5,'Character Estimates'!$E$46,IF(Characters!E26=Lists!$D$6,'Character Estimates'!$K$46,0))))</f>
        <v>0</v>
      </c>
      <c r="K26" s="83">
        <f>IF(G26=Lists!$C$3,J26*'Data Sheet'!$B$4,J26)</f>
        <v>0</v>
      </c>
      <c r="L26" s="125">
        <f>((K26+('Data Sheet'!$B$5*H26))*IF(C26=Lists!$E$3,1,'Data Sheet'!$B$6))*F26</f>
        <v>0</v>
      </c>
      <c r="M26" s="133">
        <f>L26*'Data Sheet'!$B$7</f>
        <v>0</v>
      </c>
    </row>
    <row r="27" spans="2:13" s="62" customFormat="1" ht="25" customHeight="1" x14ac:dyDescent="0.2">
      <c r="B27" s="75"/>
      <c r="C27" s="67"/>
      <c r="D27" s="68"/>
      <c r="E27" s="68"/>
      <c r="F27" s="68">
        <v>1</v>
      </c>
      <c r="G27" s="68"/>
      <c r="H27" s="69">
        <v>0</v>
      </c>
      <c r="I27" s="72">
        <f>IF(E27=Lists!$D$3,'Character Estimates'!$E$22,IF(Characters!E27=Lists!$D$4,'Character Estimates'!$K$22,IF(Characters!E27=Lists!$D$5,'Character Estimates'!$E$45,IF(Characters!E27=Lists!$D$6,'Character Estimates'!$K$45,0))))</f>
        <v>0</v>
      </c>
      <c r="J27" s="68">
        <f>IF(E27=Lists!$D$3,'Character Estimates'!$E$23,IF(Characters!E27=Lists!$D$4,'Character Estimates'!$K$23,IF(Characters!E27=Lists!$D$5,'Character Estimates'!$E$46,IF(Characters!E27=Lists!$D$6,'Character Estimates'!$K$46,0))))</f>
        <v>0</v>
      </c>
      <c r="K27" s="70">
        <f>IF(G27=Lists!$C$3,J27*'Data Sheet'!$B$4,J27)</f>
        <v>0</v>
      </c>
      <c r="L27" s="124">
        <f>((K27+('Data Sheet'!$B$5*H27))*IF(C27=Lists!$E$3,1,'Data Sheet'!$B$6))*F27</f>
        <v>0</v>
      </c>
      <c r="M27" s="131">
        <f>L27*'Data Sheet'!$B$7</f>
        <v>0</v>
      </c>
    </row>
    <row r="28" spans="2:13" s="62" customFormat="1" ht="25" customHeight="1" x14ac:dyDescent="0.2">
      <c r="B28" s="79"/>
      <c r="C28" s="80"/>
      <c r="D28" s="81"/>
      <c r="E28" s="81"/>
      <c r="F28" s="81">
        <v>1</v>
      </c>
      <c r="G28" s="81"/>
      <c r="H28" s="82">
        <v>0</v>
      </c>
      <c r="I28" s="122">
        <f>IF(E28=Lists!$D$3,'Character Estimates'!$E$22,IF(Characters!E28=Lists!$D$4,'Character Estimates'!$K$22,IF(Characters!E28=Lists!$D$5,'Character Estimates'!$E$45,IF(Characters!E28=Lists!$D$6,'Character Estimates'!$K$45,0))))</f>
        <v>0</v>
      </c>
      <c r="J28" s="81">
        <f>IF(E28=Lists!$D$3,'Character Estimates'!$E$23,IF(Characters!E28=Lists!$D$4,'Character Estimates'!$K$23,IF(Characters!E28=Lists!$D$5,'Character Estimates'!$E$46,IF(Characters!E28=Lists!$D$6,'Character Estimates'!$K$46,0))))</f>
        <v>0</v>
      </c>
      <c r="K28" s="83">
        <f>IF(G28=Lists!$C$3,J28*'Data Sheet'!$B$4,J28)</f>
        <v>0</v>
      </c>
      <c r="L28" s="125">
        <f>((K28+('Data Sheet'!$B$5*H28))*IF(C28=Lists!$E$3,1,'Data Sheet'!$B$6))*F28</f>
        <v>0</v>
      </c>
      <c r="M28" s="133">
        <f>L28*'Data Sheet'!$B$7</f>
        <v>0</v>
      </c>
    </row>
    <row r="29" spans="2:13" s="62" customFormat="1" ht="25" customHeight="1" x14ac:dyDescent="0.2">
      <c r="B29" s="75"/>
      <c r="C29" s="67"/>
      <c r="D29" s="68"/>
      <c r="E29" s="68"/>
      <c r="F29" s="68">
        <v>1</v>
      </c>
      <c r="G29" s="68"/>
      <c r="H29" s="69">
        <v>0</v>
      </c>
      <c r="I29" s="72">
        <f>IF(E29=Lists!$D$3,'Character Estimates'!$E$22,IF(Characters!E29=Lists!$D$4,'Character Estimates'!$K$22,IF(Characters!E29=Lists!$D$5,'Character Estimates'!$E$45,IF(Characters!E29=Lists!$D$6,'Character Estimates'!$K$45,0))))</f>
        <v>0</v>
      </c>
      <c r="J29" s="68">
        <f>IF(E29=Lists!$D$3,'Character Estimates'!$E$23,IF(Characters!E29=Lists!$D$4,'Character Estimates'!$K$23,IF(Characters!E29=Lists!$D$5,'Character Estimates'!$E$46,IF(Characters!E29=Lists!$D$6,'Character Estimates'!$K$46,0))))</f>
        <v>0</v>
      </c>
      <c r="K29" s="70">
        <f>IF(G29=Lists!$C$3,J29*'Data Sheet'!$B$4,J29)</f>
        <v>0</v>
      </c>
      <c r="L29" s="124">
        <f>((K29+('Data Sheet'!$B$5*H29))*IF(C29=Lists!$E$3,1,'Data Sheet'!$B$6))*F29</f>
        <v>0</v>
      </c>
      <c r="M29" s="131">
        <f>L29*'Data Sheet'!$B$7</f>
        <v>0</v>
      </c>
    </row>
    <row r="30" spans="2:13" s="62" customFormat="1" ht="25" customHeight="1" x14ac:dyDescent="0.2">
      <c r="B30" s="79"/>
      <c r="C30" s="80"/>
      <c r="D30" s="81"/>
      <c r="E30" s="81"/>
      <c r="F30" s="81">
        <v>1</v>
      </c>
      <c r="G30" s="81"/>
      <c r="H30" s="82">
        <v>0</v>
      </c>
      <c r="I30" s="122">
        <f>IF(E30=Lists!$D$3,'Character Estimates'!$E$22,IF(Characters!E30=Lists!$D$4,'Character Estimates'!$K$22,IF(Characters!E30=Lists!$D$5,'Character Estimates'!$E$45,IF(Characters!E30=Lists!$D$6,'Character Estimates'!$K$45,0))))</f>
        <v>0</v>
      </c>
      <c r="J30" s="81">
        <f>IF(E30=Lists!$D$3,'Character Estimates'!$E$23,IF(Characters!E30=Lists!$D$4,'Character Estimates'!$K$23,IF(Characters!E30=Lists!$D$5,'Character Estimates'!$E$46,IF(Characters!E30=Lists!$D$6,'Character Estimates'!$K$46,0))))</f>
        <v>0</v>
      </c>
      <c r="K30" s="83">
        <f>IF(G30=Lists!$C$3,J30*'Data Sheet'!$B$4,J30)</f>
        <v>0</v>
      </c>
      <c r="L30" s="125">
        <f>((K30+('Data Sheet'!$B$5*H30))*IF(C30=Lists!$E$3,1,'Data Sheet'!$B$6))*F30</f>
        <v>0</v>
      </c>
      <c r="M30" s="133">
        <f>L30*'Data Sheet'!$B$7</f>
        <v>0</v>
      </c>
    </row>
    <row r="31" spans="2:13" s="62" customFormat="1" ht="25" customHeight="1" x14ac:dyDescent="0.2">
      <c r="B31" s="75"/>
      <c r="C31" s="67"/>
      <c r="D31" s="68"/>
      <c r="E31" s="68"/>
      <c r="F31" s="68">
        <v>1</v>
      </c>
      <c r="G31" s="68"/>
      <c r="H31" s="69">
        <v>0</v>
      </c>
      <c r="I31" s="72">
        <f>IF(E31=Lists!$D$3,'Character Estimates'!$E$22,IF(Characters!E31=Lists!$D$4,'Character Estimates'!$K$22,IF(Characters!E31=Lists!$D$5,'Character Estimates'!$E$45,IF(Characters!E31=Lists!$D$6,'Character Estimates'!$K$45,0))))</f>
        <v>0</v>
      </c>
      <c r="J31" s="68">
        <f>IF(E31=Lists!$D$3,'Character Estimates'!$E$23,IF(Characters!E31=Lists!$D$4,'Character Estimates'!$K$23,IF(Characters!E31=Lists!$D$5,'Character Estimates'!$E$46,IF(Characters!E31=Lists!$D$6,'Character Estimates'!$K$46,0))))</f>
        <v>0</v>
      </c>
      <c r="K31" s="70">
        <f>IF(G31=Lists!$C$3,J31*'Data Sheet'!$B$4,J31)</f>
        <v>0</v>
      </c>
      <c r="L31" s="124">
        <f>((K31+('Data Sheet'!$B$5*H31))*IF(C31=Lists!$E$3,1,'Data Sheet'!$B$6))*F31</f>
        <v>0</v>
      </c>
      <c r="M31" s="131">
        <f>L31*'Data Sheet'!$B$7</f>
        <v>0</v>
      </c>
    </row>
    <row r="32" spans="2:13" s="62" customFormat="1" ht="25" customHeight="1" x14ac:dyDescent="0.2">
      <c r="B32" s="79"/>
      <c r="C32" s="80"/>
      <c r="D32" s="81"/>
      <c r="E32" s="81"/>
      <c r="F32" s="81">
        <v>1</v>
      </c>
      <c r="G32" s="81"/>
      <c r="H32" s="82">
        <v>0</v>
      </c>
      <c r="I32" s="122">
        <f>IF(E32=Lists!$D$3,'Character Estimates'!$E$22,IF(Characters!E32=Lists!$D$4,'Character Estimates'!$K$22,IF(Characters!E32=Lists!$D$5,'Character Estimates'!$E$45,IF(Characters!E32=Lists!$D$6,'Character Estimates'!$K$45,0))))</f>
        <v>0</v>
      </c>
      <c r="J32" s="81">
        <f>IF(E32=Lists!$D$3,'Character Estimates'!$E$23,IF(Characters!E32=Lists!$D$4,'Character Estimates'!$K$23,IF(Characters!E32=Lists!$D$5,'Character Estimates'!$E$46,IF(Characters!E32=Lists!$D$6,'Character Estimates'!$K$46,0))))</f>
        <v>0</v>
      </c>
      <c r="K32" s="83">
        <f>IF(G32=Lists!$C$3,J32*'Data Sheet'!$B$4,J32)</f>
        <v>0</v>
      </c>
      <c r="L32" s="125">
        <f>((K32+('Data Sheet'!$B$5*H32))*IF(C32=Lists!$E$3,1,'Data Sheet'!$B$6))*F32</f>
        <v>0</v>
      </c>
      <c r="M32" s="133">
        <f>L32*'Data Sheet'!$B$7</f>
        <v>0</v>
      </c>
    </row>
    <row r="33" spans="2:13" s="62" customFormat="1" ht="25" customHeight="1" x14ac:dyDescent="0.2">
      <c r="B33" s="75"/>
      <c r="C33" s="67"/>
      <c r="D33" s="68"/>
      <c r="E33" s="68"/>
      <c r="F33" s="68">
        <v>1</v>
      </c>
      <c r="G33" s="68"/>
      <c r="H33" s="69">
        <v>0</v>
      </c>
      <c r="I33" s="72">
        <f>IF(E33=Lists!$D$3,'Character Estimates'!$E$22,IF(Characters!E33=Lists!$D$4,'Character Estimates'!$K$22,IF(Characters!E33=Lists!$D$5,'Character Estimates'!$E$45,IF(Characters!E33=Lists!$D$6,'Character Estimates'!$K$45,0))))</f>
        <v>0</v>
      </c>
      <c r="J33" s="68">
        <f>IF(E33=Lists!$D$3,'Character Estimates'!$E$23,IF(Characters!E33=Lists!$D$4,'Character Estimates'!$K$23,IF(Characters!E33=Lists!$D$5,'Character Estimates'!$E$46,IF(Characters!E33=Lists!$D$6,'Character Estimates'!$K$46,0))))</f>
        <v>0</v>
      </c>
      <c r="K33" s="70">
        <f>IF(G33=Lists!$C$3,J33*'Data Sheet'!$B$4,J33)</f>
        <v>0</v>
      </c>
      <c r="L33" s="124">
        <f>((K33+('Data Sheet'!$B$5*H33))*IF(C33=Lists!$E$3,1,'Data Sheet'!$B$6))*F33</f>
        <v>0</v>
      </c>
      <c r="M33" s="131">
        <f>L33*'Data Sheet'!$B$7</f>
        <v>0</v>
      </c>
    </row>
    <row r="34" spans="2:13" s="62" customFormat="1" ht="25" customHeight="1" x14ac:dyDescent="0.2">
      <c r="B34" s="79"/>
      <c r="C34" s="80"/>
      <c r="D34" s="81"/>
      <c r="E34" s="81"/>
      <c r="F34" s="81">
        <v>1</v>
      </c>
      <c r="G34" s="81"/>
      <c r="H34" s="82">
        <v>0</v>
      </c>
      <c r="I34" s="122">
        <f>IF(E34=Lists!$D$3,'Character Estimates'!$E$22,IF(Characters!E34=Lists!$D$4,'Character Estimates'!$K$22,IF(Characters!E34=Lists!$D$5,'Character Estimates'!$E$45,IF(Characters!E34=Lists!$D$6,'Character Estimates'!$K$45,0))))</f>
        <v>0</v>
      </c>
      <c r="J34" s="81">
        <f>IF(E34=Lists!$D$3,'Character Estimates'!$E$23,IF(Characters!E34=Lists!$D$4,'Character Estimates'!$K$23,IF(Characters!E34=Lists!$D$5,'Character Estimates'!$E$46,IF(Characters!E34=Lists!$D$6,'Character Estimates'!$K$46,0))))</f>
        <v>0</v>
      </c>
      <c r="K34" s="83">
        <f>IF(G34=Lists!$C$3,J34*'Data Sheet'!$B$4,J34)</f>
        <v>0</v>
      </c>
      <c r="L34" s="125">
        <f>((K34+('Data Sheet'!$B$5*H34))*IF(C34=Lists!$E$3,1,'Data Sheet'!$B$6))*F34</f>
        <v>0</v>
      </c>
      <c r="M34" s="133">
        <f>L34*'Data Sheet'!$B$7</f>
        <v>0</v>
      </c>
    </row>
    <row r="35" spans="2:13" s="62" customFormat="1" ht="25" customHeight="1" x14ac:dyDescent="0.2">
      <c r="B35" s="75"/>
      <c r="C35" s="67"/>
      <c r="D35" s="68"/>
      <c r="E35" s="68"/>
      <c r="F35" s="68">
        <v>1</v>
      </c>
      <c r="G35" s="68"/>
      <c r="H35" s="69">
        <v>0</v>
      </c>
      <c r="I35" s="72">
        <f>IF(E35=Lists!$D$3,'Character Estimates'!$E$22,IF(Characters!E35=Lists!$D$4,'Character Estimates'!$K$22,IF(Characters!E35=Lists!$D$5,'Character Estimates'!$E$45,IF(Characters!E35=Lists!$D$6,'Character Estimates'!$K$45,0))))</f>
        <v>0</v>
      </c>
      <c r="J35" s="68">
        <f>IF(E35=Lists!$D$3,'Character Estimates'!$E$23,IF(Characters!E35=Lists!$D$4,'Character Estimates'!$K$23,IF(Characters!E35=Lists!$D$5,'Character Estimates'!$E$46,IF(Characters!E35=Lists!$D$6,'Character Estimates'!$K$46,0))))</f>
        <v>0</v>
      </c>
      <c r="K35" s="70">
        <f>IF(G35=Lists!$C$3,J35*'Data Sheet'!$B$4,J35)</f>
        <v>0</v>
      </c>
      <c r="L35" s="124">
        <f>((K35+('Data Sheet'!$B$5*H35))*IF(C35=Lists!$E$3,1,'Data Sheet'!$B$6))*F35</f>
        <v>0</v>
      </c>
      <c r="M35" s="131">
        <f>L35*'Data Sheet'!$B$7</f>
        <v>0</v>
      </c>
    </row>
    <row r="36" spans="2:13" s="62" customFormat="1" ht="25" customHeight="1" thickBot="1" x14ac:dyDescent="0.25">
      <c r="B36" s="84"/>
      <c r="C36" s="85"/>
      <c r="D36" s="86"/>
      <c r="E36" s="86"/>
      <c r="F36" s="86">
        <v>1</v>
      </c>
      <c r="G36" s="86"/>
      <c r="H36" s="87">
        <v>0</v>
      </c>
      <c r="I36" s="123">
        <f>IF(E36=Lists!$D$3,'Character Estimates'!$E$22,IF(Characters!E36=Lists!$D$4,'Character Estimates'!$K$22,IF(Characters!E36=Lists!$D$5,'Character Estimates'!$E$45,IF(Characters!E36=Lists!$D$6,'Character Estimates'!$K$45,0))))</f>
        <v>0</v>
      </c>
      <c r="J36" s="86">
        <f>IF(E36=Lists!$D$3,'Character Estimates'!$E$23,IF(Characters!E36=Lists!$D$4,'Character Estimates'!$K$23,IF(Characters!E36=Lists!$D$5,'Character Estimates'!$E$46,IF(Characters!E36=Lists!$D$6,'Character Estimates'!$K$46,0))))</f>
        <v>0</v>
      </c>
      <c r="K36" s="88">
        <f>IF(G36=Lists!$C$3,J36*'Data Sheet'!$B$4,J36)</f>
        <v>0</v>
      </c>
      <c r="L36" s="138">
        <f>((K36+('Data Sheet'!$B$5*H36))*IF(C36=Lists!$E$3,1,'Data Sheet'!$B$6))*F36</f>
        <v>0</v>
      </c>
      <c r="M36" s="134">
        <f>L36*'Data Sheet'!$B$7</f>
        <v>0</v>
      </c>
    </row>
    <row r="37" spans="2:13" s="60" customFormat="1" ht="19" x14ac:dyDescent="0.25">
      <c r="J37" s="137"/>
    </row>
    <row r="38" spans="2:13" s="60" customFormat="1" ht="19" x14ac:dyDescent="0.25">
      <c r="J38" s="137"/>
    </row>
    <row r="39" spans="2:13" s="60" customFormat="1" ht="19" x14ac:dyDescent="0.25">
      <c r="J39" s="137"/>
    </row>
    <row r="40" spans="2:13" s="60" customFormat="1" ht="19" x14ac:dyDescent="0.25">
      <c r="J40" s="137"/>
    </row>
    <row r="41" spans="2:13" s="60" customFormat="1" ht="19" x14ac:dyDescent="0.25">
      <c r="J41" s="137"/>
    </row>
    <row r="42" spans="2:13" s="60" customFormat="1" ht="19" x14ac:dyDescent="0.25">
      <c r="J42" s="137"/>
    </row>
    <row r="43" spans="2:13" s="60" customFormat="1" ht="19" x14ac:dyDescent="0.25">
      <c r="J43" s="137"/>
    </row>
    <row r="44" spans="2:13" s="60" customFormat="1" ht="19" x14ac:dyDescent="0.25">
      <c r="J44" s="137"/>
    </row>
    <row r="45" spans="2:13" s="60" customFormat="1" ht="19" x14ac:dyDescent="0.25">
      <c r="J45" s="137"/>
    </row>
    <row r="46" spans="2:13" s="60" customFormat="1" ht="19" x14ac:dyDescent="0.25">
      <c r="J46" s="137"/>
    </row>
    <row r="47" spans="2:13" s="60" customFormat="1" ht="19" x14ac:dyDescent="0.25">
      <c r="J47" s="137"/>
    </row>
    <row r="48" spans="2:13" s="60" customFormat="1" ht="19" x14ac:dyDescent="0.25">
      <c r="J48" s="137"/>
    </row>
    <row r="49" spans="10:10" s="60" customFormat="1" ht="19" x14ac:dyDescent="0.25">
      <c r="J49" s="137"/>
    </row>
  </sheetData>
  <mergeCells count="1">
    <mergeCell ref="B2:L2"/>
  </mergeCells>
  <phoneticPr fontId="29" type="noConversion"/>
  <conditionalFormatting sqref="E5:E36">
    <cfRule type="containsText" dxfId="43" priority="4" operator="containsText" text="Huge">
      <formula>NOT(ISERROR(SEARCH("Huge",E5)))</formula>
    </cfRule>
    <cfRule type="containsText" dxfId="42" priority="5" operator="containsText" text="Big">
      <formula>NOT(ISERROR(SEARCH("Big",E5)))</formula>
    </cfRule>
    <cfRule type="containsText" dxfId="41" priority="6" operator="containsText" text="Medium">
      <formula>NOT(ISERROR(SEARCH("Medium",E5)))</formula>
    </cfRule>
    <cfRule type="containsText" dxfId="40" priority="7" operator="containsText" text="Small">
      <formula>NOT(ISERROR(SEARCH("Small",E5)))</formula>
    </cfRule>
  </conditionalFormatting>
  <conditionalFormatting sqref="G5:G36">
    <cfRule type="containsText" dxfId="39" priority="8" operator="containsText" text="No">
      <formula>NOT(ISERROR(SEARCH("No",G5)))</formula>
    </cfRule>
    <cfRule type="containsText" dxfId="38" priority="9" operator="containsText" text="Yes">
      <formula>NOT(ISERROR(SEARCH("Yes",G5)))</formula>
    </cfRule>
  </conditionalFormatting>
  <conditionalFormatting sqref="H5:H36">
    <cfRule type="cellIs" dxfId="37" priority="3" operator="greaterThan">
      <formula>0</formula>
    </cfRule>
  </conditionalFormatting>
  <conditionalFormatting sqref="L5:L1048576">
    <cfRule type="cellIs" dxfId="36" priority="10" operator="greaterThan">
      <formula>10</formula>
    </cfRule>
  </conditionalFormatting>
  <conditionalFormatting sqref="M1 M5:M1048576">
    <cfRule type="cellIs" dxfId="35" priority="1" operator="greaterThan">
      <formula>300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C868DB2-6DE1-4E41-A4A5-C0F09C48CF48}">
          <x14:formula1>
            <xm:f>Lists!$C$3:$C$4</xm:f>
          </x14:formula1>
          <xm:sqref>G5:G53</xm:sqref>
        </x14:dataValidation>
        <x14:dataValidation type="list" allowBlank="1" showInputMessage="1" showErrorMessage="1" xr:uid="{DA21E9E4-15E9-A94B-8684-17B390C9AAF5}">
          <x14:formula1>
            <xm:f>Lists!$B$3:$B$6</xm:f>
          </x14:formula1>
          <xm:sqref>D37:D50</xm:sqref>
        </x14:dataValidation>
        <x14:dataValidation type="list" allowBlank="1" showInputMessage="1" showErrorMessage="1" xr:uid="{188F16D8-D68C-014A-84BB-2B4D29B5A84A}">
          <x14:formula1>
            <xm:f>Lists!$D$3:$D$6</xm:f>
          </x14:formula1>
          <xm:sqref>E5:E36</xm:sqref>
        </x14:dataValidation>
        <x14:dataValidation type="list" allowBlank="1" showInputMessage="1" showErrorMessage="1" xr:uid="{9777A0BD-9262-274D-A310-460A01B4409A}">
          <x14:formula1>
            <xm:f>Lists!$E$3:$E$10</xm:f>
          </x14:formula1>
          <xm:sqref>C5:C36</xm:sqref>
        </x14:dataValidation>
        <x14:dataValidation type="list" allowBlank="1" showInputMessage="1" showErrorMessage="1" xr:uid="{576DDD98-EF15-BC4B-8695-726DE4DE5130}">
          <x14:formula1>
            <xm:f>Lists!$B$3:$B$10</xm:f>
          </x14:formula1>
          <xm:sqref>D5:D36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97B6-EAC0-1B42-AF74-48A392C49740}">
  <dimension ref="B2:C31"/>
  <sheetViews>
    <sheetView workbookViewId="0">
      <selection activeCell="C6" sqref="C6"/>
    </sheetView>
  </sheetViews>
  <sheetFormatPr baseColWidth="10" defaultRowHeight="16" x14ac:dyDescent="0.2"/>
  <cols>
    <col min="1" max="1" width="2.5" customWidth="1"/>
    <col min="2" max="2" width="13.1640625" style="115" customWidth="1"/>
    <col min="3" max="3" width="36.5" customWidth="1"/>
  </cols>
  <sheetData>
    <row r="2" spans="2:3" s="65" customFormat="1" ht="42" customHeight="1" x14ac:dyDescent="0.3">
      <c r="B2" s="93" t="s">
        <v>41</v>
      </c>
      <c r="C2" s="93"/>
    </row>
    <row r="3" spans="2:3" s="65" customFormat="1" ht="42" customHeight="1" x14ac:dyDescent="0.3">
      <c r="B3" s="119"/>
      <c r="C3" s="119"/>
    </row>
    <row r="4" spans="2:3" s="2" customFormat="1" ht="21" x14ac:dyDescent="0.25">
      <c r="B4" s="66">
        <v>1.3</v>
      </c>
      <c r="C4" s="61" t="s">
        <v>40</v>
      </c>
    </row>
    <row r="5" spans="2:3" s="2" customFormat="1" ht="21" x14ac:dyDescent="0.25">
      <c r="B5" s="66">
        <v>0.25</v>
      </c>
      <c r="C5" s="61" t="s">
        <v>42</v>
      </c>
    </row>
    <row r="6" spans="2:3" s="2" customFormat="1" ht="21" x14ac:dyDescent="0.25">
      <c r="B6" s="66">
        <v>1.2</v>
      </c>
      <c r="C6" s="61" t="s">
        <v>60</v>
      </c>
    </row>
    <row r="7" spans="2:3" s="2" customFormat="1" ht="21" x14ac:dyDescent="0.25">
      <c r="B7" s="126">
        <v>30.436875000000001</v>
      </c>
      <c r="C7" s="61" t="s">
        <v>80</v>
      </c>
    </row>
    <row r="8" spans="2:3" s="2" customFormat="1" ht="21" x14ac:dyDescent="0.25">
      <c r="B8" s="66"/>
    </row>
    <row r="9" spans="2:3" s="2" customFormat="1" ht="21" x14ac:dyDescent="0.25">
      <c r="B9" s="66"/>
    </row>
    <row r="10" spans="2:3" s="2" customFormat="1" ht="21" x14ac:dyDescent="0.25">
      <c r="B10" s="66"/>
    </row>
    <row r="11" spans="2:3" s="2" customFormat="1" ht="21" x14ac:dyDescent="0.25">
      <c r="B11" s="66"/>
    </row>
    <row r="12" spans="2:3" s="2" customFormat="1" ht="21" x14ac:dyDescent="0.25">
      <c r="B12" s="66"/>
    </row>
    <row r="13" spans="2:3" s="2" customFormat="1" ht="21" x14ac:dyDescent="0.25">
      <c r="B13" s="66"/>
    </row>
    <row r="14" spans="2:3" s="2" customFormat="1" ht="21" x14ac:dyDescent="0.25">
      <c r="B14" s="66"/>
    </row>
    <row r="15" spans="2:3" s="2" customFormat="1" ht="21" x14ac:dyDescent="0.25">
      <c r="B15" s="66"/>
    </row>
    <row r="16" spans="2:3" s="2" customFormat="1" ht="21" x14ac:dyDescent="0.25">
      <c r="B16" s="66"/>
    </row>
    <row r="17" spans="2:2" s="2" customFormat="1" ht="21" x14ac:dyDescent="0.25">
      <c r="B17" s="66"/>
    </row>
    <row r="18" spans="2:2" s="2" customFormat="1" ht="21" x14ac:dyDescent="0.25">
      <c r="B18" s="66"/>
    </row>
    <row r="19" spans="2:2" s="2" customFormat="1" ht="21" x14ac:dyDescent="0.25">
      <c r="B19" s="66"/>
    </row>
    <row r="20" spans="2:2" s="2" customFormat="1" ht="21" x14ac:dyDescent="0.25">
      <c r="B20" s="66"/>
    </row>
    <row r="21" spans="2:2" s="2" customFormat="1" ht="21" x14ac:dyDescent="0.25">
      <c r="B21" s="66"/>
    </row>
    <row r="22" spans="2:2" s="2" customFormat="1" ht="21" x14ac:dyDescent="0.25">
      <c r="B22" s="66"/>
    </row>
    <row r="23" spans="2:2" s="2" customFormat="1" ht="21" x14ac:dyDescent="0.25">
      <c r="B23" s="66"/>
    </row>
    <row r="24" spans="2:2" s="2" customFormat="1" ht="21" x14ac:dyDescent="0.25">
      <c r="B24" s="66"/>
    </row>
    <row r="25" spans="2:2" s="2" customFormat="1" ht="21" x14ac:dyDescent="0.25">
      <c r="B25" s="66"/>
    </row>
    <row r="26" spans="2:2" s="2" customFormat="1" ht="21" x14ac:dyDescent="0.25">
      <c r="B26" s="66"/>
    </row>
    <row r="27" spans="2:2" s="2" customFormat="1" ht="21" x14ac:dyDescent="0.25">
      <c r="B27" s="66"/>
    </row>
    <row r="28" spans="2:2" s="2" customFormat="1" ht="21" x14ac:dyDescent="0.25">
      <c r="B28" s="66"/>
    </row>
    <row r="29" spans="2:2" s="2" customFormat="1" ht="21" x14ac:dyDescent="0.25">
      <c r="B29" s="66"/>
    </row>
    <row r="30" spans="2:2" s="2" customFormat="1" ht="21" x14ac:dyDescent="0.25">
      <c r="B30" s="66"/>
    </row>
    <row r="31" spans="2:2" s="2" customFormat="1" ht="21" x14ac:dyDescent="0.25">
      <c r="B31" s="66"/>
    </row>
  </sheetData>
  <mergeCells count="2"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8654-D921-4640-B234-590DDF16A6F1}">
  <dimension ref="B2:E10"/>
  <sheetViews>
    <sheetView workbookViewId="0">
      <selection activeCell="B11" sqref="B11"/>
    </sheetView>
  </sheetViews>
  <sheetFormatPr baseColWidth="10" defaultRowHeight="16" x14ac:dyDescent="0.2"/>
  <cols>
    <col min="1" max="1" width="3" customWidth="1"/>
    <col min="5" max="5" width="17.83203125" bestFit="1" customWidth="1"/>
  </cols>
  <sheetData>
    <row r="2" spans="2:5" x14ac:dyDescent="0.2">
      <c r="B2" s="1" t="s">
        <v>24</v>
      </c>
      <c r="C2" s="1" t="s">
        <v>28</v>
      </c>
      <c r="D2" s="1" t="s">
        <v>0</v>
      </c>
      <c r="E2" s="1" t="s">
        <v>43</v>
      </c>
    </row>
    <row r="3" spans="2:5" x14ac:dyDescent="0.2">
      <c r="B3" t="s">
        <v>72</v>
      </c>
      <c r="C3" t="s">
        <v>29</v>
      </c>
      <c r="D3" t="s">
        <v>33</v>
      </c>
      <c r="E3" t="s">
        <v>44</v>
      </c>
    </row>
    <row r="4" spans="2:5" x14ac:dyDescent="0.2">
      <c r="B4" t="s">
        <v>25</v>
      </c>
      <c r="C4" t="s">
        <v>30</v>
      </c>
      <c r="D4" t="s">
        <v>23</v>
      </c>
      <c r="E4" t="s">
        <v>45</v>
      </c>
    </row>
    <row r="5" spans="2:5" x14ac:dyDescent="0.2">
      <c r="B5" t="s">
        <v>26</v>
      </c>
      <c r="D5" t="s">
        <v>34</v>
      </c>
      <c r="E5" t="s">
        <v>46</v>
      </c>
    </row>
    <row r="6" spans="2:5" x14ac:dyDescent="0.2">
      <c r="B6" t="s">
        <v>27</v>
      </c>
      <c r="D6" t="s">
        <v>35</v>
      </c>
      <c r="E6" t="s">
        <v>47</v>
      </c>
    </row>
    <row r="7" spans="2:5" x14ac:dyDescent="0.2">
      <c r="B7" t="s">
        <v>73</v>
      </c>
      <c r="E7" t="s">
        <v>48</v>
      </c>
    </row>
    <row r="8" spans="2:5" x14ac:dyDescent="0.2">
      <c r="B8" t="s">
        <v>74</v>
      </c>
      <c r="E8" t="s">
        <v>49</v>
      </c>
    </row>
    <row r="9" spans="2:5" x14ac:dyDescent="0.2">
      <c r="B9" t="s">
        <v>75</v>
      </c>
      <c r="E9" t="s">
        <v>50</v>
      </c>
    </row>
    <row r="10" spans="2:5" x14ac:dyDescent="0.2">
      <c r="B10" t="s">
        <v>75</v>
      </c>
      <c r="E10" t="s">
        <v>51</v>
      </c>
    </row>
  </sheetData>
  <conditionalFormatting sqref="G5:G36">
    <cfRule type="cellIs" dxfId="52" priority="1" operator="equal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Estimates</vt:lpstr>
      <vt:lpstr>Characters</vt:lpstr>
      <vt:lpstr>Data Sheet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Fragmented AB</cp:lastModifiedBy>
  <dcterms:created xsi:type="dcterms:W3CDTF">2023-07-04T14:04:56Z</dcterms:created>
  <dcterms:modified xsi:type="dcterms:W3CDTF">2023-09-20T09:00:34Z</dcterms:modified>
</cp:coreProperties>
</file>