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8E9A7DEF-86BA-3944-A408-E1F71E3B768F}" xr6:coauthVersionLast="47" xr6:coauthVersionMax="47" xr10:uidLastSave="{00000000-0000-0000-0000-000000000000}"/>
  <bookViews>
    <workbookView xWindow="28800" yWindow="500" windowWidth="32000" windowHeight="17500" xr2:uid="{A256FD84-CFEA-E84D-AF0C-3EA2FD332E23}"/>
  </bookViews>
  <sheets>
    <sheet name="HFT HEDG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7" l="1"/>
  <c r="O46" i="7"/>
  <c r="H47" i="7"/>
  <c r="H48" i="7" s="1"/>
  <c r="N48" i="7" s="1"/>
  <c r="H45" i="7"/>
  <c r="I45" i="7" s="1"/>
  <c r="O45" i="7" s="1"/>
  <c r="C45" i="7"/>
  <c r="C46" i="7" s="1"/>
  <c r="H44" i="7"/>
  <c r="I44" i="7" s="1"/>
  <c r="O44" i="7" s="1"/>
  <c r="C38" i="7"/>
  <c r="C37" i="7"/>
  <c r="C29" i="7" s="1"/>
  <c r="C27" i="7"/>
  <c r="C32" i="7" s="1"/>
  <c r="C26" i="7"/>
  <c r="C31" i="7" s="1"/>
  <c r="N44" i="7" l="1"/>
  <c r="I47" i="7"/>
  <c r="N45" i="7"/>
  <c r="N47" i="7"/>
  <c r="Q44" i="7"/>
  <c r="P44" i="7"/>
  <c r="P45" i="7"/>
  <c r="Q45" i="7"/>
  <c r="K44" i="7"/>
  <c r="K45" i="7"/>
  <c r="J45" i="7"/>
  <c r="I48" i="7"/>
  <c r="O48" i="7" s="1"/>
  <c r="H49" i="7"/>
  <c r="N49" i="7" s="1"/>
  <c r="C33" i="7"/>
  <c r="J47" i="7"/>
  <c r="H43" i="7"/>
  <c r="N43" i="7" s="1"/>
  <c r="P48" i="7" l="1"/>
  <c r="Q48" i="7"/>
  <c r="K47" i="7"/>
  <c r="O47" i="7"/>
  <c r="H50" i="7"/>
  <c r="N50" i="7" s="1"/>
  <c r="I49" i="7"/>
  <c r="O49" i="7" s="1"/>
  <c r="K48" i="7"/>
  <c r="J48" i="7"/>
  <c r="H42" i="7"/>
  <c r="N42" i="7" s="1"/>
  <c r="I43" i="7"/>
  <c r="O43" i="7" s="1"/>
  <c r="P49" i="7" l="1"/>
  <c r="Q49" i="7"/>
  <c r="P47" i="7"/>
  <c r="Q47" i="7"/>
  <c r="Q43" i="7"/>
  <c r="P43" i="7"/>
  <c r="K43" i="7"/>
  <c r="J43" i="7"/>
  <c r="I42" i="7"/>
  <c r="O42" i="7" s="1"/>
  <c r="H41" i="7"/>
  <c r="N41" i="7" s="1"/>
  <c r="K49" i="7"/>
  <c r="J49" i="7"/>
  <c r="I50" i="7"/>
  <c r="O50" i="7" s="1"/>
  <c r="H51" i="7"/>
  <c r="N51" i="7" s="1"/>
  <c r="P50" i="7" l="1"/>
  <c r="Q50" i="7"/>
  <c r="P42" i="7"/>
  <c r="Q42" i="7"/>
  <c r="H52" i="7"/>
  <c r="N52" i="7" s="1"/>
  <c r="I51" i="7"/>
  <c r="O51" i="7" s="1"/>
  <c r="K50" i="7"/>
  <c r="J50" i="7"/>
  <c r="H40" i="7"/>
  <c r="N40" i="7" s="1"/>
  <c r="I41" i="7"/>
  <c r="O41" i="7" s="1"/>
  <c r="K42" i="7"/>
  <c r="J42" i="7"/>
  <c r="P51" i="7" l="1"/>
  <c r="Q51" i="7"/>
  <c r="Q41" i="7"/>
  <c r="P41" i="7"/>
  <c r="I40" i="7"/>
  <c r="O40" i="7" s="1"/>
  <c r="H39" i="7"/>
  <c r="N39" i="7" s="1"/>
  <c r="K41" i="7"/>
  <c r="J41" i="7"/>
  <c r="K51" i="7"/>
  <c r="J51" i="7"/>
  <c r="I52" i="7"/>
  <c r="O52" i="7" s="1"/>
  <c r="H53" i="7"/>
  <c r="N53" i="7" s="1"/>
  <c r="P52" i="7" l="1"/>
  <c r="Q52" i="7"/>
  <c r="Q40" i="7"/>
  <c r="P40" i="7"/>
  <c r="H38" i="7"/>
  <c r="N38" i="7" s="1"/>
  <c r="I39" i="7"/>
  <c r="O39" i="7" s="1"/>
  <c r="H54" i="7"/>
  <c r="N54" i="7" s="1"/>
  <c r="I53" i="7"/>
  <c r="O53" i="7" s="1"/>
  <c r="K52" i="7"/>
  <c r="J52" i="7"/>
  <c r="K40" i="7"/>
  <c r="J40" i="7"/>
  <c r="P53" i="7" l="1"/>
  <c r="Q53" i="7"/>
  <c r="Q39" i="7"/>
  <c r="P39" i="7"/>
  <c r="K53" i="7"/>
  <c r="J53" i="7"/>
  <c r="I54" i="7"/>
  <c r="O54" i="7" s="1"/>
  <c r="H55" i="7"/>
  <c r="N55" i="7" s="1"/>
  <c r="K39" i="7"/>
  <c r="J39" i="7"/>
  <c r="I38" i="7"/>
  <c r="O38" i="7" s="1"/>
  <c r="H37" i="7"/>
  <c r="N37" i="7" s="1"/>
  <c r="P54" i="7" l="1"/>
  <c r="Q54" i="7"/>
  <c r="Q38" i="7"/>
  <c r="P38" i="7"/>
  <c r="H56" i="7"/>
  <c r="N56" i="7" s="1"/>
  <c r="I55" i="7"/>
  <c r="O55" i="7" s="1"/>
  <c r="H36" i="7"/>
  <c r="N36" i="7" s="1"/>
  <c r="I37" i="7"/>
  <c r="O37" i="7" s="1"/>
  <c r="K38" i="7"/>
  <c r="J38" i="7"/>
  <c r="K54" i="7"/>
  <c r="J54" i="7"/>
  <c r="Q55" i="7" l="1"/>
  <c r="P55" i="7"/>
  <c r="Q37" i="7"/>
  <c r="P37" i="7"/>
  <c r="K37" i="7"/>
  <c r="J37" i="7"/>
  <c r="I36" i="7"/>
  <c r="O36" i="7" s="1"/>
  <c r="H35" i="7"/>
  <c r="N35" i="7" s="1"/>
  <c r="K55" i="7"/>
  <c r="J55" i="7"/>
  <c r="I56" i="7"/>
  <c r="O56" i="7" s="1"/>
  <c r="H57" i="7"/>
  <c r="N57" i="7" s="1"/>
  <c r="P56" i="7" l="1"/>
  <c r="Q56" i="7"/>
  <c r="Q36" i="7"/>
  <c r="P36" i="7"/>
  <c r="H58" i="7"/>
  <c r="N58" i="7" s="1"/>
  <c r="I57" i="7"/>
  <c r="O57" i="7" s="1"/>
  <c r="K56" i="7"/>
  <c r="J56" i="7"/>
  <c r="H34" i="7"/>
  <c r="N34" i="7" s="1"/>
  <c r="I35" i="7"/>
  <c r="O35" i="7" s="1"/>
  <c r="K36" i="7"/>
  <c r="J36" i="7"/>
  <c r="P57" i="7" l="1"/>
  <c r="Q57" i="7"/>
  <c r="P35" i="7"/>
  <c r="Q35" i="7"/>
  <c r="K35" i="7"/>
  <c r="J35" i="7"/>
  <c r="I34" i="7"/>
  <c r="O34" i="7" s="1"/>
  <c r="H33" i="7"/>
  <c r="N33" i="7" s="1"/>
  <c r="K57" i="7"/>
  <c r="J57" i="7"/>
  <c r="I58" i="7"/>
  <c r="O58" i="7" s="1"/>
  <c r="H59" i="7"/>
  <c r="N59" i="7" s="1"/>
  <c r="P58" i="7" l="1"/>
  <c r="Q58" i="7"/>
  <c r="P34" i="7"/>
  <c r="Q34" i="7"/>
  <c r="H60" i="7"/>
  <c r="N60" i="7" s="1"/>
  <c r="I59" i="7"/>
  <c r="O59" i="7" s="1"/>
  <c r="K58" i="7"/>
  <c r="J58" i="7"/>
  <c r="H32" i="7"/>
  <c r="N32" i="7" s="1"/>
  <c r="I33" i="7"/>
  <c r="O33" i="7" s="1"/>
  <c r="K34" i="7"/>
  <c r="J34" i="7"/>
  <c r="P59" i="7" l="1"/>
  <c r="Q59" i="7"/>
  <c r="P33" i="7"/>
  <c r="Q33" i="7"/>
  <c r="K59" i="7"/>
  <c r="J59" i="7"/>
  <c r="K33" i="7"/>
  <c r="J33" i="7"/>
  <c r="H31" i="7"/>
  <c r="N31" i="7" s="1"/>
  <c r="I32" i="7"/>
  <c r="O32" i="7" s="1"/>
  <c r="I60" i="7"/>
  <c r="O60" i="7" s="1"/>
  <c r="H61" i="7"/>
  <c r="N61" i="7" s="1"/>
  <c r="P60" i="7" l="1"/>
  <c r="Q60" i="7"/>
  <c r="Q32" i="7"/>
  <c r="P32" i="7"/>
  <c r="H62" i="7"/>
  <c r="N62" i="7" s="1"/>
  <c r="I61" i="7"/>
  <c r="O61" i="7" s="1"/>
  <c r="K60" i="7"/>
  <c r="J60" i="7"/>
  <c r="K32" i="7"/>
  <c r="J32" i="7"/>
  <c r="I31" i="7"/>
  <c r="O31" i="7" s="1"/>
  <c r="H30" i="7"/>
  <c r="N30" i="7" s="1"/>
  <c r="P61" i="7" l="1"/>
  <c r="Q61" i="7"/>
  <c r="Q31" i="7"/>
  <c r="P31" i="7"/>
  <c r="K61" i="7"/>
  <c r="J61" i="7"/>
  <c r="H29" i="7"/>
  <c r="N29" i="7" s="1"/>
  <c r="I30" i="7"/>
  <c r="O30" i="7" s="1"/>
  <c r="K31" i="7"/>
  <c r="J31" i="7"/>
  <c r="I62" i="7"/>
  <c r="O62" i="7" s="1"/>
  <c r="H63" i="7"/>
  <c r="N63" i="7" s="1"/>
  <c r="Q62" i="7" l="1"/>
  <c r="P62" i="7"/>
  <c r="Q30" i="7"/>
  <c r="P30" i="7"/>
  <c r="H64" i="7"/>
  <c r="N64" i="7" s="1"/>
  <c r="I63" i="7"/>
  <c r="O63" i="7" s="1"/>
  <c r="K62" i="7"/>
  <c r="J62" i="7"/>
  <c r="K30" i="7"/>
  <c r="J30" i="7"/>
  <c r="I29" i="7"/>
  <c r="O29" i="7" s="1"/>
  <c r="H28" i="7"/>
  <c r="N28" i="7" s="1"/>
  <c r="Q63" i="7" l="1"/>
  <c r="P63" i="7"/>
  <c r="Q29" i="7"/>
  <c r="P29" i="7"/>
  <c r="J29" i="7"/>
  <c r="K29" i="7"/>
  <c r="H27" i="7"/>
  <c r="N27" i="7" s="1"/>
  <c r="I28" i="7"/>
  <c r="O28" i="7" s="1"/>
  <c r="K63" i="7"/>
  <c r="J63" i="7"/>
  <c r="I64" i="7"/>
  <c r="O64" i="7" s="1"/>
  <c r="H65" i="7"/>
  <c r="N65" i="7" s="1"/>
  <c r="P64" i="7" l="1"/>
  <c r="Q64" i="7"/>
  <c r="Q28" i="7"/>
  <c r="P28" i="7"/>
  <c r="H66" i="7"/>
  <c r="N66" i="7" s="1"/>
  <c r="I65" i="7"/>
  <c r="O65" i="7" s="1"/>
  <c r="K64" i="7"/>
  <c r="J64" i="7"/>
  <c r="K28" i="7"/>
  <c r="J28" i="7"/>
  <c r="H26" i="7"/>
  <c r="N26" i="7" s="1"/>
  <c r="I27" i="7"/>
  <c r="O27" i="7" s="1"/>
  <c r="P65" i="7" l="1"/>
  <c r="Q65" i="7"/>
  <c r="P27" i="7"/>
  <c r="Q27" i="7"/>
  <c r="H25" i="7"/>
  <c r="N25" i="7" s="1"/>
  <c r="I26" i="7"/>
  <c r="O26" i="7" s="1"/>
  <c r="K27" i="7"/>
  <c r="J27" i="7"/>
  <c r="K65" i="7"/>
  <c r="J65" i="7"/>
  <c r="I66" i="7"/>
  <c r="O66" i="7" s="1"/>
  <c r="H67" i="7"/>
  <c r="N67" i="7" s="1"/>
  <c r="P66" i="7" l="1"/>
  <c r="Q66" i="7"/>
  <c r="P26" i="7"/>
  <c r="Q26" i="7"/>
  <c r="H68" i="7"/>
  <c r="N68" i="7" s="1"/>
  <c r="I67" i="7"/>
  <c r="O67" i="7" s="1"/>
  <c r="K66" i="7"/>
  <c r="J66" i="7"/>
  <c r="K26" i="7"/>
  <c r="J26" i="7"/>
  <c r="I25" i="7"/>
  <c r="O25" i="7" s="1"/>
  <c r="H24" i="7"/>
  <c r="N24" i="7" s="1"/>
  <c r="Q67" i="7" l="1"/>
  <c r="P67" i="7"/>
  <c r="Q25" i="7"/>
  <c r="P25" i="7"/>
  <c r="K67" i="7"/>
  <c r="J67" i="7"/>
  <c r="I24" i="7"/>
  <c r="O24" i="7" s="1"/>
  <c r="H23" i="7"/>
  <c r="N23" i="7" s="1"/>
  <c r="K25" i="7"/>
  <c r="J25" i="7"/>
  <c r="I68" i="7"/>
  <c r="O68" i="7" s="1"/>
  <c r="H69" i="7"/>
  <c r="N69" i="7" s="1"/>
  <c r="P68" i="7" l="1"/>
  <c r="Q68" i="7"/>
  <c r="P24" i="7"/>
  <c r="Q24" i="7"/>
  <c r="H70" i="7"/>
  <c r="N70" i="7" s="1"/>
  <c r="I69" i="7"/>
  <c r="O69" i="7" s="1"/>
  <c r="K68" i="7"/>
  <c r="J68" i="7"/>
  <c r="I23" i="7"/>
  <c r="O23" i="7" s="1"/>
  <c r="H22" i="7"/>
  <c r="N22" i="7" s="1"/>
  <c r="K24" i="7"/>
  <c r="J24" i="7"/>
  <c r="P69" i="7" l="1"/>
  <c r="Q69" i="7"/>
  <c r="Q23" i="7"/>
  <c r="P23" i="7"/>
  <c r="I22" i="7"/>
  <c r="O22" i="7" s="1"/>
  <c r="H21" i="7"/>
  <c r="N21" i="7" s="1"/>
  <c r="K23" i="7"/>
  <c r="J23" i="7"/>
  <c r="K69" i="7"/>
  <c r="J69" i="7"/>
  <c r="I70" i="7"/>
  <c r="O70" i="7" s="1"/>
  <c r="H71" i="7"/>
  <c r="N71" i="7" s="1"/>
  <c r="P70" i="7" l="1"/>
  <c r="Q70" i="7"/>
  <c r="Q22" i="7"/>
  <c r="P22" i="7"/>
  <c r="H72" i="7"/>
  <c r="N72" i="7" s="1"/>
  <c r="I71" i="7"/>
  <c r="O71" i="7" s="1"/>
  <c r="K70" i="7"/>
  <c r="J70" i="7"/>
  <c r="I21" i="7"/>
  <c r="O21" i="7" s="1"/>
  <c r="H20" i="7"/>
  <c r="N20" i="7" s="1"/>
  <c r="K22" i="7"/>
  <c r="J22" i="7"/>
  <c r="Q71" i="7" l="1"/>
  <c r="P71" i="7"/>
  <c r="Q21" i="7"/>
  <c r="P21" i="7"/>
  <c r="I20" i="7"/>
  <c r="O20" i="7" s="1"/>
  <c r="H19" i="7"/>
  <c r="N19" i="7" s="1"/>
  <c r="K21" i="7"/>
  <c r="J21" i="7"/>
  <c r="K71" i="7"/>
  <c r="J71" i="7"/>
  <c r="I72" i="7"/>
  <c r="O72" i="7" s="1"/>
  <c r="H73" i="7"/>
  <c r="N73" i="7" s="1"/>
  <c r="P72" i="7" l="1"/>
  <c r="Q72" i="7"/>
  <c r="Q20" i="7"/>
  <c r="P20" i="7"/>
  <c r="H74" i="7"/>
  <c r="N74" i="7" s="1"/>
  <c r="I73" i="7"/>
  <c r="O73" i="7" s="1"/>
  <c r="K72" i="7"/>
  <c r="J72" i="7"/>
  <c r="I19" i="7"/>
  <c r="O19" i="7" s="1"/>
  <c r="H18" i="7"/>
  <c r="N18" i="7" s="1"/>
  <c r="K20" i="7"/>
  <c r="J20" i="7"/>
  <c r="P73" i="7" l="1"/>
  <c r="Q73" i="7"/>
  <c r="P19" i="7"/>
  <c r="Q19" i="7"/>
  <c r="I18" i="7"/>
  <c r="O18" i="7" s="1"/>
  <c r="H17" i="7"/>
  <c r="N17" i="7" s="1"/>
  <c r="K19" i="7"/>
  <c r="J19" i="7"/>
  <c r="K73" i="7"/>
  <c r="J73" i="7"/>
  <c r="I74" i="7"/>
  <c r="O74" i="7" s="1"/>
  <c r="H75" i="7"/>
  <c r="N75" i="7" s="1"/>
  <c r="Q74" i="7" l="1"/>
  <c r="P74" i="7"/>
  <c r="Q18" i="7"/>
  <c r="P18" i="7"/>
  <c r="I17" i="7"/>
  <c r="O17" i="7" s="1"/>
  <c r="H16" i="7"/>
  <c r="N16" i="7" s="1"/>
  <c r="H76" i="7"/>
  <c r="N76" i="7" s="1"/>
  <c r="I75" i="7"/>
  <c r="O75" i="7" s="1"/>
  <c r="K74" i="7"/>
  <c r="J74" i="7"/>
  <c r="K18" i="7"/>
  <c r="J18" i="7"/>
  <c r="P75" i="7" l="1"/>
  <c r="Q75" i="7"/>
  <c r="P17" i="7"/>
  <c r="Q17" i="7"/>
  <c r="I16" i="7"/>
  <c r="O16" i="7" s="1"/>
  <c r="H15" i="7"/>
  <c r="N15" i="7" s="1"/>
  <c r="K75" i="7"/>
  <c r="J75" i="7"/>
  <c r="I76" i="7"/>
  <c r="O76" i="7" s="1"/>
  <c r="H77" i="7"/>
  <c r="N77" i="7" s="1"/>
  <c r="K17" i="7"/>
  <c r="J17" i="7"/>
  <c r="P76" i="7" l="1"/>
  <c r="Q76" i="7"/>
  <c r="Q16" i="7"/>
  <c r="P16" i="7"/>
  <c r="I15" i="7"/>
  <c r="O15" i="7" s="1"/>
  <c r="H14" i="7"/>
  <c r="N14" i="7" s="1"/>
  <c r="H78" i="7"/>
  <c r="N78" i="7" s="1"/>
  <c r="I77" i="7"/>
  <c r="O77" i="7" s="1"/>
  <c r="K76" i="7"/>
  <c r="J76" i="7"/>
  <c r="K16" i="7"/>
  <c r="J16" i="7"/>
  <c r="Q77" i="7" l="1"/>
  <c r="P77" i="7"/>
  <c r="P15" i="7"/>
  <c r="Q15" i="7"/>
  <c r="I14" i="7"/>
  <c r="O14" i="7" s="1"/>
  <c r="H13" i="7"/>
  <c r="N13" i="7" s="1"/>
  <c r="K77" i="7"/>
  <c r="J77" i="7"/>
  <c r="I78" i="7"/>
  <c r="O78" i="7" s="1"/>
  <c r="H79" i="7"/>
  <c r="N79" i="7" s="1"/>
  <c r="K15" i="7"/>
  <c r="J15" i="7"/>
  <c r="P78" i="7" l="1"/>
  <c r="Q78" i="7"/>
  <c r="Q14" i="7"/>
  <c r="P14" i="7"/>
  <c r="I13" i="7"/>
  <c r="O13" i="7" s="1"/>
  <c r="H12" i="7"/>
  <c r="N12" i="7" s="1"/>
  <c r="H80" i="7"/>
  <c r="N80" i="7" s="1"/>
  <c r="I79" i="7"/>
  <c r="O79" i="7" s="1"/>
  <c r="K78" i="7"/>
  <c r="J78" i="7"/>
  <c r="J14" i="7"/>
  <c r="K14" i="7"/>
  <c r="Q79" i="7" l="1"/>
  <c r="P79" i="7"/>
  <c r="Q13" i="7"/>
  <c r="P13" i="7"/>
  <c r="I12" i="7"/>
  <c r="O12" i="7" s="1"/>
  <c r="H11" i="7"/>
  <c r="N11" i="7" s="1"/>
  <c r="K79" i="7"/>
  <c r="J79" i="7"/>
  <c r="I80" i="7"/>
  <c r="O80" i="7" s="1"/>
  <c r="H81" i="7"/>
  <c r="N81" i="7" s="1"/>
  <c r="K13" i="7"/>
  <c r="J13" i="7"/>
  <c r="P80" i="7" l="1"/>
  <c r="Q80" i="7"/>
  <c r="Q12" i="7"/>
  <c r="P12" i="7"/>
  <c r="I11" i="7"/>
  <c r="O11" i="7" s="1"/>
  <c r="H10" i="7"/>
  <c r="N10" i="7" s="1"/>
  <c r="H82" i="7"/>
  <c r="N82" i="7" s="1"/>
  <c r="I81" i="7"/>
  <c r="O81" i="7" s="1"/>
  <c r="K80" i="7"/>
  <c r="J80" i="7"/>
  <c r="K12" i="7"/>
  <c r="J12" i="7"/>
  <c r="P81" i="7" l="1"/>
  <c r="Q81" i="7"/>
  <c r="P11" i="7"/>
  <c r="Q11" i="7"/>
  <c r="I82" i="7"/>
  <c r="O82" i="7" s="1"/>
  <c r="H83" i="7"/>
  <c r="N83" i="7" s="1"/>
  <c r="I10" i="7"/>
  <c r="O10" i="7" s="1"/>
  <c r="H9" i="7"/>
  <c r="N9" i="7" s="1"/>
  <c r="K81" i="7"/>
  <c r="J81" i="7"/>
  <c r="K11" i="7"/>
  <c r="J11" i="7"/>
  <c r="P82" i="7" l="1"/>
  <c r="Q82" i="7"/>
  <c r="P10" i="7"/>
  <c r="Q10" i="7"/>
  <c r="H84" i="7"/>
  <c r="N84" i="7" s="1"/>
  <c r="I83" i="7"/>
  <c r="O83" i="7" s="1"/>
  <c r="I9" i="7"/>
  <c r="O9" i="7" s="1"/>
  <c r="H8" i="7"/>
  <c r="N8" i="7" s="1"/>
  <c r="K10" i="7"/>
  <c r="J10" i="7"/>
  <c r="K82" i="7"/>
  <c r="J82" i="7"/>
  <c r="P83" i="7" l="1"/>
  <c r="Q83" i="7"/>
  <c r="P9" i="7"/>
  <c r="Q9" i="7"/>
  <c r="K83" i="7"/>
  <c r="J83" i="7"/>
  <c r="I8" i="7"/>
  <c r="O8" i="7" s="1"/>
  <c r="H7" i="7"/>
  <c r="N7" i="7" s="1"/>
  <c r="K9" i="7"/>
  <c r="J9" i="7"/>
  <c r="I84" i="7"/>
  <c r="O84" i="7" s="1"/>
  <c r="H85" i="7"/>
  <c r="N85" i="7" s="1"/>
  <c r="P84" i="7" l="1"/>
  <c r="Q84" i="7"/>
  <c r="P8" i="7"/>
  <c r="Q8" i="7"/>
  <c r="K84" i="7"/>
  <c r="J84" i="7"/>
  <c r="H86" i="7"/>
  <c r="I85" i="7"/>
  <c r="O85" i="7" s="1"/>
  <c r="I7" i="7"/>
  <c r="O7" i="7" s="1"/>
  <c r="H6" i="7"/>
  <c r="K8" i="7"/>
  <c r="J8" i="7"/>
  <c r="P85" i="7" l="1"/>
  <c r="Q85" i="7"/>
  <c r="I6" i="7"/>
  <c r="O6" i="7" s="1"/>
  <c r="N6" i="7"/>
  <c r="I86" i="7"/>
  <c r="O86" i="7" s="1"/>
  <c r="N86" i="7"/>
  <c r="P6" i="7"/>
  <c r="Q6" i="7"/>
  <c r="Q7" i="7"/>
  <c r="P7" i="7"/>
  <c r="K7" i="7"/>
  <c r="J7" i="7"/>
  <c r="K6" i="7"/>
  <c r="J6" i="7"/>
  <c r="K85" i="7"/>
  <c r="J85" i="7"/>
  <c r="J86" i="7" l="1"/>
  <c r="Q86" i="7"/>
  <c r="P86" i="7"/>
  <c r="K86" i="7"/>
</calcChain>
</file>

<file path=xl/sharedStrings.xml><?xml version="1.0" encoding="utf-8"?>
<sst xmlns="http://schemas.openxmlformats.org/spreadsheetml/2006/main" count="196" uniqueCount="33">
  <si>
    <t xml:space="preserve">Hebel </t>
  </si>
  <si>
    <t xml:space="preserve">Ratio </t>
  </si>
  <si>
    <t xml:space="preserve">Trades um den Kurs </t>
  </si>
  <si>
    <t xml:space="preserve">&gt; Long </t>
  </si>
  <si>
    <t xml:space="preserve">&gt; Short </t>
  </si>
  <si>
    <t>Long</t>
  </si>
  <si>
    <t xml:space="preserve">Short </t>
  </si>
  <si>
    <t xml:space="preserve">Take Profit </t>
  </si>
  <si>
    <t xml:space="preserve">Stop Loss </t>
  </si>
  <si>
    <t xml:space="preserve">Take </t>
  </si>
  <si>
    <t xml:space="preserve">Limit Long/Short Entry </t>
  </si>
  <si>
    <t xml:space="preserve">Liquidität </t>
  </si>
  <si>
    <t xml:space="preserve">Pro Position </t>
  </si>
  <si>
    <t>Abstände</t>
  </si>
  <si>
    <t xml:space="preserve">Way </t>
  </si>
  <si>
    <t>Ratio:</t>
  </si>
  <si>
    <t>Einsatz pro Position:</t>
  </si>
  <si>
    <t xml:space="preserve">Break Even </t>
  </si>
  <si>
    <t xml:space="preserve">Positionsgröße </t>
  </si>
  <si>
    <t>PnL positiv</t>
  </si>
  <si>
    <t xml:space="preserve">PnL negativ </t>
  </si>
  <si>
    <t>Kurs</t>
  </si>
  <si>
    <t xml:space="preserve">Abstände der Trades </t>
  </si>
  <si>
    <t xml:space="preserve">Stock Vola zu Long </t>
  </si>
  <si>
    <t>Stock Vola zu Short</t>
  </si>
  <si>
    <t xml:space="preserve">Stop </t>
  </si>
  <si>
    <t xml:space="preserve">x * 20% = (60 - x) * 8% </t>
  </si>
  <si>
    <t>0,2 x = 4,8 - 0,08x</t>
  </si>
  <si>
    <t xml:space="preserve">0,2x + 0,08x = 4,8 </t>
  </si>
  <si>
    <t xml:space="preserve">0,28x = 4,8 </t>
  </si>
  <si>
    <t xml:space="preserve">4,8 / 0,28 = 17,14 Trades </t>
  </si>
  <si>
    <t>&gt; Vola benötigt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</si>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</sst>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x0"/>
    <numFmt numFmtId="165" formatCode="_-[$$-409]* #,##0.00_ ;_-[$$-409]* \-#,##0.00\ ;_-[$$-409]* &quot;-&quot;??_ ;_-@_ "/>
    <numFmt numFmtId="166" formatCode="0.0%"/>
    <numFmt numFmtId="167" formatCode="_-* #,##0.00\ _€_-;\-* #,##0.00\ _€_-;_-* &quot;-&quot;??\ _€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10" fontId="2" fillId="3" borderId="0" xfId="0" applyNumberFormat="1" applyFont="1" applyFill="1"/>
    <xf numFmtId="4" fontId="2" fillId="2" borderId="0" xfId="0" applyNumberFormat="1" applyFont="1" applyFill="1"/>
    <xf numFmtId="4" fontId="2" fillId="0" borderId="0" xfId="0" applyNumberFormat="1" applyFont="1"/>
    <xf numFmtId="0" fontId="5" fillId="0" borderId="0" xfId="0" applyFont="1" applyAlignment="1">
      <alignment horizontal="right"/>
    </xf>
    <xf numFmtId="0" fontId="0" fillId="0" borderId="1" xfId="0" applyBorder="1"/>
    <xf numFmtId="0" fontId="5" fillId="0" borderId="0" xfId="0" applyFont="1"/>
    <xf numFmtId="0" fontId="0" fillId="5" borderId="0" xfId="0" applyFill="1"/>
    <xf numFmtId="10" fontId="2" fillId="4" borderId="0" xfId="1" applyNumberFormat="1" applyFont="1" applyFill="1" applyBorder="1"/>
    <xf numFmtId="0" fontId="4" fillId="5" borderId="0" xfId="0" applyFont="1" applyFill="1"/>
    <xf numFmtId="10" fontId="0" fillId="5" borderId="0" xfId="0" applyNumberFormat="1" applyFill="1"/>
    <xf numFmtId="0" fontId="0" fillId="5" borderId="0" xfId="0" applyFill="1" applyAlignment="1">
      <alignment horizontal="right"/>
    </xf>
    <xf numFmtId="164" fontId="0" fillId="5" borderId="0" xfId="1" applyNumberFormat="1" applyFont="1" applyFill="1"/>
    <xf numFmtId="166" fontId="0" fillId="5" borderId="0" xfId="1" applyNumberFormat="1" applyFont="1" applyFill="1"/>
    <xf numFmtId="165" fontId="0" fillId="5" borderId="0" xfId="0" applyNumberFormat="1" applyFill="1"/>
    <xf numFmtId="165" fontId="0" fillId="5" borderId="1" xfId="0" applyNumberFormat="1" applyFill="1" applyBorder="1"/>
    <xf numFmtId="0" fontId="2" fillId="4" borderId="0" xfId="0" applyFont="1" applyFill="1"/>
    <xf numFmtId="0" fontId="2" fillId="3" borderId="0" xfId="0" applyFont="1" applyFill="1"/>
    <xf numFmtId="166" fontId="0" fillId="5" borderId="0" xfId="0" applyNumberFormat="1" applyFill="1"/>
    <xf numFmtId="0" fontId="0" fillId="0" borderId="3" xfId="0" applyBorder="1"/>
    <xf numFmtId="9" fontId="0" fillId="5" borderId="2" xfId="1" applyFont="1" applyFill="1" applyBorder="1"/>
    <xf numFmtId="0" fontId="0" fillId="0" borderId="4" xfId="0" applyBorder="1"/>
    <xf numFmtId="9" fontId="0" fillId="5" borderId="5" xfId="1" applyFont="1" applyFill="1" applyBorder="1"/>
    <xf numFmtId="0" fontId="6" fillId="6" borderId="0" xfId="0" applyFont="1" applyFill="1"/>
    <xf numFmtId="10" fontId="6" fillId="6" borderId="0" xfId="0" applyNumberFormat="1" applyFont="1" applyFill="1"/>
    <xf numFmtId="0" fontId="6" fillId="6" borderId="0" xfId="0" applyFont="1" applyFill="1" applyAlignment="1">
      <alignment horizontal="right"/>
    </xf>
    <xf numFmtId="9" fontId="0" fillId="5" borderId="0" xfId="1" applyFont="1" applyFill="1" applyBorder="1"/>
    <xf numFmtId="4" fontId="2" fillId="0" borderId="6" xfId="0" applyNumberFormat="1" applyFont="1" applyBorder="1"/>
    <xf numFmtId="10" fontId="2" fillId="4" borderId="0" xfId="0" applyNumberFormat="1" applyFont="1" applyFill="1"/>
    <xf numFmtId="165" fontId="3" fillId="2" borderId="0" xfId="0" applyNumberFormat="1" applyFont="1" applyFill="1" applyAlignment="1">
      <alignment vertical="center"/>
    </xf>
    <xf numFmtId="167" fontId="2" fillId="0" borderId="0" xfId="0" applyNumberFormat="1" applyFont="1" applyAlignment="1">
      <alignment horizontal="right"/>
    </xf>
    <xf numFmtId="167" fontId="2" fillId="0" borderId="0" xfId="0" applyNumberFormat="1" applyFont="1"/>
    <xf numFmtId="10" fontId="2" fillId="0" borderId="0" xfId="0" applyNumberFormat="1" applyFont="1"/>
    <xf numFmtId="10" fontId="2" fillId="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right" vertical="center"/>
    </xf>
    <xf numFmtId="167" fontId="6" fillId="6" borderId="0" xfId="0" applyNumberFormat="1" applyFont="1" applyFill="1" applyAlignment="1">
      <alignment horizontal="left"/>
    </xf>
    <xf numFmtId="167" fontId="2" fillId="0" borderId="0" xfId="0" applyNumberFormat="1" applyFont="1" applyAlignment="1">
      <alignment horizontal="left"/>
    </xf>
    <xf numFmtId="2" fontId="3" fillId="2" borderId="0" xfId="0" applyNumberFormat="1" applyFont="1" applyFill="1" applyAlignment="1">
      <alignment vertical="center"/>
    </xf>
    <xf numFmtId="2" fontId="3" fillId="2" borderId="6" xfId="0" applyNumberFormat="1" applyFont="1" applyFill="1" applyBorder="1" applyAlignment="1">
      <alignment vertical="center"/>
    </xf>
    <xf numFmtId="10" fontId="0" fillId="2" borderId="0" xfId="0" applyNumberFormat="1" applyFill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67" fontId="2" fillId="2" borderId="7" xfId="0" applyNumberFormat="1" applyFont="1" applyFill="1" applyBorder="1" applyAlignment="1">
      <alignment horizontal="right"/>
    </xf>
    <xf numFmtId="2" fontId="3" fillId="2" borderId="7" xfId="0" applyNumberFormat="1" applyFont="1" applyFill="1" applyBorder="1" applyAlignment="1">
      <alignment horizontal="righ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1739484565894"/>
          <c:y val="0.13585601368367162"/>
          <c:w val="0.8131005977427479"/>
          <c:h val="0.67404748447122242"/>
        </c:manualLayout>
      </c:layout>
      <c:scatterChart>
        <c:scatterStyle val="smoothMarker"/>
        <c:varyColors val="0"/>
        <c:ser>
          <c:idx val="0"/>
          <c:order val="0"/>
          <c:tx>
            <c:v>LINKS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A3A-1E40-B9C6-0EA9F4D16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'HFT HEDGE'!$I$45:$K$45</c:f>
              <c:numCache>
                <c:formatCode>#,##0.00</c:formatCode>
                <c:ptCount val="3"/>
                <c:pt idx="0">
                  <c:v>94930.835999999996</c:v>
                </c:pt>
                <c:pt idx="1">
                  <c:v>93990.926732673266</c:v>
                </c:pt>
                <c:pt idx="2">
                  <c:v>95310.559343999994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1E40-B9C6-0EA9F4D168D7}"/>
            </c:ext>
          </c:extLst>
        </c:ser>
        <c:ser>
          <c:idx val="1"/>
          <c:order val="1"/>
          <c:tx>
            <c:v>RECHTS HEDGE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LIMIT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A3A-1E40-B9C6-0EA9F4D168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TP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A3A-1E40-B9C6-0EA9F4D16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'HFT HEDGE'!$O$45:$Q$45</c:f>
              <c:numCache>
                <c:formatCode>_-* #,##0.00\ _€_-;\-* #,##0.00\ _€_-;_-* "-"??\ _€_-;_-@_-</c:formatCode>
                <c:ptCount val="3"/>
                <c:pt idx="0">
                  <c:v>94930.835999999996</c:v>
                </c:pt>
                <c:pt idx="1">
                  <c:v>95880.144359999991</c:v>
                </c:pt>
                <c:pt idx="2">
                  <c:v>94552.625498007968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1E40-B9C6-0EA9F4D168D7}"/>
            </c:ext>
          </c:extLst>
        </c:ser>
        <c:ser>
          <c:idx val="2"/>
          <c:order val="2"/>
          <c:tx>
            <c:v>LIMIT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'HFT HEDGE'!$O$45</c:f>
              <c:numCache>
                <c:formatCode>_-* #,##0.00\ _€_-;\-* #,##0.00\ _€_-;_-* "-"??\ _€_-;_-@_-</c:formatCode>
                <c:ptCount val="1"/>
                <c:pt idx="0">
                  <c:v>94930.835999999996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3A-1E40-B9C6-0EA9F4D1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84016"/>
        <c:axId val="1521826384"/>
      </c:scatterChart>
      <c:valAx>
        <c:axId val="1578484016"/>
        <c:scaling>
          <c:orientation val="minMax"/>
          <c:max val="3.3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826384"/>
        <c:crosses val="autoZero"/>
        <c:crossBetween val="midCat"/>
      </c:valAx>
      <c:valAx>
        <c:axId val="152182638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73271</xdr:colOff>
      <xdr:row>47</xdr:row>
      <xdr:rowOff>73270</xdr:rowOff>
    </xdr:from>
    <xdr:to>
      <xdr:col>5</xdr:col>
      <xdr:colOff>903655</xdr:colOff>
      <xdr:row>72</xdr:row>
      <xdr:rowOff>97693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E97A0B-9C3B-50DA-1DFB-68794FC75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997009</xdr:colOff>
      <xdr:row>58</xdr:row>
      <xdr:rowOff>0</xdr:rowOff>
    </xdr:from>
    <xdr:to>
      <xdr:col>5</xdr:col>
      <xdr:colOff>664673</xdr:colOff>
      <xdr:row>58</xdr:row>
      <xdr:rowOff>0</xdr:rowOff>
    </xdr:to>
    <xdr:cxnSp macro="">
      <xdr:nvCxnSpPr>
        <xdr:cNvPr id="3" name="Gerade Verbindung 2">
          <a:extLst>
            <a:ext uri="{FF2B5EF4-FFF2-40B4-BE49-F238E27FC236}">
              <a16:creationId xmlns:a16="http://schemas.microsoft.com/office/drawing/2014/main" id="{64493144-D275-2D86-E036-58BC4D18805D}"/>
            </a:ext>
          </a:extLst>
        </xdr:cNvPr>
        <xdr:cNvCxnSpPr/>
      </xdr:nvCxnSpPr>
      <xdr:spPr>
        <a:xfrm>
          <a:off x="1127570" y="12047196"/>
          <a:ext cx="4498411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7794-03E0-DC44-A66E-2D593C6BD46B}">
  <dimension ref="B2:Q88"/>
  <sheetViews>
    <sheetView showGridLines="0" tabSelected="1" topLeftCell="B1" zoomScale="79" zoomScaleNormal="79" workbookViewId="0">
      <pane ySplit="5" topLeftCell="A6" activePane="bottomLeft" state="frozen"/>
      <selection pane="bottomLeft" activeCell="K18" sqref="K18"/>
    </sheetView>
  </sheetViews>
  <sheetFormatPr baseColWidth="10" defaultRowHeight="16" x14ac:dyDescent="0.2"/>
  <cols>
    <col min="1" max="1" width="1.6640625" customWidth="1"/>
    <col min="2" max="2" width="36.5" customWidth="1"/>
    <col min="3" max="3" width="10.83203125" style="11"/>
    <col min="5" max="5" width="5.1640625" customWidth="1"/>
    <col min="6" max="6" width="18.33203125" customWidth="1"/>
    <col min="7" max="7" width="10.83203125" style="2"/>
    <col min="8" max="8" width="10.83203125" style="36"/>
    <col min="9" max="11" width="27.5" style="2" customWidth="1"/>
    <col min="12" max="12" width="1.5" style="2" customWidth="1"/>
    <col min="13" max="13" width="11" style="2" customWidth="1"/>
    <col min="14" max="14" width="11.83203125" style="2" bestFit="1" customWidth="1"/>
    <col min="15" max="17" width="27.5" style="40" customWidth="1"/>
  </cols>
  <sheetData>
    <row r="2" spans="2:17" x14ac:dyDescent="0.2"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2:17" x14ac:dyDescent="0.2">
      <c r="M3" s="46"/>
      <c r="N3" s="46"/>
      <c r="O3" s="46"/>
      <c r="P3" s="46"/>
      <c r="Q3" s="46"/>
    </row>
    <row r="5" spans="2:17" ht="22" x14ac:dyDescent="0.3">
      <c r="G5" s="27" t="s">
        <v>14</v>
      </c>
      <c r="H5" s="28" t="s">
        <v>13</v>
      </c>
      <c r="I5" s="29" t="s">
        <v>10</v>
      </c>
      <c r="J5" s="29" t="s">
        <v>7</v>
      </c>
      <c r="K5" s="29" t="s">
        <v>8</v>
      </c>
      <c r="M5" s="27" t="s">
        <v>14</v>
      </c>
      <c r="N5" s="28" t="s">
        <v>13</v>
      </c>
      <c r="O5" s="39" t="s">
        <v>10</v>
      </c>
      <c r="P5" s="39" t="s">
        <v>7</v>
      </c>
      <c r="Q5" s="39" t="s">
        <v>8</v>
      </c>
    </row>
    <row r="6" spans="2:17" x14ac:dyDescent="0.2">
      <c r="G6" s="20" t="s">
        <v>6</v>
      </c>
      <c r="H6" s="12">
        <f t="shared" ref="H6:H42" si="0">H7+$C$28</f>
        <v>4.0000000000000029E-2</v>
      </c>
      <c r="I6" s="6">
        <f>$I$46*(1+H6)</f>
        <v>98629.440000000002</v>
      </c>
      <c r="J6" s="31">
        <f>I6/(1+$C$39)</f>
        <v>97652.910891089108</v>
      </c>
      <c r="K6" s="7">
        <f>I6*(1+$C$40)</f>
        <v>99023.957760000005</v>
      </c>
      <c r="M6" s="21" t="s">
        <v>5</v>
      </c>
      <c r="N6" s="37">
        <f t="shared" ref="N6:N44" si="1">H6</f>
        <v>4.0000000000000029E-2</v>
      </c>
      <c r="O6" s="47">
        <f t="shared" ref="O6:O44" si="2">I6</f>
        <v>98629.440000000002</v>
      </c>
      <c r="P6" s="34">
        <f t="shared" ref="P6:P44" si="3">O6*(1+$C$39)</f>
        <v>99615.734400000001</v>
      </c>
      <c r="Q6" s="35">
        <f t="shared" ref="Q6:Q43" si="4">O6/(1+$C$40)</f>
        <v>98236.494023904379</v>
      </c>
    </row>
    <row r="7" spans="2:17" x14ac:dyDescent="0.2">
      <c r="G7" s="20" t="s">
        <v>6</v>
      </c>
      <c r="H7" s="12">
        <f t="shared" si="0"/>
        <v>3.9000000000000028E-2</v>
      </c>
      <c r="I7" s="6">
        <f t="shared" ref="I7:I15" si="5">$I$46*(1+H7)</f>
        <v>98534.603999999992</v>
      </c>
      <c r="J7" s="31">
        <f t="shared" ref="J7:J43" si="6">I7/(1+$C$39)</f>
        <v>97559.013861386135</v>
      </c>
      <c r="K7" s="7">
        <f t="shared" ref="K7:K43" si="7">I7*(1+$C$40)</f>
        <v>98928.742415999994</v>
      </c>
      <c r="M7" s="21" t="s">
        <v>5</v>
      </c>
      <c r="N7" s="37">
        <f t="shared" si="1"/>
        <v>3.9000000000000028E-2</v>
      </c>
      <c r="O7" s="47">
        <f t="shared" si="2"/>
        <v>98534.603999999992</v>
      </c>
      <c r="P7" s="34">
        <f t="shared" si="3"/>
        <v>99519.950039999996</v>
      </c>
      <c r="Q7" s="35">
        <f t="shared" si="4"/>
        <v>98142.035856573697</v>
      </c>
    </row>
    <row r="8" spans="2:17" x14ac:dyDescent="0.2">
      <c r="G8" s="20" t="s">
        <v>6</v>
      </c>
      <c r="H8" s="12">
        <f t="shared" si="0"/>
        <v>3.8000000000000027E-2</v>
      </c>
      <c r="I8" s="6">
        <f t="shared" si="5"/>
        <v>98439.767999999996</v>
      </c>
      <c r="J8" s="31">
        <f t="shared" si="6"/>
        <v>97465.116831683161</v>
      </c>
      <c r="K8" s="7">
        <f t="shared" si="7"/>
        <v>98833.527071999997</v>
      </c>
      <c r="M8" s="21" t="s">
        <v>5</v>
      </c>
      <c r="N8" s="37">
        <f t="shared" si="1"/>
        <v>3.8000000000000027E-2</v>
      </c>
      <c r="O8" s="47">
        <f t="shared" si="2"/>
        <v>98439.767999999996</v>
      </c>
      <c r="P8" s="34">
        <f t="shared" si="3"/>
        <v>99424.165679999991</v>
      </c>
      <c r="Q8" s="35">
        <f t="shared" si="4"/>
        <v>98047.577689243029</v>
      </c>
    </row>
    <row r="9" spans="2:17" x14ac:dyDescent="0.2">
      <c r="G9" s="20" t="s">
        <v>6</v>
      </c>
      <c r="H9" s="12">
        <f t="shared" si="0"/>
        <v>3.7000000000000026E-2</v>
      </c>
      <c r="I9" s="6">
        <f t="shared" si="5"/>
        <v>98344.931999999986</v>
      </c>
      <c r="J9" s="31">
        <f t="shared" si="6"/>
        <v>97371.219801980187</v>
      </c>
      <c r="K9" s="7">
        <f t="shared" si="7"/>
        <v>98738.311727999986</v>
      </c>
      <c r="M9" s="21" t="s">
        <v>5</v>
      </c>
      <c r="N9" s="37">
        <f t="shared" si="1"/>
        <v>3.7000000000000026E-2</v>
      </c>
      <c r="O9" s="47">
        <f t="shared" si="2"/>
        <v>98344.931999999986</v>
      </c>
      <c r="P9" s="34">
        <f t="shared" si="3"/>
        <v>99328.381319999986</v>
      </c>
      <c r="Q9" s="35">
        <f t="shared" si="4"/>
        <v>97953.119521912333</v>
      </c>
    </row>
    <row r="10" spans="2:17" x14ac:dyDescent="0.2">
      <c r="G10" s="20" t="s">
        <v>6</v>
      </c>
      <c r="H10" s="12">
        <f t="shared" si="0"/>
        <v>3.6000000000000025E-2</v>
      </c>
      <c r="I10" s="6">
        <f t="shared" si="5"/>
        <v>98250.096000000005</v>
      </c>
      <c r="J10" s="31">
        <f t="shared" si="6"/>
        <v>97277.322772277228</v>
      </c>
      <c r="K10" s="7">
        <f t="shared" si="7"/>
        <v>98643.096384000004</v>
      </c>
      <c r="M10" s="21" t="s">
        <v>5</v>
      </c>
      <c r="N10" s="37">
        <f t="shared" si="1"/>
        <v>3.6000000000000025E-2</v>
      </c>
      <c r="O10" s="47">
        <f t="shared" si="2"/>
        <v>98250.096000000005</v>
      </c>
      <c r="P10" s="34">
        <f t="shared" si="3"/>
        <v>99232.59696000001</v>
      </c>
      <c r="Q10" s="35">
        <f t="shared" si="4"/>
        <v>97858.66135458168</v>
      </c>
    </row>
    <row r="11" spans="2:17" x14ac:dyDescent="0.2">
      <c r="G11" s="20" t="s">
        <v>6</v>
      </c>
      <c r="H11" s="12">
        <f t="shared" si="0"/>
        <v>3.5000000000000024E-2</v>
      </c>
      <c r="I11" s="6">
        <f t="shared" si="5"/>
        <v>98155.26</v>
      </c>
      <c r="J11" s="31">
        <f t="shared" si="6"/>
        <v>97183.425742574254</v>
      </c>
      <c r="K11" s="7">
        <f t="shared" si="7"/>
        <v>98547.881039999993</v>
      </c>
      <c r="M11" s="21" t="s">
        <v>5</v>
      </c>
      <c r="N11" s="37">
        <f t="shared" si="1"/>
        <v>3.5000000000000024E-2</v>
      </c>
      <c r="O11" s="47">
        <f t="shared" si="2"/>
        <v>98155.26</v>
      </c>
      <c r="P11" s="34">
        <f t="shared" si="3"/>
        <v>99136.81259999999</v>
      </c>
      <c r="Q11" s="35">
        <f t="shared" si="4"/>
        <v>97764.203187250983</v>
      </c>
    </row>
    <row r="12" spans="2:17" x14ac:dyDescent="0.2">
      <c r="G12" s="20" t="s">
        <v>6</v>
      </c>
      <c r="H12" s="12">
        <f t="shared" si="0"/>
        <v>3.4000000000000023E-2</v>
      </c>
      <c r="I12" s="6">
        <f t="shared" si="5"/>
        <v>98060.423999999999</v>
      </c>
      <c r="J12" s="31">
        <f t="shared" si="6"/>
        <v>97089.528712871281</v>
      </c>
      <c r="K12" s="7">
        <f t="shared" si="7"/>
        <v>98452.665695999996</v>
      </c>
      <c r="M12" s="21" t="s">
        <v>5</v>
      </c>
      <c r="N12" s="37">
        <f t="shared" si="1"/>
        <v>3.4000000000000023E-2</v>
      </c>
      <c r="O12" s="47">
        <f t="shared" si="2"/>
        <v>98060.423999999999</v>
      </c>
      <c r="P12" s="34">
        <f t="shared" si="3"/>
        <v>99041.02824</v>
      </c>
      <c r="Q12" s="35">
        <f t="shared" si="4"/>
        <v>97669.745019920316</v>
      </c>
    </row>
    <row r="13" spans="2:17" x14ac:dyDescent="0.2">
      <c r="G13" s="20" t="s">
        <v>6</v>
      </c>
      <c r="H13" s="12">
        <f t="shared" si="0"/>
        <v>3.3000000000000022E-2</v>
      </c>
      <c r="I13" s="6">
        <f t="shared" si="5"/>
        <v>97965.587999999989</v>
      </c>
      <c r="J13" s="31">
        <f t="shared" si="6"/>
        <v>96995.631683168307</v>
      </c>
      <c r="K13" s="7">
        <f t="shared" si="7"/>
        <v>98357.450351999985</v>
      </c>
      <c r="M13" s="21" t="s">
        <v>5</v>
      </c>
      <c r="N13" s="37">
        <f t="shared" si="1"/>
        <v>3.3000000000000022E-2</v>
      </c>
      <c r="O13" s="47">
        <f t="shared" si="2"/>
        <v>97965.587999999989</v>
      </c>
      <c r="P13" s="34">
        <f t="shared" si="3"/>
        <v>98945.243879999995</v>
      </c>
      <c r="Q13" s="35">
        <f t="shared" si="4"/>
        <v>97575.286852589634</v>
      </c>
    </row>
    <row r="14" spans="2:17" x14ac:dyDescent="0.2">
      <c r="G14" s="20" t="s">
        <v>6</v>
      </c>
      <c r="H14" s="12">
        <f t="shared" si="0"/>
        <v>3.2000000000000021E-2</v>
      </c>
      <c r="I14" s="6">
        <f t="shared" si="5"/>
        <v>97870.752000000008</v>
      </c>
      <c r="J14" s="31">
        <f t="shared" si="6"/>
        <v>96901.734653465348</v>
      </c>
      <c r="K14" s="7">
        <f t="shared" si="7"/>
        <v>98262.235008000003</v>
      </c>
      <c r="M14" s="21" t="s">
        <v>5</v>
      </c>
      <c r="N14" s="37">
        <f t="shared" si="1"/>
        <v>3.2000000000000021E-2</v>
      </c>
      <c r="O14" s="47">
        <f t="shared" si="2"/>
        <v>97870.752000000008</v>
      </c>
      <c r="P14" s="34">
        <f t="shared" si="3"/>
        <v>98849.459520000004</v>
      </c>
      <c r="Q14" s="35">
        <f t="shared" si="4"/>
        <v>97480.828685258966</v>
      </c>
    </row>
    <row r="15" spans="2:17" x14ac:dyDescent="0.2">
      <c r="B15" s="2"/>
      <c r="G15" s="20" t="s">
        <v>6</v>
      </c>
      <c r="H15" s="12">
        <f t="shared" si="0"/>
        <v>3.1000000000000021E-2</v>
      </c>
      <c r="I15" s="6">
        <f t="shared" si="5"/>
        <v>97775.915999999997</v>
      </c>
      <c r="J15" s="31">
        <f t="shared" si="6"/>
        <v>96807.837623762374</v>
      </c>
      <c r="K15" s="7">
        <f t="shared" si="7"/>
        <v>98167.019663999992</v>
      </c>
      <c r="M15" s="21" t="s">
        <v>5</v>
      </c>
      <c r="N15" s="37">
        <f t="shared" si="1"/>
        <v>3.1000000000000021E-2</v>
      </c>
      <c r="O15" s="47">
        <f t="shared" si="2"/>
        <v>97775.915999999997</v>
      </c>
      <c r="P15" s="34">
        <f t="shared" si="3"/>
        <v>98753.675159999999</v>
      </c>
      <c r="Q15" s="35">
        <f t="shared" si="4"/>
        <v>97386.370517928284</v>
      </c>
    </row>
    <row r="16" spans="2:17" x14ac:dyDescent="0.2">
      <c r="G16" s="20" t="s">
        <v>6</v>
      </c>
      <c r="H16" s="12">
        <f t="shared" si="0"/>
        <v>3.000000000000002E-2</v>
      </c>
      <c r="I16" s="6">
        <f>$I$46*(1+H16)</f>
        <v>97681.08</v>
      </c>
      <c r="J16" s="31">
        <f t="shared" si="6"/>
        <v>96713.940594059401</v>
      </c>
      <c r="K16" s="7">
        <f t="shared" si="7"/>
        <v>98071.804319999996</v>
      </c>
      <c r="M16" s="21" t="s">
        <v>5</v>
      </c>
      <c r="N16" s="37">
        <f t="shared" si="1"/>
        <v>3.000000000000002E-2</v>
      </c>
      <c r="O16" s="47">
        <f t="shared" si="2"/>
        <v>97681.08</v>
      </c>
      <c r="P16" s="34">
        <f t="shared" si="3"/>
        <v>98657.890800000008</v>
      </c>
      <c r="Q16" s="35">
        <f t="shared" si="4"/>
        <v>97291.912350597617</v>
      </c>
    </row>
    <row r="17" spans="2:17" x14ac:dyDescent="0.2">
      <c r="G17" s="20" t="s">
        <v>6</v>
      </c>
      <c r="H17" s="12">
        <f t="shared" si="0"/>
        <v>2.9000000000000019E-2</v>
      </c>
      <c r="I17" s="6">
        <f t="shared" ref="I17:I43" si="8">$I$46*(1+H17)</f>
        <v>97586.243999999992</v>
      </c>
      <c r="J17" s="31">
        <f t="shared" si="6"/>
        <v>96620.043564356427</v>
      </c>
      <c r="K17" s="7">
        <f t="shared" si="7"/>
        <v>97976.588975999985</v>
      </c>
      <c r="M17" s="21" t="s">
        <v>5</v>
      </c>
      <c r="N17" s="37">
        <f t="shared" si="1"/>
        <v>2.9000000000000019E-2</v>
      </c>
      <c r="O17" s="47">
        <f t="shared" si="2"/>
        <v>97586.243999999992</v>
      </c>
      <c r="P17" s="34">
        <f t="shared" si="3"/>
        <v>98562.106439999989</v>
      </c>
      <c r="Q17" s="35">
        <f t="shared" si="4"/>
        <v>97197.45418326692</v>
      </c>
    </row>
    <row r="18" spans="2:17" x14ac:dyDescent="0.2">
      <c r="G18" s="20" t="s">
        <v>6</v>
      </c>
      <c r="H18" s="12">
        <f t="shared" si="0"/>
        <v>2.8000000000000018E-2</v>
      </c>
      <c r="I18" s="6">
        <f t="shared" si="8"/>
        <v>97491.407999999996</v>
      </c>
      <c r="J18" s="31">
        <f t="shared" si="6"/>
        <v>96526.146534653453</v>
      </c>
      <c r="K18" s="7">
        <f t="shared" si="7"/>
        <v>97881.373632000003</v>
      </c>
      <c r="M18" s="21" t="s">
        <v>5</v>
      </c>
      <c r="N18" s="37">
        <f t="shared" si="1"/>
        <v>2.8000000000000018E-2</v>
      </c>
      <c r="O18" s="47">
        <f t="shared" si="2"/>
        <v>97491.407999999996</v>
      </c>
      <c r="P18" s="34">
        <f t="shared" si="3"/>
        <v>98466.322079999998</v>
      </c>
      <c r="Q18" s="35">
        <f t="shared" si="4"/>
        <v>97102.996015936253</v>
      </c>
    </row>
    <row r="19" spans="2:17" x14ac:dyDescent="0.2">
      <c r="G19" s="20" t="s">
        <v>6</v>
      </c>
      <c r="H19" s="12">
        <f t="shared" si="0"/>
        <v>2.7000000000000017E-2</v>
      </c>
      <c r="I19" s="6">
        <f t="shared" si="8"/>
        <v>97396.571999999986</v>
      </c>
      <c r="J19" s="31">
        <f t="shared" si="6"/>
        <v>96432.24950495048</v>
      </c>
      <c r="K19" s="7">
        <f t="shared" si="7"/>
        <v>97786.158287999991</v>
      </c>
      <c r="M19" s="21" t="s">
        <v>5</v>
      </c>
      <c r="N19" s="37">
        <f t="shared" si="1"/>
        <v>2.7000000000000017E-2</v>
      </c>
      <c r="O19" s="47">
        <f t="shared" si="2"/>
        <v>97396.571999999986</v>
      </c>
      <c r="P19" s="34">
        <f t="shared" si="3"/>
        <v>98370.537719999993</v>
      </c>
      <c r="Q19" s="35">
        <f t="shared" si="4"/>
        <v>97008.537848605556</v>
      </c>
    </row>
    <row r="20" spans="2:17" x14ac:dyDescent="0.2">
      <c r="C20" s="13"/>
      <c r="F20" s="4"/>
      <c r="G20" s="20" t="s">
        <v>6</v>
      </c>
      <c r="H20" s="12">
        <f t="shared" si="0"/>
        <v>2.6000000000000016E-2</v>
      </c>
      <c r="I20" s="6">
        <f t="shared" si="8"/>
        <v>97301.736000000004</v>
      </c>
      <c r="J20" s="31">
        <f t="shared" si="6"/>
        <v>96338.352475247535</v>
      </c>
      <c r="K20" s="7">
        <f t="shared" si="7"/>
        <v>97690.942944000009</v>
      </c>
      <c r="M20" s="21" t="s">
        <v>5</v>
      </c>
      <c r="N20" s="37">
        <f t="shared" si="1"/>
        <v>2.6000000000000016E-2</v>
      </c>
      <c r="O20" s="47">
        <f t="shared" si="2"/>
        <v>97301.736000000004</v>
      </c>
      <c r="P20" s="34">
        <f t="shared" si="3"/>
        <v>98274.753360000002</v>
      </c>
      <c r="Q20" s="35">
        <f t="shared" si="4"/>
        <v>96914.079681274903</v>
      </c>
    </row>
    <row r="21" spans="2:17" x14ac:dyDescent="0.2">
      <c r="G21" s="20" t="s">
        <v>6</v>
      </c>
      <c r="H21" s="12">
        <f t="shared" si="0"/>
        <v>2.5000000000000015E-2</v>
      </c>
      <c r="I21" s="6">
        <f t="shared" si="8"/>
        <v>97206.9</v>
      </c>
      <c r="J21" s="31">
        <f t="shared" si="6"/>
        <v>96244.455445544547</v>
      </c>
      <c r="K21" s="7">
        <f t="shared" si="7"/>
        <v>97595.727599999998</v>
      </c>
      <c r="M21" s="21" t="s">
        <v>5</v>
      </c>
      <c r="N21" s="37">
        <f t="shared" si="1"/>
        <v>2.5000000000000015E-2</v>
      </c>
      <c r="O21" s="47">
        <f t="shared" si="2"/>
        <v>97206.9</v>
      </c>
      <c r="P21" s="34">
        <f t="shared" si="3"/>
        <v>98178.968999999997</v>
      </c>
      <c r="Q21" s="35">
        <f t="shared" si="4"/>
        <v>96819.621513944221</v>
      </c>
    </row>
    <row r="22" spans="2:17" ht="22" x14ac:dyDescent="0.3">
      <c r="B22" s="10"/>
      <c r="C22" s="13"/>
      <c r="G22" s="20" t="s">
        <v>6</v>
      </c>
      <c r="H22" s="12">
        <f t="shared" si="0"/>
        <v>2.4000000000000014E-2</v>
      </c>
      <c r="I22" s="6">
        <f t="shared" si="8"/>
        <v>97112.063999999998</v>
      </c>
      <c r="J22" s="31">
        <f t="shared" si="6"/>
        <v>96150.558415841588</v>
      </c>
      <c r="K22" s="7">
        <f t="shared" si="7"/>
        <v>97500.512256000002</v>
      </c>
      <c r="M22" s="21" t="s">
        <v>5</v>
      </c>
      <c r="N22" s="37">
        <f t="shared" si="1"/>
        <v>2.4000000000000014E-2</v>
      </c>
      <c r="O22" s="47">
        <f t="shared" si="2"/>
        <v>97112.063999999998</v>
      </c>
      <c r="P22" s="34">
        <f t="shared" si="3"/>
        <v>98083.184639999992</v>
      </c>
      <c r="Q22" s="35">
        <f t="shared" si="4"/>
        <v>96725.163346613539</v>
      </c>
    </row>
    <row r="23" spans="2:17" x14ac:dyDescent="0.2">
      <c r="G23" s="20" t="s">
        <v>6</v>
      </c>
      <c r="H23" s="12">
        <f t="shared" si="0"/>
        <v>2.3000000000000013E-2</v>
      </c>
      <c r="I23" s="6">
        <f t="shared" si="8"/>
        <v>97017.227999999988</v>
      </c>
      <c r="J23" s="31">
        <f t="shared" si="6"/>
        <v>96056.661386138599</v>
      </c>
      <c r="K23" s="7">
        <f t="shared" si="7"/>
        <v>97405.296911999991</v>
      </c>
      <c r="M23" s="21" t="s">
        <v>5</v>
      </c>
      <c r="N23" s="37">
        <f t="shared" si="1"/>
        <v>2.3000000000000013E-2</v>
      </c>
      <c r="O23" s="47">
        <f t="shared" si="2"/>
        <v>97017.227999999988</v>
      </c>
      <c r="P23" s="34">
        <f t="shared" si="3"/>
        <v>97987.400279999987</v>
      </c>
      <c r="Q23" s="35">
        <f t="shared" si="4"/>
        <v>96630.705179282857</v>
      </c>
    </row>
    <row r="24" spans="2:17" x14ac:dyDescent="0.2">
      <c r="B24" s="2" t="s">
        <v>32</v>
      </c>
      <c r="G24" s="20" t="s">
        <v>6</v>
      </c>
      <c r="H24" s="12">
        <f t="shared" si="0"/>
        <v>2.2000000000000013E-2</v>
      </c>
      <c r="I24" s="6">
        <f t="shared" si="8"/>
        <v>96922.392000000007</v>
      </c>
      <c r="J24" s="31">
        <f t="shared" si="6"/>
        <v>95962.764356435655</v>
      </c>
      <c r="K24" s="7">
        <f t="shared" si="7"/>
        <v>97310.081568000009</v>
      </c>
      <c r="M24" s="21" t="s">
        <v>5</v>
      </c>
      <c r="N24" s="37">
        <f t="shared" si="1"/>
        <v>2.2000000000000013E-2</v>
      </c>
      <c r="O24" s="47">
        <f t="shared" si="2"/>
        <v>96922.392000000007</v>
      </c>
      <c r="P24" s="34">
        <f t="shared" si="3"/>
        <v>97891.615920000011</v>
      </c>
      <c r="Q24" s="35">
        <f t="shared" si="4"/>
        <v>96536.247011952204</v>
      </c>
    </row>
    <row r="25" spans="2:17" ht="16" customHeight="1" x14ac:dyDescent="0.3">
      <c r="B25" t="s">
        <v>2</v>
      </c>
      <c r="C25" s="11">
        <v>60</v>
      </c>
      <c r="G25" s="20" t="s">
        <v>6</v>
      </c>
      <c r="H25" s="12">
        <f t="shared" si="0"/>
        <v>2.1000000000000012E-2</v>
      </c>
      <c r="I25" s="6">
        <f t="shared" si="8"/>
        <v>96827.555999999997</v>
      </c>
      <c r="J25" s="31">
        <f t="shared" si="6"/>
        <v>95868.867326732667</v>
      </c>
      <c r="K25" s="7">
        <f t="shared" si="7"/>
        <v>97214.866223999998</v>
      </c>
      <c r="L25" s="8"/>
      <c r="M25" s="21" t="s">
        <v>5</v>
      </c>
      <c r="N25" s="37">
        <f t="shared" si="1"/>
        <v>2.1000000000000012E-2</v>
      </c>
      <c r="O25" s="47">
        <f t="shared" si="2"/>
        <v>96827.555999999997</v>
      </c>
      <c r="P25" s="34">
        <f t="shared" si="3"/>
        <v>97795.831559999991</v>
      </c>
      <c r="Q25" s="35">
        <f t="shared" si="4"/>
        <v>96441.788844621507</v>
      </c>
    </row>
    <row r="26" spans="2:17" ht="16" customHeight="1" x14ac:dyDescent="0.2">
      <c r="B26" t="s">
        <v>3</v>
      </c>
      <c r="C26" s="11">
        <f>C25*0.5</f>
        <v>30</v>
      </c>
      <c r="F26" s="44"/>
      <c r="G26" s="20" t="s">
        <v>6</v>
      </c>
      <c r="H26" s="12">
        <f t="shared" si="0"/>
        <v>2.0000000000000011E-2</v>
      </c>
      <c r="I26" s="6">
        <f t="shared" si="8"/>
        <v>96732.72</v>
      </c>
      <c r="J26" s="31">
        <f t="shared" si="6"/>
        <v>95774.970297029708</v>
      </c>
      <c r="K26" s="7">
        <f t="shared" si="7"/>
        <v>97119.650880000001</v>
      </c>
      <c r="L26" s="7"/>
      <c r="M26" s="21" t="s">
        <v>5</v>
      </c>
      <c r="N26" s="37">
        <f t="shared" si="1"/>
        <v>2.0000000000000011E-2</v>
      </c>
      <c r="O26" s="47">
        <f t="shared" si="2"/>
        <v>96732.72</v>
      </c>
      <c r="P26" s="34">
        <f t="shared" si="3"/>
        <v>97700.047200000001</v>
      </c>
      <c r="Q26" s="35">
        <f t="shared" si="4"/>
        <v>96347.33067729084</v>
      </c>
    </row>
    <row r="27" spans="2:17" x14ac:dyDescent="0.2">
      <c r="B27" t="s">
        <v>4</v>
      </c>
      <c r="C27" s="11">
        <f>C25*0.5</f>
        <v>30</v>
      </c>
      <c r="F27" s="44"/>
      <c r="G27" s="20" t="s">
        <v>6</v>
      </c>
      <c r="H27" s="12">
        <f t="shared" si="0"/>
        <v>1.900000000000001E-2</v>
      </c>
      <c r="I27" s="6">
        <f t="shared" si="8"/>
        <v>96637.883999999991</v>
      </c>
      <c r="J27" s="31">
        <f t="shared" si="6"/>
        <v>95681.073267326719</v>
      </c>
      <c r="K27" s="7">
        <f t="shared" si="7"/>
        <v>97024.43553599999</v>
      </c>
      <c r="L27" s="7"/>
      <c r="M27" s="21" t="s">
        <v>5</v>
      </c>
      <c r="N27" s="37">
        <f t="shared" si="1"/>
        <v>1.900000000000001E-2</v>
      </c>
      <c r="O27" s="47">
        <f t="shared" si="2"/>
        <v>96637.883999999991</v>
      </c>
      <c r="P27" s="34">
        <f t="shared" si="3"/>
        <v>97604.262839999996</v>
      </c>
      <c r="Q27" s="35">
        <f t="shared" si="4"/>
        <v>96252.872509960143</v>
      </c>
    </row>
    <row r="28" spans="2:17" x14ac:dyDescent="0.2">
      <c r="B28" t="s">
        <v>22</v>
      </c>
      <c r="C28" s="14">
        <v>1E-3</v>
      </c>
      <c r="F28" s="44"/>
      <c r="G28" s="20" t="s">
        <v>6</v>
      </c>
      <c r="H28" s="12">
        <f t="shared" si="0"/>
        <v>1.8000000000000009E-2</v>
      </c>
      <c r="I28" s="6">
        <f t="shared" si="8"/>
        <v>96543.047999999995</v>
      </c>
      <c r="J28" s="31">
        <f t="shared" si="6"/>
        <v>95587.17623762376</v>
      </c>
      <c r="K28" s="7">
        <f t="shared" si="7"/>
        <v>96929.220191999993</v>
      </c>
      <c r="L28" s="7"/>
      <c r="M28" s="21" t="s">
        <v>5</v>
      </c>
      <c r="N28" s="37">
        <f t="shared" si="1"/>
        <v>1.8000000000000009E-2</v>
      </c>
      <c r="O28" s="47">
        <f t="shared" si="2"/>
        <v>96543.047999999995</v>
      </c>
      <c r="P28" s="34">
        <f t="shared" si="3"/>
        <v>97508.478479999991</v>
      </c>
      <c r="Q28" s="35">
        <f t="shared" si="4"/>
        <v>96158.414342629476</v>
      </c>
    </row>
    <row r="29" spans="2:17" x14ac:dyDescent="0.2">
      <c r="B29" t="s">
        <v>1</v>
      </c>
      <c r="C29" s="15">
        <f>C37/C38</f>
        <v>2.5</v>
      </c>
      <c r="F29" s="44"/>
      <c r="G29" s="20" t="s">
        <v>6</v>
      </c>
      <c r="H29" s="12">
        <f t="shared" si="0"/>
        <v>1.7000000000000008E-2</v>
      </c>
      <c r="I29" s="6">
        <f t="shared" si="8"/>
        <v>96448.211999999985</v>
      </c>
      <c r="J29" s="31">
        <f t="shared" si="6"/>
        <v>95493.279207920772</v>
      </c>
      <c r="K29" s="7">
        <f t="shared" si="7"/>
        <v>96834.004847999982</v>
      </c>
      <c r="L29" s="7"/>
      <c r="M29" s="21" t="s">
        <v>5</v>
      </c>
      <c r="N29" s="37">
        <f t="shared" si="1"/>
        <v>1.7000000000000008E-2</v>
      </c>
      <c r="O29" s="47">
        <f t="shared" si="2"/>
        <v>96448.211999999985</v>
      </c>
      <c r="P29" s="34">
        <f t="shared" si="3"/>
        <v>97412.694119999986</v>
      </c>
      <c r="Q29" s="35">
        <f t="shared" si="4"/>
        <v>96063.956175298794</v>
      </c>
    </row>
    <row r="30" spans="2:17" x14ac:dyDescent="0.2">
      <c r="B30" t="s">
        <v>0</v>
      </c>
      <c r="C30" s="16">
        <v>20</v>
      </c>
      <c r="F30" s="44"/>
      <c r="G30" s="20" t="s">
        <v>6</v>
      </c>
      <c r="H30" s="12">
        <f t="shared" si="0"/>
        <v>1.6000000000000007E-2</v>
      </c>
      <c r="I30" s="6">
        <f t="shared" si="8"/>
        <v>96353.376000000004</v>
      </c>
      <c r="J30" s="31">
        <f t="shared" si="6"/>
        <v>95399.382178217827</v>
      </c>
      <c r="K30" s="7">
        <f t="shared" si="7"/>
        <v>96738.789504</v>
      </c>
      <c r="L30" s="7"/>
      <c r="M30" s="21" t="s">
        <v>5</v>
      </c>
      <c r="N30" s="37">
        <f t="shared" si="1"/>
        <v>1.6000000000000007E-2</v>
      </c>
      <c r="O30" s="47">
        <f t="shared" si="2"/>
        <v>96353.376000000004</v>
      </c>
      <c r="P30" s="34">
        <f t="shared" si="3"/>
        <v>97316.90976000001</v>
      </c>
      <c r="Q30" s="35">
        <f t="shared" si="4"/>
        <v>95969.498007968126</v>
      </c>
    </row>
    <row r="31" spans="2:17" x14ac:dyDescent="0.2">
      <c r="B31" t="s">
        <v>23</v>
      </c>
      <c r="C31" s="14">
        <f>C26*C28</f>
        <v>0.03</v>
      </c>
      <c r="F31" s="44"/>
      <c r="G31" s="20" t="s">
        <v>6</v>
      </c>
      <c r="H31" s="12">
        <f t="shared" si="0"/>
        <v>1.5000000000000006E-2</v>
      </c>
      <c r="I31" s="6">
        <f t="shared" si="8"/>
        <v>96258.54</v>
      </c>
      <c r="J31" s="31">
        <f t="shared" si="6"/>
        <v>95305.485148514839</v>
      </c>
      <c r="K31" s="7">
        <f t="shared" si="7"/>
        <v>96643.574159999989</v>
      </c>
      <c r="L31" s="7"/>
      <c r="M31" s="21" t="s">
        <v>5</v>
      </c>
      <c r="N31" s="37">
        <f t="shared" si="1"/>
        <v>1.5000000000000006E-2</v>
      </c>
      <c r="O31" s="47">
        <f t="shared" si="2"/>
        <v>96258.54</v>
      </c>
      <c r="P31" s="34">
        <f t="shared" si="3"/>
        <v>97221.12539999999</v>
      </c>
      <c r="Q31" s="35">
        <f t="shared" si="4"/>
        <v>95875.039840637444</v>
      </c>
    </row>
    <row r="32" spans="2:17" x14ac:dyDescent="0.2">
      <c r="B32" t="s">
        <v>24</v>
      </c>
      <c r="C32" s="14">
        <f>C27*C28</f>
        <v>0.03</v>
      </c>
      <c r="F32" s="44"/>
      <c r="G32" s="20" t="s">
        <v>6</v>
      </c>
      <c r="H32" s="12">
        <f t="shared" si="0"/>
        <v>1.4000000000000005E-2</v>
      </c>
      <c r="I32" s="6">
        <f t="shared" si="8"/>
        <v>96163.703999999998</v>
      </c>
      <c r="J32" s="31">
        <f t="shared" si="6"/>
        <v>95211.58811881188</v>
      </c>
      <c r="K32" s="7">
        <f t="shared" si="7"/>
        <v>96548.358815999993</v>
      </c>
      <c r="L32" s="7"/>
      <c r="M32" s="21" t="s">
        <v>5</v>
      </c>
      <c r="N32" s="37">
        <f t="shared" si="1"/>
        <v>1.4000000000000005E-2</v>
      </c>
      <c r="O32" s="47">
        <f t="shared" si="2"/>
        <v>96163.703999999998</v>
      </c>
      <c r="P32" s="34">
        <f t="shared" si="3"/>
        <v>97125.341039999999</v>
      </c>
      <c r="Q32" s="35">
        <f t="shared" si="4"/>
        <v>95780.581673306777</v>
      </c>
    </row>
    <row r="33" spans="2:17" x14ac:dyDescent="0.2">
      <c r="B33" t="s">
        <v>31</v>
      </c>
      <c r="C33" s="43">
        <f>C31-(-C32)</f>
        <v>0.06</v>
      </c>
      <c r="F33" s="44"/>
      <c r="G33" s="20" t="s">
        <v>6</v>
      </c>
      <c r="H33" s="12">
        <f t="shared" si="0"/>
        <v>1.3000000000000005E-2</v>
      </c>
      <c r="I33" s="6">
        <f t="shared" si="8"/>
        <v>96068.867999999988</v>
      </c>
      <c r="J33" s="31">
        <f t="shared" si="6"/>
        <v>95117.691089108892</v>
      </c>
      <c r="K33" s="7">
        <f t="shared" si="7"/>
        <v>96453.143471999982</v>
      </c>
      <c r="L33" s="7"/>
      <c r="M33" s="21" t="s">
        <v>5</v>
      </c>
      <c r="N33" s="37">
        <f t="shared" si="1"/>
        <v>1.3000000000000005E-2</v>
      </c>
      <c r="O33" s="47">
        <f t="shared" si="2"/>
        <v>96068.867999999988</v>
      </c>
      <c r="P33" s="34">
        <f t="shared" si="3"/>
        <v>97029.556679999994</v>
      </c>
      <c r="Q33" s="35">
        <f t="shared" si="4"/>
        <v>95686.12350597608</v>
      </c>
    </row>
    <row r="34" spans="2:17" x14ac:dyDescent="0.2">
      <c r="F34" s="44"/>
      <c r="G34" s="20" t="s">
        <v>6</v>
      </c>
      <c r="H34" s="12">
        <f t="shared" si="0"/>
        <v>1.2000000000000004E-2</v>
      </c>
      <c r="I34" s="6">
        <f t="shared" si="8"/>
        <v>95974.032000000007</v>
      </c>
      <c r="J34" s="31">
        <f t="shared" si="6"/>
        <v>95023.794059405947</v>
      </c>
      <c r="K34" s="7">
        <f t="shared" si="7"/>
        <v>96357.928128000014</v>
      </c>
      <c r="L34" s="7"/>
      <c r="M34" s="21" t="s">
        <v>5</v>
      </c>
      <c r="N34" s="37">
        <f t="shared" si="1"/>
        <v>1.2000000000000004E-2</v>
      </c>
      <c r="O34" s="47">
        <f t="shared" si="2"/>
        <v>95974.032000000007</v>
      </c>
      <c r="P34" s="34">
        <f t="shared" si="3"/>
        <v>96933.772320000004</v>
      </c>
      <c r="Q34" s="35">
        <f t="shared" si="4"/>
        <v>95591.665338645427</v>
      </c>
    </row>
    <row r="35" spans="2:17" x14ac:dyDescent="0.2">
      <c r="E35" s="1"/>
      <c r="F35" s="44"/>
      <c r="G35" s="20" t="s">
        <v>6</v>
      </c>
      <c r="H35" s="12">
        <f t="shared" si="0"/>
        <v>1.1000000000000003E-2</v>
      </c>
      <c r="I35" s="6">
        <f>$I$46*(1+H35)</f>
        <v>95879.195999999996</v>
      </c>
      <c r="J35" s="31">
        <f t="shared" si="6"/>
        <v>94929.897029702959</v>
      </c>
      <c r="K35" s="7">
        <f t="shared" si="7"/>
        <v>96262.712784000003</v>
      </c>
      <c r="L35" s="7"/>
      <c r="M35" s="21" t="s">
        <v>5</v>
      </c>
      <c r="N35" s="37">
        <f t="shared" si="1"/>
        <v>1.1000000000000003E-2</v>
      </c>
      <c r="O35" s="47">
        <f t="shared" si="2"/>
        <v>95879.195999999996</v>
      </c>
      <c r="P35" s="34">
        <f t="shared" si="3"/>
        <v>96837.987959999999</v>
      </c>
      <c r="Q35" s="35">
        <f t="shared" si="4"/>
        <v>95497.207171314731</v>
      </c>
    </row>
    <row r="36" spans="2:17" x14ac:dyDescent="0.2">
      <c r="B36" s="2" t="s">
        <v>15</v>
      </c>
      <c r="C36" s="15"/>
      <c r="F36" s="44"/>
      <c r="G36" s="20" t="s">
        <v>6</v>
      </c>
      <c r="H36" s="12">
        <f t="shared" si="0"/>
        <v>1.0000000000000002E-2</v>
      </c>
      <c r="I36" s="6">
        <f t="shared" si="8"/>
        <v>95784.36</v>
      </c>
      <c r="J36" s="31">
        <f t="shared" si="6"/>
        <v>94836</v>
      </c>
      <c r="K36" s="7">
        <f t="shared" si="7"/>
        <v>96167.497440000006</v>
      </c>
      <c r="L36" s="7"/>
      <c r="M36" s="21" t="s">
        <v>5</v>
      </c>
      <c r="N36" s="37">
        <f t="shared" si="1"/>
        <v>1.0000000000000002E-2</v>
      </c>
      <c r="O36" s="47">
        <f t="shared" si="2"/>
        <v>95784.36</v>
      </c>
      <c r="P36" s="34">
        <f t="shared" si="3"/>
        <v>96742.203600000008</v>
      </c>
      <c r="Q36" s="35">
        <f t="shared" si="4"/>
        <v>95402.749003984063</v>
      </c>
    </row>
    <row r="37" spans="2:17" x14ac:dyDescent="0.2">
      <c r="B37" s="23" t="s">
        <v>19</v>
      </c>
      <c r="C37" s="24">
        <f>C30*C39</f>
        <v>0.2</v>
      </c>
      <c r="F37" s="44"/>
      <c r="G37" s="20" t="s">
        <v>6</v>
      </c>
      <c r="H37" s="12">
        <f t="shared" si="0"/>
        <v>9.0000000000000011E-3</v>
      </c>
      <c r="I37" s="6">
        <f t="shared" si="8"/>
        <v>95689.52399999999</v>
      </c>
      <c r="J37" s="31">
        <f t="shared" si="6"/>
        <v>94742.102970297026</v>
      </c>
      <c r="K37" s="7">
        <f t="shared" si="7"/>
        <v>96072.282095999995</v>
      </c>
      <c r="L37" s="7"/>
      <c r="M37" s="21" t="s">
        <v>5</v>
      </c>
      <c r="N37" s="37">
        <f t="shared" si="1"/>
        <v>9.0000000000000011E-3</v>
      </c>
      <c r="O37" s="47">
        <f t="shared" si="2"/>
        <v>95689.52399999999</v>
      </c>
      <c r="P37" s="34">
        <f t="shared" si="3"/>
        <v>96646.419239999988</v>
      </c>
      <c r="Q37" s="35">
        <f t="shared" si="4"/>
        <v>95308.290836653381</v>
      </c>
    </row>
    <row r="38" spans="2:17" x14ac:dyDescent="0.2">
      <c r="B38" s="25" t="s">
        <v>20</v>
      </c>
      <c r="C38" s="26">
        <f>C40*C30</f>
        <v>0.08</v>
      </c>
      <c r="F38" s="44"/>
      <c r="G38" s="20" t="s">
        <v>6</v>
      </c>
      <c r="H38" s="12">
        <f t="shared" si="0"/>
        <v>8.0000000000000002E-3</v>
      </c>
      <c r="I38" s="6">
        <f t="shared" si="8"/>
        <v>95594.687999999995</v>
      </c>
      <c r="J38" s="31">
        <f t="shared" si="6"/>
        <v>94648.205940594053</v>
      </c>
      <c r="K38" s="7">
        <f t="shared" si="7"/>
        <v>95977.066751999999</v>
      </c>
      <c r="L38" s="7"/>
      <c r="M38" s="21" t="s">
        <v>5</v>
      </c>
      <c r="N38" s="37">
        <f t="shared" si="1"/>
        <v>8.0000000000000002E-3</v>
      </c>
      <c r="O38" s="47">
        <f t="shared" si="2"/>
        <v>95594.687999999995</v>
      </c>
      <c r="P38" s="34">
        <f t="shared" si="3"/>
        <v>96550.634879999998</v>
      </c>
      <c r="Q38" s="35">
        <f t="shared" si="4"/>
        <v>95213.832669322699</v>
      </c>
    </row>
    <row r="39" spans="2:17" x14ac:dyDescent="0.2">
      <c r="B39" t="s">
        <v>9</v>
      </c>
      <c r="C39" s="17">
        <v>0.01</v>
      </c>
      <c r="F39" s="44"/>
      <c r="G39" s="20" t="s">
        <v>6</v>
      </c>
      <c r="H39" s="12">
        <f t="shared" si="0"/>
        <v>7.0000000000000001E-3</v>
      </c>
      <c r="I39" s="6">
        <f>$I$46*(1+H39)</f>
        <v>95499.851999999984</v>
      </c>
      <c r="J39" s="31">
        <f t="shared" si="6"/>
        <v>94554.308910891079</v>
      </c>
      <c r="K39" s="7">
        <f t="shared" si="7"/>
        <v>95881.851407999988</v>
      </c>
      <c r="L39" s="7"/>
      <c r="M39" s="21" t="s">
        <v>5</v>
      </c>
      <c r="N39" s="37">
        <f t="shared" si="1"/>
        <v>7.0000000000000001E-3</v>
      </c>
      <c r="O39" s="47">
        <f t="shared" si="2"/>
        <v>95499.851999999984</v>
      </c>
      <c r="P39" s="34">
        <f t="shared" si="3"/>
        <v>96454.850519999978</v>
      </c>
      <c r="Q39" s="35">
        <f t="shared" si="4"/>
        <v>95119.374501992017</v>
      </c>
    </row>
    <row r="40" spans="2:17" x14ac:dyDescent="0.2">
      <c r="B40" t="s">
        <v>25</v>
      </c>
      <c r="C40" s="17">
        <v>4.0000000000000001E-3</v>
      </c>
      <c r="F40" s="44"/>
      <c r="G40" s="20" t="s">
        <v>6</v>
      </c>
      <c r="H40" s="12">
        <f t="shared" si="0"/>
        <v>6.0000000000000001E-3</v>
      </c>
      <c r="I40" s="6">
        <f t="shared" si="8"/>
        <v>95405.016000000003</v>
      </c>
      <c r="J40" s="31">
        <f>I40/(1+$C$39)</f>
        <v>94460.41188118812</v>
      </c>
      <c r="K40" s="7">
        <f t="shared" si="7"/>
        <v>95786.636064000006</v>
      </c>
      <c r="L40" s="7"/>
      <c r="M40" s="21" t="s">
        <v>5</v>
      </c>
      <c r="N40" s="37">
        <f t="shared" si="1"/>
        <v>6.0000000000000001E-3</v>
      </c>
      <c r="O40" s="47">
        <f t="shared" si="2"/>
        <v>95405.016000000003</v>
      </c>
      <c r="P40" s="34">
        <f t="shared" si="3"/>
        <v>96359.066160000002</v>
      </c>
      <c r="Q40" s="35">
        <f t="shared" si="4"/>
        <v>95024.916334661364</v>
      </c>
    </row>
    <row r="41" spans="2:17" x14ac:dyDescent="0.2">
      <c r="F41" s="44"/>
      <c r="G41" s="20" t="s">
        <v>6</v>
      </c>
      <c r="H41" s="12">
        <f t="shared" si="0"/>
        <v>5.0000000000000001E-3</v>
      </c>
      <c r="I41" s="6">
        <f t="shared" si="8"/>
        <v>95310.18</v>
      </c>
      <c r="J41" s="31">
        <f t="shared" si="6"/>
        <v>94366.514851485146</v>
      </c>
      <c r="K41" s="7">
        <f t="shared" si="7"/>
        <v>95691.420719999995</v>
      </c>
      <c r="L41" s="7"/>
      <c r="M41" s="21" t="s">
        <v>5</v>
      </c>
      <c r="N41" s="37">
        <f t="shared" si="1"/>
        <v>5.0000000000000001E-3</v>
      </c>
      <c r="O41" s="47">
        <f t="shared" si="2"/>
        <v>95310.18</v>
      </c>
      <c r="P41" s="34">
        <f t="shared" si="3"/>
        <v>96263.281799999997</v>
      </c>
      <c r="Q41" s="35">
        <f t="shared" si="4"/>
        <v>94930.458167330667</v>
      </c>
    </row>
    <row r="42" spans="2:17" x14ac:dyDescent="0.2">
      <c r="F42" s="44"/>
      <c r="G42" s="20" t="s">
        <v>6</v>
      </c>
      <c r="H42" s="12">
        <f t="shared" si="0"/>
        <v>4.0000000000000001E-3</v>
      </c>
      <c r="I42" s="6">
        <f t="shared" si="8"/>
        <v>95215.343999999997</v>
      </c>
      <c r="J42" s="31">
        <f t="shared" si="6"/>
        <v>94272.617821782173</v>
      </c>
      <c r="K42" s="7">
        <f t="shared" si="7"/>
        <v>95596.205375999998</v>
      </c>
      <c r="L42" s="7"/>
      <c r="M42" s="21" t="s">
        <v>5</v>
      </c>
      <c r="N42" s="37">
        <f t="shared" si="1"/>
        <v>4.0000000000000001E-3</v>
      </c>
      <c r="O42" s="47">
        <f t="shared" si="2"/>
        <v>95215.343999999997</v>
      </c>
      <c r="P42" s="34">
        <f t="shared" si="3"/>
        <v>96167.497439999992</v>
      </c>
      <c r="Q42" s="35">
        <f t="shared" si="4"/>
        <v>94836</v>
      </c>
    </row>
    <row r="43" spans="2:17" x14ac:dyDescent="0.2">
      <c r="B43" s="2" t="s">
        <v>16</v>
      </c>
      <c r="F43" s="44"/>
      <c r="G43" s="20" t="s">
        <v>6</v>
      </c>
      <c r="H43" s="12">
        <f>H44+$C$28</f>
        <v>3.0000000000000001E-3</v>
      </c>
      <c r="I43" s="6">
        <f t="shared" si="8"/>
        <v>95120.507999999987</v>
      </c>
      <c r="J43" s="31">
        <f t="shared" si="6"/>
        <v>94178.720792079199</v>
      </c>
      <c r="K43" s="7">
        <f t="shared" si="7"/>
        <v>95500.990031999987</v>
      </c>
      <c r="L43" s="7"/>
      <c r="M43" s="21" t="s">
        <v>5</v>
      </c>
      <c r="N43" s="37">
        <f t="shared" si="1"/>
        <v>3.0000000000000001E-3</v>
      </c>
      <c r="O43" s="47">
        <f t="shared" si="2"/>
        <v>95120.507999999987</v>
      </c>
      <c r="P43" s="34">
        <f t="shared" si="3"/>
        <v>96071.713079999987</v>
      </c>
      <c r="Q43" s="35">
        <f t="shared" si="4"/>
        <v>94741.541832669303</v>
      </c>
    </row>
    <row r="44" spans="2:17" x14ac:dyDescent="0.2">
      <c r="B44" t="s">
        <v>11</v>
      </c>
      <c r="C44" s="18">
        <v>100</v>
      </c>
      <c r="F44" s="44"/>
      <c r="G44" s="20" t="s">
        <v>6</v>
      </c>
      <c r="H44" s="12">
        <f>H45+$C$28</f>
        <v>2E-3</v>
      </c>
      <c r="I44" s="6">
        <f>$I$46*(1+H44)</f>
        <v>95025.672000000006</v>
      </c>
      <c r="J44" s="31">
        <f>I44/(1+$C$39)</f>
        <v>94084.82376237624</v>
      </c>
      <c r="K44" s="7">
        <f>I44*(1+$C$40)</f>
        <v>95405.774688000005</v>
      </c>
      <c r="L44" s="7"/>
      <c r="M44" s="21" t="s">
        <v>5</v>
      </c>
      <c r="N44" s="37">
        <f t="shared" si="1"/>
        <v>2E-3</v>
      </c>
      <c r="O44" s="47">
        <f t="shared" si="2"/>
        <v>95025.672000000006</v>
      </c>
      <c r="P44" s="34">
        <f t="shared" si="3"/>
        <v>95975.928720000011</v>
      </c>
      <c r="Q44" s="35">
        <f>O44/(1+$C$40)</f>
        <v>94647.08366533865</v>
      </c>
    </row>
    <row r="45" spans="2:17" x14ac:dyDescent="0.2">
      <c r="B45" t="s">
        <v>12</v>
      </c>
      <c r="C45" s="18">
        <f>C44/C25</f>
        <v>1.6666666666666667</v>
      </c>
      <c r="F45" s="44"/>
      <c r="G45" s="20" t="s">
        <v>6</v>
      </c>
      <c r="H45" s="32">
        <f>C28</f>
        <v>1E-3</v>
      </c>
      <c r="I45" s="6">
        <f>$I$46*(1+H45)</f>
        <v>94930.835999999996</v>
      </c>
      <c r="J45" s="31">
        <f>I45/(1+C39)</f>
        <v>93990.926732673266</v>
      </c>
      <c r="K45" s="7">
        <f>I45*(1+C40)</f>
        <v>95310.559343999994</v>
      </c>
      <c r="L45" s="7"/>
      <c r="M45" s="21" t="s">
        <v>5</v>
      </c>
      <c r="N45" s="37">
        <f>H45</f>
        <v>1E-3</v>
      </c>
      <c r="O45" s="47">
        <f>I45</f>
        <v>94930.835999999996</v>
      </c>
      <c r="P45" s="34">
        <f>O45*(1+C39)</f>
        <v>95880.144359999991</v>
      </c>
      <c r="Q45" s="35">
        <f>O45/(1+C40)</f>
        <v>94552.625498007968</v>
      </c>
    </row>
    <row r="46" spans="2:17" ht="30" customHeight="1" x14ac:dyDescent="0.2">
      <c r="B46" s="9" t="s">
        <v>18</v>
      </c>
      <c r="C46" s="19">
        <f>C45*C30</f>
        <v>33.333333333333336</v>
      </c>
      <c r="F46" s="3"/>
      <c r="G46" s="33" t="s">
        <v>21</v>
      </c>
      <c r="H46" s="33"/>
      <c r="I46" s="41">
        <v>94836</v>
      </c>
      <c r="J46" s="42"/>
      <c r="K46" s="41"/>
      <c r="L46" s="41"/>
      <c r="M46" s="41"/>
      <c r="N46" s="41"/>
      <c r="O46" s="48">
        <f>I46</f>
        <v>94836</v>
      </c>
      <c r="P46" s="38"/>
      <c r="Q46" s="33"/>
    </row>
    <row r="47" spans="2:17" x14ac:dyDescent="0.2">
      <c r="F47" s="45"/>
      <c r="G47" s="21" t="s">
        <v>5</v>
      </c>
      <c r="H47" s="5">
        <f>C28</f>
        <v>1E-3</v>
      </c>
      <c r="I47" s="6">
        <f>$I$46/(1+H47)</f>
        <v>94741.258741258745</v>
      </c>
      <c r="J47" s="31">
        <f>I47*(1+C39)</f>
        <v>95688.671328671335</v>
      </c>
      <c r="K47" s="7">
        <f>I47/(1+C40)</f>
        <v>94363.803527150143</v>
      </c>
      <c r="L47" s="7"/>
      <c r="M47" s="20" t="s">
        <v>6</v>
      </c>
      <c r="N47" s="32">
        <f>H47</f>
        <v>1E-3</v>
      </c>
      <c r="O47" s="47">
        <f>I47</f>
        <v>94741.258741258745</v>
      </c>
      <c r="P47" s="34">
        <f>O47/(1+$C$39)</f>
        <v>93803.226476493801</v>
      </c>
      <c r="Q47" s="35">
        <f t="shared" ref="Q47:Q86" si="9">O47*(1+$C$40)</f>
        <v>95120.223776223778</v>
      </c>
    </row>
    <row r="48" spans="2:17" x14ac:dyDescent="0.2">
      <c r="F48" s="45"/>
      <c r="G48" s="21" t="s">
        <v>5</v>
      </c>
      <c r="H48" s="5">
        <f>H47+$C$28</f>
        <v>2E-3</v>
      </c>
      <c r="I48" s="6">
        <f t="shared" ref="I48:I85" si="10">$I$46/(1+H48)</f>
        <v>94646.706586826345</v>
      </c>
      <c r="J48" s="31">
        <f t="shared" ref="J48:J85" si="11">I48*(1+$C$39)</f>
        <v>95593.173652694604</v>
      </c>
      <c r="K48" s="7">
        <f>I48/(1+$C$40)</f>
        <v>94269.628074528227</v>
      </c>
      <c r="L48" s="7"/>
      <c r="M48" s="20" t="s">
        <v>6</v>
      </c>
      <c r="N48" s="32">
        <f t="shared" ref="N48:N86" si="12">H48</f>
        <v>2E-3</v>
      </c>
      <c r="O48" s="47">
        <f t="shared" ref="O48:O86" si="13">I48</f>
        <v>94646.706586826345</v>
      </c>
      <c r="P48" s="34">
        <f t="shared" ref="P48:P86" si="14">O48/(1+$C$39)</f>
        <v>93709.610482006276</v>
      </c>
      <c r="Q48" s="35">
        <f t="shared" si="9"/>
        <v>95025.293413173655</v>
      </c>
    </row>
    <row r="49" spans="2:17" x14ac:dyDescent="0.2">
      <c r="C49" s="22"/>
      <c r="F49" s="45"/>
      <c r="G49" s="21" t="s">
        <v>5</v>
      </c>
      <c r="H49" s="5">
        <f t="shared" ref="H49:H86" si="15">H48+$C$28</f>
        <v>3.0000000000000001E-3</v>
      </c>
      <c r="I49" s="6">
        <f t="shared" si="10"/>
        <v>94552.342971086749</v>
      </c>
      <c r="J49" s="31">
        <f t="shared" si="11"/>
        <v>95497.866400797619</v>
      </c>
      <c r="K49" s="7">
        <f t="shared" ref="K49:K85" si="16">I49/(1+$C$40)</f>
        <v>94175.640409448955</v>
      </c>
      <c r="L49" s="7"/>
      <c r="M49" s="20" t="s">
        <v>6</v>
      </c>
      <c r="N49" s="32">
        <f t="shared" si="12"/>
        <v>3.0000000000000001E-3</v>
      </c>
      <c r="O49" s="47">
        <f t="shared" si="13"/>
        <v>94552.342971086749</v>
      </c>
      <c r="P49" s="34">
        <f t="shared" si="14"/>
        <v>93616.181159491825</v>
      </c>
      <c r="Q49" s="35">
        <f t="shared" si="9"/>
        <v>94930.552342971103</v>
      </c>
    </row>
    <row r="50" spans="2:17" x14ac:dyDescent="0.2">
      <c r="F50" s="45"/>
      <c r="G50" s="21" t="s">
        <v>5</v>
      </c>
      <c r="H50" s="5">
        <f t="shared" si="15"/>
        <v>4.0000000000000001E-3</v>
      </c>
      <c r="I50" s="6">
        <f t="shared" si="10"/>
        <v>94458.167330677286</v>
      </c>
      <c r="J50" s="31">
        <f t="shared" si="11"/>
        <v>95402.749003984063</v>
      </c>
      <c r="K50" s="7">
        <f t="shared" si="16"/>
        <v>94081.839970794113</v>
      </c>
      <c r="L50" s="7"/>
      <c r="M50" s="20" t="s">
        <v>6</v>
      </c>
      <c r="N50" s="32">
        <f t="shared" si="12"/>
        <v>4.0000000000000001E-3</v>
      </c>
      <c r="O50" s="47">
        <f t="shared" si="13"/>
        <v>94458.167330677286</v>
      </c>
      <c r="P50" s="34">
        <f t="shared" si="14"/>
        <v>93522.93795116563</v>
      </c>
      <c r="Q50" s="35">
        <f t="shared" si="9"/>
        <v>94836</v>
      </c>
    </row>
    <row r="51" spans="2:17" x14ac:dyDescent="0.2">
      <c r="F51" s="45"/>
      <c r="G51" s="21" t="s">
        <v>5</v>
      </c>
      <c r="H51" s="5">
        <f t="shared" si="15"/>
        <v>5.0000000000000001E-3</v>
      </c>
      <c r="I51" s="6">
        <f t="shared" si="10"/>
        <v>94364.179104477618</v>
      </c>
      <c r="J51" s="31">
        <f t="shared" si="11"/>
        <v>95307.820895522396</v>
      </c>
      <c r="K51" s="7">
        <f t="shared" si="16"/>
        <v>93988.226199678902</v>
      </c>
      <c r="L51" s="7"/>
      <c r="M51" s="20" t="s">
        <v>6</v>
      </c>
      <c r="N51" s="32">
        <f t="shared" si="12"/>
        <v>5.0000000000000001E-3</v>
      </c>
      <c r="O51" s="47">
        <f t="shared" si="13"/>
        <v>94364.179104477618</v>
      </c>
      <c r="P51" s="34">
        <f t="shared" si="14"/>
        <v>93429.880301462981</v>
      </c>
      <c r="Q51" s="35">
        <f t="shared" si="9"/>
        <v>94741.635820895535</v>
      </c>
    </row>
    <row r="52" spans="2:17" x14ac:dyDescent="0.2">
      <c r="B52" s="11"/>
      <c r="F52" s="45"/>
      <c r="G52" s="21" t="s">
        <v>5</v>
      </c>
      <c r="H52" s="5">
        <f t="shared" si="15"/>
        <v>6.0000000000000001E-3</v>
      </c>
      <c r="I52" s="6">
        <f t="shared" si="10"/>
        <v>94270.377733598405</v>
      </c>
      <c r="J52" s="31">
        <f t="shared" si="11"/>
        <v>95213.081510934397</v>
      </c>
      <c r="K52" s="7">
        <f t="shared" si="16"/>
        <v>93894.798539440642</v>
      </c>
      <c r="L52" s="7"/>
      <c r="M52" s="20" t="s">
        <v>6</v>
      </c>
      <c r="N52" s="32">
        <f t="shared" si="12"/>
        <v>6.0000000000000001E-3</v>
      </c>
      <c r="O52" s="47">
        <f t="shared" si="13"/>
        <v>94270.377733598405</v>
      </c>
      <c r="P52" s="34">
        <f t="shared" si="14"/>
        <v>93337.007657028124</v>
      </c>
      <c r="Q52" s="35">
        <f t="shared" si="9"/>
        <v>94647.459244532802</v>
      </c>
    </row>
    <row r="53" spans="2:17" x14ac:dyDescent="0.2">
      <c r="B53" s="11"/>
      <c r="C53" s="30"/>
      <c r="F53" s="45"/>
      <c r="G53" s="21" t="s">
        <v>5</v>
      </c>
      <c r="H53" s="5">
        <f t="shared" si="15"/>
        <v>7.0000000000000001E-3</v>
      </c>
      <c r="I53" s="6">
        <f t="shared" si="10"/>
        <v>94176.76266137042</v>
      </c>
      <c r="J53" s="31">
        <f t="shared" si="11"/>
        <v>95118.530287984118</v>
      </c>
      <c r="K53" s="7">
        <f t="shared" si="16"/>
        <v>93801.556435627906</v>
      </c>
      <c r="L53" s="7"/>
      <c r="M53" s="20" t="s">
        <v>6</v>
      </c>
      <c r="N53" s="32">
        <f t="shared" si="12"/>
        <v>7.0000000000000001E-3</v>
      </c>
      <c r="O53" s="47">
        <f t="shared" si="13"/>
        <v>94176.76266137042</v>
      </c>
      <c r="P53" s="34">
        <f t="shared" si="14"/>
        <v>93244.319466703382</v>
      </c>
      <c r="Q53" s="35">
        <f t="shared" si="9"/>
        <v>94553.469712015896</v>
      </c>
    </row>
    <row r="54" spans="2:17" x14ac:dyDescent="0.2">
      <c r="B54" s="11"/>
      <c r="C54" s="30"/>
      <c r="F54" s="45"/>
      <c r="G54" s="21" t="s">
        <v>5</v>
      </c>
      <c r="H54" s="5">
        <f t="shared" si="15"/>
        <v>8.0000000000000002E-3</v>
      </c>
      <c r="I54" s="6">
        <f t="shared" si="10"/>
        <v>94083.333333333328</v>
      </c>
      <c r="J54" s="31">
        <f t="shared" si="11"/>
        <v>95024.166666666657</v>
      </c>
      <c r="K54" s="7">
        <f t="shared" si="16"/>
        <v>93708.499335989371</v>
      </c>
      <c r="L54" s="7"/>
      <c r="M54" s="20" t="s">
        <v>6</v>
      </c>
      <c r="N54" s="32">
        <f t="shared" si="12"/>
        <v>8.0000000000000002E-3</v>
      </c>
      <c r="O54" s="47">
        <f t="shared" si="13"/>
        <v>94083.333333333328</v>
      </c>
      <c r="P54" s="34">
        <f t="shared" si="14"/>
        <v>93151.815181518148</v>
      </c>
      <c r="Q54" s="35">
        <f t="shared" si="9"/>
        <v>94459.666666666657</v>
      </c>
    </row>
    <row r="55" spans="2:17" x14ac:dyDescent="0.2">
      <c r="B55" s="11"/>
      <c r="C55" s="30"/>
      <c r="F55" s="45"/>
      <c r="G55" s="21" t="s">
        <v>5</v>
      </c>
      <c r="H55" s="5">
        <f t="shared" si="15"/>
        <v>9.0000000000000011E-3</v>
      </c>
      <c r="I55" s="6">
        <f t="shared" si="10"/>
        <v>93990.089197224981</v>
      </c>
      <c r="J55" s="31">
        <f t="shared" si="11"/>
        <v>94929.990089197236</v>
      </c>
      <c r="K55" s="7">
        <f t="shared" si="16"/>
        <v>93615.626690463134</v>
      </c>
      <c r="L55" s="7"/>
      <c r="M55" s="20" t="s">
        <v>6</v>
      </c>
      <c r="N55" s="32">
        <f t="shared" si="12"/>
        <v>9.0000000000000011E-3</v>
      </c>
      <c r="O55" s="47">
        <f t="shared" si="13"/>
        <v>93990.089197224981</v>
      </c>
      <c r="P55" s="34">
        <f t="shared" si="14"/>
        <v>93059.494254678197</v>
      </c>
      <c r="Q55" s="35">
        <f t="shared" si="9"/>
        <v>94366.04955401388</v>
      </c>
    </row>
    <row r="56" spans="2:17" x14ac:dyDescent="0.2">
      <c r="B56" s="11"/>
      <c r="C56" s="30"/>
      <c r="F56" s="45"/>
      <c r="G56" s="21" t="s">
        <v>5</v>
      </c>
      <c r="H56" s="5">
        <f t="shared" si="15"/>
        <v>1.0000000000000002E-2</v>
      </c>
      <c r="I56" s="6">
        <f t="shared" si="10"/>
        <v>93897.029702970292</v>
      </c>
      <c r="J56" s="31">
        <f t="shared" si="11"/>
        <v>94836</v>
      </c>
      <c r="K56" s="7">
        <f t="shared" si="16"/>
        <v>93522.93795116563</v>
      </c>
      <c r="L56" s="7"/>
      <c r="M56" s="20" t="s">
        <v>6</v>
      </c>
      <c r="N56" s="32">
        <f t="shared" si="12"/>
        <v>1.0000000000000002E-2</v>
      </c>
      <c r="O56" s="47">
        <f t="shared" si="13"/>
        <v>93897.029702970292</v>
      </c>
      <c r="P56" s="34">
        <f t="shared" si="14"/>
        <v>92967.356141554745</v>
      </c>
      <c r="Q56" s="35">
        <f t="shared" si="9"/>
        <v>94272.617821782173</v>
      </c>
    </row>
    <row r="57" spans="2:17" x14ac:dyDescent="0.2">
      <c r="B57" s="11"/>
      <c r="C57" s="30"/>
      <c r="F57" s="45"/>
      <c r="G57" s="21" t="s">
        <v>5</v>
      </c>
      <c r="H57" s="5">
        <f t="shared" si="15"/>
        <v>1.1000000000000003E-2</v>
      </c>
      <c r="I57" s="6">
        <f t="shared" si="10"/>
        <v>93804.154302670635</v>
      </c>
      <c r="J57" s="31">
        <f t="shared" si="11"/>
        <v>94742.195845697337</v>
      </c>
      <c r="K57" s="7">
        <f t="shared" si="16"/>
        <v>93430.432572381105</v>
      </c>
      <c r="L57" s="7"/>
      <c r="M57" s="20" t="s">
        <v>6</v>
      </c>
      <c r="N57" s="32">
        <f t="shared" si="12"/>
        <v>1.1000000000000003E-2</v>
      </c>
      <c r="O57" s="47">
        <f t="shared" si="13"/>
        <v>93804.154302670635</v>
      </c>
      <c r="P57" s="34">
        <f t="shared" si="14"/>
        <v>92875.4002996739</v>
      </c>
      <c r="Q57" s="35">
        <f t="shared" si="9"/>
        <v>94179.370919881316</v>
      </c>
    </row>
    <row r="58" spans="2:17" x14ac:dyDescent="0.2">
      <c r="B58" s="11"/>
      <c r="C58" s="30"/>
      <c r="F58" s="45"/>
      <c r="G58" s="21" t="s">
        <v>5</v>
      </c>
      <c r="H58" s="5">
        <f t="shared" si="15"/>
        <v>1.2000000000000004E-2</v>
      </c>
      <c r="I58" s="6">
        <f t="shared" si="10"/>
        <v>93711.46245059288</v>
      </c>
      <c r="J58" s="31">
        <f t="shared" si="11"/>
        <v>94648.577075098816</v>
      </c>
      <c r="K58" s="7">
        <f t="shared" si="16"/>
        <v>93338.110010550678</v>
      </c>
      <c r="L58" s="7"/>
      <c r="M58" s="20" t="s">
        <v>6</v>
      </c>
      <c r="N58" s="32">
        <f t="shared" si="12"/>
        <v>1.2000000000000004E-2</v>
      </c>
      <c r="O58" s="47">
        <f t="shared" si="13"/>
        <v>93711.46245059288</v>
      </c>
      <c r="P58" s="34">
        <f t="shared" si="14"/>
        <v>92783.626188705821</v>
      </c>
      <c r="Q58" s="35">
        <f t="shared" si="9"/>
        <v>94086.308300395249</v>
      </c>
    </row>
    <row r="59" spans="2:17" x14ac:dyDescent="0.2">
      <c r="B59" s="11"/>
      <c r="C59" s="30"/>
      <c r="F59" s="45"/>
      <c r="G59" s="21" t="s">
        <v>5</v>
      </c>
      <c r="H59" s="5">
        <f t="shared" si="15"/>
        <v>1.3000000000000005E-2</v>
      </c>
      <c r="I59" s="6">
        <f t="shared" si="10"/>
        <v>93618.953603158938</v>
      </c>
      <c r="J59" s="31">
        <f t="shared" si="11"/>
        <v>94555.143139190521</v>
      </c>
      <c r="K59" s="7">
        <f t="shared" si="16"/>
        <v>93245.969724261886</v>
      </c>
      <c r="L59" s="7"/>
      <c r="M59" s="20" t="s">
        <v>6</v>
      </c>
      <c r="N59" s="32">
        <f t="shared" si="12"/>
        <v>1.3000000000000005E-2</v>
      </c>
      <c r="O59" s="47">
        <f t="shared" si="13"/>
        <v>93618.953603158938</v>
      </c>
      <c r="P59" s="34">
        <f t="shared" si="14"/>
        <v>92692.033270454398</v>
      </c>
      <c r="Q59" s="35">
        <f t="shared" si="9"/>
        <v>93993.429417571577</v>
      </c>
    </row>
    <row r="60" spans="2:17" x14ac:dyDescent="0.2">
      <c r="B60" s="11"/>
      <c r="C60" s="30"/>
      <c r="F60" s="45"/>
      <c r="G60" s="21" t="s">
        <v>5</v>
      </c>
      <c r="H60" s="5">
        <f t="shared" si="15"/>
        <v>1.4000000000000005E-2</v>
      </c>
      <c r="I60" s="6">
        <f t="shared" si="10"/>
        <v>93526.627218934911</v>
      </c>
      <c r="J60" s="31">
        <f t="shared" si="11"/>
        <v>94461.893491124254</v>
      </c>
      <c r="K60" s="7">
        <f t="shared" si="16"/>
        <v>93154.011174237952</v>
      </c>
      <c r="L60" s="7"/>
      <c r="M60" s="20" t="s">
        <v>6</v>
      </c>
      <c r="N60" s="32">
        <f t="shared" si="12"/>
        <v>1.4000000000000005E-2</v>
      </c>
      <c r="O60" s="47">
        <f t="shared" si="13"/>
        <v>93526.627218934911</v>
      </c>
      <c r="P60" s="34">
        <f t="shared" si="14"/>
        <v>92600.621008846443</v>
      </c>
      <c r="Q60" s="35">
        <f t="shared" si="9"/>
        <v>93900.733727810657</v>
      </c>
    </row>
    <row r="61" spans="2:17" x14ac:dyDescent="0.2">
      <c r="B61" s="11"/>
      <c r="C61" s="30"/>
      <c r="F61" s="45"/>
      <c r="G61" s="21" t="s">
        <v>5</v>
      </c>
      <c r="H61" s="5">
        <f t="shared" si="15"/>
        <v>1.5000000000000006E-2</v>
      </c>
      <c r="I61" s="6">
        <f t="shared" si="10"/>
        <v>93434.482758620696</v>
      </c>
      <c r="J61" s="31">
        <f t="shared" si="11"/>
        <v>94368.827586206899</v>
      </c>
      <c r="K61" s="7">
        <f t="shared" si="16"/>
        <v>93062.233823327391</v>
      </c>
      <c r="L61" s="7"/>
      <c r="M61" s="20" t="s">
        <v>6</v>
      </c>
      <c r="N61" s="32">
        <f t="shared" si="12"/>
        <v>1.5000000000000006E-2</v>
      </c>
      <c r="O61" s="47">
        <f t="shared" si="13"/>
        <v>93434.482758620696</v>
      </c>
      <c r="P61" s="34">
        <f t="shared" si="14"/>
        <v>92509.388869921473</v>
      </c>
      <c r="Q61" s="35">
        <f t="shared" si="9"/>
        <v>93808.22068965518</v>
      </c>
    </row>
    <row r="62" spans="2:17" x14ac:dyDescent="0.2">
      <c r="B62" s="11"/>
      <c r="C62" s="30"/>
      <c r="F62" s="45"/>
      <c r="G62" s="21" t="s">
        <v>5</v>
      </c>
      <c r="H62" s="5">
        <f t="shared" si="15"/>
        <v>1.6000000000000007E-2</v>
      </c>
      <c r="I62" s="6">
        <f t="shared" si="10"/>
        <v>93342.51968503937</v>
      </c>
      <c r="J62" s="31">
        <f t="shared" si="11"/>
        <v>94275.944881889765</v>
      </c>
      <c r="K62" s="7">
        <f t="shared" si="16"/>
        <v>92970.637136493402</v>
      </c>
      <c r="L62" s="7"/>
      <c r="M62" s="20" t="s">
        <v>6</v>
      </c>
      <c r="N62" s="32">
        <f t="shared" si="12"/>
        <v>1.6000000000000007E-2</v>
      </c>
      <c r="O62" s="47">
        <f t="shared" si="13"/>
        <v>93342.51968503937</v>
      </c>
      <c r="P62" s="34">
        <f t="shared" si="14"/>
        <v>92418.33632182116</v>
      </c>
      <c r="Q62" s="35">
        <f t="shared" si="9"/>
        <v>93715.889763779531</v>
      </c>
    </row>
    <row r="63" spans="2:17" x14ac:dyDescent="0.2">
      <c r="B63" s="11"/>
      <c r="C63" s="30"/>
      <c r="F63" s="45"/>
      <c r="G63" s="21" t="s">
        <v>5</v>
      </c>
      <c r="H63" s="5">
        <f t="shared" si="15"/>
        <v>1.7000000000000008E-2</v>
      </c>
      <c r="I63" s="6">
        <f t="shared" si="10"/>
        <v>93250.737463126847</v>
      </c>
      <c r="J63" s="31">
        <f t="shared" si="11"/>
        <v>94183.244837758117</v>
      </c>
      <c r="K63" s="7">
        <f t="shared" si="16"/>
        <v>92879.220580803638</v>
      </c>
      <c r="L63" s="7"/>
      <c r="M63" s="20" t="s">
        <v>6</v>
      </c>
      <c r="N63" s="32">
        <f t="shared" si="12"/>
        <v>1.7000000000000008E-2</v>
      </c>
      <c r="O63" s="47">
        <f t="shared" si="13"/>
        <v>93250.737463126847</v>
      </c>
      <c r="P63" s="34">
        <f t="shared" si="14"/>
        <v>92327.462834779057</v>
      </c>
      <c r="Q63" s="35">
        <f t="shared" si="9"/>
        <v>93623.740412979358</v>
      </c>
    </row>
    <row r="64" spans="2:17" x14ac:dyDescent="0.2">
      <c r="B64" s="11"/>
      <c r="C64" s="30"/>
      <c r="F64" s="45"/>
      <c r="G64" s="21" t="s">
        <v>5</v>
      </c>
      <c r="H64" s="5">
        <f t="shared" si="15"/>
        <v>1.8000000000000009E-2</v>
      </c>
      <c r="I64" s="6">
        <f t="shared" si="10"/>
        <v>93159.135559921415</v>
      </c>
      <c r="J64" s="31">
        <f t="shared" si="11"/>
        <v>94090.72691552063</v>
      </c>
      <c r="K64" s="7">
        <f t="shared" si="16"/>
        <v>92787.983625419729</v>
      </c>
      <c r="L64" s="7"/>
      <c r="M64" s="20" t="s">
        <v>6</v>
      </c>
      <c r="N64" s="32">
        <f t="shared" si="12"/>
        <v>1.8000000000000009E-2</v>
      </c>
      <c r="O64" s="47">
        <f t="shared" si="13"/>
        <v>93159.135559921415</v>
      </c>
      <c r="P64" s="34">
        <f t="shared" si="14"/>
        <v>92236.767881110311</v>
      </c>
      <c r="Q64" s="35">
        <f t="shared" si="9"/>
        <v>93531.772102161107</v>
      </c>
    </row>
    <row r="65" spans="2:17" x14ac:dyDescent="0.2">
      <c r="B65" s="11"/>
      <c r="C65" s="30"/>
      <c r="F65" s="45"/>
      <c r="G65" s="21" t="s">
        <v>5</v>
      </c>
      <c r="H65" s="5">
        <f t="shared" si="15"/>
        <v>1.900000000000001E-2</v>
      </c>
      <c r="I65" s="6">
        <f t="shared" si="10"/>
        <v>93067.71344455349</v>
      </c>
      <c r="J65" s="31">
        <f t="shared" si="11"/>
        <v>93998.390578999024</v>
      </c>
      <c r="K65" s="7">
        <f t="shared" si="16"/>
        <v>92696.92574158714</v>
      </c>
      <c r="L65" s="7"/>
      <c r="M65" s="20" t="s">
        <v>6</v>
      </c>
      <c r="N65" s="32">
        <f t="shared" si="12"/>
        <v>1.900000000000001E-2</v>
      </c>
      <c r="O65" s="47">
        <f t="shared" si="13"/>
        <v>93067.71344455349</v>
      </c>
      <c r="P65" s="34">
        <f t="shared" si="14"/>
        <v>92146.250935201475</v>
      </c>
      <c r="Q65" s="35">
        <f t="shared" si="9"/>
        <v>93439.984298331707</v>
      </c>
    </row>
    <row r="66" spans="2:17" x14ac:dyDescent="0.2">
      <c r="B66" s="11"/>
      <c r="C66" s="30"/>
      <c r="F66" s="45"/>
      <c r="G66" s="21" t="s">
        <v>5</v>
      </c>
      <c r="H66" s="5">
        <f t="shared" si="15"/>
        <v>2.0000000000000011E-2</v>
      </c>
      <c r="I66" s="6">
        <f>$I$46/(1+H66)</f>
        <v>92976.470588235286</v>
      </c>
      <c r="J66" s="31">
        <f t="shared" si="11"/>
        <v>93906.235294117636</v>
      </c>
      <c r="K66" s="7">
        <f t="shared" si="16"/>
        <v>92606.046402624794</v>
      </c>
      <c r="L66" s="7"/>
      <c r="M66" s="20" t="s">
        <v>6</v>
      </c>
      <c r="N66" s="32">
        <f t="shared" si="12"/>
        <v>2.0000000000000011E-2</v>
      </c>
      <c r="O66" s="47">
        <f t="shared" si="13"/>
        <v>92976.470588235286</v>
      </c>
      <c r="P66" s="34">
        <f t="shared" si="14"/>
        <v>92055.91147350028</v>
      </c>
      <c r="Q66" s="35">
        <f t="shared" si="9"/>
        <v>93348.376470588235</v>
      </c>
    </row>
    <row r="67" spans="2:17" s="2" customFormat="1" x14ac:dyDescent="0.2">
      <c r="B67" s="11"/>
      <c r="C67" s="30"/>
      <c r="D67"/>
      <c r="E67"/>
      <c r="F67"/>
      <c r="G67" s="21" t="s">
        <v>5</v>
      </c>
      <c r="H67" s="5">
        <f t="shared" si="15"/>
        <v>2.1000000000000012E-2</v>
      </c>
      <c r="I67" s="6">
        <f t="shared" si="10"/>
        <v>92885.406464250744</v>
      </c>
      <c r="J67" s="31">
        <f t="shared" si="11"/>
        <v>93814.260528893254</v>
      </c>
      <c r="K67" s="7">
        <f t="shared" si="16"/>
        <v>92515.34508391509</v>
      </c>
      <c r="M67" s="20" t="s">
        <v>6</v>
      </c>
      <c r="N67" s="32">
        <f t="shared" si="12"/>
        <v>2.1000000000000012E-2</v>
      </c>
      <c r="O67" s="47">
        <f t="shared" si="13"/>
        <v>92885.406464250744</v>
      </c>
      <c r="P67" s="34">
        <f t="shared" si="14"/>
        <v>91965.748974505681</v>
      </c>
      <c r="Q67" s="35">
        <f t="shared" si="9"/>
        <v>93256.948090107748</v>
      </c>
    </row>
    <row r="68" spans="2:17" s="2" customFormat="1" x14ac:dyDescent="0.2">
      <c r="B68" s="11"/>
      <c r="C68" s="30"/>
      <c r="D68"/>
      <c r="E68"/>
      <c r="F68"/>
      <c r="G68" s="21" t="s">
        <v>5</v>
      </c>
      <c r="H68" s="5">
        <f t="shared" si="15"/>
        <v>2.2000000000000013E-2</v>
      </c>
      <c r="I68" s="6">
        <f t="shared" si="10"/>
        <v>92794.520547945198</v>
      </c>
      <c r="J68" s="31">
        <f t="shared" si="11"/>
        <v>93722.465753424651</v>
      </c>
      <c r="K68" s="7">
        <f t="shared" si="16"/>
        <v>92424.821262893616</v>
      </c>
      <c r="M68" s="20" t="s">
        <v>6</v>
      </c>
      <c r="N68" s="32">
        <f t="shared" si="12"/>
        <v>2.2000000000000013E-2</v>
      </c>
      <c r="O68" s="47">
        <f t="shared" si="13"/>
        <v>92794.520547945198</v>
      </c>
      <c r="P68" s="34">
        <f t="shared" si="14"/>
        <v>91875.762918757624</v>
      </c>
      <c r="Q68" s="35">
        <f t="shared" si="9"/>
        <v>93165.698630136976</v>
      </c>
    </row>
    <row r="69" spans="2:17" x14ac:dyDescent="0.2">
      <c r="B69" s="11"/>
      <c r="C69" s="30"/>
      <c r="G69" s="21" t="s">
        <v>5</v>
      </c>
      <c r="H69" s="5">
        <f t="shared" si="15"/>
        <v>2.3000000000000013E-2</v>
      </c>
      <c r="I69" s="6">
        <f t="shared" si="10"/>
        <v>92703.812316715557</v>
      </c>
      <c r="J69" s="31">
        <f t="shared" si="11"/>
        <v>93630.850439882721</v>
      </c>
      <c r="K69" s="7">
        <f t="shared" si="16"/>
        <v>92334.474419039398</v>
      </c>
      <c r="M69" s="20" t="s">
        <v>6</v>
      </c>
      <c r="N69" s="32">
        <f t="shared" si="12"/>
        <v>2.3000000000000013E-2</v>
      </c>
      <c r="O69" s="47">
        <f t="shared" si="13"/>
        <v>92703.812316715557</v>
      </c>
      <c r="P69" s="34">
        <f t="shared" si="14"/>
        <v>91785.952788827286</v>
      </c>
      <c r="Q69" s="35">
        <f t="shared" si="9"/>
        <v>93074.627565982417</v>
      </c>
    </row>
    <row r="70" spans="2:17" x14ac:dyDescent="0.2">
      <c r="B70" s="11"/>
      <c r="C70" s="30"/>
      <c r="G70" s="21" t="s">
        <v>5</v>
      </c>
      <c r="H70" s="5">
        <f t="shared" si="15"/>
        <v>2.4000000000000014E-2</v>
      </c>
      <c r="I70" s="6">
        <f t="shared" si="10"/>
        <v>92613.28125</v>
      </c>
      <c r="J70" s="31">
        <f t="shared" si="11"/>
        <v>93539.4140625</v>
      </c>
      <c r="K70" s="7">
        <f t="shared" si="16"/>
        <v>92244.304033864537</v>
      </c>
      <c r="M70" s="20" t="s">
        <v>6</v>
      </c>
      <c r="N70" s="32">
        <f t="shared" si="12"/>
        <v>2.4000000000000014E-2</v>
      </c>
      <c r="O70" s="47">
        <f t="shared" si="13"/>
        <v>92613.28125</v>
      </c>
      <c r="P70" s="34">
        <f t="shared" si="14"/>
        <v>91696.31806930693</v>
      </c>
      <c r="Q70" s="35">
        <f t="shared" si="9"/>
        <v>92983.734375</v>
      </c>
    </row>
    <row r="71" spans="2:17" x14ac:dyDescent="0.2">
      <c r="B71" s="11"/>
      <c r="C71" s="30"/>
      <c r="G71" s="21" t="s">
        <v>5</v>
      </c>
      <c r="H71" s="5">
        <f t="shared" si="15"/>
        <v>2.5000000000000015E-2</v>
      </c>
      <c r="I71" s="6">
        <f t="shared" si="10"/>
        <v>92522.926829268297</v>
      </c>
      <c r="J71" s="31">
        <f t="shared" si="11"/>
        <v>93448.156097560975</v>
      </c>
      <c r="K71" s="7">
        <f t="shared" si="16"/>
        <v>92154.309590904682</v>
      </c>
      <c r="M71" s="20" t="s">
        <v>6</v>
      </c>
      <c r="N71" s="32">
        <f t="shared" si="12"/>
        <v>2.5000000000000015E-2</v>
      </c>
      <c r="O71" s="47">
        <f t="shared" si="13"/>
        <v>92522.926829268297</v>
      </c>
      <c r="P71" s="34">
        <f t="shared" si="14"/>
        <v>91606.858246800301</v>
      </c>
      <c r="Q71" s="35">
        <f t="shared" si="9"/>
        <v>92893.018536585369</v>
      </c>
    </row>
    <row r="72" spans="2:17" x14ac:dyDescent="0.2">
      <c r="B72" s="11"/>
      <c r="C72" s="30"/>
      <c r="G72" s="21" t="s">
        <v>5</v>
      </c>
      <c r="H72" s="5">
        <f t="shared" si="15"/>
        <v>2.6000000000000016E-2</v>
      </c>
      <c r="I72" s="6">
        <f t="shared" si="10"/>
        <v>92432.7485380117</v>
      </c>
      <c r="J72" s="31">
        <f t="shared" si="11"/>
        <v>93357.076023391812</v>
      </c>
      <c r="K72" s="7">
        <f t="shared" si="16"/>
        <v>92064.490575708871</v>
      </c>
      <c r="M72" s="20" t="s">
        <v>6</v>
      </c>
      <c r="N72" s="32">
        <f t="shared" si="12"/>
        <v>2.6000000000000016E-2</v>
      </c>
      <c r="O72" s="47">
        <f t="shared" si="13"/>
        <v>92432.7485380117</v>
      </c>
      <c r="P72" s="34">
        <f t="shared" si="14"/>
        <v>91517.57280991257</v>
      </c>
      <c r="Q72" s="35">
        <f t="shared" si="9"/>
        <v>92802.47953216375</v>
      </c>
    </row>
    <row r="73" spans="2:17" x14ac:dyDescent="0.2">
      <c r="B73" s="11"/>
      <c r="C73" s="30"/>
      <c r="G73" s="21" t="s">
        <v>5</v>
      </c>
      <c r="H73" s="5">
        <f t="shared" si="15"/>
        <v>2.7000000000000017E-2</v>
      </c>
      <c r="I73" s="6">
        <f t="shared" si="10"/>
        <v>92342.745861733216</v>
      </c>
      <c r="J73" s="31">
        <f t="shared" si="11"/>
        <v>93266.173320350543</v>
      </c>
      <c r="K73" s="7">
        <f t="shared" si="16"/>
        <v>91974.846475829894</v>
      </c>
      <c r="M73" s="20" t="s">
        <v>6</v>
      </c>
      <c r="N73" s="32">
        <f t="shared" si="12"/>
        <v>2.7000000000000017E-2</v>
      </c>
      <c r="O73" s="47">
        <f t="shared" si="13"/>
        <v>92342.745861733216</v>
      </c>
      <c r="P73" s="34">
        <f t="shared" si="14"/>
        <v>91428.461249240805</v>
      </c>
      <c r="Q73" s="35">
        <f t="shared" si="9"/>
        <v>92712.11684518015</v>
      </c>
    </row>
    <row r="74" spans="2:17" x14ac:dyDescent="0.2">
      <c r="B74" s="11"/>
      <c r="C74" s="30"/>
      <c r="G74" s="21" t="s">
        <v>5</v>
      </c>
      <c r="H74" s="5">
        <f t="shared" si="15"/>
        <v>2.8000000000000018E-2</v>
      </c>
      <c r="I74" s="6">
        <f t="shared" si="10"/>
        <v>92252.918287937748</v>
      </c>
      <c r="J74" s="31">
        <f t="shared" si="11"/>
        <v>93175.447470817133</v>
      </c>
      <c r="K74" s="7">
        <f t="shared" si="16"/>
        <v>91885.376780814491</v>
      </c>
      <c r="M74" s="20" t="s">
        <v>6</v>
      </c>
      <c r="N74" s="32">
        <f t="shared" si="12"/>
        <v>2.8000000000000018E-2</v>
      </c>
      <c r="O74" s="47">
        <f t="shared" si="13"/>
        <v>92252.918287937748</v>
      </c>
      <c r="P74" s="34">
        <f t="shared" si="14"/>
        <v>91339.523057364102</v>
      </c>
      <c r="Q74" s="35">
        <f t="shared" si="9"/>
        <v>92621.929961089496</v>
      </c>
    </row>
    <row r="75" spans="2:17" x14ac:dyDescent="0.2">
      <c r="B75" s="11"/>
      <c r="C75" s="30"/>
      <c r="G75" s="21" t="s">
        <v>5</v>
      </c>
      <c r="H75" s="5">
        <f t="shared" si="15"/>
        <v>2.9000000000000019E-2</v>
      </c>
      <c r="I75" s="6">
        <f t="shared" si="10"/>
        <v>92163.265306122456</v>
      </c>
      <c r="J75" s="31">
        <f t="shared" si="11"/>
        <v>93084.897959183683</v>
      </c>
      <c r="K75" s="7">
        <f t="shared" si="16"/>
        <v>91796.080982193685</v>
      </c>
      <c r="M75" s="20" t="s">
        <v>6</v>
      </c>
      <c r="N75" s="32">
        <f t="shared" si="12"/>
        <v>2.9000000000000019E-2</v>
      </c>
      <c r="O75" s="47">
        <f t="shared" si="13"/>
        <v>92163.265306122456</v>
      </c>
      <c r="P75" s="34">
        <f t="shared" si="14"/>
        <v>91250.757728834113</v>
      </c>
      <c r="Q75" s="35">
        <f t="shared" si="9"/>
        <v>92531.918367346952</v>
      </c>
    </row>
    <row r="76" spans="2:17" x14ac:dyDescent="0.2">
      <c r="G76" s="21" t="s">
        <v>5</v>
      </c>
      <c r="H76" s="5">
        <f t="shared" si="15"/>
        <v>3.000000000000002E-2</v>
      </c>
      <c r="I76" s="6">
        <f t="shared" si="10"/>
        <v>92073.786407766995</v>
      </c>
      <c r="J76" s="31">
        <f t="shared" si="11"/>
        <v>92994.524271844668</v>
      </c>
      <c r="K76" s="7">
        <f t="shared" si="16"/>
        <v>91706.958573473108</v>
      </c>
      <c r="M76" s="20" t="s">
        <v>6</v>
      </c>
      <c r="N76" s="32">
        <f t="shared" si="12"/>
        <v>3.000000000000002E-2</v>
      </c>
      <c r="O76" s="47">
        <f t="shared" si="13"/>
        <v>92073.786407766995</v>
      </c>
      <c r="P76" s="34">
        <f t="shared" si="14"/>
        <v>91162.164760165339</v>
      </c>
      <c r="Q76" s="35">
        <f t="shared" si="9"/>
        <v>92442.081553398064</v>
      </c>
    </row>
    <row r="77" spans="2:17" x14ac:dyDescent="0.2">
      <c r="G77" s="21" t="s">
        <v>5</v>
      </c>
      <c r="H77" s="5">
        <f t="shared" si="15"/>
        <v>3.1000000000000021E-2</v>
      </c>
      <c r="I77" s="6">
        <f t="shared" si="10"/>
        <v>91984.481086323969</v>
      </c>
      <c r="J77" s="31">
        <f t="shared" si="11"/>
        <v>92904.325897187213</v>
      </c>
      <c r="K77" s="7">
        <f t="shared" si="16"/>
        <v>91618.009050123481</v>
      </c>
      <c r="M77" s="20" t="s">
        <v>6</v>
      </c>
      <c r="N77" s="32">
        <f t="shared" si="12"/>
        <v>3.1000000000000021E-2</v>
      </c>
      <c r="O77" s="47">
        <f t="shared" si="13"/>
        <v>91984.481086323969</v>
      </c>
      <c r="P77" s="34">
        <f t="shared" si="14"/>
        <v>91073.743649825716</v>
      </c>
      <c r="Q77" s="35">
        <f t="shared" si="9"/>
        <v>92352.419010669269</v>
      </c>
    </row>
    <row r="78" spans="2:17" x14ac:dyDescent="0.2">
      <c r="G78" s="21" t="s">
        <v>5</v>
      </c>
      <c r="H78" s="5">
        <f t="shared" si="15"/>
        <v>3.2000000000000021E-2</v>
      </c>
      <c r="I78" s="6">
        <f t="shared" si="10"/>
        <v>91895.348837209298</v>
      </c>
      <c r="J78" s="31">
        <f t="shared" si="11"/>
        <v>92814.30232558139</v>
      </c>
      <c r="K78" s="7">
        <f t="shared" si="16"/>
        <v>91529.231909571012</v>
      </c>
      <c r="M78" s="20" t="s">
        <v>6</v>
      </c>
      <c r="N78" s="32">
        <f t="shared" si="12"/>
        <v>3.2000000000000021E-2</v>
      </c>
      <c r="O78" s="47">
        <f t="shared" si="13"/>
        <v>91895.348837209298</v>
      </c>
      <c r="P78" s="34">
        <f t="shared" si="14"/>
        <v>90985.493898227025</v>
      </c>
      <c r="Q78" s="35">
        <f t="shared" si="9"/>
        <v>92262.930232558138</v>
      </c>
    </row>
    <row r="79" spans="2:17" x14ac:dyDescent="0.2">
      <c r="G79" s="21" t="s">
        <v>5</v>
      </c>
      <c r="H79" s="5">
        <f t="shared" si="15"/>
        <v>3.3000000000000022E-2</v>
      </c>
      <c r="I79" s="6">
        <f t="shared" si="10"/>
        <v>91806.389157792844</v>
      </c>
      <c r="J79" s="31">
        <f t="shared" si="11"/>
        <v>92724.453049370772</v>
      </c>
      <c r="K79" s="7">
        <f t="shared" si="16"/>
        <v>91440.626651188097</v>
      </c>
      <c r="M79" s="20" t="s">
        <v>6</v>
      </c>
      <c r="N79" s="32">
        <f t="shared" si="12"/>
        <v>3.3000000000000022E-2</v>
      </c>
      <c r="O79" s="47">
        <f t="shared" si="13"/>
        <v>91806.389157792844</v>
      </c>
      <c r="P79" s="34">
        <f t="shared" si="14"/>
        <v>90897.415007715681</v>
      </c>
      <c r="Q79" s="35">
        <f t="shared" si="9"/>
        <v>92173.614714424009</v>
      </c>
    </row>
    <row r="80" spans="2:17" x14ac:dyDescent="0.2">
      <c r="G80" s="21" t="s">
        <v>5</v>
      </c>
      <c r="H80" s="5">
        <f t="shared" si="15"/>
        <v>3.4000000000000023E-2</v>
      </c>
      <c r="I80" s="6">
        <f t="shared" si="10"/>
        <v>91717.601547388782</v>
      </c>
      <c r="J80" s="31">
        <f t="shared" si="11"/>
        <v>92634.77756286267</v>
      </c>
      <c r="K80" s="7">
        <f t="shared" si="16"/>
        <v>91352.192776283642</v>
      </c>
      <c r="M80" s="20" t="s">
        <v>6</v>
      </c>
      <c r="N80" s="32">
        <f t="shared" si="12"/>
        <v>3.4000000000000023E-2</v>
      </c>
      <c r="O80" s="47">
        <f t="shared" si="13"/>
        <v>91717.601547388782</v>
      </c>
      <c r="P80" s="34">
        <f t="shared" si="14"/>
        <v>90809.506482563156</v>
      </c>
      <c r="Q80" s="35">
        <f t="shared" si="9"/>
        <v>92084.471953578337</v>
      </c>
    </row>
    <row r="81" spans="2:17" x14ac:dyDescent="0.2">
      <c r="G81" s="21" t="s">
        <v>5</v>
      </c>
      <c r="H81" s="5">
        <f t="shared" si="15"/>
        <v>3.5000000000000024E-2</v>
      </c>
      <c r="I81" s="6">
        <f t="shared" si="10"/>
        <v>91628.985507246383</v>
      </c>
      <c r="J81" s="31">
        <f t="shared" si="11"/>
        <v>92545.275362318847</v>
      </c>
      <c r="K81" s="7">
        <f t="shared" si="16"/>
        <v>91263.929788094014</v>
      </c>
      <c r="M81" s="20" t="s">
        <v>6</v>
      </c>
      <c r="N81" s="32">
        <f t="shared" si="12"/>
        <v>3.5000000000000024E-2</v>
      </c>
      <c r="O81" s="47">
        <f t="shared" si="13"/>
        <v>91628.985507246383</v>
      </c>
      <c r="P81" s="34">
        <f t="shared" si="14"/>
        <v>90721.767828956814</v>
      </c>
      <c r="Q81" s="35">
        <f t="shared" si="9"/>
        <v>91995.501449275369</v>
      </c>
    </row>
    <row r="82" spans="2:17" x14ac:dyDescent="0.2">
      <c r="B82" t="s">
        <v>17</v>
      </c>
      <c r="G82" s="21" t="s">
        <v>5</v>
      </c>
      <c r="H82" s="5">
        <f t="shared" si="15"/>
        <v>3.6000000000000025E-2</v>
      </c>
      <c r="I82" s="6">
        <f t="shared" si="10"/>
        <v>91540.540540540533</v>
      </c>
      <c r="J82" s="31">
        <f t="shared" si="11"/>
        <v>92455.945945945932</v>
      </c>
      <c r="K82" s="7">
        <f t="shared" si="16"/>
        <v>91175.837191773433</v>
      </c>
      <c r="M82" s="20" t="s">
        <v>6</v>
      </c>
      <c r="N82" s="32">
        <f t="shared" si="12"/>
        <v>3.6000000000000025E-2</v>
      </c>
      <c r="O82" s="47">
        <f t="shared" si="13"/>
        <v>91540.540540540533</v>
      </c>
      <c r="P82" s="34">
        <f t="shared" si="14"/>
        <v>90634.198554990624</v>
      </c>
      <c r="Q82" s="35">
        <f t="shared" si="9"/>
        <v>91906.702702702692</v>
      </c>
    </row>
    <row r="83" spans="2:17" x14ac:dyDescent="0.2">
      <c r="B83" t="s">
        <v>26</v>
      </c>
      <c r="G83" s="21" t="s">
        <v>5</v>
      </c>
      <c r="H83" s="5">
        <f t="shared" si="15"/>
        <v>3.7000000000000026E-2</v>
      </c>
      <c r="I83" s="6">
        <f t="shared" si="10"/>
        <v>91452.266152362587</v>
      </c>
      <c r="J83" s="31">
        <f t="shared" si="11"/>
        <v>92366.788813886218</v>
      </c>
      <c r="K83" s="7">
        <f t="shared" si="16"/>
        <v>91087.914494385041</v>
      </c>
      <c r="M83" s="20" t="s">
        <v>6</v>
      </c>
      <c r="N83" s="32">
        <f t="shared" si="12"/>
        <v>3.7000000000000026E-2</v>
      </c>
      <c r="O83" s="47">
        <f t="shared" si="13"/>
        <v>91452.266152362587</v>
      </c>
      <c r="P83" s="34">
        <f t="shared" si="14"/>
        <v>90546.798170656024</v>
      </c>
      <c r="Q83" s="35">
        <f t="shared" si="9"/>
        <v>91818.075216972036</v>
      </c>
    </row>
    <row r="84" spans="2:17" x14ac:dyDescent="0.2">
      <c r="B84" t="s">
        <v>27</v>
      </c>
      <c r="G84" s="21" t="s">
        <v>5</v>
      </c>
      <c r="H84" s="5">
        <f t="shared" si="15"/>
        <v>3.8000000000000027E-2</v>
      </c>
      <c r="I84" s="6">
        <f t="shared" si="10"/>
        <v>91364.161849710974</v>
      </c>
      <c r="J84" s="31">
        <f t="shared" si="11"/>
        <v>92277.803468208091</v>
      </c>
      <c r="K84" s="7">
        <f t="shared" si="16"/>
        <v>91000.16120489141</v>
      </c>
      <c r="M84" s="20" t="s">
        <v>6</v>
      </c>
      <c r="N84" s="32">
        <f t="shared" si="12"/>
        <v>3.8000000000000027E-2</v>
      </c>
      <c r="O84" s="47">
        <f t="shared" si="13"/>
        <v>91364.161849710974</v>
      </c>
      <c r="P84" s="34">
        <f t="shared" si="14"/>
        <v>90459.56618783265</v>
      </c>
      <c r="Q84" s="35">
        <f t="shared" si="9"/>
        <v>91729.618497109812</v>
      </c>
    </row>
    <row r="85" spans="2:17" x14ac:dyDescent="0.2">
      <c r="B85" t="s">
        <v>28</v>
      </c>
      <c r="G85" s="21" t="s">
        <v>5</v>
      </c>
      <c r="H85" s="5">
        <f t="shared" si="15"/>
        <v>3.9000000000000028E-2</v>
      </c>
      <c r="I85" s="6">
        <f t="shared" si="10"/>
        <v>91276.227141482203</v>
      </c>
      <c r="J85" s="31">
        <f t="shared" si="11"/>
        <v>92188.989412897019</v>
      </c>
      <c r="K85" s="7">
        <f t="shared" si="16"/>
        <v>90912.576834145613</v>
      </c>
      <c r="M85" s="20" t="s">
        <v>6</v>
      </c>
      <c r="N85" s="32">
        <f t="shared" si="12"/>
        <v>3.9000000000000028E-2</v>
      </c>
      <c r="O85" s="47">
        <f t="shared" si="13"/>
        <v>91276.227141482203</v>
      </c>
      <c r="P85" s="34">
        <f t="shared" si="14"/>
        <v>90372.502120279401</v>
      </c>
      <c r="Q85" s="35">
        <f t="shared" si="9"/>
        <v>91641.332050048135</v>
      </c>
    </row>
    <row r="86" spans="2:17" x14ac:dyDescent="0.2">
      <c r="B86" t="s">
        <v>29</v>
      </c>
      <c r="G86" s="21" t="s">
        <v>5</v>
      </c>
      <c r="H86" s="5">
        <f t="shared" si="15"/>
        <v>4.0000000000000029E-2</v>
      </c>
      <c r="I86" s="6">
        <f>$I$46/(1+H86)</f>
        <v>91188.461538461532</v>
      </c>
      <c r="J86" s="31">
        <f>I86*(1+$C$39)</f>
        <v>92100.346153846142</v>
      </c>
      <c r="K86" s="7">
        <f>I86/(1+$C$40)</f>
        <v>90825.160894882007</v>
      </c>
      <c r="M86" s="20" t="s">
        <v>6</v>
      </c>
      <c r="N86" s="32">
        <f t="shared" si="12"/>
        <v>4.0000000000000029E-2</v>
      </c>
      <c r="O86" s="47">
        <f t="shared" si="13"/>
        <v>91188.461538461532</v>
      </c>
      <c r="P86" s="34">
        <f t="shared" si="14"/>
        <v>90285.605483625273</v>
      </c>
      <c r="Q86" s="35">
        <f t="shared" si="9"/>
        <v>91553.215384615381</v>
      </c>
    </row>
    <row r="88" spans="2:17" x14ac:dyDescent="0.2">
      <c r="B88" t="s">
        <v>30</v>
      </c>
    </row>
  </sheetData>
  <mergeCells count="4">
    <mergeCell ref="F26:F45"/>
    <mergeCell ref="F47:F66"/>
    <mergeCell ref="M3:Q3"/>
    <mergeCell ref="G2:Q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HFT HEDGE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2024-12-31T14:30:26Z</dcterms:created>
  <dcterms:modified xsi:type="dcterms:W3CDTF">2025-01-12T18:14:00Z</dcterms:modified>
</cp:coreProperties>
</file>