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9C618AC1-CB41-594B-B453-D6B928EA43C4}" xr6:coauthVersionLast="47" xr6:coauthVersionMax="47" xr10:uidLastSave="{00000000-0000-0000-0000-000000000000}"/>
  <bookViews>
    <workbookView xWindow="28800" yWindow="0" windowWidth="32000" windowHeight="180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4" i="7" l="1"/>
  <c r="N116" i="7"/>
  <c r="R114" i="7" l="1"/>
  <c r="M124" i="7"/>
  <c r="L124" i="7"/>
  <c r="K124" i="7"/>
  <c r="J124" i="7"/>
  <c r="N90" i="7"/>
  <c r="N87" i="7"/>
  <c r="N84" i="7"/>
  <c r="O47" i="7"/>
  <c r="N47" i="7"/>
  <c r="N48" i="7" s="1"/>
  <c r="M47" i="7"/>
  <c r="M48" i="7" s="1"/>
  <c r="O44" i="7"/>
  <c r="N44" i="7"/>
  <c r="M44" i="7"/>
  <c r="O41" i="7"/>
  <c r="N41" i="7"/>
  <c r="M41" i="7"/>
  <c r="M51" i="7"/>
  <c r="M83" i="7" s="1"/>
  <c r="L51" i="7"/>
  <c r="K51" i="7"/>
  <c r="J51" i="7"/>
  <c r="I51" i="7"/>
  <c r="H51" i="7"/>
  <c r="G51" i="7"/>
  <c r="F51" i="7"/>
  <c r="E51" i="7"/>
  <c r="M54" i="7"/>
  <c r="L54" i="7"/>
  <c r="K54" i="7"/>
  <c r="J54" i="7"/>
  <c r="I54" i="7"/>
  <c r="H54" i="7"/>
  <c r="G54" i="7"/>
  <c r="F54" i="7"/>
  <c r="E54" i="7"/>
  <c r="M57" i="7"/>
  <c r="L57" i="7"/>
  <c r="K57" i="7"/>
  <c r="J57" i="7"/>
  <c r="I57" i="7"/>
  <c r="H57" i="7"/>
  <c r="G57" i="7"/>
  <c r="F57" i="7"/>
  <c r="E57" i="7"/>
  <c r="D57" i="7"/>
  <c r="D54" i="7"/>
  <c r="D51" i="7"/>
  <c r="H48" i="7"/>
  <c r="L47" i="7"/>
  <c r="L48" i="7" s="1"/>
  <c r="K47" i="7"/>
  <c r="K48" i="7" s="1"/>
  <c r="J47" i="7"/>
  <c r="J48" i="7" s="1"/>
  <c r="I47" i="7"/>
  <c r="I48" i="7" s="1"/>
  <c r="H47" i="7"/>
  <c r="G47" i="7"/>
  <c r="G48" i="7" s="1"/>
  <c r="F47" i="7"/>
  <c r="F48" i="7" s="1"/>
  <c r="E47" i="7"/>
  <c r="E48" i="7" s="1"/>
  <c r="D47" i="7"/>
  <c r="D48" i="7" s="1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CK59" i="4"/>
  <c r="CK60" i="4" s="1"/>
  <c r="CJ59" i="4"/>
  <c r="CJ60" i="4" s="1"/>
  <c r="CI59" i="4"/>
  <c r="CI60" i="4" s="1"/>
  <c r="CH59" i="4"/>
  <c r="CH60" i="4" s="1"/>
  <c r="CG59" i="4"/>
  <c r="CG60" i="4" s="1"/>
  <c r="CF59" i="4"/>
  <c r="CF60" i="4" s="1"/>
  <c r="CE59" i="4"/>
  <c r="CE60" i="4" s="1"/>
  <c r="CD59" i="4"/>
  <c r="CD60" i="4" s="1"/>
  <c r="CC59" i="4"/>
  <c r="CC60" i="4" s="1"/>
  <c r="CB59" i="4"/>
  <c r="CB60" i="4" s="1"/>
  <c r="CA59" i="4"/>
  <c r="CA60" i="4" s="1"/>
  <c r="BZ59" i="4"/>
  <c r="BZ60" i="4" s="1"/>
  <c r="BY59" i="4"/>
  <c r="BY60" i="4" s="1"/>
  <c r="BX59" i="4"/>
  <c r="BX60" i="4" s="1"/>
  <c r="BW59" i="4"/>
  <c r="BW60" i="4" s="1"/>
  <c r="BV59" i="4"/>
  <c r="BV60" i="4" s="1"/>
  <c r="BU59" i="4"/>
  <c r="BU60" i="4" s="1"/>
  <c r="BT59" i="4"/>
  <c r="BT60" i="4" s="1"/>
  <c r="BS59" i="4"/>
  <c r="BS60" i="4" s="1"/>
  <c r="BR59" i="4"/>
  <c r="BR60" i="4" s="1"/>
  <c r="BQ59" i="4"/>
  <c r="BQ60" i="4" s="1"/>
  <c r="BP59" i="4"/>
  <c r="BP60" i="4" s="1"/>
  <c r="BO59" i="4"/>
  <c r="BN59" i="4"/>
  <c r="BN60" i="4" s="1"/>
  <c r="BM59" i="4"/>
  <c r="BM60" i="4" s="1"/>
  <c r="BL59" i="4"/>
  <c r="BL60" i="4" s="1"/>
  <c r="BK59" i="4"/>
  <c r="BK60" i="4" s="1"/>
  <c r="BJ59" i="4"/>
  <c r="BJ60" i="4" s="1"/>
  <c r="BI59" i="4"/>
  <c r="BI60" i="4" s="1"/>
  <c r="BH59" i="4"/>
  <c r="BH60" i="4" s="1"/>
  <c r="BG59" i="4"/>
  <c r="BG60" i="4" s="1"/>
  <c r="BF59" i="4"/>
  <c r="BE59" i="4"/>
  <c r="BE60" i="4" s="1"/>
  <c r="BD59" i="4"/>
  <c r="BD60" i="4" s="1"/>
  <c r="BC59" i="4"/>
  <c r="BC60" i="4" s="1"/>
  <c r="BB59" i="4"/>
  <c r="BB60" i="4" s="1"/>
  <c r="BA59" i="4"/>
  <c r="BA60" i="4" s="1"/>
  <c r="AZ59" i="4"/>
  <c r="AZ60" i="4" s="1"/>
  <c r="AY59" i="4"/>
  <c r="AY60" i="4" s="1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O60" i="4" s="1"/>
  <c r="AN59" i="4"/>
  <c r="AN60" i="4" s="1"/>
  <c r="AM59" i="4"/>
  <c r="AM60" i="4" s="1"/>
  <c r="AL59" i="4"/>
  <c r="AL60" i="4" s="1"/>
  <c r="AK59" i="4"/>
  <c r="AK60" i="4" s="1"/>
  <c r="AJ59" i="4"/>
  <c r="AJ60" i="4" s="1"/>
  <c r="AI59" i="4"/>
  <c r="AH59" i="4"/>
  <c r="AH60" i="4" s="1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B59" i="4"/>
  <c r="B60" i="4" s="1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O60" i="4" s="1"/>
  <c r="BN55" i="4"/>
  <c r="BM55" i="4"/>
  <c r="BL55" i="4"/>
  <c r="BK55" i="4"/>
  <c r="BJ55" i="4"/>
  <c r="BI55" i="4"/>
  <c r="BH55" i="4"/>
  <c r="BG55" i="4"/>
  <c r="BF55" i="4"/>
  <c r="BF60" i="4" s="1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I60" i="4" s="1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C60" i="4" s="1"/>
  <c r="B55" i="4"/>
  <c r="V35" i="2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Q79" i="7"/>
  <c r="R79" i="7" s="1"/>
  <c r="O48" i="7"/>
  <c r="N122" i="7"/>
  <c r="M39" i="7" l="1"/>
  <c r="N71" i="7"/>
  <c r="N64" i="7"/>
  <c r="I26" i="7"/>
  <c r="M79" i="7"/>
  <c r="R30" i="7" s="1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79" i="7"/>
  <c r="O79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R34" i="7" l="1"/>
  <c r="H25" i="7" s="1"/>
  <c r="N73" i="7"/>
  <c r="R116" i="7"/>
  <c r="O87" i="7"/>
  <c r="P87" i="7" s="1"/>
  <c r="Q87" i="7" s="1"/>
  <c r="R87" i="7" s="1"/>
  <c r="O90" i="7"/>
  <c r="N68" i="7"/>
  <c r="N67" i="7"/>
  <c r="N69" i="7"/>
  <c r="P76" i="7"/>
  <c r="Q76" i="7" s="1"/>
  <c r="O84" i="7"/>
  <c r="P84" i="7" s="1"/>
  <c r="Q84" i="7" s="1"/>
  <c r="R84" i="7" s="1"/>
  <c r="G10" i="7"/>
  <c r="G9" i="7"/>
  <c r="P69" i="7"/>
  <c r="O66" i="7"/>
  <c r="F50" i="7"/>
  <c r="F60" i="7" s="1"/>
  <c r="G40" i="7"/>
  <c r="G25" i="7" l="1"/>
  <c r="I25" i="7"/>
  <c r="N66" i="7"/>
  <c r="N65" i="7" s="1"/>
  <c r="N72" i="7" s="1"/>
  <c r="R118" i="7"/>
  <c r="R124" i="7" s="1"/>
  <c r="R120" i="7"/>
  <c r="R126" i="7" s="1"/>
  <c r="R119" i="7"/>
  <c r="R125" i="7" s="1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N110" i="7" s="1"/>
  <c r="N118" i="7" s="1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24" i="7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K40" i="7"/>
  <c r="J50" i="7"/>
  <c r="J60" i="7" s="1"/>
  <c r="E10" i="7" l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G34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<sst xmlns="http://schemas.openxmlformats.org/spreadsheetml/2006/main" count="447" uniqueCount="316">
  <si>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</si>
  <si>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</si>
  <si>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</si>
  <si>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</si>
  <si>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</si>
  <si>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</si>
  <si>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</si>
  <si>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</si>
  <si>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</si>
  <si>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</si>
  <si>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</si>
  <si>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</si>
  <si>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</si>
  <si>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</si>
  <si>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</si>
  <si>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</si>
  <si>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</si>
  <si>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</si>
  <si>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</si>
  <si>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</si>
  <si>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</si>
  <si>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</si>
  <si>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</si>
  <si>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</si>
  <si>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</si>
  <si>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</si>
  <si>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</si>
  <si>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</si>
  <si>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</si>
  <si>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</si>
  <si>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</si>
  <si>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</si>
  <si>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</si>
  <si>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</si>
  <si>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</si>
  <si>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</si>
  <si>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</si>
  <si>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</si>
  <si>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</si>
  <si>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</si>
  <si>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</si>
  <si>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</si>
  <si>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</si>
  <si>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</si>
  <si>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</si>
  <si>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</si>
  <si>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</si>
  <si>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</si>
  <si>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</si>
  <si>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</si>
  <si>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</si>
  <si>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</si>
  <si>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</si>
  <si>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</si>
  <si>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</si>
  <si>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</si>
  <si>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</si>
  <si>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</si>
  <si>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</si>
  <si>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</si>
  <si>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</si>
  <si>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</si>
  <si>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</si>
  <si>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</si>
  <si>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</si>
  <si>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</si>
  <si>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</si>
  <si>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</si>
  <si>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</si>
  <si>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</si>
  <si>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</si>
  <si>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</si>
  <si>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</si>
  <si>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</si>
  <si>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</si>
  <si>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</si>
  <si>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</si>
  <si>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</si>
  <si>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</si>
  <si>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</si>
  <si>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</si>
  <si>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</si>
  <si>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</si>
  <si>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</si>
  <si>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</si>
  <si>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</si>
  <si>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</si>
  <si>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</si>
  <si>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</si>
  <si>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</si>
  <si>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</si>
  <si>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</si>
  <si>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</si>
  <si>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</si>
  <si>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</si>
  <si>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</si>
  <si>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</si>
  <si>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</si>
  <si>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</si>
  <si>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</si>
  <si>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</si>
  <si>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</si>
  <si>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</si>
  <si>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</si>
  <si>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</si>
  <si>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</si>
  <si>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</si>
  <si>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</si>
  <si>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</si>
  <si>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</si>
  <si>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</si>
  <si>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</si>
  <si>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</si>
  <si>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</si>
  <si>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</si>
  <si>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</si>
  <si>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</si>
  <si>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</si>
  <si>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</si>
  <si>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</si>
  <si>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</si>
  <si>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</si>
  <si>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</si>
  <si>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</si>
  <si>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</si>
  <si>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</si>
  <si>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</si>
  <si>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</si>
  <si>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</si>
  <si>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</si>
  <si>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</si>
  <si>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</si>
  <si>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</si>
  <si>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</si>
  <si>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</si>
  <si>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</si>
  <si>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</si>
  <si>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</si>
  <si>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</si>
  <si>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</si>
  <si>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</si>
  <si>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</si>
  <si>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</si>
  <si>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</si>
  <si>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</si>
  <si>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</si>
  <si>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</si>
  <si>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</si>
  <si>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</si>
  <si>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</si>
  <si>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</si>
  <si>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</si>
  <si>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</si>
  <si>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</si>
  <si>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</si>
  <si>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</si>
  <si>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</si>
  <si>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</si>
  <si>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</si>
  <si>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</si>
  <si>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</si>
  <si>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</si>
  <si>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</si>
  <si>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</si>
  <si>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</si>
  <si>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</si>
  <si>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</si>
  <si>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</si>
  <si>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</si>
  <si>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</si>
  <si>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</si>
  <si>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</si>
  <si>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</si>
  <si>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</si>
  <si>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</si>
  <si>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</si>
  <si>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</si>
  <si>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</si>
  <si>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</si>
  <si>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</si>
  <si>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</si>
  <si>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</si>
  <si>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</si>
  <si>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</si>
  <si>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</si>
  <si>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</si>
  <si>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</si>
  <si>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</si>
  <si>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</si>
  <si>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</si>
  <si>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</si>
  <si>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</si>
  <si>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</si>
  <si>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</si>
  <si>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</si>
  <si>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</si>
  <si>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</si>
  <si>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</si>
  <si>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</si>
  <si>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</si>
  <si>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</si>
  <si>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</si>
  <si>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</si>
  <si>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</si>
  <si>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</si>
  <si>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</si>
  <si>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</si>
  <si>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</si>
  <si>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</si>
  <si>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</si>
  <si>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</si>
  <si>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</si>
  <si>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</si>
  <si>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</si>
  <si>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</si>
  <si>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</si>
  <si>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</si>
  <si>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</si>
  <si>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</si>
  <si>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</si>
  <si>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</si>
  <si>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</si>
  <si>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</si>
  <si>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</si>
  <si>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</si>
  <si>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</si>
  <si>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</si>
  <si>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</si>
  <si>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</si>
  <si>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</si>
  <si>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</si>
  <si>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</si>
  <si>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</si>
  <si>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</si>
  <si>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</si>
  <si>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</si>
  <si>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</si>
  <si>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</si>
  <si>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</si>
  <si>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</si>
  <si>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</si>
  <si>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</si>
  <si>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</si>
  <si>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</si>
  <si>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</si>
  <si>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</si>
  <si>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Levered Beta (3y)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</si>
  <si>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</si>
  <si>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</si>
  <si>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</si>
  <si>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</si>
  <si>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</si>
  <si>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</si>
  <si>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</si>
  <si>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</si>
  <si>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</si>
  <si>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</si>
  <si>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</si>
  <si>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</si>
  <si>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</si>
  <si>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</si>
  <si>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</si>
  <si>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</si>
  <si>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</si>
  <si>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</si>
  <si>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</si>
  <si>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</si>
  <si>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</si>
  <si>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</si>
  <si>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</si>
  <si>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</si>
  <si>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</si>
  <si>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</si>
  <si>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</si>
  <si>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</si>
  <si>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</si>
  <si>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</si>
  <si>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</si>
  <si>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</si>
  <si>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</si>
  <si>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</si>
  <si>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</si>
  <si>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</si>
  <si>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</si>
  <si>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</si>
  <si>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</si>
  <si>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</si>
  <si>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</si>
  <si>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</si>
  <si>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</si>
  <si>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</si>
  <si>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</si>
  <si>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</si>
  <si>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</si>
  <si>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</si>
  <si>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</si>
  <si>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</si>
  <si>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</si>
  <si>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</si>
  <si>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</si>
  <si>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</si>
  <si>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</si>
  <si>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</si>
  <si>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</si>
  <si>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</si>
  <si>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</si>
  <si>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>2003-03</t>
  </si>
  <si>
    <t>2003-09</t>
  </si>
  <si>
    <t>https://companiesmarketcap.com/baidu/shares-outstanding/</t>
  </si>
  <si>
    <t>https://www.infrontanalytics.com/fe-de/US0567521085/Baidu-Inc-/beta</t>
  </si>
  <si>
    <t>https://valueinvesting.io/BIDU/valuation/wacc</t>
  </si>
  <si>
    <t xml:space="preserve">&lt;- is TTM </t>
  </si>
  <si>
    <t xml:space="preserve">1 CNY = 0,14 USD </t>
  </si>
  <si>
    <t>https://www.marketscreener.com/quote/stock/BAIDU-INC-8563/finances/#google_vignette</t>
  </si>
  <si>
    <t>https://www.gurufocus.com/term/shares-outstanding/BIDU</t>
  </si>
  <si>
    <t xml:space="preserve">Conclusion: Politik drückt auf die Bewertung, Daten nicht valide (siehe Diff zu Qick FS und MarketScreeener usw.), dennoch sehr güntig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</si>
</sst>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4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8" fontId="3" fillId="4" borderId="0" xfId="1" applyNumberFormat="1" applyFont="1" applyFill="1" applyAlignment="1">
      <alignment horizontal="right"/>
    </xf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6997700311599182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93.96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237.18729565259389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328.29995732653833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366.84384972466552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6977078889027837"/>
          <c:w val="0.98774067387614872"/>
          <c:h val="0.11438218710733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129.26</c:v>
                </c:pt>
                <c:pt idx="1">
                  <c:v>133.51</c:v>
                </c:pt>
                <c:pt idx="2">
                  <c:v>136.72999999999999</c:v>
                </c:pt>
                <c:pt idx="3">
                  <c:v>135.02000000000001</c:v>
                </c:pt>
                <c:pt idx="4">
                  <c:v>135.9</c:v>
                </c:pt>
                <c:pt idx="5">
                  <c:v>134.02000000000001</c:v>
                </c:pt>
                <c:pt idx="6">
                  <c:v>134.24</c:v>
                </c:pt>
                <c:pt idx="7">
                  <c:v>135</c:v>
                </c:pt>
                <c:pt idx="8">
                  <c:v>131.35</c:v>
                </c:pt>
                <c:pt idx="9">
                  <c:v>122.7</c:v>
                </c:pt>
                <c:pt idx="10">
                  <c:v>128.36000000000001</c:v>
                </c:pt>
                <c:pt idx="11">
                  <c:v>124.02</c:v>
                </c:pt>
                <c:pt idx="12">
                  <c:v>122.01</c:v>
                </c:pt>
                <c:pt idx="13">
                  <c:v>115</c:v>
                </c:pt>
                <c:pt idx="14">
                  <c:v>122.8</c:v>
                </c:pt>
                <c:pt idx="15">
                  <c:v>121.4</c:v>
                </c:pt>
                <c:pt idx="16">
                  <c:v>119.29</c:v>
                </c:pt>
                <c:pt idx="17">
                  <c:v>118.37</c:v>
                </c:pt>
                <c:pt idx="18">
                  <c:v>114.99</c:v>
                </c:pt>
                <c:pt idx="19">
                  <c:v>106.94</c:v>
                </c:pt>
                <c:pt idx="20">
                  <c:v>110.86</c:v>
                </c:pt>
                <c:pt idx="21">
                  <c:v>109.6</c:v>
                </c:pt>
                <c:pt idx="22">
                  <c:v>100.05</c:v>
                </c:pt>
                <c:pt idx="23">
                  <c:v>104.71</c:v>
                </c:pt>
                <c:pt idx="24">
                  <c:v>90.92</c:v>
                </c:pt>
                <c:pt idx="25">
                  <c:v>89.72</c:v>
                </c:pt>
                <c:pt idx="26">
                  <c:v>84.6</c:v>
                </c:pt>
                <c:pt idx="27">
                  <c:v>83.34</c:v>
                </c:pt>
                <c:pt idx="28">
                  <c:v>91.25</c:v>
                </c:pt>
                <c:pt idx="29">
                  <c:v>89.03</c:v>
                </c:pt>
                <c:pt idx="30">
                  <c:v>95.18</c:v>
                </c:pt>
                <c:pt idx="31">
                  <c:v>97</c:v>
                </c:pt>
                <c:pt idx="32">
                  <c:v>98.61</c:v>
                </c:pt>
                <c:pt idx="33">
                  <c:v>98.5</c:v>
                </c:pt>
                <c:pt idx="34">
                  <c:v>98.52</c:v>
                </c:pt>
                <c:pt idx="35">
                  <c:v>98.54</c:v>
                </c:pt>
                <c:pt idx="36">
                  <c:v>98.68</c:v>
                </c:pt>
                <c:pt idx="37">
                  <c:v>97.77</c:v>
                </c:pt>
                <c:pt idx="38">
                  <c:v>98.92</c:v>
                </c:pt>
                <c:pt idx="39">
                  <c:v>100.88</c:v>
                </c:pt>
                <c:pt idx="40">
                  <c:v>105</c:v>
                </c:pt>
                <c:pt idx="41">
                  <c:v>98</c:v>
                </c:pt>
                <c:pt idx="42">
                  <c:v>97.57</c:v>
                </c:pt>
                <c:pt idx="43">
                  <c:v>98.71</c:v>
                </c:pt>
                <c:pt idx="44">
                  <c:v>99.58</c:v>
                </c:pt>
                <c:pt idx="45">
                  <c:v>98.64</c:v>
                </c:pt>
                <c:pt idx="46">
                  <c:v>101.6</c:v>
                </c:pt>
                <c:pt idx="47">
                  <c:v>104.21</c:v>
                </c:pt>
                <c:pt idx="48">
                  <c:v>103.6</c:v>
                </c:pt>
                <c:pt idx="49">
                  <c:v>102.1</c:v>
                </c:pt>
                <c:pt idx="50">
                  <c:v>101.99</c:v>
                </c:pt>
                <c:pt idx="51">
                  <c:v>101.2</c:v>
                </c:pt>
                <c:pt idx="52">
                  <c:v>101.1</c:v>
                </c:pt>
                <c:pt idx="53">
                  <c:v>101.2</c:v>
                </c:pt>
                <c:pt idx="54">
                  <c:v>101</c:v>
                </c:pt>
                <c:pt idx="55">
                  <c:v>98.47</c:v>
                </c:pt>
                <c:pt idx="56">
                  <c:v>99.74</c:v>
                </c:pt>
                <c:pt idx="57">
                  <c:v>98.2</c:v>
                </c:pt>
                <c:pt idx="58">
                  <c:v>95.43</c:v>
                </c:pt>
                <c:pt idx="59">
                  <c:v>96.41</c:v>
                </c:pt>
                <c:pt idx="60">
                  <c:v>96.61</c:v>
                </c:pt>
                <c:pt idx="61">
                  <c:v>98.1</c:v>
                </c:pt>
                <c:pt idx="62">
                  <c:v>99.787000000000006</c:v>
                </c:pt>
                <c:pt idx="63">
                  <c:v>99.76</c:v>
                </c:pt>
                <c:pt idx="64">
                  <c:v>100</c:v>
                </c:pt>
                <c:pt idx="65">
                  <c:v>98.21</c:v>
                </c:pt>
                <c:pt idx="66">
                  <c:v>93.19</c:v>
                </c:pt>
                <c:pt idx="67">
                  <c:v>95.18</c:v>
                </c:pt>
                <c:pt idx="68">
                  <c:v>101.83</c:v>
                </c:pt>
                <c:pt idx="69">
                  <c:v>117.8</c:v>
                </c:pt>
                <c:pt idx="70">
                  <c:v>110.7</c:v>
                </c:pt>
                <c:pt idx="71">
                  <c:v>107.11499999999999</c:v>
                </c:pt>
                <c:pt idx="72">
                  <c:v>106.26</c:v>
                </c:pt>
                <c:pt idx="73">
                  <c:v>106</c:v>
                </c:pt>
                <c:pt idx="74">
                  <c:v>107.8</c:v>
                </c:pt>
                <c:pt idx="75">
                  <c:v>106.46</c:v>
                </c:pt>
                <c:pt idx="76">
                  <c:v>105.82</c:v>
                </c:pt>
                <c:pt idx="77">
                  <c:v>106.02</c:v>
                </c:pt>
                <c:pt idx="78">
                  <c:v>107.77</c:v>
                </c:pt>
                <c:pt idx="79">
                  <c:v>108.62</c:v>
                </c:pt>
                <c:pt idx="80">
                  <c:v>112.1</c:v>
                </c:pt>
                <c:pt idx="81">
                  <c:v>111.86</c:v>
                </c:pt>
                <c:pt idx="82">
                  <c:v>116</c:v>
                </c:pt>
                <c:pt idx="83">
                  <c:v>115.39</c:v>
                </c:pt>
                <c:pt idx="84">
                  <c:v>118</c:v>
                </c:pt>
                <c:pt idx="85">
                  <c:v>112.63</c:v>
                </c:pt>
                <c:pt idx="86">
                  <c:v>114.5</c:v>
                </c:pt>
                <c:pt idx="87">
                  <c:v>113.39</c:v>
                </c:pt>
                <c:pt idx="88">
                  <c:v>127.25</c:v>
                </c:pt>
                <c:pt idx="89">
                  <c:v>123</c:v>
                </c:pt>
                <c:pt idx="90">
                  <c:v>122.03</c:v>
                </c:pt>
                <c:pt idx="91">
                  <c:v>124.94</c:v>
                </c:pt>
                <c:pt idx="92">
                  <c:v>122.37</c:v>
                </c:pt>
                <c:pt idx="93">
                  <c:v>123.81</c:v>
                </c:pt>
                <c:pt idx="94">
                  <c:v>122.05</c:v>
                </c:pt>
                <c:pt idx="95">
                  <c:v>120.39</c:v>
                </c:pt>
                <c:pt idx="96">
                  <c:v>123.25</c:v>
                </c:pt>
                <c:pt idx="97">
                  <c:v>121.01</c:v>
                </c:pt>
                <c:pt idx="98">
                  <c:v>120.35</c:v>
                </c:pt>
                <c:pt idx="99">
                  <c:v>119.89</c:v>
                </c:pt>
                <c:pt idx="100">
                  <c:v>123.22</c:v>
                </c:pt>
                <c:pt idx="101">
                  <c:v>129.01</c:v>
                </c:pt>
                <c:pt idx="102">
                  <c:v>130</c:v>
                </c:pt>
                <c:pt idx="103">
                  <c:v>131.01</c:v>
                </c:pt>
                <c:pt idx="104">
                  <c:v>134.01</c:v>
                </c:pt>
                <c:pt idx="105">
                  <c:v>130.75</c:v>
                </c:pt>
                <c:pt idx="106">
                  <c:v>133.702</c:v>
                </c:pt>
                <c:pt idx="107">
                  <c:v>125</c:v>
                </c:pt>
                <c:pt idx="108">
                  <c:v>126.96</c:v>
                </c:pt>
                <c:pt idx="109">
                  <c:v>121.33</c:v>
                </c:pt>
                <c:pt idx="110">
                  <c:v>125</c:v>
                </c:pt>
                <c:pt idx="111">
                  <c:v>122.77</c:v>
                </c:pt>
                <c:pt idx="112">
                  <c:v>125.989</c:v>
                </c:pt>
                <c:pt idx="113">
                  <c:v>123.58</c:v>
                </c:pt>
                <c:pt idx="114">
                  <c:v>122.21</c:v>
                </c:pt>
                <c:pt idx="115">
                  <c:v>117.5</c:v>
                </c:pt>
                <c:pt idx="116">
                  <c:v>117.74</c:v>
                </c:pt>
                <c:pt idx="117">
                  <c:v>115.75</c:v>
                </c:pt>
                <c:pt idx="118">
                  <c:v>116.46</c:v>
                </c:pt>
                <c:pt idx="119">
                  <c:v>118.17</c:v>
                </c:pt>
                <c:pt idx="120">
                  <c:v>118.86</c:v>
                </c:pt>
                <c:pt idx="121">
                  <c:v>120.29</c:v>
                </c:pt>
                <c:pt idx="122">
                  <c:v>120.14</c:v>
                </c:pt>
                <c:pt idx="123">
                  <c:v>127</c:v>
                </c:pt>
                <c:pt idx="124">
                  <c:v>125.34</c:v>
                </c:pt>
                <c:pt idx="125">
                  <c:v>122.5</c:v>
                </c:pt>
                <c:pt idx="126">
                  <c:v>124.55</c:v>
                </c:pt>
                <c:pt idx="127">
                  <c:v>125.23</c:v>
                </c:pt>
                <c:pt idx="128">
                  <c:v>126.23</c:v>
                </c:pt>
                <c:pt idx="129">
                  <c:v>126.67</c:v>
                </c:pt>
                <c:pt idx="130">
                  <c:v>118.4</c:v>
                </c:pt>
                <c:pt idx="131">
                  <c:v>117.99</c:v>
                </c:pt>
                <c:pt idx="132">
                  <c:v>123.83</c:v>
                </c:pt>
                <c:pt idx="133">
                  <c:v>124.13</c:v>
                </c:pt>
                <c:pt idx="134">
                  <c:v>121.79</c:v>
                </c:pt>
                <c:pt idx="135">
                  <c:v>121.54</c:v>
                </c:pt>
                <c:pt idx="136">
                  <c:v>123.87</c:v>
                </c:pt>
                <c:pt idx="137">
                  <c:v>122.68</c:v>
                </c:pt>
                <c:pt idx="138">
                  <c:v>125.95</c:v>
                </c:pt>
                <c:pt idx="139">
                  <c:v>127.47</c:v>
                </c:pt>
                <c:pt idx="140">
                  <c:v>127.12</c:v>
                </c:pt>
                <c:pt idx="141">
                  <c:v>125.81</c:v>
                </c:pt>
                <c:pt idx="142">
                  <c:v>125.37</c:v>
                </c:pt>
                <c:pt idx="143">
                  <c:v>127.55</c:v>
                </c:pt>
                <c:pt idx="144">
                  <c:v>123.47</c:v>
                </c:pt>
                <c:pt idx="145">
                  <c:v>120.91</c:v>
                </c:pt>
                <c:pt idx="146">
                  <c:v>117.59</c:v>
                </c:pt>
                <c:pt idx="147">
                  <c:v>120.14</c:v>
                </c:pt>
                <c:pt idx="148">
                  <c:v>119.7</c:v>
                </c:pt>
                <c:pt idx="149">
                  <c:v>119.97</c:v>
                </c:pt>
                <c:pt idx="150">
                  <c:v>121.35</c:v>
                </c:pt>
                <c:pt idx="151">
                  <c:v>123.89</c:v>
                </c:pt>
                <c:pt idx="152">
                  <c:v>125.17</c:v>
                </c:pt>
                <c:pt idx="153">
                  <c:v>123</c:v>
                </c:pt>
                <c:pt idx="154">
                  <c:v>124.595</c:v>
                </c:pt>
                <c:pt idx="155">
                  <c:v>121.36</c:v>
                </c:pt>
                <c:pt idx="156">
                  <c:v>125.24</c:v>
                </c:pt>
                <c:pt idx="157">
                  <c:v>123.42</c:v>
                </c:pt>
                <c:pt idx="158">
                  <c:v>121.28</c:v>
                </c:pt>
                <c:pt idx="159">
                  <c:v>122.24</c:v>
                </c:pt>
                <c:pt idx="160">
                  <c:v>124.49</c:v>
                </c:pt>
                <c:pt idx="161">
                  <c:v>125.04</c:v>
                </c:pt>
                <c:pt idx="162">
                  <c:v>123.83499999999999</c:v>
                </c:pt>
                <c:pt idx="163">
                  <c:v>126.53</c:v>
                </c:pt>
                <c:pt idx="164">
                  <c:v>124.66</c:v>
                </c:pt>
                <c:pt idx="165">
                  <c:v>124.83</c:v>
                </c:pt>
                <c:pt idx="166">
                  <c:v>124.98</c:v>
                </c:pt>
                <c:pt idx="167">
                  <c:v>125.8</c:v>
                </c:pt>
                <c:pt idx="168">
                  <c:v>128.69999999999999</c:v>
                </c:pt>
                <c:pt idx="169">
                  <c:v>126.79</c:v>
                </c:pt>
                <c:pt idx="170">
                  <c:v>129.03</c:v>
                </c:pt>
                <c:pt idx="171">
                  <c:v>127.83</c:v>
                </c:pt>
                <c:pt idx="172">
                  <c:v>127.8</c:v>
                </c:pt>
                <c:pt idx="173">
                  <c:v>133.19999999999999</c:v>
                </c:pt>
                <c:pt idx="174">
                  <c:v>131.9</c:v>
                </c:pt>
                <c:pt idx="175">
                  <c:v>131.5</c:v>
                </c:pt>
                <c:pt idx="176">
                  <c:v>130.01</c:v>
                </c:pt>
                <c:pt idx="177">
                  <c:v>132.63</c:v>
                </c:pt>
                <c:pt idx="178">
                  <c:v>134.51</c:v>
                </c:pt>
                <c:pt idx="179">
                  <c:v>133</c:v>
                </c:pt>
                <c:pt idx="180">
                  <c:v>132.85</c:v>
                </c:pt>
                <c:pt idx="181">
                  <c:v>132</c:v>
                </c:pt>
                <c:pt idx="182">
                  <c:v>132.07</c:v>
                </c:pt>
                <c:pt idx="183">
                  <c:v>130.94</c:v>
                </c:pt>
                <c:pt idx="184">
                  <c:v>131</c:v>
                </c:pt>
                <c:pt idx="185">
                  <c:v>134.31</c:v>
                </c:pt>
                <c:pt idx="186">
                  <c:v>134.66</c:v>
                </c:pt>
                <c:pt idx="187">
                  <c:v>137.84</c:v>
                </c:pt>
                <c:pt idx="188">
                  <c:v>144.97</c:v>
                </c:pt>
                <c:pt idx="189">
                  <c:v>143.87</c:v>
                </c:pt>
                <c:pt idx="190">
                  <c:v>148.38</c:v>
                </c:pt>
                <c:pt idx="191">
                  <c:v>141.19999999999999</c:v>
                </c:pt>
                <c:pt idx="192">
                  <c:v>142.34</c:v>
                </c:pt>
                <c:pt idx="193">
                  <c:v>144.27000000000001</c:v>
                </c:pt>
                <c:pt idx="194">
                  <c:v>144.51</c:v>
                </c:pt>
                <c:pt idx="195">
                  <c:v>146.71</c:v>
                </c:pt>
                <c:pt idx="196">
                  <c:v>145</c:v>
                </c:pt>
                <c:pt idx="197">
                  <c:v>143.47999999999999</c:v>
                </c:pt>
                <c:pt idx="198">
                  <c:v>138.66999999999999</c:v>
                </c:pt>
                <c:pt idx="199">
                  <c:v>137.1</c:v>
                </c:pt>
                <c:pt idx="200">
                  <c:v>136.21</c:v>
                </c:pt>
                <c:pt idx="201">
                  <c:v>134.69999999999999</c:v>
                </c:pt>
                <c:pt idx="202">
                  <c:v>133.072</c:v>
                </c:pt>
                <c:pt idx="203">
                  <c:v>136.75</c:v>
                </c:pt>
                <c:pt idx="204">
                  <c:v>137.27000000000001</c:v>
                </c:pt>
                <c:pt idx="205">
                  <c:v>139.06</c:v>
                </c:pt>
                <c:pt idx="206">
                  <c:v>139</c:v>
                </c:pt>
                <c:pt idx="207">
                  <c:v>143.69999999999999</c:v>
                </c:pt>
                <c:pt idx="208">
                  <c:v>144.30000000000001</c:v>
                </c:pt>
                <c:pt idx="209">
                  <c:v>143.72999999999999</c:v>
                </c:pt>
                <c:pt idx="210">
                  <c:v>146.61000000000001</c:v>
                </c:pt>
                <c:pt idx="211">
                  <c:v>148</c:v>
                </c:pt>
                <c:pt idx="212">
                  <c:v>154.12</c:v>
                </c:pt>
                <c:pt idx="213">
                  <c:v>158.03</c:v>
                </c:pt>
                <c:pt idx="214">
                  <c:v>164.8</c:v>
                </c:pt>
                <c:pt idx="215">
                  <c:v>169.75</c:v>
                </c:pt>
                <c:pt idx="216">
                  <c:v>189.34</c:v>
                </c:pt>
                <c:pt idx="217">
                  <c:v>185.14</c:v>
                </c:pt>
                <c:pt idx="218">
                  <c:v>191.97</c:v>
                </c:pt>
                <c:pt idx="219">
                  <c:v>188.95</c:v>
                </c:pt>
                <c:pt idx="220">
                  <c:v>197.852</c:v>
                </c:pt>
                <c:pt idx="221">
                  <c:v>191.35</c:v>
                </c:pt>
                <c:pt idx="222">
                  <c:v>189.75</c:v>
                </c:pt>
                <c:pt idx="223">
                  <c:v>189.63</c:v>
                </c:pt>
                <c:pt idx="224">
                  <c:v>195.97</c:v>
                </c:pt>
                <c:pt idx="225">
                  <c:v>198.1</c:v>
                </c:pt>
                <c:pt idx="226">
                  <c:v>224.36</c:v>
                </c:pt>
                <c:pt idx="227">
                  <c:v>219.51</c:v>
                </c:pt>
                <c:pt idx="228">
                  <c:v>213.43</c:v>
                </c:pt>
                <c:pt idx="229">
                  <c:v>212.78</c:v>
                </c:pt>
                <c:pt idx="230">
                  <c:v>207.71</c:v>
                </c:pt>
                <c:pt idx="231">
                  <c:v>227.06</c:v>
                </c:pt>
                <c:pt idx="232">
                  <c:v>244.51</c:v>
                </c:pt>
                <c:pt idx="233">
                  <c:v>227</c:v>
                </c:pt>
                <c:pt idx="234">
                  <c:v>242.01</c:v>
                </c:pt>
                <c:pt idx="235">
                  <c:v>240.1</c:v>
                </c:pt>
                <c:pt idx="236">
                  <c:v>245.27</c:v>
                </c:pt>
                <c:pt idx="237">
                  <c:v>250</c:v>
                </c:pt>
                <c:pt idx="238">
                  <c:v>260</c:v>
                </c:pt>
                <c:pt idx="239">
                  <c:v>263.5</c:v>
                </c:pt>
                <c:pt idx="240">
                  <c:v>253.39</c:v>
                </c:pt>
                <c:pt idx="241">
                  <c:v>261.12</c:v>
                </c:pt>
                <c:pt idx="242">
                  <c:v>254.57300000000001</c:v>
                </c:pt>
                <c:pt idx="243">
                  <c:v>236.745</c:v>
                </c:pt>
                <c:pt idx="244">
                  <c:v>233.11</c:v>
                </c:pt>
                <c:pt idx="245">
                  <c:v>240.3</c:v>
                </c:pt>
                <c:pt idx="246">
                  <c:v>239.35</c:v>
                </c:pt>
                <c:pt idx="247">
                  <c:v>245.09</c:v>
                </c:pt>
                <c:pt idx="248">
                  <c:v>249.07</c:v>
                </c:pt>
                <c:pt idx="249">
                  <c:v>255.36</c:v>
                </c:pt>
                <c:pt idx="250">
                  <c:v>261.56</c:v>
                </c:pt>
                <c:pt idx="251">
                  <c:v>275</c:v>
                </c:pt>
                <c:pt idx="252">
                  <c:v>279.60000000000002</c:v>
                </c:pt>
                <c:pt idx="253">
                  <c:v>309.92</c:v>
                </c:pt>
                <c:pt idx="254">
                  <c:v>308.97000000000003</c:v>
                </c:pt>
                <c:pt idx="255">
                  <c:v>303</c:v>
                </c:pt>
                <c:pt idx="256">
                  <c:v>317.14</c:v>
                </c:pt>
                <c:pt idx="257">
                  <c:v>318.01</c:v>
                </c:pt>
                <c:pt idx="258">
                  <c:v>296.3</c:v>
                </c:pt>
                <c:pt idx="259">
                  <c:v>305.63</c:v>
                </c:pt>
                <c:pt idx="260">
                  <c:v>339.91</c:v>
                </c:pt>
                <c:pt idx="261">
                  <c:v>315</c:v>
                </c:pt>
                <c:pt idx="262">
                  <c:v>309.76</c:v>
                </c:pt>
                <c:pt idx="263">
                  <c:v>303.99</c:v>
                </c:pt>
                <c:pt idx="264">
                  <c:v>288.61</c:v>
                </c:pt>
                <c:pt idx="265">
                  <c:v>303.33999999999997</c:v>
                </c:pt>
                <c:pt idx="266">
                  <c:v>296.88</c:v>
                </c:pt>
                <c:pt idx="267">
                  <c:v>304.2</c:v>
                </c:pt>
                <c:pt idx="268">
                  <c:v>272.22000000000003</c:v>
                </c:pt>
                <c:pt idx="269">
                  <c:v>266.24900000000002</c:v>
                </c:pt>
                <c:pt idx="270">
                  <c:v>254</c:v>
                </c:pt>
                <c:pt idx="271">
                  <c:v>249.37</c:v>
                </c:pt>
                <c:pt idx="272">
                  <c:v>271.02</c:v>
                </c:pt>
                <c:pt idx="273">
                  <c:v>263.68</c:v>
                </c:pt>
                <c:pt idx="274">
                  <c:v>264.11</c:v>
                </c:pt>
                <c:pt idx="275">
                  <c:v>262.97000000000003</c:v>
                </c:pt>
                <c:pt idx="276">
                  <c:v>264.01</c:v>
                </c:pt>
                <c:pt idx="277">
                  <c:v>260</c:v>
                </c:pt>
                <c:pt idx="278">
                  <c:v>269.28500000000003</c:v>
                </c:pt>
                <c:pt idx="279">
                  <c:v>263</c:v>
                </c:pt>
                <c:pt idx="280">
                  <c:v>262.36</c:v>
                </c:pt>
                <c:pt idx="281">
                  <c:v>258.22000000000003</c:v>
                </c:pt>
                <c:pt idx="282">
                  <c:v>258.12</c:v>
                </c:pt>
                <c:pt idx="283">
                  <c:v>224.97499999999999</c:v>
                </c:pt>
                <c:pt idx="284">
                  <c:v>190.84</c:v>
                </c:pt>
                <c:pt idx="285">
                  <c:v>212.49</c:v>
                </c:pt>
                <c:pt idx="286">
                  <c:v>208.75</c:v>
                </c:pt>
                <c:pt idx="287">
                  <c:v>222</c:v>
                </c:pt>
                <c:pt idx="288">
                  <c:v>224</c:v>
                </c:pt>
                <c:pt idx="289">
                  <c:v>222</c:v>
                </c:pt>
                <c:pt idx="290">
                  <c:v>223.3</c:v>
                </c:pt>
                <c:pt idx="291">
                  <c:v>223.8</c:v>
                </c:pt>
                <c:pt idx="292">
                  <c:v>223.5</c:v>
                </c:pt>
                <c:pt idx="293">
                  <c:v>222.95</c:v>
                </c:pt>
                <c:pt idx="294">
                  <c:v>217.49</c:v>
                </c:pt>
                <c:pt idx="295">
                  <c:v>209.60300000000001</c:v>
                </c:pt>
                <c:pt idx="296">
                  <c:v>218.91</c:v>
                </c:pt>
                <c:pt idx="297">
                  <c:v>216.94</c:v>
                </c:pt>
                <c:pt idx="298">
                  <c:v>212.29</c:v>
                </c:pt>
                <c:pt idx="299">
                  <c:v>216.21</c:v>
                </c:pt>
                <c:pt idx="300">
                  <c:v>209.99</c:v>
                </c:pt>
                <c:pt idx="301">
                  <c:v>206.40199999999999</c:v>
                </c:pt>
                <c:pt idx="302">
                  <c:v>215.79300000000001</c:v>
                </c:pt>
                <c:pt idx="303">
                  <c:v>218.5</c:v>
                </c:pt>
                <c:pt idx="304">
                  <c:v>218.1</c:v>
                </c:pt>
                <c:pt idx="305">
                  <c:v>218.2</c:v>
                </c:pt>
                <c:pt idx="306">
                  <c:v>216.5</c:v>
                </c:pt>
                <c:pt idx="307">
                  <c:v>218.79</c:v>
                </c:pt>
                <c:pt idx="308">
                  <c:v>210.49</c:v>
                </c:pt>
                <c:pt idx="309">
                  <c:v>210.55</c:v>
                </c:pt>
                <c:pt idx="310">
                  <c:v>205.8</c:v>
                </c:pt>
                <c:pt idx="311">
                  <c:v>201.42</c:v>
                </c:pt>
                <c:pt idx="312">
                  <c:v>195.71</c:v>
                </c:pt>
                <c:pt idx="313">
                  <c:v>194.2</c:v>
                </c:pt>
                <c:pt idx="314">
                  <c:v>190.04</c:v>
                </c:pt>
                <c:pt idx="315">
                  <c:v>178.19</c:v>
                </c:pt>
                <c:pt idx="316">
                  <c:v>188.19</c:v>
                </c:pt>
                <c:pt idx="317">
                  <c:v>186.79</c:v>
                </c:pt>
                <c:pt idx="318">
                  <c:v>181.35</c:v>
                </c:pt>
                <c:pt idx="319">
                  <c:v>188.49</c:v>
                </c:pt>
                <c:pt idx="320">
                  <c:v>197.59</c:v>
                </c:pt>
                <c:pt idx="321">
                  <c:v>184.81</c:v>
                </c:pt>
                <c:pt idx="322">
                  <c:v>190.37</c:v>
                </c:pt>
                <c:pt idx="323">
                  <c:v>193.91</c:v>
                </c:pt>
                <c:pt idx="324">
                  <c:v>189.01</c:v>
                </c:pt>
                <c:pt idx="325">
                  <c:v>192.96</c:v>
                </c:pt>
                <c:pt idx="326">
                  <c:v>194.78</c:v>
                </c:pt>
                <c:pt idx="327">
                  <c:v>195.69</c:v>
                </c:pt>
                <c:pt idx="328">
                  <c:v>194.178</c:v>
                </c:pt>
                <c:pt idx="329">
                  <c:v>200.71</c:v>
                </c:pt>
                <c:pt idx="330">
                  <c:v>202.24</c:v>
                </c:pt>
                <c:pt idx="331">
                  <c:v>193.31</c:v>
                </c:pt>
                <c:pt idx="332">
                  <c:v>190.5</c:v>
                </c:pt>
                <c:pt idx="333">
                  <c:v>191.98</c:v>
                </c:pt>
                <c:pt idx="334">
                  <c:v>190</c:v>
                </c:pt>
                <c:pt idx="335">
                  <c:v>188.83500000000001</c:v>
                </c:pt>
                <c:pt idx="336">
                  <c:v>187.79300000000001</c:v>
                </c:pt>
                <c:pt idx="337">
                  <c:v>190.71</c:v>
                </c:pt>
                <c:pt idx="338">
                  <c:v>188.07</c:v>
                </c:pt>
                <c:pt idx="339">
                  <c:v>189.82</c:v>
                </c:pt>
                <c:pt idx="340">
                  <c:v>185.06</c:v>
                </c:pt>
                <c:pt idx="341">
                  <c:v>184.44</c:v>
                </c:pt>
                <c:pt idx="342">
                  <c:v>184.74</c:v>
                </c:pt>
                <c:pt idx="343">
                  <c:v>185.04</c:v>
                </c:pt>
                <c:pt idx="344">
                  <c:v>184.81</c:v>
                </c:pt>
                <c:pt idx="345">
                  <c:v>190.14</c:v>
                </c:pt>
                <c:pt idx="346">
                  <c:v>190.84</c:v>
                </c:pt>
                <c:pt idx="347">
                  <c:v>199</c:v>
                </c:pt>
                <c:pt idx="348">
                  <c:v>205.09</c:v>
                </c:pt>
                <c:pt idx="349">
                  <c:v>203.95</c:v>
                </c:pt>
                <c:pt idx="350">
                  <c:v>205.16</c:v>
                </c:pt>
                <c:pt idx="351">
                  <c:v>203.91</c:v>
                </c:pt>
                <c:pt idx="352">
                  <c:v>200</c:v>
                </c:pt>
                <c:pt idx="353">
                  <c:v>191.55</c:v>
                </c:pt>
                <c:pt idx="354">
                  <c:v>189</c:v>
                </c:pt>
                <c:pt idx="355">
                  <c:v>176.76</c:v>
                </c:pt>
                <c:pt idx="356">
                  <c:v>180.1</c:v>
                </c:pt>
                <c:pt idx="357">
                  <c:v>180.3</c:v>
                </c:pt>
                <c:pt idx="358">
                  <c:v>183.03</c:v>
                </c:pt>
                <c:pt idx="359">
                  <c:v>185.11</c:v>
                </c:pt>
                <c:pt idx="360">
                  <c:v>182.78</c:v>
                </c:pt>
                <c:pt idx="361">
                  <c:v>185.45</c:v>
                </c:pt>
                <c:pt idx="362">
                  <c:v>175.31</c:v>
                </c:pt>
                <c:pt idx="363">
                  <c:v>177.16</c:v>
                </c:pt>
                <c:pt idx="364">
                  <c:v>177.86</c:v>
                </c:pt>
                <c:pt idx="365">
                  <c:v>181.41300000000001</c:v>
                </c:pt>
                <c:pt idx="366">
                  <c:v>172.65</c:v>
                </c:pt>
                <c:pt idx="367">
                  <c:v>165.17</c:v>
                </c:pt>
                <c:pt idx="368">
                  <c:v>155.25399999999999</c:v>
                </c:pt>
                <c:pt idx="369">
                  <c:v>163.99</c:v>
                </c:pt>
                <c:pt idx="370">
                  <c:v>169.685</c:v>
                </c:pt>
                <c:pt idx="371">
                  <c:v>164.25</c:v>
                </c:pt>
                <c:pt idx="372">
                  <c:v>166</c:v>
                </c:pt>
                <c:pt idx="373">
                  <c:v>165</c:v>
                </c:pt>
                <c:pt idx="374">
                  <c:v>165.19</c:v>
                </c:pt>
                <c:pt idx="375">
                  <c:v>163.59</c:v>
                </c:pt>
                <c:pt idx="376">
                  <c:v>165.99</c:v>
                </c:pt>
                <c:pt idx="377">
                  <c:v>164.75</c:v>
                </c:pt>
                <c:pt idx="378">
                  <c:v>168.54</c:v>
                </c:pt>
                <c:pt idx="379">
                  <c:v>167.41</c:v>
                </c:pt>
                <c:pt idx="380">
                  <c:v>160.26</c:v>
                </c:pt>
                <c:pt idx="381">
                  <c:v>157.72</c:v>
                </c:pt>
                <c:pt idx="382">
                  <c:v>149.5</c:v>
                </c:pt>
                <c:pt idx="383">
                  <c:v>141.59399999999999</c:v>
                </c:pt>
                <c:pt idx="384">
                  <c:v>144.095</c:v>
                </c:pt>
                <c:pt idx="385">
                  <c:v>137.97999999999999</c:v>
                </c:pt>
                <c:pt idx="386">
                  <c:v>139.77500000000001</c:v>
                </c:pt>
                <c:pt idx="387">
                  <c:v>139.69999999999999</c:v>
                </c:pt>
                <c:pt idx="388">
                  <c:v>149.29</c:v>
                </c:pt>
                <c:pt idx="389">
                  <c:v>152.46</c:v>
                </c:pt>
                <c:pt idx="390">
                  <c:v>154.99</c:v>
                </c:pt>
                <c:pt idx="391">
                  <c:v>153.55000000000001</c:v>
                </c:pt>
                <c:pt idx="392">
                  <c:v>154.19999999999999</c:v>
                </c:pt>
                <c:pt idx="393">
                  <c:v>155.5</c:v>
                </c:pt>
                <c:pt idx="394">
                  <c:v>158.88</c:v>
                </c:pt>
                <c:pt idx="395">
                  <c:v>165.86</c:v>
                </c:pt>
                <c:pt idx="396">
                  <c:v>161.94</c:v>
                </c:pt>
                <c:pt idx="397">
                  <c:v>167.57</c:v>
                </c:pt>
                <c:pt idx="398">
                  <c:v>166.65</c:v>
                </c:pt>
                <c:pt idx="399">
                  <c:v>159.405</c:v>
                </c:pt>
                <c:pt idx="400">
                  <c:v>166.53</c:v>
                </c:pt>
                <c:pt idx="401">
                  <c:v>163.38999999999999</c:v>
                </c:pt>
                <c:pt idx="402">
                  <c:v>162.44</c:v>
                </c:pt>
                <c:pt idx="403">
                  <c:v>159</c:v>
                </c:pt>
                <c:pt idx="404">
                  <c:v>158.83000000000001</c:v>
                </c:pt>
                <c:pt idx="405">
                  <c:v>163.27000000000001</c:v>
                </c:pt>
                <c:pt idx="406">
                  <c:v>158.12</c:v>
                </c:pt>
                <c:pt idx="407">
                  <c:v>156</c:v>
                </c:pt>
                <c:pt idx="408">
                  <c:v>158.11000000000001</c:v>
                </c:pt>
                <c:pt idx="409">
                  <c:v>160.94999999999999</c:v>
                </c:pt>
                <c:pt idx="410">
                  <c:v>158.55000000000001</c:v>
                </c:pt>
                <c:pt idx="411">
                  <c:v>156.25</c:v>
                </c:pt>
                <c:pt idx="412">
                  <c:v>155.99</c:v>
                </c:pt>
                <c:pt idx="413">
                  <c:v>154.76599999999999</c:v>
                </c:pt>
                <c:pt idx="414">
                  <c:v>151.94999999999999</c:v>
                </c:pt>
                <c:pt idx="415">
                  <c:v>153.59</c:v>
                </c:pt>
                <c:pt idx="416">
                  <c:v>149.02000000000001</c:v>
                </c:pt>
                <c:pt idx="417">
                  <c:v>146.30000000000001</c:v>
                </c:pt>
                <c:pt idx="418">
                  <c:v>146.84</c:v>
                </c:pt>
                <c:pt idx="419">
                  <c:v>154.63999999999999</c:v>
                </c:pt>
                <c:pt idx="420">
                  <c:v>158</c:v>
                </c:pt>
                <c:pt idx="421">
                  <c:v>164.9</c:v>
                </c:pt>
                <c:pt idx="422">
                  <c:v>161.4</c:v>
                </c:pt>
                <c:pt idx="423">
                  <c:v>161.46</c:v>
                </c:pt>
                <c:pt idx="424">
                  <c:v>164.2</c:v>
                </c:pt>
                <c:pt idx="425">
                  <c:v>164.05</c:v>
                </c:pt>
                <c:pt idx="426">
                  <c:v>168.15899999999999</c:v>
                </c:pt>
                <c:pt idx="427">
                  <c:v>172.27</c:v>
                </c:pt>
                <c:pt idx="428">
                  <c:v>179.9</c:v>
                </c:pt>
                <c:pt idx="429">
                  <c:v>179.36</c:v>
                </c:pt>
                <c:pt idx="430">
                  <c:v>181.2</c:v>
                </c:pt>
                <c:pt idx="431">
                  <c:v>176.18</c:v>
                </c:pt>
                <c:pt idx="432">
                  <c:v>174.27799999999999</c:v>
                </c:pt>
                <c:pt idx="433">
                  <c:v>167.04</c:v>
                </c:pt>
                <c:pt idx="434">
                  <c:v>167.74</c:v>
                </c:pt>
                <c:pt idx="435">
                  <c:v>166.73</c:v>
                </c:pt>
                <c:pt idx="436">
                  <c:v>162.54</c:v>
                </c:pt>
                <c:pt idx="437">
                  <c:v>166.14</c:v>
                </c:pt>
                <c:pt idx="438">
                  <c:v>163.15</c:v>
                </c:pt>
                <c:pt idx="439">
                  <c:v>167.02</c:v>
                </c:pt>
                <c:pt idx="440">
                  <c:v>163.678</c:v>
                </c:pt>
                <c:pt idx="441">
                  <c:v>159.66</c:v>
                </c:pt>
                <c:pt idx="442">
                  <c:v>160.52000000000001</c:v>
                </c:pt>
                <c:pt idx="443">
                  <c:v>161.77000000000001</c:v>
                </c:pt>
                <c:pt idx="444">
                  <c:v>164.88</c:v>
                </c:pt>
                <c:pt idx="445">
                  <c:v>166.97499999999999</c:v>
                </c:pt>
                <c:pt idx="446">
                  <c:v>171.405</c:v>
                </c:pt>
                <c:pt idx="447">
                  <c:v>171.91</c:v>
                </c:pt>
                <c:pt idx="448">
                  <c:v>173.38</c:v>
                </c:pt>
                <c:pt idx="449">
                  <c:v>155.78</c:v>
                </c:pt>
                <c:pt idx="450">
                  <c:v>154.11000000000001</c:v>
                </c:pt>
                <c:pt idx="451">
                  <c:v>152</c:v>
                </c:pt>
                <c:pt idx="452">
                  <c:v>147.9</c:v>
                </c:pt>
                <c:pt idx="453">
                  <c:v>148.93</c:v>
                </c:pt>
                <c:pt idx="454">
                  <c:v>148.52000000000001</c:v>
                </c:pt>
                <c:pt idx="455">
                  <c:v>153</c:v>
                </c:pt>
                <c:pt idx="456">
                  <c:v>149.12</c:v>
                </c:pt>
                <c:pt idx="457">
                  <c:v>150.66</c:v>
                </c:pt>
                <c:pt idx="458">
                  <c:v>148.4</c:v>
                </c:pt>
                <c:pt idx="459">
                  <c:v>141.85</c:v>
                </c:pt>
                <c:pt idx="460">
                  <c:v>136.25</c:v>
                </c:pt>
                <c:pt idx="461">
                  <c:v>150.18</c:v>
                </c:pt>
                <c:pt idx="462">
                  <c:v>147.16999999999999</c:v>
                </c:pt>
                <c:pt idx="463">
                  <c:v>148.685</c:v>
                </c:pt>
                <c:pt idx="464">
                  <c:v>148</c:v>
                </c:pt>
                <c:pt idx="465">
                  <c:v>147.65</c:v>
                </c:pt>
                <c:pt idx="466">
                  <c:v>140.57</c:v>
                </c:pt>
                <c:pt idx="467">
                  <c:v>141</c:v>
                </c:pt>
                <c:pt idx="468">
                  <c:v>142.55000000000001</c:v>
                </c:pt>
                <c:pt idx="469">
                  <c:v>138.31</c:v>
                </c:pt>
                <c:pt idx="470">
                  <c:v>138.63</c:v>
                </c:pt>
                <c:pt idx="471">
                  <c:v>139.55000000000001</c:v>
                </c:pt>
                <c:pt idx="472">
                  <c:v>140.69999999999999</c:v>
                </c:pt>
                <c:pt idx="473">
                  <c:v>141.69999999999999</c:v>
                </c:pt>
                <c:pt idx="474">
                  <c:v>142.1</c:v>
                </c:pt>
                <c:pt idx="475">
                  <c:v>142.25</c:v>
                </c:pt>
                <c:pt idx="476">
                  <c:v>139.09</c:v>
                </c:pt>
                <c:pt idx="477">
                  <c:v>136.22999999999999</c:v>
                </c:pt>
                <c:pt idx="478">
                  <c:v>147.18</c:v>
                </c:pt>
                <c:pt idx="479">
                  <c:v>148.91</c:v>
                </c:pt>
                <c:pt idx="480">
                  <c:v>148.13999999999999</c:v>
                </c:pt>
                <c:pt idx="481">
                  <c:v>143.82</c:v>
                </c:pt>
                <c:pt idx="482">
                  <c:v>146.19499999999999</c:v>
                </c:pt>
                <c:pt idx="483">
                  <c:v>152.97999999999999</c:v>
                </c:pt>
                <c:pt idx="484">
                  <c:v>154.94999999999999</c:v>
                </c:pt>
                <c:pt idx="485">
                  <c:v>150.01</c:v>
                </c:pt>
                <c:pt idx="486">
                  <c:v>159.77000000000001</c:v>
                </c:pt>
                <c:pt idx="487">
                  <c:v>155.62</c:v>
                </c:pt>
                <c:pt idx="488">
                  <c:v>151.26</c:v>
                </c:pt>
                <c:pt idx="489">
                  <c:v>150.94</c:v>
                </c:pt>
                <c:pt idx="490">
                  <c:v>153.32</c:v>
                </c:pt>
                <c:pt idx="491">
                  <c:v>162.91999999999999</c:v>
                </c:pt>
                <c:pt idx="492">
                  <c:v>162.53</c:v>
                </c:pt>
                <c:pt idx="493">
                  <c:v>154.99</c:v>
                </c:pt>
                <c:pt idx="494">
                  <c:v>146.74</c:v>
                </c:pt>
                <c:pt idx="495">
                  <c:v>153.21</c:v>
                </c:pt>
                <c:pt idx="496">
                  <c:v>148.01</c:v>
                </c:pt>
                <c:pt idx="497">
                  <c:v>143.72</c:v>
                </c:pt>
                <c:pt idx="498">
                  <c:v>148.65</c:v>
                </c:pt>
                <c:pt idx="499">
                  <c:v>158.88</c:v>
                </c:pt>
                <c:pt idx="500">
                  <c:v>161.72</c:v>
                </c:pt>
                <c:pt idx="501">
                  <c:v>155.25</c:v>
                </c:pt>
                <c:pt idx="502">
                  <c:v>153.62</c:v>
                </c:pt>
                <c:pt idx="503">
                  <c:v>156.04</c:v>
                </c:pt>
                <c:pt idx="504">
                  <c:v>155.55000000000001</c:v>
                </c:pt>
                <c:pt idx="505">
                  <c:v>163.11000000000001</c:v>
                </c:pt>
                <c:pt idx="506">
                  <c:v>162.62</c:v>
                </c:pt>
                <c:pt idx="507">
                  <c:v>163.6</c:v>
                </c:pt>
                <c:pt idx="508">
                  <c:v>159.47</c:v>
                </c:pt>
                <c:pt idx="509">
                  <c:v>160.79</c:v>
                </c:pt>
                <c:pt idx="510">
                  <c:v>165.75</c:v>
                </c:pt>
                <c:pt idx="511">
                  <c:v>165.73500000000001</c:v>
                </c:pt>
                <c:pt idx="512">
                  <c:v>163.1</c:v>
                </c:pt>
                <c:pt idx="513">
                  <c:v>154.18</c:v>
                </c:pt>
                <c:pt idx="514">
                  <c:v>154.16999999999999</c:v>
                </c:pt>
                <c:pt idx="515">
                  <c:v>140.01</c:v>
                </c:pt>
                <c:pt idx="516">
                  <c:v>149.75</c:v>
                </c:pt>
                <c:pt idx="517">
                  <c:v>150.09</c:v>
                </c:pt>
                <c:pt idx="518">
                  <c:v>160.87</c:v>
                </c:pt>
                <c:pt idx="519">
                  <c:v>160.26499999999999</c:v>
                </c:pt>
                <c:pt idx="520">
                  <c:v>161.32</c:v>
                </c:pt>
                <c:pt idx="521">
                  <c:v>152.30000000000001</c:v>
                </c:pt>
                <c:pt idx="522">
                  <c:v>143.62</c:v>
                </c:pt>
                <c:pt idx="523">
                  <c:v>138.28</c:v>
                </c:pt>
                <c:pt idx="524">
                  <c:v>138.46</c:v>
                </c:pt>
                <c:pt idx="525">
                  <c:v>138.09</c:v>
                </c:pt>
                <c:pt idx="526">
                  <c:v>135.9</c:v>
                </c:pt>
                <c:pt idx="527">
                  <c:v>107.65</c:v>
                </c:pt>
                <c:pt idx="528">
                  <c:v>105.01</c:v>
                </c:pt>
                <c:pt idx="529">
                  <c:v>126.04</c:v>
                </c:pt>
                <c:pt idx="530">
                  <c:v>143.43</c:v>
                </c:pt>
                <c:pt idx="531">
                  <c:v>150.21</c:v>
                </c:pt>
                <c:pt idx="532">
                  <c:v>146</c:v>
                </c:pt>
                <c:pt idx="533">
                  <c:v>154.86000000000001</c:v>
                </c:pt>
                <c:pt idx="534">
                  <c:v>152.5</c:v>
                </c:pt>
                <c:pt idx="535">
                  <c:v>153.71</c:v>
                </c:pt>
                <c:pt idx="536">
                  <c:v>145.16</c:v>
                </c:pt>
                <c:pt idx="537">
                  <c:v>147</c:v>
                </c:pt>
                <c:pt idx="538">
                  <c:v>153.19</c:v>
                </c:pt>
                <c:pt idx="539">
                  <c:v>146.12</c:v>
                </c:pt>
                <c:pt idx="540">
                  <c:v>138.32</c:v>
                </c:pt>
                <c:pt idx="541">
                  <c:v>144.01</c:v>
                </c:pt>
                <c:pt idx="542">
                  <c:v>146.63</c:v>
                </c:pt>
                <c:pt idx="543">
                  <c:v>150.61000000000001</c:v>
                </c:pt>
                <c:pt idx="544">
                  <c:v>142.72999999999999</c:v>
                </c:pt>
                <c:pt idx="545">
                  <c:v>138.35499999999999</c:v>
                </c:pt>
                <c:pt idx="546">
                  <c:v>135.4</c:v>
                </c:pt>
                <c:pt idx="547">
                  <c:v>133.99</c:v>
                </c:pt>
                <c:pt idx="548">
                  <c:v>134.88999999999999</c:v>
                </c:pt>
                <c:pt idx="549">
                  <c:v>131.77000000000001</c:v>
                </c:pt>
                <c:pt idx="550">
                  <c:v>133.5</c:v>
                </c:pt>
                <c:pt idx="551">
                  <c:v>128.6</c:v>
                </c:pt>
                <c:pt idx="552">
                  <c:v>124.68</c:v>
                </c:pt>
                <c:pt idx="553">
                  <c:v>127.48</c:v>
                </c:pt>
                <c:pt idx="554">
                  <c:v>122.37</c:v>
                </c:pt>
                <c:pt idx="555">
                  <c:v>116.65</c:v>
                </c:pt>
                <c:pt idx="556">
                  <c:v>110.72</c:v>
                </c:pt>
                <c:pt idx="557">
                  <c:v>114.06</c:v>
                </c:pt>
                <c:pt idx="558">
                  <c:v>113.57</c:v>
                </c:pt>
                <c:pt idx="559">
                  <c:v>120</c:v>
                </c:pt>
                <c:pt idx="560">
                  <c:v>130.69</c:v>
                </c:pt>
                <c:pt idx="561">
                  <c:v>123.01</c:v>
                </c:pt>
                <c:pt idx="562">
                  <c:v>127.85</c:v>
                </c:pt>
                <c:pt idx="563">
                  <c:v>124.13</c:v>
                </c:pt>
                <c:pt idx="564">
                  <c:v>126.65</c:v>
                </c:pt>
                <c:pt idx="565">
                  <c:v>121.7</c:v>
                </c:pt>
                <c:pt idx="566">
                  <c:v>113</c:v>
                </c:pt>
                <c:pt idx="567">
                  <c:v>110.74</c:v>
                </c:pt>
                <c:pt idx="568">
                  <c:v>109.7</c:v>
                </c:pt>
                <c:pt idx="569">
                  <c:v>105.02</c:v>
                </c:pt>
                <c:pt idx="570">
                  <c:v>112.4</c:v>
                </c:pt>
                <c:pt idx="571">
                  <c:v>116.63</c:v>
                </c:pt>
                <c:pt idx="572">
                  <c:v>123.41</c:v>
                </c:pt>
                <c:pt idx="573">
                  <c:v>121.2</c:v>
                </c:pt>
                <c:pt idx="574">
                  <c:v>119.2</c:v>
                </c:pt>
                <c:pt idx="575">
                  <c:v>126.12</c:v>
                </c:pt>
                <c:pt idx="576">
                  <c:v>125.75</c:v>
                </c:pt>
                <c:pt idx="577">
                  <c:v>120.15</c:v>
                </c:pt>
                <c:pt idx="578">
                  <c:v>117.42</c:v>
                </c:pt>
                <c:pt idx="579">
                  <c:v>124.91</c:v>
                </c:pt>
                <c:pt idx="580">
                  <c:v>134.30000000000001</c:v>
                </c:pt>
                <c:pt idx="581">
                  <c:v>145.87</c:v>
                </c:pt>
                <c:pt idx="582">
                  <c:v>141.81</c:v>
                </c:pt>
                <c:pt idx="583">
                  <c:v>141.32</c:v>
                </c:pt>
                <c:pt idx="584">
                  <c:v>144.21</c:v>
                </c:pt>
                <c:pt idx="585">
                  <c:v>148.71</c:v>
                </c:pt>
                <c:pt idx="586">
                  <c:v>145.06</c:v>
                </c:pt>
                <c:pt idx="587">
                  <c:v>152.04</c:v>
                </c:pt>
                <c:pt idx="588">
                  <c:v>150.55000000000001</c:v>
                </c:pt>
                <c:pt idx="589">
                  <c:v>149.38999999999999</c:v>
                </c:pt>
                <c:pt idx="590">
                  <c:v>139.16999999999999</c:v>
                </c:pt>
                <c:pt idx="591">
                  <c:v>136.68</c:v>
                </c:pt>
                <c:pt idx="592">
                  <c:v>144.69999999999999</c:v>
                </c:pt>
                <c:pt idx="593">
                  <c:v>139.01</c:v>
                </c:pt>
                <c:pt idx="594">
                  <c:v>142.98500000000001</c:v>
                </c:pt>
                <c:pt idx="595">
                  <c:v>142.78</c:v>
                </c:pt>
                <c:pt idx="596">
                  <c:v>142.83000000000001</c:v>
                </c:pt>
                <c:pt idx="597">
                  <c:v>145.375</c:v>
                </c:pt>
                <c:pt idx="598">
                  <c:v>149.01</c:v>
                </c:pt>
                <c:pt idx="599">
                  <c:v>154.1</c:v>
                </c:pt>
                <c:pt idx="600">
                  <c:v>155.19</c:v>
                </c:pt>
                <c:pt idx="601">
                  <c:v>151.41</c:v>
                </c:pt>
                <c:pt idx="602">
                  <c:v>149.41999999999999</c:v>
                </c:pt>
                <c:pt idx="603">
                  <c:v>148.09</c:v>
                </c:pt>
                <c:pt idx="604">
                  <c:v>151.80000000000001</c:v>
                </c:pt>
                <c:pt idx="605">
                  <c:v>151.38999999999999</c:v>
                </c:pt>
                <c:pt idx="606">
                  <c:v>150.72</c:v>
                </c:pt>
                <c:pt idx="607">
                  <c:v>150.97</c:v>
                </c:pt>
                <c:pt idx="608">
                  <c:v>146.93</c:v>
                </c:pt>
                <c:pt idx="609">
                  <c:v>144.18</c:v>
                </c:pt>
                <c:pt idx="610">
                  <c:v>140.58000000000001</c:v>
                </c:pt>
                <c:pt idx="611">
                  <c:v>143.94</c:v>
                </c:pt>
                <c:pt idx="612">
                  <c:v>140.85</c:v>
                </c:pt>
                <c:pt idx="613">
                  <c:v>143.85</c:v>
                </c:pt>
                <c:pt idx="614">
                  <c:v>141.09</c:v>
                </c:pt>
                <c:pt idx="615">
                  <c:v>144.02000000000001</c:v>
                </c:pt>
                <c:pt idx="616">
                  <c:v>141.56</c:v>
                </c:pt>
                <c:pt idx="617">
                  <c:v>142.15</c:v>
                </c:pt>
                <c:pt idx="618">
                  <c:v>140.01</c:v>
                </c:pt>
                <c:pt idx="619">
                  <c:v>142.85</c:v>
                </c:pt>
                <c:pt idx="620">
                  <c:v>139.41499999999999</c:v>
                </c:pt>
                <c:pt idx="621">
                  <c:v>140.85</c:v>
                </c:pt>
                <c:pt idx="622">
                  <c:v>133.07499999999999</c:v>
                </c:pt>
                <c:pt idx="623">
                  <c:v>133.04</c:v>
                </c:pt>
                <c:pt idx="624">
                  <c:v>129.85</c:v>
                </c:pt>
                <c:pt idx="625">
                  <c:v>132.4</c:v>
                </c:pt>
                <c:pt idx="626">
                  <c:v>140.15</c:v>
                </c:pt>
                <c:pt idx="627">
                  <c:v>136.29</c:v>
                </c:pt>
                <c:pt idx="628">
                  <c:v>138</c:v>
                </c:pt>
                <c:pt idx="629">
                  <c:v>135.13</c:v>
                </c:pt>
                <c:pt idx="630">
                  <c:v>136.1</c:v>
                </c:pt>
                <c:pt idx="631">
                  <c:v>140</c:v>
                </c:pt>
                <c:pt idx="632">
                  <c:v>135.21</c:v>
                </c:pt>
                <c:pt idx="633">
                  <c:v>137.21</c:v>
                </c:pt>
                <c:pt idx="634">
                  <c:v>137.03</c:v>
                </c:pt>
                <c:pt idx="635">
                  <c:v>134.27000000000001</c:v>
                </c:pt>
                <c:pt idx="636">
                  <c:v>131.16</c:v>
                </c:pt>
                <c:pt idx="637">
                  <c:v>129.77000000000001</c:v>
                </c:pt>
                <c:pt idx="638">
                  <c:v>130.93</c:v>
                </c:pt>
                <c:pt idx="639">
                  <c:v>133.19999999999999</c:v>
                </c:pt>
                <c:pt idx="640">
                  <c:v>131.63999999999999</c:v>
                </c:pt>
                <c:pt idx="641">
                  <c:v>144.75</c:v>
                </c:pt>
                <c:pt idx="642">
                  <c:v>154.27000000000001</c:v>
                </c:pt>
                <c:pt idx="643">
                  <c:v>148.30000000000001</c:v>
                </c:pt>
                <c:pt idx="644">
                  <c:v>147.94999999999999</c:v>
                </c:pt>
                <c:pt idx="645">
                  <c:v>143</c:v>
                </c:pt>
                <c:pt idx="646">
                  <c:v>144.15</c:v>
                </c:pt>
                <c:pt idx="647">
                  <c:v>141.47</c:v>
                </c:pt>
                <c:pt idx="648">
                  <c:v>136.53</c:v>
                </c:pt>
                <c:pt idx="649">
                  <c:v>133.91</c:v>
                </c:pt>
                <c:pt idx="650">
                  <c:v>134</c:v>
                </c:pt>
                <c:pt idx="651">
                  <c:v>139.58000000000001</c:v>
                </c:pt>
                <c:pt idx="652">
                  <c:v>138.37</c:v>
                </c:pt>
                <c:pt idx="653">
                  <c:v>135.30000000000001</c:v>
                </c:pt>
                <c:pt idx="654">
                  <c:v>130.81</c:v>
                </c:pt>
                <c:pt idx="655">
                  <c:v>129.01</c:v>
                </c:pt>
                <c:pt idx="656">
                  <c:v>123.97</c:v>
                </c:pt>
                <c:pt idx="657">
                  <c:v>123.55</c:v>
                </c:pt>
                <c:pt idx="658">
                  <c:v>125.83</c:v>
                </c:pt>
                <c:pt idx="659">
                  <c:v>123.87</c:v>
                </c:pt>
                <c:pt idx="660">
                  <c:v>121.26</c:v>
                </c:pt>
                <c:pt idx="661">
                  <c:v>117.59</c:v>
                </c:pt>
                <c:pt idx="662">
                  <c:v>119.27</c:v>
                </c:pt>
                <c:pt idx="663">
                  <c:v>119.6</c:v>
                </c:pt>
                <c:pt idx="664">
                  <c:v>116.17</c:v>
                </c:pt>
                <c:pt idx="665">
                  <c:v>117.14</c:v>
                </c:pt>
                <c:pt idx="666">
                  <c:v>115.21</c:v>
                </c:pt>
                <c:pt idx="667">
                  <c:v>117.2</c:v>
                </c:pt>
                <c:pt idx="668">
                  <c:v>121.56</c:v>
                </c:pt>
                <c:pt idx="669">
                  <c:v>124.22</c:v>
                </c:pt>
                <c:pt idx="670">
                  <c:v>123.74</c:v>
                </c:pt>
                <c:pt idx="671">
                  <c:v>120.11</c:v>
                </c:pt>
                <c:pt idx="672">
                  <c:v>118.38</c:v>
                </c:pt>
                <c:pt idx="673">
                  <c:v>111.72</c:v>
                </c:pt>
                <c:pt idx="674">
                  <c:v>107.72</c:v>
                </c:pt>
                <c:pt idx="675">
                  <c:v>102.36</c:v>
                </c:pt>
                <c:pt idx="676">
                  <c:v>106.92</c:v>
                </c:pt>
                <c:pt idx="677">
                  <c:v>101.64</c:v>
                </c:pt>
                <c:pt idx="678">
                  <c:v>104.41</c:v>
                </c:pt>
                <c:pt idx="679">
                  <c:v>99.001999999999995</c:v>
                </c:pt>
                <c:pt idx="680">
                  <c:v>93.5</c:v>
                </c:pt>
                <c:pt idx="681">
                  <c:v>91.01</c:v>
                </c:pt>
                <c:pt idx="682">
                  <c:v>78.680000000000007</c:v>
                </c:pt>
                <c:pt idx="683">
                  <c:v>82.46</c:v>
                </c:pt>
                <c:pt idx="684">
                  <c:v>81.319999999999993</c:v>
                </c:pt>
                <c:pt idx="685">
                  <c:v>81.81</c:v>
                </c:pt>
                <c:pt idx="686">
                  <c:v>79.34</c:v>
                </c:pt>
                <c:pt idx="687">
                  <c:v>77.5</c:v>
                </c:pt>
                <c:pt idx="688">
                  <c:v>81.72</c:v>
                </c:pt>
                <c:pt idx="689">
                  <c:v>80.27</c:v>
                </c:pt>
                <c:pt idx="690">
                  <c:v>76.180000000000007</c:v>
                </c:pt>
                <c:pt idx="691">
                  <c:v>85.16</c:v>
                </c:pt>
                <c:pt idx="692">
                  <c:v>87.7</c:v>
                </c:pt>
                <c:pt idx="693">
                  <c:v>84.7</c:v>
                </c:pt>
                <c:pt idx="694">
                  <c:v>81.06</c:v>
                </c:pt>
                <c:pt idx="695">
                  <c:v>83.78</c:v>
                </c:pt>
                <c:pt idx="696">
                  <c:v>88.76</c:v>
                </c:pt>
                <c:pt idx="697">
                  <c:v>91.18</c:v>
                </c:pt>
                <c:pt idx="698">
                  <c:v>97.63</c:v>
                </c:pt>
                <c:pt idx="699">
                  <c:v>98.69</c:v>
                </c:pt>
                <c:pt idx="700">
                  <c:v>91.52</c:v>
                </c:pt>
                <c:pt idx="701">
                  <c:v>95.61</c:v>
                </c:pt>
                <c:pt idx="702">
                  <c:v>94</c:v>
                </c:pt>
                <c:pt idx="703">
                  <c:v>93.04</c:v>
                </c:pt>
                <c:pt idx="704">
                  <c:v>96.16</c:v>
                </c:pt>
                <c:pt idx="705">
                  <c:v>93.51</c:v>
                </c:pt>
                <c:pt idx="706">
                  <c:v>92.78</c:v>
                </c:pt>
                <c:pt idx="707">
                  <c:v>100</c:v>
                </c:pt>
                <c:pt idx="708">
                  <c:v>104.99</c:v>
                </c:pt>
                <c:pt idx="709">
                  <c:v>107.5</c:v>
                </c:pt>
                <c:pt idx="710">
                  <c:v>107.81</c:v>
                </c:pt>
                <c:pt idx="711">
                  <c:v>119.27</c:v>
                </c:pt>
                <c:pt idx="712">
                  <c:v>118.81</c:v>
                </c:pt>
                <c:pt idx="713">
                  <c:v>113.32</c:v>
                </c:pt>
                <c:pt idx="714">
                  <c:v>119.92</c:v>
                </c:pt>
                <c:pt idx="715">
                  <c:v>123.26</c:v>
                </c:pt>
                <c:pt idx="716">
                  <c:v>117.48</c:v>
                </c:pt>
                <c:pt idx="717">
                  <c:v>121.04</c:v>
                </c:pt>
                <c:pt idx="718">
                  <c:v>119.46</c:v>
                </c:pt>
                <c:pt idx="719">
                  <c:v>120.96</c:v>
                </c:pt>
                <c:pt idx="720">
                  <c:v>114.35</c:v>
                </c:pt>
                <c:pt idx="721">
                  <c:v>114.14</c:v>
                </c:pt>
                <c:pt idx="722">
                  <c:v>107.3</c:v>
                </c:pt>
                <c:pt idx="723">
                  <c:v>108.37</c:v>
                </c:pt>
                <c:pt idx="724">
                  <c:v>114</c:v>
                </c:pt>
                <c:pt idx="725">
                  <c:v>113.88</c:v>
                </c:pt>
                <c:pt idx="726">
                  <c:v>113.1</c:v>
                </c:pt>
                <c:pt idx="727">
                  <c:v>114.09</c:v>
                </c:pt>
                <c:pt idx="728">
                  <c:v>112.81</c:v>
                </c:pt>
                <c:pt idx="729">
                  <c:v>113.49</c:v>
                </c:pt>
                <c:pt idx="730">
                  <c:v>118.86</c:v>
                </c:pt>
                <c:pt idx="731">
                  <c:v>126.535</c:v>
                </c:pt>
                <c:pt idx="732">
                  <c:v>128.33000000000001</c:v>
                </c:pt>
                <c:pt idx="733">
                  <c:v>130.91</c:v>
                </c:pt>
                <c:pt idx="734">
                  <c:v>135.79</c:v>
                </c:pt>
                <c:pt idx="735">
                  <c:v>133.61000000000001</c:v>
                </c:pt>
                <c:pt idx="736">
                  <c:v>136.58000000000001</c:v>
                </c:pt>
                <c:pt idx="737">
                  <c:v>137.01</c:v>
                </c:pt>
                <c:pt idx="738">
                  <c:v>135.4</c:v>
                </c:pt>
                <c:pt idx="739">
                  <c:v>135.46</c:v>
                </c:pt>
                <c:pt idx="740">
                  <c:v>131.49</c:v>
                </c:pt>
                <c:pt idx="741">
                  <c:v>126.97499999999999</c:v>
                </c:pt>
                <c:pt idx="742">
                  <c:v>133.41999999999999</c:v>
                </c:pt>
                <c:pt idx="743">
                  <c:v>136</c:v>
                </c:pt>
                <c:pt idx="744">
                  <c:v>134.24</c:v>
                </c:pt>
                <c:pt idx="745">
                  <c:v>131.99</c:v>
                </c:pt>
                <c:pt idx="746">
                  <c:v>137.22999999999999</c:v>
                </c:pt>
                <c:pt idx="747">
                  <c:v>139.66999999999999</c:v>
                </c:pt>
                <c:pt idx="748">
                  <c:v>140.65</c:v>
                </c:pt>
                <c:pt idx="749">
                  <c:v>136</c:v>
                </c:pt>
                <c:pt idx="750">
                  <c:v>145.05000000000001</c:v>
                </c:pt>
                <c:pt idx="751">
                  <c:v>154.65</c:v>
                </c:pt>
                <c:pt idx="752">
                  <c:v>148</c:v>
                </c:pt>
                <c:pt idx="753">
                  <c:v>142.02000000000001</c:v>
                </c:pt>
                <c:pt idx="754">
                  <c:v>159.14500000000001</c:v>
                </c:pt>
                <c:pt idx="755">
                  <c:v>157</c:v>
                </c:pt>
                <c:pt idx="756">
                  <c:v>154.47</c:v>
                </c:pt>
                <c:pt idx="757">
                  <c:v>142.84</c:v>
                </c:pt>
                <c:pt idx="758">
                  <c:v>145.57</c:v>
                </c:pt>
                <c:pt idx="759">
                  <c:v>145.44999999999999</c:v>
                </c:pt>
                <c:pt idx="760">
                  <c:v>153.06</c:v>
                </c:pt>
                <c:pt idx="761">
                  <c:v>149</c:v>
                </c:pt>
                <c:pt idx="762">
                  <c:v>143.49</c:v>
                </c:pt>
                <c:pt idx="763">
                  <c:v>138.27000000000001</c:v>
                </c:pt>
                <c:pt idx="764">
                  <c:v>150</c:v>
                </c:pt>
                <c:pt idx="765">
                  <c:v>140.75</c:v>
                </c:pt>
                <c:pt idx="766">
                  <c:v>131.12</c:v>
                </c:pt>
                <c:pt idx="767">
                  <c:v>136.19999999999999</c:v>
                </c:pt>
                <c:pt idx="768">
                  <c:v>138.21</c:v>
                </c:pt>
                <c:pt idx="769">
                  <c:v>145.74</c:v>
                </c:pt>
                <c:pt idx="770">
                  <c:v>143.5</c:v>
                </c:pt>
                <c:pt idx="771">
                  <c:v>151.84</c:v>
                </c:pt>
                <c:pt idx="772">
                  <c:v>150.63999999999999</c:v>
                </c:pt>
                <c:pt idx="773">
                  <c:v>145.38999999999999</c:v>
                </c:pt>
                <c:pt idx="774">
                  <c:v>140.94999999999999</c:v>
                </c:pt>
                <c:pt idx="775">
                  <c:v>139.69</c:v>
                </c:pt>
                <c:pt idx="776">
                  <c:v>131.5</c:v>
                </c:pt>
                <c:pt idx="777">
                  <c:v>132.30000000000001</c:v>
                </c:pt>
                <c:pt idx="778">
                  <c:v>133.5</c:v>
                </c:pt>
                <c:pt idx="779">
                  <c:v>131.81</c:v>
                </c:pt>
                <c:pt idx="780">
                  <c:v>126.5</c:v>
                </c:pt>
                <c:pt idx="781">
                  <c:v>143.72999999999999</c:v>
                </c:pt>
                <c:pt idx="782">
                  <c:v>144.41999999999999</c:v>
                </c:pt>
                <c:pt idx="783">
                  <c:v>150.75</c:v>
                </c:pt>
                <c:pt idx="784">
                  <c:v>150.09</c:v>
                </c:pt>
                <c:pt idx="785">
                  <c:v>153.03</c:v>
                </c:pt>
                <c:pt idx="786">
                  <c:v>154.34</c:v>
                </c:pt>
                <c:pt idx="787">
                  <c:v>152.6</c:v>
                </c:pt>
                <c:pt idx="788">
                  <c:v>157.01</c:v>
                </c:pt>
                <c:pt idx="789">
                  <c:v>157.69999999999999</c:v>
                </c:pt>
                <c:pt idx="790">
                  <c:v>154.51</c:v>
                </c:pt>
                <c:pt idx="791">
                  <c:v>151.47999999999999</c:v>
                </c:pt>
                <c:pt idx="792">
                  <c:v>150</c:v>
                </c:pt>
                <c:pt idx="793">
                  <c:v>149.59</c:v>
                </c:pt>
                <c:pt idx="794">
                  <c:v>148.13999999999999</c:v>
                </c:pt>
                <c:pt idx="795">
                  <c:v>144.63999999999999</c:v>
                </c:pt>
                <c:pt idx="796">
                  <c:v>140.44</c:v>
                </c:pt>
                <c:pt idx="797">
                  <c:v>139.88999999999999</c:v>
                </c:pt>
                <c:pt idx="798">
                  <c:v>136.13999999999999</c:v>
                </c:pt>
                <c:pt idx="799">
                  <c:v>136.58000000000001</c:v>
                </c:pt>
                <c:pt idx="800">
                  <c:v>131.46</c:v>
                </c:pt>
                <c:pt idx="801">
                  <c:v>131.86000000000001</c:v>
                </c:pt>
                <c:pt idx="802">
                  <c:v>131.94999999999999</c:v>
                </c:pt>
                <c:pt idx="803">
                  <c:v>128.08000000000001</c:v>
                </c:pt>
                <c:pt idx="804">
                  <c:v>128</c:v>
                </c:pt>
                <c:pt idx="805">
                  <c:v>125.72</c:v>
                </c:pt>
                <c:pt idx="806">
                  <c:v>123.6</c:v>
                </c:pt>
                <c:pt idx="807">
                  <c:v>119.63</c:v>
                </c:pt>
                <c:pt idx="808">
                  <c:v>120.45</c:v>
                </c:pt>
                <c:pt idx="809">
                  <c:v>117.11</c:v>
                </c:pt>
                <c:pt idx="810">
                  <c:v>118</c:v>
                </c:pt>
                <c:pt idx="811">
                  <c:v>120.33</c:v>
                </c:pt>
                <c:pt idx="812">
                  <c:v>119.81</c:v>
                </c:pt>
                <c:pt idx="813">
                  <c:v>116.57</c:v>
                </c:pt>
                <c:pt idx="814">
                  <c:v>118.34</c:v>
                </c:pt>
                <c:pt idx="815">
                  <c:v>122.49</c:v>
                </c:pt>
                <c:pt idx="816">
                  <c:v>125.21</c:v>
                </c:pt>
                <c:pt idx="817">
                  <c:v>117.05</c:v>
                </c:pt>
                <c:pt idx="818">
                  <c:v>118</c:v>
                </c:pt>
                <c:pt idx="819">
                  <c:v>119.15</c:v>
                </c:pt>
                <c:pt idx="820">
                  <c:v>122</c:v>
                </c:pt>
                <c:pt idx="821">
                  <c:v>123.8</c:v>
                </c:pt>
                <c:pt idx="822">
                  <c:v>125.71</c:v>
                </c:pt>
                <c:pt idx="823">
                  <c:v>128</c:v>
                </c:pt>
                <c:pt idx="824">
                  <c:v>128.88</c:v>
                </c:pt>
                <c:pt idx="825">
                  <c:v>124</c:v>
                </c:pt>
                <c:pt idx="826">
                  <c:v>127</c:v>
                </c:pt>
                <c:pt idx="827">
                  <c:v>123.81</c:v>
                </c:pt>
                <c:pt idx="828">
                  <c:v>119.78</c:v>
                </c:pt>
                <c:pt idx="829">
                  <c:v>119.34</c:v>
                </c:pt>
                <c:pt idx="830">
                  <c:v>122.2</c:v>
                </c:pt>
                <c:pt idx="831">
                  <c:v>125.06</c:v>
                </c:pt>
                <c:pt idx="832">
                  <c:v>121.36</c:v>
                </c:pt>
                <c:pt idx="833">
                  <c:v>124.75</c:v>
                </c:pt>
                <c:pt idx="834">
                  <c:v>134.16</c:v>
                </c:pt>
                <c:pt idx="835">
                  <c:v>131.65</c:v>
                </c:pt>
                <c:pt idx="836">
                  <c:v>132.82</c:v>
                </c:pt>
                <c:pt idx="837">
                  <c:v>135.6</c:v>
                </c:pt>
                <c:pt idx="838">
                  <c:v>133.41999999999999</c:v>
                </c:pt>
                <c:pt idx="839">
                  <c:v>136.06</c:v>
                </c:pt>
                <c:pt idx="840">
                  <c:v>134.88999999999999</c:v>
                </c:pt>
                <c:pt idx="841">
                  <c:v>140.85</c:v>
                </c:pt>
                <c:pt idx="842">
                  <c:v>143.13</c:v>
                </c:pt>
                <c:pt idx="843">
                  <c:v>149.21</c:v>
                </c:pt>
                <c:pt idx="844">
                  <c:v>149</c:v>
                </c:pt>
                <c:pt idx="845">
                  <c:v>147</c:v>
                </c:pt>
                <c:pt idx="846">
                  <c:v>142.78</c:v>
                </c:pt>
                <c:pt idx="847">
                  <c:v>140.5</c:v>
                </c:pt>
                <c:pt idx="848">
                  <c:v>140.16</c:v>
                </c:pt>
                <c:pt idx="849">
                  <c:v>139.63</c:v>
                </c:pt>
                <c:pt idx="850">
                  <c:v>142.54</c:v>
                </c:pt>
                <c:pt idx="851">
                  <c:v>141.18</c:v>
                </c:pt>
                <c:pt idx="852">
                  <c:v>137.03</c:v>
                </c:pt>
                <c:pt idx="853">
                  <c:v>135.5</c:v>
                </c:pt>
                <c:pt idx="854">
                  <c:v>142.15</c:v>
                </c:pt>
                <c:pt idx="855">
                  <c:v>141.01</c:v>
                </c:pt>
                <c:pt idx="856">
                  <c:v>138.84</c:v>
                </c:pt>
                <c:pt idx="857">
                  <c:v>141</c:v>
                </c:pt>
                <c:pt idx="858">
                  <c:v>140.72</c:v>
                </c:pt>
                <c:pt idx="859">
                  <c:v>143.22999999999999</c:v>
                </c:pt>
                <c:pt idx="860">
                  <c:v>147.44</c:v>
                </c:pt>
                <c:pt idx="861">
                  <c:v>150.125</c:v>
                </c:pt>
                <c:pt idx="862">
                  <c:v>150.44999999999999</c:v>
                </c:pt>
                <c:pt idx="863">
                  <c:v>149</c:v>
                </c:pt>
                <c:pt idx="864">
                  <c:v>147.13</c:v>
                </c:pt>
                <c:pt idx="865">
                  <c:v>147</c:v>
                </c:pt>
                <c:pt idx="866">
                  <c:v>142.87</c:v>
                </c:pt>
                <c:pt idx="867">
                  <c:v>144.18</c:v>
                </c:pt>
                <c:pt idx="868">
                  <c:v>139.44</c:v>
                </c:pt>
                <c:pt idx="869">
                  <c:v>151</c:v>
                </c:pt>
                <c:pt idx="870">
                  <c:v>146.77000000000001</c:v>
                </c:pt>
                <c:pt idx="871">
                  <c:v>149.94999999999999</c:v>
                </c:pt>
                <c:pt idx="872">
                  <c:v>152.63999999999999</c:v>
                </c:pt>
                <c:pt idx="873">
                  <c:v>155.44</c:v>
                </c:pt>
                <c:pt idx="874">
                  <c:v>154.01</c:v>
                </c:pt>
                <c:pt idx="875">
                  <c:v>149</c:v>
                </c:pt>
                <c:pt idx="876">
                  <c:v>150.1</c:v>
                </c:pt>
                <c:pt idx="877">
                  <c:v>149.83000000000001</c:v>
                </c:pt>
                <c:pt idx="878">
                  <c:v>148.61000000000001</c:v>
                </c:pt>
                <c:pt idx="879">
                  <c:v>142.24</c:v>
                </c:pt>
                <c:pt idx="880">
                  <c:v>144.25</c:v>
                </c:pt>
                <c:pt idx="881">
                  <c:v>146</c:v>
                </c:pt>
                <c:pt idx="882">
                  <c:v>139.02000000000001</c:v>
                </c:pt>
                <c:pt idx="883">
                  <c:v>135.63</c:v>
                </c:pt>
                <c:pt idx="884">
                  <c:v>136.61000000000001</c:v>
                </c:pt>
                <c:pt idx="885">
                  <c:v>131.46</c:v>
                </c:pt>
                <c:pt idx="886">
                  <c:v>132.12</c:v>
                </c:pt>
                <c:pt idx="887">
                  <c:v>126.23</c:v>
                </c:pt>
                <c:pt idx="888">
                  <c:v>124</c:v>
                </c:pt>
                <c:pt idx="889">
                  <c:v>129.41499999999999</c:v>
                </c:pt>
                <c:pt idx="890">
                  <c:v>129.72</c:v>
                </c:pt>
                <c:pt idx="891">
                  <c:v>135.28</c:v>
                </c:pt>
                <c:pt idx="892">
                  <c:v>134.1</c:v>
                </c:pt>
                <c:pt idx="893">
                  <c:v>136.08000000000001</c:v>
                </c:pt>
                <c:pt idx="894">
                  <c:v>139.16999999999999</c:v>
                </c:pt>
                <c:pt idx="895">
                  <c:v>139.22</c:v>
                </c:pt>
                <c:pt idx="896">
                  <c:v>143.1</c:v>
                </c:pt>
                <c:pt idx="897">
                  <c:v>145.44999999999999</c:v>
                </c:pt>
                <c:pt idx="898">
                  <c:v>143.74</c:v>
                </c:pt>
                <c:pt idx="899">
                  <c:v>142.15</c:v>
                </c:pt>
                <c:pt idx="900">
                  <c:v>137.55000000000001</c:v>
                </c:pt>
                <c:pt idx="901">
                  <c:v>136.22</c:v>
                </c:pt>
                <c:pt idx="902">
                  <c:v>139.21</c:v>
                </c:pt>
                <c:pt idx="903">
                  <c:v>138.63999999999999</c:v>
                </c:pt>
                <c:pt idx="904">
                  <c:v>137.65</c:v>
                </c:pt>
                <c:pt idx="905">
                  <c:v>139.32</c:v>
                </c:pt>
                <c:pt idx="906">
                  <c:v>136.13</c:v>
                </c:pt>
                <c:pt idx="907">
                  <c:v>134.19</c:v>
                </c:pt>
                <c:pt idx="908">
                  <c:v>132.72</c:v>
                </c:pt>
                <c:pt idx="909">
                  <c:v>132.38999999999999</c:v>
                </c:pt>
                <c:pt idx="910">
                  <c:v>127.23</c:v>
                </c:pt>
                <c:pt idx="911">
                  <c:v>132.21</c:v>
                </c:pt>
                <c:pt idx="912">
                  <c:v>130.01</c:v>
                </c:pt>
                <c:pt idx="913">
                  <c:v>132.06</c:v>
                </c:pt>
                <c:pt idx="914">
                  <c:v>131.13</c:v>
                </c:pt>
                <c:pt idx="915">
                  <c:v>131.38999999999999</c:v>
                </c:pt>
                <c:pt idx="916">
                  <c:v>135.86000000000001</c:v>
                </c:pt>
                <c:pt idx="917">
                  <c:v>133.32</c:v>
                </c:pt>
                <c:pt idx="918">
                  <c:v>131</c:v>
                </c:pt>
                <c:pt idx="919">
                  <c:v>127.88</c:v>
                </c:pt>
                <c:pt idx="920">
                  <c:v>128</c:v>
                </c:pt>
                <c:pt idx="921">
                  <c:v>129.37</c:v>
                </c:pt>
                <c:pt idx="922">
                  <c:v>132.01</c:v>
                </c:pt>
                <c:pt idx="923">
                  <c:v>133.61000000000001</c:v>
                </c:pt>
                <c:pt idx="924">
                  <c:v>135.44999999999999</c:v>
                </c:pt>
                <c:pt idx="925">
                  <c:v>133.62</c:v>
                </c:pt>
                <c:pt idx="926">
                  <c:v>126.93</c:v>
                </c:pt>
                <c:pt idx="927">
                  <c:v>123.69199999999999</c:v>
                </c:pt>
                <c:pt idx="928">
                  <c:v>121.38</c:v>
                </c:pt>
                <c:pt idx="929">
                  <c:v>117.22</c:v>
                </c:pt>
                <c:pt idx="930">
                  <c:v>111.8</c:v>
                </c:pt>
                <c:pt idx="931">
                  <c:v>105.94</c:v>
                </c:pt>
                <c:pt idx="932">
                  <c:v>105.73</c:v>
                </c:pt>
                <c:pt idx="933">
                  <c:v>107.82</c:v>
                </c:pt>
                <c:pt idx="934">
                  <c:v>109.2</c:v>
                </c:pt>
                <c:pt idx="935">
                  <c:v>107.86</c:v>
                </c:pt>
                <c:pt idx="936">
                  <c:v>110.1</c:v>
                </c:pt>
                <c:pt idx="937">
                  <c:v>109.355</c:v>
                </c:pt>
                <c:pt idx="938">
                  <c:v>104.94</c:v>
                </c:pt>
                <c:pt idx="939">
                  <c:v>104.08</c:v>
                </c:pt>
                <c:pt idx="940">
                  <c:v>107</c:v>
                </c:pt>
                <c:pt idx="941">
                  <c:v>109.06</c:v>
                </c:pt>
                <c:pt idx="942">
                  <c:v>110.36</c:v>
                </c:pt>
                <c:pt idx="943">
                  <c:v>108.13</c:v>
                </c:pt>
                <c:pt idx="944">
                  <c:v>107.57</c:v>
                </c:pt>
                <c:pt idx="945">
                  <c:v>107.42</c:v>
                </c:pt>
                <c:pt idx="946">
                  <c:v>104.37</c:v>
                </c:pt>
                <c:pt idx="947">
                  <c:v>107.6</c:v>
                </c:pt>
                <c:pt idx="948">
                  <c:v>108.77</c:v>
                </c:pt>
                <c:pt idx="949">
                  <c:v>112.6</c:v>
                </c:pt>
                <c:pt idx="950">
                  <c:v>108.61</c:v>
                </c:pt>
                <c:pt idx="951">
                  <c:v>108.3</c:v>
                </c:pt>
                <c:pt idx="952">
                  <c:v>108.39</c:v>
                </c:pt>
                <c:pt idx="953">
                  <c:v>111.22</c:v>
                </c:pt>
                <c:pt idx="954">
                  <c:v>115.815</c:v>
                </c:pt>
                <c:pt idx="955">
                  <c:v>121.08</c:v>
                </c:pt>
                <c:pt idx="956">
                  <c:v>123</c:v>
                </c:pt>
                <c:pt idx="957">
                  <c:v>123.02</c:v>
                </c:pt>
                <c:pt idx="958">
                  <c:v>118.11</c:v>
                </c:pt>
                <c:pt idx="959">
                  <c:v>118.33</c:v>
                </c:pt>
                <c:pt idx="960">
                  <c:v>116.2</c:v>
                </c:pt>
                <c:pt idx="961">
                  <c:v>114.77</c:v>
                </c:pt>
                <c:pt idx="962">
                  <c:v>111.88</c:v>
                </c:pt>
                <c:pt idx="963">
                  <c:v>115.25</c:v>
                </c:pt>
                <c:pt idx="964">
                  <c:v>114.41</c:v>
                </c:pt>
                <c:pt idx="965">
                  <c:v>114.46</c:v>
                </c:pt>
                <c:pt idx="966">
                  <c:v>111.27</c:v>
                </c:pt>
                <c:pt idx="967">
                  <c:v>113.48</c:v>
                </c:pt>
                <c:pt idx="968">
                  <c:v>112.66</c:v>
                </c:pt>
                <c:pt idx="969">
                  <c:v>111.25</c:v>
                </c:pt>
                <c:pt idx="970">
                  <c:v>115.93</c:v>
                </c:pt>
                <c:pt idx="971">
                  <c:v>112.65</c:v>
                </c:pt>
                <c:pt idx="972">
                  <c:v>112.26</c:v>
                </c:pt>
                <c:pt idx="973">
                  <c:v>113.29</c:v>
                </c:pt>
                <c:pt idx="974">
                  <c:v>114.19</c:v>
                </c:pt>
                <c:pt idx="975">
                  <c:v>114.13</c:v>
                </c:pt>
                <c:pt idx="976">
                  <c:v>115.94</c:v>
                </c:pt>
                <c:pt idx="977">
                  <c:v>114.925</c:v>
                </c:pt>
                <c:pt idx="978">
                  <c:v>117</c:v>
                </c:pt>
                <c:pt idx="979">
                  <c:v>119</c:v>
                </c:pt>
                <c:pt idx="980">
                  <c:v>116.89</c:v>
                </c:pt>
                <c:pt idx="981">
                  <c:v>113.81</c:v>
                </c:pt>
                <c:pt idx="982">
                  <c:v>117.48</c:v>
                </c:pt>
                <c:pt idx="983">
                  <c:v>118.03</c:v>
                </c:pt>
                <c:pt idx="984">
                  <c:v>115.3</c:v>
                </c:pt>
                <c:pt idx="985">
                  <c:v>116.27</c:v>
                </c:pt>
                <c:pt idx="986">
                  <c:v>116.38</c:v>
                </c:pt>
                <c:pt idx="987">
                  <c:v>117.07</c:v>
                </c:pt>
                <c:pt idx="988">
                  <c:v>116.18</c:v>
                </c:pt>
                <c:pt idx="989">
                  <c:v>104.65</c:v>
                </c:pt>
                <c:pt idx="990">
                  <c:v>99.26</c:v>
                </c:pt>
                <c:pt idx="991">
                  <c:v>103.3</c:v>
                </c:pt>
                <c:pt idx="992">
                  <c:v>101.4</c:v>
                </c:pt>
                <c:pt idx="993">
                  <c:v>98.03</c:v>
                </c:pt>
                <c:pt idx="994">
                  <c:v>103.47</c:v>
                </c:pt>
                <c:pt idx="995">
                  <c:v>110.79</c:v>
                </c:pt>
                <c:pt idx="996">
                  <c:v>109.795</c:v>
                </c:pt>
                <c:pt idx="997">
                  <c:v>106.92</c:v>
                </c:pt>
                <c:pt idx="998">
                  <c:v>108.4</c:v>
                </c:pt>
                <c:pt idx="999">
                  <c:v>104.71</c:v>
                </c:pt>
                <c:pt idx="1000">
                  <c:v>103.58499999999999</c:v>
                </c:pt>
                <c:pt idx="1001">
                  <c:v>106.32</c:v>
                </c:pt>
                <c:pt idx="1002">
                  <c:v>103.68</c:v>
                </c:pt>
                <c:pt idx="1003">
                  <c:v>102.73</c:v>
                </c:pt>
                <c:pt idx="1004">
                  <c:v>107.2</c:v>
                </c:pt>
                <c:pt idx="1005">
                  <c:v>104.75</c:v>
                </c:pt>
                <c:pt idx="1006">
                  <c:v>104.62</c:v>
                </c:pt>
                <c:pt idx="1007">
                  <c:v>103.56</c:v>
                </c:pt>
                <c:pt idx="1008">
                  <c:v>106.47</c:v>
                </c:pt>
                <c:pt idx="1009">
                  <c:v>104.93</c:v>
                </c:pt>
                <c:pt idx="1010">
                  <c:v>105.62</c:v>
                </c:pt>
                <c:pt idx="1011">
                  <c:v>106.13500000000001</c:v>
                </c:pt>
                <c:pt idx="1012">
                  <c:v>108.8</c:v>
                </c:pt>
                <c:pt idx="1013">
                  <c:v>106.35</c:v>
                </c:pt>
                <c:pt idx="1014">
                  <c:v>107.1</c:v>
                </c:pt>
                <c:pt idx="1015">
                  <c:v>108.45</c:v>
                </c:pt>
                <c:pt idx="1016">
                  <c:v>112.02</c:v>
                </c:pt>
                <c:pt idx="1017">
                  <c:v>110.78</c:v>
                </c:pt>
                <c:pt idx="1018">
                  <c:v>112.07</c:v>
                </c:pt>
                <c:pt idx="1019">
                  <c:v>107.85</c:v>
                </c:pt>
                <c:pt idx="1020">
                  <c:v>103.07</c:v>
                </c:pt>
                <c:pt idx="1021">
                  <c:v>102.5</c:v>
                </c:pt>
                <c:pt idx="1022">
                  <c:v>103</c:v>
                </c:pt>
                <c:pt idx="1023">
                  <c:v>98.61</c:v>
                </c:pt>
                <c:pt idx="1024">
                  <c:v>100.05</c:v>
                </c:pt>
                <c:pt idx="1025">
                  <c:v>98.78</c:v>
                </c:pt>
                <c:pt idx="1026">
                  <c:v>98.21</c:v>
                </c:pt>
                <c:pt idx="1027">
                  <c:v>100.3</c:v>
                </c:pt>
                <c:pt idx="1028">
                  <c:v>103.24</c:v>
                </c:pt>
                <c:pt idx="1029">
                  <c:v>108</c:v>
                </c:pt>
                <c:pt idx="1030">
                  <c:v>106.12</c:v>
                </c:pt>
                <c:pt idx="1031">
                  <c:v>103.94</c:v>
                </c:pt>
                <c:pt idx="1032">
                  <c:v>104.15</c:v>
                </c:pt>
                <c:pt idx="1033">
                  <c:v>104</c:v>
                </c:pt>
                <c:pt idx="1034">
                  <c:v>104.72</c:v>
                </c:pt>
                <c:pt idx="1035">
                  <c:v>103.58</c:v>
                </c:pt>
                <c:pt idx="1036">
                  <c:v>105.68</c:v>
                </c:pt>
                <c:pt idx="1037">
                  <c:v>104.325</c:v>
                </c:pt>
                <c:pt idx="1038">
                  <c:v>104.57</c:v>
                </c:pt>
                <c:pt idx="1039">
                  <c:v>102.69</c:v>
                </c:pt>
                <c:pt idx="1040">
                  <c:v>105.95</c:v>
                </c:pt>
                <c:pt idx="1041">
                  <c:v>107</c:v>
                </c:pt>
                <c:pt idx="1042">
                  <c:v>107</c:v>
                </c:pt>
                <c:pt idx="1043">
                  <c:v>107.36</c:v>
                </c:pt>
                <c:pt idx="1044">
                  <c:v>108.63</c:v>
                </c:pt>
                <c:pt idx="1045">
                  <c:v>108.22</c:v>
                </c:pt>
                <c:pt idx="1046">
                  <c:v>103.58</c:v>
                </c:pt>
                <c:pt idx="1047">
                  <c:v>103.39</c:v>
                </c:pt>
                <c:pt idx="1048">
                  <c:v>103</c:v>
                </c:pt>
                <c:pt idx="1049">
                  <c:v>102.07</c:v>
                </c:pt>
                <c:pt idx="1050">
                  <c:v>100.37</c:v>
                </c:pt>
                <c:pt idx="1051">
                  <c:v>98.484999999999999</c:v>
                </c:pt>
                <c:pt idx="1052">
                  <c:v>95.85</c:v>
                </c:pt>
                <c:pt idx="1053">
                  <c:v>95.61</c:v>
                </c:pt>
                <c:pt idx="1054">
                  <c:v>95.29</c:v>
                </c:pt>
                <c:pt idx="1055">
                  <c:v>94.63</c:v>
                </c:pt>
                <c:pt idx="1056">
                  <c:v>95.5</c:v>
                </c:pt>
                <c:pt idx="1057">
                  <c:v>97.83</c:v>
                </c:pt>
                <c:pt idx="1058">
                  <c:v>99.67</c:v>
                </c:pt>
                <c:pt idx="1059">
                  <c:v>98.85</c:v>
                </c:pt>
                <c:pt idx="1060">
                  <c:v>102.5</c:v>
                </c:pt>
                <c:pt idx="1061">
                  <c:v>104.88</c:v>
                </c:pt>
                <c:pt idx="1062">
                  <c:v>105.49</c:v>
                </c:pt>
                <c:pt idx="1063">
                  <c:v>103.5</c:v>
                </c:pt>
                <c:pt idx="1064">
                  <c:v>107.86</c:v>
                </c:pt>
                <c:pt idx="1065">
                  <c:v>112.95</c:v>
                </c:pt>
                <c:pt idx="1066">
                  <c:v>113.44</c:v>
                </c:pt>
                <c:pt idx="1067">
                  <c:v>110.71</c:v>
                </c:pt>
                <c:pt idx="1068">
                  <c:v>108.19</c:v>
                </c:pt>
                <c:pt idx="1069">
                  <c:v>110.4</c:v>
                </c:pt>
                <c:pt idx="1070">
                  <c:v>110.25</c:v>
                </c:pt>
                <c:pt idx="1071">
                  <c:v>109.54</c:v>
                </c:pt>
                <c:pt idx="1072">
                  <c:v>110.84</c:v>
                </c:pt>
                <c:pt idx="1073">
                  <c:v>111.39</c:v>
                </c:pt>
                <c:pt idx="1074">
                  <c:v>108.16</c:v>
                </c:pt>
                <c:pt idx="1075">
                  <c:v>111.06</c:v>
                </c:pt>
                <c:pt idx="1076">
                  <c:v>109.5</c:v>
                </c:pt>
                <c:pt idx="1077">
                  <c:v>105.75</c:v>
                </c:pt>
                <c:pt idx="1078">
                  <c:v>104.38</c:v>
                </c:pt>
                <c:pt idx="1079">
                  <c:v>102.23</c:v>
                </c:pt>
                <c:pt idx="1080">
                  <c:v>101.23</c:v>
                </c:pt>
                <c:pt idx="1081">
                  <c:v>100.15</c:v>
                </c:pt>
                <c:pt idx="1082">
                  <c:v>98.5</c:v>
                </c:pt>
                <c:pt idx="1083">
                  <c:v>98.57</c:v>
                </c:pt>
                <c:pt idx="1084">
                  <c:v>97.15</c:v>
                </c:pt>
                <c:pt idx="1085">
                  <c:v>97.57</c:v>
                </c:pt>
                <c:pt idx="1086">
                  <c:v>95.97</c:v>
                </c:pt>
                <c:pt idx="1087">
                  <c:v>95.67</c:v>
                </c:pt>
                <c:pt idx="1088">
                  <c:v>97.61</c:v>
                </c:pt>
                <c:pt idx="1089">
                  <c:v>96.74</c:v>
                </c:pt>
                <c:pt idx="1090">
                  <c:v>95.9</c:v>
                </c:pt>
                <c:pt idx="1091">
                  <c:v>94.97</c:v>
                </c:pt>
                <c:pt idx="1092">
                  <c:v>94.584999999999994</c:v>
                </c:pt>
                <c:pt idx="1093">
                  <c:v>94.5</c:v>
                </c:pt>
                <c:pt idx="1094">
                  <c:v>93.55</c:v>
                </c:pt>
                <c:pt idx="1095">
                  <c:v>92.22</c:v>
                </c:pt>
                <c:pt idx="1096">
                  <c:v>90.48</c:v>
                </c:pt>
                <c:pt idx="1097">
                  <c:v>90.98</c:v>
                </c:pt>
                <c:pt idx="1098">
                  <c:v>89</c:v>
                </c:pt>
                <c:pt idx="1099">
                  <c:v>88.5</c:v>
                </c:pt>
                <c:pt idx="1100">
                  <c:v>88.6</c:v>
                </c:pt>
                <c:pt idx="1101">
                  <c:v>88.65</c:v>
                </c:pt>
                <c:pt idx="1102">
                  <c:v>88.19</c:v>
                </c:pt>
                <c:pt idx="1103">
                  <c:v>87.15</c:v>
                </c:pt>
                <c:pt idx="1104">
                  <c:v>86.61</c:v>
                </c:pt>
                <c:pt idx="1105">
                  <c:v>86</c:v>
                </c:pt>
                <c:pt idx="1106">
                  <c:v>88.39</c:v>
                </c:pt>
                <c:pt idx="1107">
                  <c:v>88.55</c:v>
                </c:pt>
                <c:pt idx="1108">
                  <c:v>88.51</c:v>
                </c:pt>
                <c:pt idx="1109">
                  <c:v>88.45</c:v>
                </c:pt>
                <c:pt idx="1110">
                  <c:v>98.59</c:v>
                </c:pt>
                <c:pt idx="1111">
                  <c:v>100.01</c:v>
                </c:pt>
                <c:pt idx="1112">
                  <c:v>103.36</c:v>
                </c:pt>
                <c:pt idx="1113">
                  <c:v>95.13</c:v>
                </c:pt>
                <c:pt idx="1114">
                  <c:v>92.29</c:v>
                </c:pt>
                <c:pt idx="1115">
                  <c:v>92.85</c:v>
                </c:pt>
                <c:pt idx="1116">
                  <c:v>90.85</c:v>
                </c:pt>
                <c:pt idx="1117">
                  <c:v>90.68</c:v>
                </c:pt>
                <c:pt idx="1118">
                  <c:v>92</c:v>
                </c:pt>
                <c:pt idx="1119">
                  <c:v>90.39</c:v>
                </c:pt>
                <c:pt idx="1120">
                  <c:v>89.94</c:v>
                </c:pt>
                <c:pt idx="1121">
                  <c:v>88.54</c:v>
                </c:pt>
                <c:pt idx="1122">
                  <c:v>87.74</c:v>
                </c:pt>
                <c:pt idx="1123">
                  <c:v>88.96</c:v>
                </c:pt>
                <c:pt idx="1124">
                  <c:v>89.79</c:v>
                </c:pt>
                <c:pt idx="1125">
                  <c:v>89.89</c:v>
                </c:pt>
                <c:pt idx="1126">
                  <c:v>88.4</c:v>
                </c:pt>
                <c:pt idx="1127">
                  <c:v>85</c:v>
                </c:pt>
                <c:pt idx="1128">
                  <c:v>80.174999999999997</c:v>
                </c:pt>
                <c:pt idx="1129">
                  <c:v>81.95</c:v>
                </c:pt>
                <c:pt idx="1130">
                  <c:v>83.9</c:v>
                </c:pt>
                <c:pt idx="1131">
                  <c:v>83.19</c:v>
                </c:pt>
                <c:pt idx="1132">
                  <c:v>85.39</c:v>
                </c:pt>
                <c:pt idx="1133">
                  <c:v>84.91</c:v>
                </c:pt>
                <c:pt idx="1134">
                  <c:v>85.02</c:v>
                </c:pt>
                <c:pt idx="1135">
                  <c:v>85.29</c:v>
                </c:pt>
                <c:pt idx="1136">
                  <c:v>84.88</c:v>
                </c:pt>
                <c:pt idx="1137">
                  <c:v>86.66</c:v>
                </c:pt>
                <c:pt idx="1138">
                  <c:v>89</c:v>
                </c:pt>
                <c:pt idx="1139">
                  <c:v>89.35</c:v>
                </c:pt>
                <c:pt idx="1140">
                  <c:v>88.14</c:v>
                </c:pt>
                <c:pt idx="1141">
                  <c:v>87.45</c:v>
                </c:pt>
                <c:pt idx="1142">
                  <c:v>84.19</c:v>
                </c:pt>
                <c:pt idx="1143">
                  <c:v>85.62</c:v>
                </c:pt>
                <c:pt idx="1144">
                  <c:v>86</c:v>
                </c:pt>
                <c:pt idx="1145">
                  <c:v>84.11</c:v>
                </c:pt>
                <c:pt idx="1146">
                  <c:v>83.72</c:v>
                </c:pt>
                <c:pt idx="1147">
                  <c:v>85.4</c:v>
                </c:pt>
                <c:pt idx="1148">
                  <c:v>82.67</c:v>
                </c:pt>
                <c:pt idx="1149">
                  <c:v>82.91</c:v>
                </c:pt>
                <c:pt idx="1150">
                  <c:v>82.08</c:v>
                </c:pt>
                <c:pt idx="1151">
                  <c:v>82.22</c:v>
                </c:pt>
                <c:pt idx="1152">
                  <c:v>80.989999999999995</c:v>
                </c:pt>
                <c:pt idx="1153">
                  <c:v>82.17</c:v>
                </c:pt>
                <c:pt idx="1154">
                  <c:v>82.87</c:v>
                </c:pt>
                <c:pt idx="1155">
                  <c:v>83.724999999999994</c:v>
                </c:pt>
                <c:pt idx="1156">
                  <c:v>83.88</c:v>
                </c:pt>
                <c:pt idx="1157">
                  <c:v>84.6</c:v>
                </c:pt>
                <c:pt idx="1158">
                  <c:v>85.004999999999995</c:v>
                </c:pt>
                <c:pt idx="1159">
                  <c:v>85.56</c:v>
                </c:pt>
                <c:pt idx="1160">
                  <c:v>87.25</c:v>
                </c:pt>
                <c:pt idx="1161">
                  <c:v>87.09</c:v>
                </c:pt>
                <c:pt idx="1162">
                  <c:v>87.07</c:v>
                </c:pt>
                <c:pt idx="1163">
                  <c:v>92.8</c:v>
                </c:pt>
                <c:pt idx="1164">
                  <c:v>92.3</c:v>
                </c:pt>
                <c:pt idx="1165">
                  <c:v>101.95</c:v>
                </c:pt>
                <c:pt idx="1166">
                  <c:v>104.155</c:v>
                </c:pt>
                <c:pt idx="1167">
                  <c:v>109.27</c:v>
                </c:pt>
                <c:pt idx="1168">
                  <c:v>105.75</c:v>
                </c:pt>
                <c:pt idx="1169">
                  <c:v>116.035</c:v>
                </c:pt>
                <c:pt idx="1170">
                  <c:v>108.61</c:v>
                </c:pt>
                <c:pt idx="1171">
                  <c:v>111.42</c:v>
                </c:pt>
                <c:pt idx="1172">
                  <c:v>113.31</c:v>
                </c:pt>
                <c:pt idx="1173">
                  <c:v>106.36</c:v>
                </c:pt>
                <c:pt idx="1174">
                  <c:v>102.24</c:v>
                </c:pt>
                <c:pt idx="1175">
                  <c:v>104.44</c:v>
                </c:pt>
                <c:pt idx="1176">
                  <c:v>102.65</c:v>
                </c:pt>
                <c:pt idx="1177">
                  <c:v>100.96</c:v>
                </c:pt>
                <c:pt idx="1178">
                  <c:v>96.47</c:v>
                </c:pt>
                <c:pt idx="1179">
                  <c:v>94.38</c:v>
                </c:pt>
                <c:pt idx="1180">
                  <c:v>93.15</c:v>
                </c:pt>
                <c:pt idx="1181">
                  <c:v>95.89</c:v>
                </c:pt>
                <c:pt idx="1182">
                  <c:v>92.89</c:v>
                </c:pt>
                <c:pt idx="1183">
                  <c:v>90.85</c:v>
                </c:pt>
                <c:pt idx="1184">
                  <c:v>91.28</c:v>
                </c:pt>
                <c:pt idx="1185">
                  <c:v>89.34</c:v>
                </c:pt>
                <c:pt idx="1186">
                  <c:v>90.15</c:v>
                </c:pt>
                <c:pt idx="1187">
                  <c:v>91.18</c:v>
                </c:pt>
                <c:pt idx="1188">
                  <c:v>94.52</c:v>
                </c:pt>
                <c:pt idx="1189">
                  <c:v>91.28</c:v>
                </c:pt>
                <c:pt idx="1190">
                  <c:v>92.2</c:v>
                </c:pt>
                <c:pt idx="1191">
                  <c:v>91.02</c:v>
                </c:pt>
                <c:pt idx="1192">
                  <c:v>90.72</c:v>
                </c:pt>
                <c:pt idx="1193">
                  <c:v>92.394999999999996</c:v>
                </c:pt>
                <c:pt idx="1194">
                  <c:v>89.65</c:v>
                </c:pt>
                <c:pt idx="1195">
                  <c:v>93.06</c:v>
                </c:pt>
                <c:pt idx="1196">
                  <c:v>90.79</c:v>
                </c:pt>
                <c:pt idx="1197">
                  <c:v>89.72</c:v>
                </c:pt>
                <c:pt idx="1198">
                  <c:v>86</c:v>
                </c:pt>
                <c:pt idx="1199">
                  <c:v>85.34</c:v>
                </c:pt>
                <c:pt idx="1200">
                  <c:v>83.93</c:v>
                </c:pt>
                <c:pt idx="1201">
                  <c:v>84.3</c:v>
                </c:pt>
                <c:pt idx="1202">
                  <c:v>84.3</c:v>
                </c:pt>
                <c:pt idx="1203">
                  <c:v>84.97</c:v>
                </c:pt>
                <c:pt idx="1204">
                  <c:v>86.55</c:v>
                </c:pt>
                <c:pt idx="1205">
                  <c:v>82.65</c:v>
                </c:pt>
                <c:pt idx="1206">
                  <c:v>79.41</c:v>
                </c:pt>
                <c:pt idx="1207">
                  <c:v>80.58</c:v>
                </c:pt>
                <c:pt idx="1208">
                  <c:v>83.78</c:v>
                </c:pt>
                <c:pt idx="1209">
                  <c:v>84.5</c:v>
                </c:pt>
                <c:pt idx="1210">
                  <c:v>84.21</c:v>
                </c:pt>
                <c:pt idx="1211">
                  <c:v>85.06</c:v>
                </c:pt>
                <c:pt idx="1212">
                  <c:v>86</c:v>
                </c:pt>
                <c:pt idx="1213">
                  <c:v>85.1</c:v>
                </c:pt>
                <c:pt idx="1214">
                  <c:v>86.06</c:v>
                </c:pt>
                <c:pt idx="1215">
                  <c:v>86.944999999999993</c:v>
                </c:pt>
                <c:pt idx="1216">
                  <c:v>90.94</c:v>
                </c:pt>
                <c:pt idx="1217">
                  <c:v>89.215000000000003</c:v>
                </c:pt>
                <c:pt idx="1218">
                  <c:v>88.27</c:v>
                </c:pt>
                <c:pt idx="1219">
                  <c:v>88.8</c:v>
                </c:pt>
                <c:pt idx="1220">
                  <c:v>89.31</c:v>
                </c:pt>
                <c:pt idx="1221">
                  <c:v>89.15</c:v>
                </c:pt>
                <c:pt idx="1222">
                  <c:v>88.77</c:v>
                </c:pt>
                <c:pt idx="1223">
                  <c:v>89.53</c:v>
                </c:pt>
                <c:pt idx="1224">
                  <c:v>86.4</c:v>
                </c:pt>
                <c:pt idx="1225">
                  <c:v>84.75</c:v>
                </c:pt>
                <c:pt idx="1226">
                  <c:v>86.54</c:v>
                </c:pt>
                <c:pt idx="1227">
                  <c:v>88.905000000000001</c:v>
                </c:pt>
                <c:pt idx="1228">
                  <c:v>87.87</c:v>
                </c:pt>
                <c:pt idx="1229">
                  <c:v>87.575000000000003</c:v>
                </c:pt>
                <c:pt idx="1230">
                  <c:v>85.76</c:v>
                </c:pt>
                <c:pt idx="1231">
                  <c:v>84.44</c:v>
                </c:pt>
                <c:pt idx="1232">
                  <c:v>83.17</c:v>
                </c:pt>
                <c:pt idx="1233">
                  <c:v>83.2</c:v>
                </c:pt>
                <c:pt idx="1234">
                  <c:v>84.62</c:v>
                </c:pt>
                <c:pt idx="1235">
                  <c:v>82.99</c:v>
                </c:pt>
                <c:pt idx="1236">
                  <c:v>81.63</c:v>
                </c:pt>
                <c:pt idx="1237">
                  <c:v>79.83</c:v>
                </c:pt>
                <c:pt idx="1238">
                  <c:v>77.45</c:v>
                </c:pt>
                <c:pt idx="1239">
                  <c:v>80</c:v>
                </c:pt>
                <c:pt idx="1240">
                  <c:v>81.180000000000007</c:v>
                </c:pt>
                <c:pt idx="1241">
                  <c:v>80.89</c:v>
                </c:pt>
                <c:pt idx="1242">
                  <c:v>81</c:v>
                </c:pt>
                <c:pt idx="1243">
                  <c:v>83.95</c:v>
                </c:pt>
                <c:pt idx="1244">
                  <c:v>82.57</c:v>
                </c:pt>
                <c:pt idx="1245">
                  <c:v>82.36</c:v>
                </c:pt>
                <c:pt idx="1246">
                  <c:v>83.6</c:v>
                </c:pt>
                <c:pt idx="1247">
                  <c:v>87.85</c:v>
                </c:pt>
                <c:pt idx="1248">
                  <c:v>90.5</c:v>
                </c:pt>
                <c:pt idx="1249">
                  <c:v>92.26</c:v>
                </c:pt>
                <c:pt idx="1250">
                  <c:v>90.1</c:v>
                </c:pt>
                <c:pt idx="1251">
                  <c:v>94.53</c:v>
                </c:pt>
                <c:pt idx="1252">
                  <c:v>86.83</c:v>
                </c:pt>
                <c:pt idx="1253">
                  <c:v>90.11</c:v>
                </c:pt>
                <c:pt idx="1254">
                  <c:v>90.251999999999995</c:v>
                </c:pt>
                <c:pt idx="1255">
                  <c:v>89.3</c:v>
                </c:pt>
                <c:pt idx="1256">
                  <c:v>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129.26</c:v>
                </c:pt>
                <c:pt idx="1">
                  <c:v>133.51</c:v>
                </c:pt>
                <c:pt idx="2">
                  <c:v>136.72999999999999</c:v>
                </c:pt>
                <c:pt idx="3">
                  <c:v>135.02000000000001</c:v>
                </c:pt>
                <c:pt idx="4">
                  <c:v>135.9</c:v>
                </c:pt>
                <c:pt idx="5">
                  <c:v>134.02000000000001</c:v>
                </c:pt>
                <c:pt idx="6">
                  <c:v>134.24</c:v>
                </c:pt>
                <c:pt idx="7">
                  <c:v>135</c:v>
                </c:pt>
                <c:pt idx="8">
                  <c:v>131.35</c:v>
                </c:pt>
                <c:pt idx="9">
                  <c:v>122.7</c:v>
                </c:pt>
                <c:pt idx="10">
                  <c:v>128.36000000000001</c:v>
                </c:pt>
                <c:pt idx="11">
                  <c:v>124.02</c:v>
                </c:pt>
                <c:pt idx="12">
                  <c:v>122.01</c:v>
                </c:pt>
                <c:pt idx="13">
                  <c:v>115</c:v>
                </c:pt>
                <c:pt idx="14">
                  <c:v>122.8</c:v>
                </c:pt>
                <c:pt idx="15">
                  <c:v>121.4</c:v>
                </c:pt>
                <c:pt idx="16">
                  <c:v>119.29</c:v>
                </c:pt>
                <c:pt idx="17">
                  <c:v>118.37</c:v>
                </c:pt>
                <c:pt idx="18">
                  <c:v>114.99</c:v>
                </c:pt>
                <c:pt idx="19">
                  <c:v>106.94</c:v>
                </c:pt>
                <c:pt idx="20">
                  <c:v>110.86</c:v>
                </c:pt>
                <c:pt idx="21">
                  <c:v>109.6</c:v>
                </c:pt>
                <c:pt idx="22">
                  <c:v>100.05</c:v>
                </c:pt>
                <c:pt idx="23">
                  <c:v>104.71</c:v>
                </c:pt>
                <c:pt idx="24">
                  <c:v>90.92</c:v>
                </c:pt>
                <c:pt idx="25">
                  <c:v>89.72</c:v>
                </c:pt>
                <c:pt idx="26">
                  <c:v>84.6</c:v>
                </c:pt>
                <c:pt idx="27">
                  <c:v>83.34</c:v>
                </c:pt>
                <c:pt idx="28">
                  <c:v>91.25</c:v>
                </c:pt>
                <c:pt idx="29">
                  <c:v>89.03</c:v>
                </c:pt>
                <c:pt idx="30">
                  <c:v>95.18</c:v>
                </c:pt>
                <c:pt idx="31">
                  <c:v>97</c:v>
                </c:pt>
                <c:pt idx="32">
                  <c:v>98.61</c:v>
                </c:pt>
                <c:pt idx="33">
                  <c:v>98.5</c:v>
                </c:pt>
                <c:pt idx="34">
                  <c:v>98.52</c:v>
                </c:pt>
                <c:pt idx="35">
                  <c:v>98.54</c:v>
                </c:pt>
                <c:pt idx="36">
                  <c:v>98.68</c:v>
                </c:pt>
                <c:pt idx="37">
                  <c:v>97.77</c:v>
                </c:pt>
                <c:pt idx="38">
                  <c:v>98.92</c:v>
                </c:pt>
                <c:pt idx="39">
                  <c:v>100.88</c:v>
                </c:pt>
                <c:pt idx="40">
                  <c:v>105</c:v>
                </c:pt>
                <c:pt idx="41">
                  <c:v>98</c:v>
                </c:pt>
                <c:pt idx="42">
                  <c:v>97.57</c:v>
                </c:pt>
                <c:pt idx="43">
                  <c:v>98.71</c:v>
                </c:pt>
                <c:pt idx="44">
                  <c:v>99.58</c:v>
                </c:pt>
                <c:pt idx="45">
                  <c:v>98.64</c:v>
                </c:pt>
                <c:pt idx="46">
                  <c:v>101.6</c:v>
                </c:pt>
                <c:pt idx="47">
                  <c:v>104.21</c:v>
                </c:pt>
                <c:pt idx="48">
                  <c:v>103.6</c:v>
                </c:pt>
                <c:pt idx="49">
                  <c:v>102.1</c:v>
                </c:pt>
                <c:pt idx="50">
                  <c:v>101.99</c:v>
                </c:pt>
                <c:pt idx="51">
                  <c:v>101.2</c:v>
                </c:pt>
                <c:pt idx="52">
                  <c:v>101.1</c:v>
                </c:pt>
                <c:pt idx="53">
                  <c:v>101.2</c:v>
                </c:pt>
                <c:pt idx="54">
                  <c:v>101</c:v>
                </c:pt>
                <c:pt idx="55">
                  <c:v>98.47</c:v>
                </c:pt>
                <c:pt idx="56">
                  <c:v>99.74</c:v>
                </c:pt>
                <c:pt idx="57">
                  <c:v>98.2</c:v>
                </c:pt>
                <c:pt idx="58">
                  <c:v>95.43</c:v>
                </c:pt>
                <c:pt idx="59">
                  <c:v>96.41</c:v>
                </c:pt>
                <c:pt idx="60">
                  <c:v>96.61</c:v>
                </c:pt>
                <c:pt idx="61">
                  <c:v>98.1</c:v>
                </c:pt>
                <c:pt idx="62">
                  <c:v>99.787000000000006</c:v>
                </c:pt>
                <c:pt idx="63">
                  <c:v>99.76</c:v>
                </c:pt>
                <c:pt idx="64">
                  <c:v>100</c:v>
                </c:pt>
                <c:pt idx="65">
                  <c:v>98.21</c:v>
                </c:pt>
                <c:pt idx="66">
                  <c:v>93.19</c:v>
                </c:pt>
                <c:pt idx="67">
                  <c:v>95.18</c:v>
                </c:pt>
                <c:pt idx="68">
                  <c:v>101.83</c:v>
                </c:pt>
                <c:pt idx="69">
                  <c:v>117.8</c:v>
                </c:pt>
                <c:pt idx="70">
                  <c:v>110.7</c:v>
                </c:pt>
                <c:pt idx="71">
                  <c:v>107.11499999999999</c:v>
                </c:pt>
                <c:pt idx="72">
                  <c:v>106.26</c:v>
                </c:pt>
                <c:pt idx="73">
                  <c:v>106</c:v>
                </c:pt>
                <c:pt idx="74">
                  <c:v>107.8</c:v>
                </c:pt>
                <c:pt idx="75">
                  <c:v>106.46</c:v>
                </c:pt>
                <c:pt idx="76">
                  <c:v>105.82</c:v>
                </c:pt>
                <c:pt idx="77">
                  <c:v>106.02</c:v>
                </c:pt>
                <c:pt idx="78">
                  <c:v>107.77</c:v>
                </c:pt>
                <c:pt idx="79">
                  <c:v>108.62</c:v>
                </c:pt>
                <c:pt idx="80">
                  <c:v>112.1</c:v>
                </c:pt>
                <c:pt idx="81">
                  <c:v>111.86</c:v>
                </c:pt>
                <c:pt idx="82">
                  <c:v>116</c:v>
                </c:pt>
                <c:pt idx="83">
                  <c:v>115.39</c:v>
                </c:pt>
                <c:pt idx="84">
                  <c:v>118</c:v>
                </c:pt>
                <c:pt idx="85">
                  <c:v>112.63</c:v>
                </c:pt>
                <c:pt idx="86">
                  <c:v>114.5</c:v>
                </c:pt>
                <c:pt idx="87">
                  <c:v>113.39</c:v>
                </c:pt>
                <c:pt idx="88">
                  <c:v>127.25</c:v>
                </c:pt>
                <c:pt idx="89">
                  <c:v>123</c:v>
                </c:pt>
                <c:pt idx="90">
                  <c:v>122.03</c:v>
                </c:pt>
                <c:pt idx="91">
                  <c:v>124.94</c:v>
                </c:pt>
                <c:pt idx="92">
                  <c:v>122.37</c:v>
                </c:pt>
                <c:pt idx="93">
                  <c:v>123.81</c:v>
                </c:pt>
                <c:pt idx="94">
                  <c:v>122.05</c:v>
                </c:pt>
                <c:pt idx="95">
                  <c:v>120.39</c:v>
                </c:pt>
                <c:pt idx="96">
                  <c:v>123.25</c:v>
                </c:pt>
                <c:pt idx="97">
                  <c:v>121.01</c:v>
                </c:pt>
                <c:pt idx="98">
                  <c:v>120.35</c:v>
                </c:pt>
                <c:pt idx="99">
                  <c:v>119.89</c:v>
                </c:pt>
                <c:pt idx="100">
                  <c:v>123.22</c:v>
                </c:pt>
                <c:pt idx="101">
                  <c:v>129.01</c:v>
                </c:pt>
                <c:pt idx="102">
                  <c:v>130</c:v>
                </c:pt>
                <c:pt idx="103">
                  <c:v>131.01</c:v>
                </c:pt>
                <c:pt idx="104">
                  <c:v>134.01</c:v>
                </c:pt>
                <c:pt idx="105">
                  <c:v>130.75</c:v>
                </c:pt>
                <c:pt idx="106">
                  <c:v>133.702</c:v>
                </c:pt>
                <c:pt idx="107">
                  <c:v>125</c:v>
                </c:pt>
                <c:pt idx="108">
                  <c:v>126.96</c:v>
                </c:pt>
                <c:pt idx="109">
                  <c:v>121.33</c:v>
                </c:pt>
                <c:pt idx="110">
                  <c:v>125</c:v>
                </c:pt>
                <c:pt idx="111">
                  <c:v>122.77</c:v>
                </c:pt>
                <c:pt idx="112">
                  <c:v>125.989</c:v>
                </c:pt>
                <c:pt idx="113">
                  <c:v>123.58</c:v>
                </c:pt>
                <c:pt idx="114">
                  <c:v>122.21</c:v>
                </c:pt>
                <c:pt idx="115">
                  <c:v>117.5</c:v>
                </c:pt>
                <c:pt idx="116">
                  <c:v>117.74</c:v>
                </c:pt>
                <c:pt idx="117">
                  <c:v>115.75</c:v>
                </c:pt>
                <c:pt idx="118">
                  <c:v>116.46</c:v>
                </c:pt>
                <c:pt idx="119">
                  <c:v>118.17</c:v>
                </c:pt>
                <c:pt idx="120">
                  <c:v>118.86</c:v>
                </c:pt>
                <c:pt idx="121">
                  <c:v>120.29</c:v>
                </c:pt>
                <c:pt idx="122">
                  <c:v>120.14</c:v>
                </c:pt>
                <c:pt idx="123">
                  <c:v>127</c:v>
                </c:pt>
                <c:pt idx="124">
                  <c:v>125.34</c:v>
                </c:pt>
                <c:pt idx="125">
                  <c:v>122.5</c:v>
                </c:pt>
                <c:pt idx="126">
                  <c:v>124.55</c:v>
                </c:pt>
                <c:pt idx="127">
                  <c:v>125.23</c:v>
                </c:pt>
                <c:pt idx="128">
                  <c:v>126.23</c:v>
                </c:pt>
                <c:pt idx="129">
                  <c:v>126.67</c:v>
                </c:pt>
                <c:pt idx="130">
                  <c:v>118.4</c:v>
                </c:pt>
                <c:pt idx="131">
                  <c:v>117.99</c:v>
                </c:pt>
                <c:pt idx="132">
                  <c:v>123.83</c:v>
                </c:pt>
                <c:pt idx="133">
                  <c:v>124.13</c:v>
                </c:pt>
                <c:pt idx="134">
                  <c:v>121.79</c:v>
                </c:pt>
                <c:pt idx="135">
                  <c:v>121.54</c:v>
                </c:pt>
                <c:pt idx="136">
                  <c:v>123.87</c:v>
                </c:pt>
                <c:pt idx="137">
                  <c:v>122.68</c:v>
                </c:pt>
                <c:pt idx="138">
                  <c:v>125.95</c:v>
                </c:pt>
                <c:pt idx="139">
                  <c:v>127.47</c:v>
                </c:pt>
                <c:pt idx="140">
                  <c:v>127.12</c:v>
                </c:pt>
                <c:pt idx="141">
                  <c:v>125.81</c:v>
                </c:pt>
                <c:pt idx="142">
                  <c:v>125.37</c:v>
                </c:pt>
                <c:pt idx="143">
                  <c:v>127.55</c:v>
                </c:pt>
                <c:pt idx="144">
                  <c:v>123.47</c:v>
                </c:pt>
                <c:pt idx="145">
                  <c:v>120.91</c:v>
                </c:pt>
                <c:pt idx="146">
                  <c:v>117.59</c:v>
                </c:pt>
                <c:pt idx="147">
                  <c:v>120.14</c:v>
                </c:pt>
                <c:pt idx="148">
                  <c:v>119.7</c:v>
                </c:pt>
                <c:pt idx="149">
                  <c:v>119.97</c:v>
                </c:pt>
                <c:pt idx="150">
                  <c:v>121.35</c:v>
                </c:pt>
                <c:pt idx="151">
                  <c:v>123.89</c:v>
                </c:pt>
                <c:pt idx="152">
                  <c:v>125.17</c:v>
                </c:pt>
                <c:pt idx="153">
                  <c:v>123</c:v>
                </c:pt>
                <c:pt idx="154">
                  <c:v>124.595</c:v>
                </c:pt>
                <c:pt idx="155">
                  <c:v>121.36</c:v>
                </c:pt>
                <c:pt idx="156">
                  <c:v>125.24</c:v>
                </c:pt>
                <c:pt idx="157">
                  <c:v>123.42</c:v>
                </c:pt>
                <c:pt idx="158">
                  <c:v>121.28</c:v>
                </c:pt>
                <c:pt idx="159">
                  <c:v>122.24</c:v>
                </c:pt>
                <c:pt idx="160">
                  <c:v>124.49</c:v>
                </c:pt>
                <c:pt idx="161">
                  <c:v>125.04</c:v>
                </c:pt>
                <c:pt idx="162">
                  <c:v>123.83499999999999</c:v>
                </c:pt>
                <c:pt idx="163">
                  <c:v>126.53</c:v>
                </c:pt>
                <c:pt idx="164">
                  <c:v>124.66</c:v>
                </c:pt>
                <c:pt idx="165">
                  <c:v>124.83</c:v>
                </c:pt>
                <c:pt idx="166">
                  <c:v>124.98</c:v>
                </c:pt>
                <c:pt idx="167">
                  <c:v>125.8</c:v>
                </c:pt>
                <c:pt idx="168">
                  <c:v>128.69999999999999</c:v>
                </c:pt>
                <c:pt idx="169">
                  <c:v>126.79</c:v>
                </c:pt>
                <c:pt idx="170">
                  <c:v>129.03</c:v>
                </c:pt>
                <c:pt idx="171">
                  <c:v>127.83</c:v>
                </c:pt>
                <c:pt idx="172">
                  <c:v>127.8</c:v>
                </c:pt>
                <c:pt idx="173">
                  <c:v>133.19999999999999</c:v>
                </c:pt>
                <c:pt idx="174">
                  <c:v>131.9</c:v>
                </c:pt>
                <c:pt idx="175">
                  <c:v>131.5</c:v>
                </c:pt>
                <c:pt idx="176">
                  <c:v>130.01</c:v>
                </c:pt>
                <c:pt idx="177">
                  <c:v>132.63</c:v>
                </c:pt>
                <c:pt idx="178">
                  <c:v>134.51</c:v>
                </c:pt>
                <c:pt idx="179">
                  <c:v>133</c:v>
                </c:pt>
                <c:pt idx="180">
                  <c:v>132.85</c:v>
                </c:pt>
                <c:pt idx="181">
                  <c:v>132</c:v>
                </c:pt>
                <c:pt idx="182">
                  <c:v>132.07</c:v>
                </c:pt>
                <c:pt idx="183">
                  <c:v>130.94</c:v>
                </c:pt>
                <c:pt idx="184">
                  <c:v>131</c:v>
                </c:pt>
                <c:pt idx="185">
                  <c:v>134.31</c:v>
                </c:pt>
                <c:pt idx="186">
                  <c:v>134.66</c:v>
                </c:pt>
                <c:pt idx="187">
                  <c:v>137.84</c:v>
                </c:pt>
                <c:pt idx="188">
                  <c:v>144.97</c:v>
                </c:pt>
                <c:pt idx="189">
                  <c:v>143.87</c:v>
                </c:pt>
                <c:pt idx="190">
                  <c:v>148.38</c:v>
                </c:pt>
                <c:pt idx="191">
                  <c:v>141.19999999999999</c:v>
                </c:pt>
                <c:pt idx="192">
                  <c:v>142.34</c:v>
                </c:pt>
                <c:pt idx="193">
                  <c:v>144.27000000000001</c:v>
                </c:pt>
                <c:pt idx="194">
                  <c:v>144.51</c:v>
                </c:pt>
                <c:pt idx="195">
                  <c:v>146.71</c:v>
                </c:pt>
                <c:pt idx="196">
                  <c:v>145</c:v>
                </c:pt>
                <c:pt idx="197">
                  <c:v>143.47999999999999</c:v>
                </c:pt>
                <c:pt idx="198">
                  <c:v>138.66999999999999</c:v>
                </c:pt>
                <c:pt idx="199">
                  <c:v>137.1</c:v>
                </c:pt>
                <c:pt idx="200">
                  <c:v>136.21</c:v>
                </c:pt>
                <c:pt idx="201">
                  <c:v>134.69999999999999</c:v>
                </c:pt>
                <c:pt idx="202">
                  <c:v>133.072</c:v>
                </c:pt>
                <c:pt idx="203">
                  <c:v>136.75</c:v>
                </c:pt>
                <c:pt idx="204">
                  <c:v>137.27000000000001</c:v>
                </c:pt>
                <c:pt idx="205">
                  <c:v>139.06</c:v>
                </c:pt>
                <c:pt idx="206">
                  <c:v>139</c:v>
                </c:pt>
                <c:pt idx="207">
                  <c:v>143.69999999999999</c:v>
                </c:pt>
                <c:pt idx="208">
                  <c:v>144.30000000000001</c:v>
                </c:pt>
                <c:pt idx="209">
                  <c:v>143.72999999999999</c:v>
                </c:pt>
                <c:pt idx="210">
                  <c:v>146.61000000000001</c:v>
                </c:pt>
                <c:pt idx="211">
                  <c:v>148</c:v>
                </c:pt>
                <c:pt idx="212">
                  <c:v>154.12</c:v>
                </c:pt>
                <c:pt idx="213">
                  <c:v>158.03</c:v>
                </c:pt>
                <c:pt idx="214">
                  <c:v>164.8</c:v>
                </c:pt>
                <c:pt idx="215">
                  <c:v>169.75</c:v>
                </c:pt>
                <c:pt idx="216">
                  <c:v>189.34</c:v>
                </c:pt>
                <c:pt idx="217">
                  <c:v>185.14</c:v>
                </c:pt>
                <c:pt idx="218">
                  <c:v>191.97</c:v>
                </c:pt>
                <c:pt idx="219">
                  <c:v>188.95</c:v>
                </c:pt>
                <c:pt idx="220">
                  <c:v>197.852</c:v>
                </c:pt>
                <c:pt idx="221">
                  <c:v>191.35</c:v>
                </c:pt>
                <c:pt idx="222">
                  <c:v>189.75</c:v>
                </c:pt>
                <c:pt idx="223">
                  <c:v>189.63</c:v>
                </c:pt>
                <c:pt idx="224">
                  <c:v>195.97</c:v>
                </c:pt>
                <c:pt idx="225">
                  <c:v>198.1</c:v>
                </c:pt>
                <c:pt idx="226">
                  <c:v>224.36</c:v>
                </c:pt>
                <c:pt idx="227">
                  <c:v>219.51</c:v>
                </c:pt>
                <c:pt idx="228">
                  <c:v>213.43</c:v>
                </c:pt>
                <c:pt idx="229">
                  <c:v>212.78</c:v>
                </c:pt>
                <c:pt idx="230">
                  <c:v>207.71</c:v>
                </c:pt>
                <c:pt idx="231">
                  <c:v>227.06</c:v>
                </c:pt>
                <c:pt idx="232">
                  <c:v>244.51</c:v>
                </c:pt>
                <c:pt idx="233">
                  <c:v>227</c:v>
                </c:pt>
                <c:pt idx="234">
                  <c:v>242.01</c:v>
                </c:pt>
                <c:pt idx="235">
                  <c:v>240.1</c:v>
                </c:pt>
                <c:pt idx="236">
                  <c:v>245.27</c:v>
                </c:pt>
                <c:pt idx="237">
                  <c:v>250</c:v>
                </c:pt>
                <c:pt idx="238">
                  <c:v>260</c:v>
                </c:pt>
                <c:pt idx="239">
                  <c:v>263.5</c:v>
                </c:pt>
                <c:pt idx="240">
                  <c:v>253.39</c:v>
                </c:pt>
                <c:pt idx="241">
                  <c:v>261.12</c:v>
                </c:pt>
                <c:pt idx="242">
                  <c:v>254.57300000000001</c:v>
                </c:pt>
                <c:pt idx="243">
                  <c:v>236.745</c:v>
                </c:pt>
                <c:pt idx="244">
                  <c:v>233.11</c:v>
                </c:pt>
                <c:pt idx="245">
                  <c:v>240.3</c:v>
                </c:pt>
                <c:pt idx="246">
                  <c:v>239.35</c:v>
                </c:pt>
                <c:pt idx="247">
                  <c:v>245.09</c:v>
                </c:pt>
                <c:pt idx="248">
                  <c:v>249.07</c:v>
                </c:pt>
                <c:pt idx="249">
                  <c:v>255.36</c:v>
                </c:pt>
                <c:pt idx="250">
                  <c:v>261.56</c:v>
                </c:pt>
                <c:pt idx="251">
                  <c:v>275</c:v>
                </c:pt>
                <c:pt idx="252">
                  <c:v>279.60000000000002</c:v>
                </c:pt>
                <c:pt idx="253">
                  <c:v>309.92</c:v>
                </c:pt>
                <c:pt idx="254">
                  <c:v>308.97000000000003</c:v>
                </c:pt>
                <c:pt idx="255">
                  <c:v>303</c:v>
                </c:pt>
                <c:pt idx="256">
                  <c:v>317.14</c:v>
                </c:pt>
                <c:pt idx="257">
                  <c:v>318.01</c:v>
                </c:pt>
                <c:pt idx="258">
                  <c:v>296.3</c:v>
                </c:pt>
                <c:pt idx="259">
                  <c:v>305.63</c:v>
                </c:pt>
                <c:pt idx="260">
                  <c:v>339.91</c:v>
                </c:pt>
                <c:pt idx="261">
                  <c:v>315</c:v>
                </c:pt>
                <c:pt idx="262">
                  <c:v>309.76</c:v>
                </c:pt>
                <c:pt idx="263">
                  <c:v>303.99</c:v>
                </c:pt>
                <c:pt idx="264">
                  <c:v>288.61</c:v>
                </c:pt>
                <c:pt idx="265">
                  <c:v>303.33999999999997</c:v>
                </c:pt>
                <c:pt idx="266">
                  <c:v>296.88</c:v>
                </c:pt>
                <c:pt idx="267">
                  <c:v>304.2</c:v>
                </c:pt>
                <c:pt idx="268">
                  <c:v>272.22000000000003</c:v>
                </c:pt>
                <c:pt idx="269">
                  <c:v>266.24900000000002</c:v>
                </c:pt>
                <c:pt idx="270">
                  <c:v>254</c:v>
                </c:pt>
                <c:pt idx="271">
                  <c:v>249.37</c:v>
                </c:pt>
                <c:pt idx="272">
                  <c:v>271.02</c:v>
                </c:pt>
                <c:pt idx="273">
                  <c:v>263.68</c:v>
                </c:pt>
                <c:pt idx="274">
                  <c:v>264.11</c:v>
                </c:pt>
                <c:pt idx="275">
                  <c:v>262.97000000000003</c:v>
                </c:pt>
                <c:pt idx="276">
                  <c:v>264.01</c:v>
                </c:pt>
                <c:pt idx="277">
                  <c:v>260</c:v>
                </c:pt>
                <c:pt idx="278">
                  <c:v>269.28500000000003</c:v>
                </c:pt>
                <c:pt idx="279">
                  <c:v>263</c:v>
                </c:pt>
                <c:pt idx="280">
                  <c:v>262.36</c:v>
                </c:pt>
                <c:pt idx="281">
                  <c:v>258.22000000000003</c:v>
                </c:pt>
                <c:pt idx="282">
                  <c:v>258.12</c:v>
                </c:pt>
                <c:pt idx="283">
                  <c:v>224.97499999999999</c:v>
                </c:pt>
                <c:pt idx="284">
                  <c:v>190.84</c:v>
                </c:pt>
                <c:pt idx="285">
                  <c:v>212.49</c:v>
                </c:pt>
                <c:pt idx="286">
                  <c:v>208.75</c:v>
                </c:pt>
                <c:pt idx="287">
                  <c:v>222</c:v>
                </c:pt>
                <c:pt idx="288">
                  <c:v>224</c:v>
                </c:pt>
                <c:pt idx="289">
                  <c:v>222</c:v>
                </c:pt>
                <c:pt idx="290">
                  <c:v>223.3</c:v>
                </c:pt>
                <c:pt idx="291">
                  <c:v>223.8</c:v>
                </c:pt>
                <c:pt idx="292">
                  <c:v>223.5</c:v>
                </c:pt>
                <c:pt idx="293">
                  <c:v>222.95</c:v>
                </c:pt>
                <c:pt idx="294">
                  <c:v>217.49</c:v>
                </c:pt>
                <c:pt idx="295">
                  <c:v>209.60300000000001</c:v>
                </c:pt>
                <c:pt idx="296">
                  <c:v>218.91</c:v>
                </c:pt>
                <c:pt idx="297">
                  <c:v>216.94</c:v>
                </c:pt>
                <c:pt idx="298">
                  <c:v>212.29</c:v>
                </c:pt>
                <c:pt idx="299">
                  <c:v>216.21</c:v>
                </c:pt>
                <c:pt idx="300">
                  <c:v>209.99</c:v>
                </c:pt>
                <c:pt idx="301">
                  <c:v>206.40199999999999</c:v>
                </c:pt>
                <c:pt idx="302">
                  <c:v>215.79300000000001</c:v>
                </c:pt>
                <c:pt idx="303">
                  <c:v>218.5</c:v>
                </c:pt>
                <c:pt idx="304">
                  <c:v>218.1</c:v>
                </c:pt>
                <c:pt idx="305">
                  <c:v>218.2</c:v>
                </c:pt>
                <c:pt idx="306">
                  <c:v>216.5</c:v>
                </c:pt>
                <c:pt idx="307">
                  <c:v>218.79</c:v>
                </c:pt>
                <c:pt idx="308">
                  <c:v>210.49</c:v>
                </c:pt>
                <c:pt idx="309">
                  <c:v>210.55</c:v>
                </c:pt>
                <c:pt idx="310">
                  <c:v>205.8</c:v>
                </c:pt>
                <c:pt idx="311">
                  <c:v>201.42</c:v>
                </c:pt>
                <c:pt idx="312">
                  <c:v>195.71</c:v>
                </c:pt>
                <c:pt idx="313">
                  <c:v>194.2</c:v>
                </c:pt>
                <c:pt idx="314">
                  <c:v>190.04</c:v>
                </c:pt>
                <c:pt idx="315">
                  <c:v>178.19</c:v>
                </c:pt>
                <c:pt idx="316">
                  <c:v>188.19</c:v>
                </c:pt>
                <c:pt idx="317">
                  <c:v>186.79</c:v>
                </c:pt>
                <c:pt idx="318">
                  <c:v>181.35</c:v>
                </c:pt>
                <c:pt idx="319">
                  <c:v>188.49</c:v>
                </c:pt>
                <c:pt idx="320">
                  <c:v>197.59</c:v>
                </c:pt>
                <c:pt idx="321">
                  <c:v>184.81</c:v>
                </c:pt>
                <c:pt idx="322">
                  <c:v>190.37</c:v>
                </c:pt>
                <c:pt idx="323">
                  <c:v>193.91</c:v>
                </c:pt>
                <c:pt idx="324">
                  <c:v>189.01</c:v>
                </c:pt>
                <c:pt idx="325">
                  <c:v>192.96</c:v>
                </c:pt>
                <c:pt idx="326">
                  <c:v>194.78</c:v>
                </c:pt>
                <c:pt idx="327">
                  <c:v>195.69</c:v>
                </c:pt>
                <c:pt idx="328">
                  <c:v>194.178</c:v>
                </c:pt>
                <c:pt idx="329">
                  <c:v>200.71</c:v>
                </c:pt>
                <c:pt idx="330">
                  <c:v>202.24</c:v>
                </c:pt>
                <c:pt idx="331">
                  <c:v>193.31</c:v>
                </c:pt>
                <c:pt idx="332">
                  <c:v>190.5</c:v>
                </c:pt>
                <c:pt idx="333">
                  <c:v>191.98</c:v>
                </c:pt>
                <c:pt idx="334">
                  <c:v>190</c:v>
                </c:pt>
                <c:pt idx="335">
                  <c:v>188.83500000000001</c:v>
                </c:pt>
                <c:pt idx="336">
                  <c:v>187.79300000000001</c:v>
                </c:pt>
                <c:pt idx="337">
                  <c:v>190.71</c:v>
                </c:pt>
                <c:pt idx="338">
                  <c:v>188.07</c:v>
                </c:pt>
                <c:pt idx="339">
                  <c:v>189.82</c:v>
                </c:pt>
                <c:pt idx="340">
                  <c:v>185.06</c:v>
                </c:pt>
                <c:pt idx="341">
                  <c:v>184.44</c:v>
                </c:pt>
                <c:pt idx="342">
                  <c:v>184.74</c:v>
                </c:pt>
                <c:pt idx="343">
                  <c:v>185.04</c:v>
                </c:pt>
                <c:pt idx="344">
                  <c:v>184.81</c:v>
                </c:pt>
                <c:pt idx="345">
                  <c:v>190.14</c:v>
                </c:pt>
                <c:pt idx="346">
                  <c:v>190.84</c:v>
                </c:pt>
                <c:pt idx="347">
                  <c:v>199</c:v>
                </c:pt>
                <c:pt idx="348">
                  <c:v>205.09</c:v>
                </c:pt>
                <c:pt idx="349">
                  <c:v>203.95</c:v>
                </c:pt>
                <c:pt idx="350">
                  <c:v>205.16</c:v>
                </c:pt>
                <c:pt idx="351">
                  <c:v>203.91</c:v>
                </c:pt>
                <c:pt idx="352">
                  <c:v>200</c:v>
                </c:pt>
                <c:pt idx="353">
                  <c:v>191.55</c:v>
                </c:pt>
                <c:pt idx="354">
                  <c:v>189</c:v>
                </c:pt>
                <c:pt idx="355">
                  <c:v>176.76</c:v>
                </c:pt>
                <c:pt idx="356">
                  <c:v>180.1</c:v>
                </c:pt>
                <c:pt idx="357">
                  <c:v>180.3</c:v>
                </c:pt>
                <c:pt idx="358">
                  <c:v>183.03</c:v>
                </c:pt>
                <c:pt idx="359">
                  <c:v>185.11</c:v>
                </c:pt>
                <c:pt idx="360">
                  <c:v>182.78</c:v>
                </c:pt>
                <c:pt idx="361">
                  <c:v>185.45</c:v>
                </c:pt>
                <c:pt idx="362">
                  <c:v>175.31</c:v>
                </c:pt>
                <c:pt idx="363">
                  <c:v>177.16</c:v>
                </c:pt>
                <c:pt idx="364">
                  <c:v>177.86</c:v>
                </c:pt>
                <c:pt idx="365">
                  <c:v>181.41300000000001</c:v>
                </c:pt>
                <c:pt idx="366">
                  <c:v>172.65</c:v>
                </c:pt>
                <c:pt idx="367">
                  <c:v>165.17</c:v>
                </c:pt>
                <c:pt idx="368">
                  <c:v>155.25399999999999</c:v>
                </c:pt>
                <c:pt idx="369">
                  <c:v>163.99</c:v>
                </c:pt>
                <c:pt idx="370">
                  <c:v>169.685</c:v>
                </c:pt>
                <c:pt idx="371">
                  <c:v>164.25</c:v>
                </c:pt>
                <c:pt idx="372">
                  <c:v>166</c:v>
                </c:pt>
                <c:pt idx="373">
                  <c:v>165</c:v>
                </c:pt>
                <c:pt idx="374">
                  <c:v>165.19</c:v>
                </c:pt>
                <c:pt idx="375">
                  <c:v>163.59</c:v>
                </c:pt>
                <c:pt idx="376">
                  <c:v>165.99</c:v>
                </c:pt>
                <c:pt idx="377">
                  <c:v>164.75</c:v>
                </c:pt>
                <c:pt idx="378">
                  <c:v>168.54</c:v>
                </c:pt>
                <c:pt idx="379">
                  <c:v>167.41</c:v>
                </c:pt>
                <c:pt idx="380">
                  <c:v>160.26</c:v>
                </c:pt>
                <c:pt idx="381">
                  <c:v>157.72</c:v>
                </c:pt>
                <c:pt idx="382">
                  <c:v>149.5</c:v>
                </c:pt>
                <c:pt idx="383">
                  <c:v>141.59399999999999</c:v>
                </c:pt>
                <c:pt idx="384">
                  <c:v>144.095</c:v>
                </c:pt>
                <c:pt idx="385">
                  <c:v>137.97999999999999</c:v>
                </c:pt>
                <c:pt idx="386">
                  <c:v>139.77500000000001</c:v>
                </c:pt>
                <c:pt idx="387">
                  <c:v>139.69999999999999</c:v>
                </c:pt>
                <c:pt idx="388">
                  <c:v>149.29</c:v>
                </c:pt>
                <c:pt idx="389">
                  <c:v>152.46</c:v>
                </c:pt>
                <c:pt idx="390">
                  <c:v>154.99</c:v>
                </c:pt>
                <c:pt idx="391">
                  <c:v>153.55000000000001</c:v>
                </c:pt>
                <c:pt idx="392">
                  <c:v>154.19999999999999</c:v>
                </c:pt>
                <c:pt idx="393">
                  <c:v>155.5</c:v>
                </c:pt>
                <c:pt idx="394">
                  <c:v>158.88</c:v>
                </c:pt>
                <c:pt idx="395">
                  <c:v>165.86</c:v>
                </c:pt>
                <c:pt idx="396">
                  <c:v>161.94</c:v>
                </c:pt>
                <c:pt idx="397">
                  <c:v>167.57</c:v>
                </c:pt>
                <c:pt idx="398">
                  <c:v>166.65</c:v>
                </c:pt>
                <c:pt idx="399">
                  <c:v>159.405</c:v>
                </c:pt>
                <c:pt idx="400">
                  <c:v>166.53</c:v>
                </c:pt>
                <c:pt idx="401">
                  <c:v>163.38999999999999</c:v>
                </c:pt>
                <c:pt idx="402">
                  <c:v>162.44</c:v>
                </c:pt>
                <c:pt idx="403">
                  <c:v>159</c:v>
                </c:pt>
                <c:pt idx="404">
                  <c:v>158.83000000000001</c:v>
                </c:pt>
                <c:pt idx="405">
                  <c:v>163.27000000000001</c:v>
                </c:pt>
                <c:pt idx="406">
                  <c:v>158.12</c:v>
                </c:pt>
                <c:pt idx="407">
                  <c:v>156</c:v>
                </c:pt>
                <c:pt idx="408">
                  <c:v>158.11000000000001</c:v>
                </c:pt>
                <c:pt idx="409">
                  <c:v>160.94999999999999</c:v>
                </c:pt>
                <c:pt idx="410">
                  <c:v>158.55000000000001</c:v>
                </c:pt>
                <c:pt idx="411">
                  <c:v>156.25</c:v>
                </c:pt>
                <c:pt idx="412">
                  <c:v>155.99</c:v>
                </c:pt>
                <c:pt idx="413">
                  <c:v>154.76599999999999</c:v>
                </c:pt>
                <c:pt idx="414">
                  <c:v>151.94999999999999</c:v>
                </c:pt>
                <c:pt idx="415">
                  <c:v>153.59</c:v>
                </c:pt>
                <c:pt idx="416">
                  <c:v>149.02000000000001</c:v>
                </c:pt>
                <c:pt idx="417">
                  <c:v>146.30000000000001</c:v>
                </c:pt>
                <c:pt idx="418">
                  <c:v>146.84</c:v>
                </c:pt>
                <c:pt idx="419">
                  <c:v>154.63999999999999</c:v>
                </c:pt>
                <c:pt idx="420">
                  <c:v>158</c:v>
                </c:pt>
                <c:pt idx="421">
                  <c:v>164.9</c:v>
                </c:pt>
                <c:pt idx="422">
                  <c:v>161.4</c:v>
                </c:pt>
                <c:pt idx="423">
                  <c:v>161.46</c:v>
                </c:pt>
                <c:pt idx="424">
                  <c:v>164.2</c:v>
                </c:pt>
                <c:pt idx="425">
                  <c:v>164.05</c:v>
                </c:pt>
                <c:pt idx="426">
                  <c:v>168.15899999999999</c:v>
                </c:pt>
                <c:pt idx="427">
                  <c:v>172.27</c:v>
                </c:pt>
                <c:pt idx="428">
                  <c:v>179.9</c:v>
                </c:pt>
                <c:pt idx="429">
                  <c:v>179.36</c:v>
                </c:pt>
                <c:pt idx="430">
                  <c:v>181.2</c:v>
                </c:pt>
                <c:pt idx="431">
                  <c:v>176.18</c:v>
                </c:pt>
                <c:pt idx="432">
                  <c:v>174.27799999999999</c:v>
                </c:pt>
                <c:pt idx="433">
                  <c:v>167.04</c:v>
                </c:pt>
                <c:pt idx="434">
                  <c:v>167.74</c:v>
                </c:pt>
                <c:pt idx="435">
                  <c:v>166.73</c:v>
                </c:pt>
                <c:pt idx="436">
                  <c:v>162.54</c:v>
                </c:pt>
                <c:pt idx="437">
                  <c:v>166.14</c:v>
                </c:pt>
                <c:pt idx="438">
                  <c:v>163.15</c:v>
                </c:pt>
                <c:pt idx="439">
                  <c:v>167.02</c:v>
                </c:pt>
                <c:pt idx="440">
                  <c:v>163.678</c:v>
                </c:pt>
                <c:pt idx="441">
                  <c:v>159.66</c:v>
                </c:pt>
                <c:pt idx="442">
                  <c:v>160.52000000000001</c:v>
                </c:pt>
                <c:pt idx="443">
                  <c:v>161.77000000000001</c:v>
                </c:pt>
                <c:pt idx="444">
                  <c:v>164.88</c:v>
                </c:pt>
                <c:pt idx="445">
                  <c:v>166.97499999999999</c:v>
                </c:pt>
                <c:pt idx="446">
                  <c:v>171.405</c:v>
                </c:pt>
                <c:pt idx="447">
                  <c:v>171.91</c:v>
                </c:pt>
                <c:pt idx="448">
                  <c:v>173.38</c:v>
                </c:pt>
                <c:pt idx="449">
                  <c:v>155.78</c:v>
                </c:pt>
                <c:pt idx="450">
                  <c:v>154.11000000000001</c:v>
                </c:pt>
                <c:pt idx="451">
                  <c:v>152</c:v>
                </c:pt>
                <c:pt idx="452">
                  <c:v>147.9</c:v>
                </c:pt>
                <c:pt idx="453">
                  <c:v>148.93</c:v>
                </c:pt>
                <c:pt idx="454">
                  <c:v>148.52000000000001</c:v>
                </c:pt>
                <c:pt idx="455">
                  <c:v>153</c:v>
                </c:pt>
                <c:pt idx="456">
                  <c:v>149.12</c:v>
                </c:pt>
                <c:pt idx="457">
                  <c:v>150.66</c:v>
                </c:pt>
                <c:pt idx="458">
                  <c:v>148.4</c:v>
                </c:pt>
                <c:pt idx="459">
                  <c:v>141.85</c:v>
                </c:pt>
                <c:pt idx="460">
                  <c:v>136.25</c:v>
                </c:pt>
                <c:pt idx="461">
                  <c:v>150.18</c:v>
                </c:pt>
                <c:pt idx="462">
                  <c:v>147.16999999999999</c:v>
                </c:pt>
                <c:pt idx="463">
                  <c:v>148.685</c:v>
                </c:pt>
                <c:pt idx="464">
                  <c:v>148</c:v>
                </c:pt>
                <c:pt idx="465">
                  <c:v>147.65</c:v>
                </c:pt>
                <c:pt idx="466">
                  <c:v>140.57</c:v>
                </c:pt>
                <c:pt idx="467">
                  <c:v>141</c:v>
                </c:pt>
                <c:pt idx="468">
                  <c:v>142.55000000000001</c:v>
                </c:pt>
                <c:pt idx="469">
                  <c:v>138.31</c:v>
                </c:pt>
                <c:pt idx="470">
                  <c:v>138.63</c:v>
                </c:pt>
                <c:pt idx="471">
                  <c:v>139.55000000000001</c:v>
                </c:pt>
                <c:pt idx="472">
                  <c:v>140.69999999999999</c:v>
                </c:pt>
                <c:pt idx="473">
                  <c:v>141.69999999999999</c:v>
                </c:pt>
                <c:pt idx="474">
                  <c:v>142.1</c:v>
                </c:pt>
                <c:pt idx="475">
                  <c:v>142.25</c:v>
                </c:pt>
                <c:pt idx="476">
                  <c:v>139.09</c:v>
                </c:pt>
                <c:pt idx="477">
                  <c:v>136.22999999999999</c:v>
                </c:pt>
                <c:pt idx="478">
                  <c:v>147.18</c:v>
                </c:pt>
                <c:pt idx="479">
                  <c:v>148.91</c:v>
                </c:pt>
                <c:pt idx="480">
                  <c:v>148.13999999999999</c:v>
                </c:pt>
                <c:pt idx="481">
                  <c:v>143.82</c:v>
                </c:pt>
                <c:pt idx="482">
                  <c:v>146.19499999999999</c:v>
                </c:pt>
                <c:pt idx="483">
                  <c:v>152.97999999999999</c:v>
                </c:pt>
                <c:pt idx="484">
                  <c:v>154.94999999999999</c:v>
                </c:pt>
                <c:pt idx="485">
                  <c:v>150.01</c:v>
                </c:pt>
                <c:pt idx="486">
                  <c:v>159.77000000000001</c:v>
                </c:pt>
                <c:pt idx="487">
                  <c:v>155.62</c:v>
                </c:pt>
                <c:pt idx="488">
                  <c:v>151.26</c:v>
                </c:pt>
                <c:pt idx="489">
                  <c:v>150.94</c:v>
                </c:pt>
                <c:pt idx="490">
                  <c:v>153.32</c:v>
                </c:pt>
                <c:pt idx="491">
                  <c:v>162.91999999999999</c:v>
                </c:pt>
                <c:pt idx="492">
                  <c:v>162.53</c:v>
                </c:pt>
                <c:pt idx="493">
                  <c:v>154.99</c:v>
                </c:pt>
                <c:pt idx="494">
                  <c:v>146.74</c:v>
                </c:pt>
                <c:pt idx="495">
                  <c:v>153.21</c:v>
                </c:pt>
                <c:pt idx="496">
                  <c:v>148.01</c:v>
                </c:pt>
                <c:pt idx="497">
                  <c:v>143.72</c:v>
                </c:pt>
                <c:pt idx="498">
                  <c:v>148.65</c:v>
                </c:pt>
                <c:pt idx="499">
                  <c:v>158.88</c:v>
                </c:pt>
                <c:pt idx="500">
                  <c:v>161.72</c:v>
                </c:pt>
                <c:pt idx="501">
                  <c:v>155.25</c:v>
                </c:pt>
                <c:pt idx="502">
                  <c:v>153.62</c:v>
                </c:pt>
                <c:pt idx="503">
                  <c:v>156.04</c:v>
                </c:pt>
                <c:pt idx="504">
                  <c:v>155.55000000000001</c:v>
                </c:pt>
                <c:pt idx="505">
                  <c:v>163.11000000000001</c:v>
                </c:pt>
                <c:pt idx="506">
                  <c:v>162.62</c:v>
                </c:pt>
                <c:pt idx="507">
                  <c:v>163.6</c:v>
                </c:pt>
                <c:pt idx="508">
                  <c:v>159.47</c:v>
                </c:pt>
                <c:pt idx="509">
                  <c:v>160.79</c:v>
                </c:pt>
                <c:pt idx="510">
                  <c:v>165.75</c:v>
                </c:pt>
                <c:pt idx="511">
                  <c:v>165.73500000000001</c:v>
                </c:pt>
                <c:pt idx="512">
                  <c:v>163.1</c:v>
                </c:pt>
                <c:pt idx="513">
                  <c:v>154.18</c:v>
                </c:pt>
                <c:pt idx="514">
                  <c:v>154.16999999999999</c:v>
                </c:pt>
                <c:pt idx="515">
                  <c:v>140.01</c:v>
                </c:pt>
                <c:pt idx="516">
                  <c:v>149.75</c:v>
                </c:pt>
                <c:pt idx="517">
                  <c:v>150.09</c:v>
                </c:pt>
                <c:pt idx="518">
                  <c:v>160.87</c:v>
                </c:pt>
                <c:pt idx="519">
                  <c:v>160.26499999999999</c:v>
                </c:pt>
                <c:pt idx="520">
                  <c:v>161.32</c:v>
                </c:pt>
                <c:pt idx="521">
                  <c:v>152.30000000000001</c:v>
                </c:pt>
                <c:pt idx="522">
                  <c:v>143.62</c:v>
                </c:pt>
                <c:pt idx="523">
                  <c:v>138.28</c:v>
                </c:pt>
                <c:pt idx="524">
                  <c:v>138.46</c:v>
                </c:pt>
                <c:pt idx="525">
                  <c:v>138.09</c:v>
                </c:pt>
                <c:pt idx="526">
                  <c:v>135.9</c:v>
                </c:pt>
                <c:pt idx="527">
                  <c:v>107.65</c:v>
                </c:pt>
                <c:pt idx="528">
                  <c:v>105.01</c:v>
                </c:pt>
                <c:pt idx="529">
                  <c:v>126.04</c:v>
                </c:pt>
                <c:pt idx="530">
                  <c:v>143.43</c:v>
                </c:pt>
                <c:pt idx="531">
                  <c:v>150.21</c:v>
                </c:pt>
                <c:pt idx="532">
                  <c:v>146</c:v>
                </c:pt>
                <c:pt idx="533">
                  <c:v>154.86000000000001</c:v>
                </c:pt>
                <c:pt idx="534">
                  <c:v>152.5</c:v>
                </c:pt>
                <c:pt idx="535">
                  <c:v>153.71</c:v>
                </c:pt>
                <c:pt idx="536">
                  <c:v>145.16</c:v>
                </c:pt>
                <c:pt idx="537">
                  <c:v>147</c:v>
                </c:pt>
                <c:pt idx="538">
                  <c:v>153.19</c:v>
                </c:pt>
                <c:pt idx="539">
                  <c:v>146.12</c:v>
                </c:pt>
                <c:pt idx="540">
                  <c:v>138.32</c:v>
                </c:pt>
                <c:pt idx="541">
                  <c:v>144.01</c:v>
                </c:pt>
                <c:pt idx="542">
                  <c:v>146.63</c:v>
                </c:pt>
                <c:pt idx="543">
                  <c:v>150.61000000000001</c:v>
                </c:pt>
                <c:pt idx="544">
                  <c:v>142.72999999999999</c:v>
                </c:pt>
                <c:pt idx="545">
                  <c:v>138.35499999999999</c:v>
                </c:pt>
                <c:pt idx="546">
                  <c:v>135.4</c:v>
                </c:pt>
                <c:pt idx="547">
                  <c:v>133.99</c:v>
                </c:pt>
                <c:pt idx="548">
                  <c:v>134.88999999999999</c:v>
                </c:pt>
                <c:pt idx="549">
                  <c:v>131.77000000000001</c:v>
                </c:pt>
                <c:pt idx="550">
                  <c:v>133.5</c:v>
                </c:pt>
                <c:pt idx="551">
                  <c:v>128.6</c:v>
                </c:pt>
                <c:pt idx="552">
                  <c:v>124.68</c:v>
                </c:pt>
                <c:pt idx="553">
                  <c:v>127.48</c:v>
                </c:pt>
                <c:pt idx="554">
                  <c:v>122.37</c:v>
                </c:pt>
                <c:pt idx="555">
                  <c:v>116.65</c:v>
                </c:pt>
                <c:pt idx="556">
                  <c:v>110.72</c:v>
                </c:pt>
                <c:pt idx="557">
                  <c:v>114.06</c:v>
                </c:pt>
                <c:pt idx="558">
                  <c:v>113.57</c:v>
                </c:pt>
                <c:pt idx="559">
                  <c:v>120</c:v>
                </c:pt>
                <c:pt idx="560">
                  <c:v>130.69</c:v>
                </c:pt>
                <c:pt idx="561">
                  <c:v>123.01</c:v>
                </c:pt>
                <c:pt idx="562">
                  <c:v>127.85</c:v>
                </c:pt>
                <c:pt idx="563">
                  <c:v>124.13</c:v>
                </c:pt>
                <c:pt idx="564">
                  <c:v>126.65</c:v>
                </c:pt>
                <c:pt idx="565">
                  <c:v>121.7</c:v>
                </c:pt>
                <c:pt idx="566">
                  <c:v>113</c:v>
                </c:pt>
                <c:pt idx="567">
                  <c:v>110.74</c:v>
                </c:pt>
                <c:pt idx="568">
                  <c:v>109.7</c:v>
                </c:pt>
                <c:pt idx="569">
                  <c:v>105.02</c:v>
                </c:pt>
                <c:pt idx="570">
                  <c:v>112.4</c:v>
                </c:pt>
                <c:pt idx="571">
                  <c:v>116.63</c:v>
                </c:pt>
                <c:pt idx="572">
                  <c:v>123.41</c:v>
                </c:pt>
                <c:pt idx="573">
                  <c:v>121.2</c:v>
                </c:pt>
                <c:pt idx="574">
                  <c:v>119.2</c:v>
                </c:pt>
                <c:pt idx="575">
                  <c:v>126.12</c:v>
                </c:pt>
                <c:pt idx="576">
                  <c:v>125.75</c:v>
                </c:pt>
                <c:pt idx="577">
                  <c:v>120.15</c:v>
                </c:pt>
                <c:pt idx="578">
                  <c:v>117.42</c:v>
                </c:pt>
                <c:pt idx="579">
                  <c:v>124.91</c:v>
                </c:pt>
                <c:pt idx="580">
                  <c:v>134.30000000000001</c:v>
                </c:pt>
                <c:pt idx="581">
                  <c:v>145.87</c:v>
                </c:pt>
                <c:pt idx="582">
                  <c:v>141.81</c:v>
                </c:pt>
                <c:pt idx="583">
                  <c:v>141.32</c:v>
                </c:pt>
                <c:pt idx="584">
                  <c:v>144.21</c:v>
                </c:pt>
                <c:pt idx="585">
                  <c:v>148.71</c:v>
                </c:pt>
                <c:pt idx="586">
                  <c:v>145.06</c:v>
                </c:pt>
                <c:pt idx="587">
                  <c:v>152.04</c:v>
                </c:pt>
                <c:pt idx="588">
                  <c:v>150.55000000000001</c:v>
                </c:pt>
                <c:pt idx="589">
                  <c:v>149.38999999999999</c:v>
                </c:pt>
                <c:pt idx="590">
                  <c:v>139.16999999999999</c:v>
                </c:pt>
                <c:pt idx="591">
                  <c:v>136.68</c:v>
                </c:pt>
                <c:pt idx="592">
                  <c:v>144.69999999999999</c:v>
                </c:pt>
                <c:pt idx="593">
                  <c:v>139.01</c:v>
                </c:pt>
                <c:pt idx="594">
                  <c:v>142.98500000000001</c:v>
                </c:pt>
                <c:pt idx="595">
                  <c:v>142.78</c:v>
                </c:pt>
                <c:pt idx="596">
                  <c:v>142.83000000000001</c:v>
                </c:pt>
                <c:pt idx="597">
                  <c:v>145.375</c:v>
                </c:pt>
                <c:pt idx="598">
                  <c:v>149.01</c:v>
                </c:pt>
                <c:pt idx="599">
                  <c:v>154.1</c:v>
                </c:pt>
                <c:pt idx="600">
                  <c:v>155.19</c:v>
                </c:pt>
                <c:pt idx="601">
                  <c:v>151.41</c:v>
                </c:pt>
                <c:pt idx="602">
                  <c:v>149.41999999999999</c:v>
                </c:pt>
                <c:pt idx="603">
                  <c:v>148.09</c:v>
                </c:pt>
                <c:pt idx="604">
                  <c:v>151.80000000000001</c:v>
                </c:pt>
                <c:pt idx="605">
                  <c:v>151.38999999999999</c:v>
                </c:pt>
                <c:pt idx="606">
                  <c:v>150.72</c:v>
                </c:pt>
                <c:pt idx="607">
                  <c:v>150.97</c:v>
                </c:pt>
                <c:pt idx="608">
                  <c:v>146.93</c:v>
                </c:pt>
                <c:pt idx="609">
                  <c:v>144.18</c:v>
                </c:pt>
                <c:pt idx="610">
                  <c:v>140.58000000000001</c:v>
                </c:pt>
                <c:pt idx="611">
                  <c:v>143.94</c:v>
                </c:pt>
                <c:pt idx="612">
                  <c:v>140.85</c:v>
                </c:pt>
                <c:pt idx="613">
                  <c:v>143.85</c:v>
                </c:pt>
                <c:pt idx="614">
                  <c:v>141.09</c:v>
                </c:pt>
                <c:pt idx="615">
                  <c:v>144.02000000000001</c:v>
                </c:pt>
                <c:pt idx="616">
                  <c:v>141.56</c:v>
                </c:pt>
                <c:pt idx="617">
                  <c:v>142.15</c:v>
                </c:pt>
                <c:pt idx="618">
                  <c:v>140.01</c:v>
                </c:pt>
                <c:pt idx="619">
                  <c:v>142.85</c:v>
                </c:pt>
                <c:pt idx="620">
                  <c:v>139.41499999999999</c:v>
                </c:pt>
                <c:pt idx="621">
                  <c:v>140.85</c:v>
                </c:pt>
                <c:pt idx="622">
                  <c:v>133.07499999999999</c:v>
                </c:pt>
                <c:pt idx="623">
                  <c:v>133.04</c:v>
                </c:pt>
                <c:pt idx="624">
                  <c:v>129.85</c:v>
                </c:pt>
                <c:pt idx="625">
                  <c:v>132.4</c:v>
                </c:pt>
                <c:pt idx="626">
                  <c:v>140.15</c:v>
                </c:pt>
                <c:pt idx="627">
                  <c:v>136.29</c:v>
                </c:pt>
                <c:pt idx="628">
                  <c:v>138</c:v>
                </c:pt>
                <c:pt idx="629">
                  <c:v>135.13</c:v>
                </c:pt>
                <c:pt idx="630">
                  <c:v>136.1</c:v>
                </c:pt>
                <c:pt idx="631">
                  <c:v>140</c:v>
                </c:pt>
                <c:pt idx="632">
                  <c:v>135.21</c:v>
                </c:pt>
                <c:pt idx="633">
                  <c:v>137.21</c:v>
                </c:pt>
                <c:pt idx="634">
                  <c:v>137.03</c:v>
                </c:pt>
                <c:pt idx="635">
                  <c:v>134.27000000000001</c:v>
                </c:pt>
                <c:pt idx="636">
                  <c:v>131.16</c:v>
                </c:pt>
                <c:pt idx="637">
                  <c:v>129.77000000000001</c:v>
                </c:pt>
                <c:pt idx="638">
                  <c:v>130.93</c:v>
                </c:pt>
                <c:pt idx="639">
                  <c:v>133.19999999999999</c:v>
                </c:pt>
                <c:pt idx="640">
                  <c:v>131.63999999999999</c:v>
                </c:pt>
                <c:pt idx="641">
                  <c:v>144.75</c:v>
                </c:pt>
                <c:pt idx="642">
                  <c:v>154.27000000000001</c:v>
                </c:pt>
                <c:pt idx="643">
                  <c:v>148.30000000000001</c:v>
                </c:pt>
                <c:pt idx="644">
                  <c:v>147.94999999999999</c:v>
                </c:pt>
                <c:pt idx="645">
                  <c:v>143</c:v>
                </c:pt>
                <c:pt idx="646">
                  <c:v>144.15</c:v>
                </c:pt>
                <c:pt idx="647">
                  <c:v>141.47</c:v>
                </c:pt>
                <c:pt idx="648">
                  <c:v>136.53</c:v>
                </c:pt>
                <c:pt idx="649">
                  <c:v>133.91</c:v>
                </c:pt>
                <c:pt idx="650">
                  <c:v>134</c:v>
                </c:pt>
                <c:pt idx="651">
                  <c:v>139.58000000000001</c:v>
                </c:pt>
                <c:pt idx="652">
                  <c:v>138.37</c:v>
                </c:pt>
                <c:pt idx="653">
                  <c:v>135.30000000000001</c:v>
                </c:pt>
                <c:pt idx="654">
                  <c:v>130.81</c:v>
                </c:pt>
                <c:pt idx="655">
                  <c:v>129.01</c:v>
                </c:pt>
                <c:pt idx="656">
                  <c:v>123.97</c:v>
                </c:pt>
                <c:pt idx="657">
                  <c:v>123.55</c:v>
                </c:pt>
                <c:pt idx="658">
                  <c:v>125.83</c:v>
                </c:pt>
                <c:pt idx="659">
                  <c:v>123.87</c:v>
                </c:pt>
                <c:pt idx="660">
                  <c:v>121.26</c:v>
                </c:pt>
                <c:pt idx="661">
                  <c:v>117.59</c:v>
                </c:pt>
                <c:pt idx="662">
                  <c:v>119.27</c:v>
                </c:pt>
                <c:pt idx="663">
                  <c:v>119.6</c:v>
                </c:pt>
                <c:pt idx="664">
                  <c:v>116.17</c:v>
                </c:pt>
                <c:pt idx="665">
                  <c:v>117.14</c:v>
                </c:pt>
                <c:pt idx="666">
                  <c:v>115.21</c:v>
                </c:pt>
                <c:pt idx="667">
                  <c:v>117.2</c:v>
                </c:pt>
                <c:pt idx="668">
                  <c:v>121.56</c:v>
                </c:pt>
                <c:pt idx="669">
                  <c:v>124.22</c:v>
                </c:pt>
                <c:pt idx="670">
                  <c:v>123.74</c:v>
                </c:pt>
                <c:pt idx="671">
                  <c:v>120.11</c:v>
                </c:pt>
                <c:pt idx="672">
                  <c:v>118.38</c:v>
                </c:pt>
                <c:pt idx="673">
                  <c:v>111.72</c:v>
                </c:pt>
                <c:pt idx="674">
                  <c:v>107.72</c:v>
                </c:pt>
                <c:pt idx="675">
                  <c:v>102.36</c:v>
                </c:pt>
                <c:pt idx="676">
                  <c:v>106.92</c:v>
                </c:pt>
                <c:pt idx="677">
                  <c:v>101.64</c:v>
                </c:pt>
                <c:pt idx="678">
                  <c:v>104.41</c:v>
                </c:pt>
                <c:pt idx="679">
                  <c:v>99.001999999999995</c:v>
                </c:pt>
                <c:pt idx="680">
                  <c:v>93.5</c:v>
                </c:pt>
                <c:pt idx="681">
                  <c:v>91.01</c:v>
                </c:pt>
                <c:pt idx="682">
                  <c:v>78.680000000000007</c:v>
                </c:pt>
                <c:pt idx="683">
                  <c:v>82.46</c:v>
                </c:pt>
                <c:pt idx="684">
                  <c:v>81.319999999999993</c:v>
                </c:pt>
                <c:pt idx="685">
                  <c:v>81.81</c:v>
                </c:pt>
                <c:pt idx="686">
                  <c:v>79.34</c:v>
                </c:pt>
                <c:pt idx="687">
                  <c:v>77.5</c:v>
                </c:pt>
                <c:pt idx="688">
                  <c:v>81.72</c:v>
                </c:pt>
                <c:pt idx="689">
                  <c:v>80.27</c:v>
                </c:pt>
                <c:pt idx="690">
                  <c:v>76.180000000000007</c:v>
                </c:pt>
                <c:pt idx="691">
                  <c:v>85.16</c:v>
                </c:pt>
                <c:pt idx="692">
                  <c:v>87.7</c:v>
                </c:pt>
                <c:pt idx="693">
                  <c:v>84.7</c:v>
                </c:pt>
                <c:pt idx="694">
                  <c:v>81.06</c:v>
                </c:pt>
                <c:pt idx="695">
                  <c:v>83.78</c:v>
                </c:pt>
                <c:pt idx="696">
                  <c:v>88.76</c:v>
                </c:pt>
                <c:pt idx="697">
                  <c:v>91.18</c:v>
                </c:pt>
                <c:pt idx="698">
                  <c:v>97.63</c:v>
                </c:pt>
                <c:pt idx="699">
                  <c:v>98.69</c:v>
                </c:pt>
                <c:pt idx="700">
                  <c:v>91.52</c:v>
                </c:pt>
                <c:pt idx="701">
                  <c:v>95.61</c:v>
                </c:pt>
                <c:pt idx="702">
                  <c:v>94</c:v>
                </c:pt>
                <c:pt idx="703">
                  <c:v>93.04</c:v>
                </c:pt>
                <c:pt idx="704">
                  <c:v>96.16</c:v>
                </c:pt>
                <c:pt idx="705">
                  <c:v>93.51</c:v>
                </c:pt>
                <c:pt idx="706">
                  <c:v>92.78</c:v>
                </c:pt>
                <c:pt idx="707">
                  <c:v>100</c:v>
                </c:pt>
                <c:pt idx="708">
                  <c:v>104.99</c:v>
                </c:pt>
                <c:pt idx="709">
                  <c:v>107.5</c:v>
                </c:pt>
                <c:pt idx="710">
                  <c:v>107.81</c:v>
                </c:pt>
                <c:pt idx="711">
                  <c:v>119.27</c:v>
                </c:pt>
                <c:pt idx="712">
                  <c:v>118.81</c:v>
                </c:pt>
                <c:pt idx="713">
                  <c:v>113.32</c:v>
                </c:pt>
                <c:pt idx="714">
                  <c:v>119.92</c:v>
                </c:pt>
                <c:pt idx="715">
                  <c:v>123.26</c:v>
                </c:pt>
                <c:pt idx="716">
                  <c:v>117.48</c:v>
                </c:pt>
                <c:pt idx="717">
                  <c:v>121.04</c:v>
                </c:pt>
                <c:pt idx="718">
                  <c:v>119.46</c:v>
                </c:pt>
                <c:pt idx="719">
                  <c:v>120.96</c:v>
                </c:pt>
                <c:pt idx="720">
                  <c:v>114.35</c:v>
                </c:pt>
                <c:pt idx="721">
                  <c:v>114.14</c:v>
                </c:pt>
                <c:pt idx="722">
                  <c:v>107.3</c:v>
                </c:pt>
                <c:pt idx="723">
                  <c:v>108.37</c:v>
                </c:pt>
                <c:pt idx="724">
                  <c:v>114</c:v>
                </c:pt>
                <c:pt idx="725">
                  <c:v>113.88</c:v>
                </c:pt>
                <c:pt idx="726">
                  <c:v>113.1</c:v>
                </c:pt>
                <c:pt idx="727">
                  <c:v>114.09</c:v>
                </c:pt>
                <c:pt idx="728">
                  <c:v>112.81</c:v>
                </c:pt>
                <c:pt idx="729">
                  <c:v>113.49</c:v>
                </c:pt>
                <c:pt idx="730">
                  <c:v>118.86</c:v>
                </c:pt>
                <c:pt idx="731">
                  <c:v>126.535</c:v>
                </c:pt>
                <c:pt idx="732">
                  <c:v>128.33000000000001</c:v>
                </c:pt>
                <c:pt idx="733">
                  <c:v>130.91</c:v>
                </c:pt>
                <c:pt idx="734">
                  <c:v>135.79</c:v>
                </c:pt>
                <c:pt idx="735">
                  <c:v>133.61000000000001</c:v>
                </c:pt>
                <c:pt idx="736">
                  <c:v>136.58000000000001</c:v>
                </c:pt>
                <c:pt idx="737">
                  <c:v>137.01</c:v>
                </c:pt>
                <c:pt idx="738">
                  <c:v>135.4</c:v>
                </c:pt>
                <c:pt idx="739">
                  <c:v>135.46</c:v>
                </c:pt>
                <c:pt idx="740">
                  <c:v>131.49</c:v>
                </c:pt>
                <c:pt idx="741">
                  <c:v>126.97499999999999</c:v>
                </c:pt>
                <c:pt idx="742">
                  <c:v>133.41999999999999</c:v>
                </c:pt>
                <c:pt idx="743">
                  <c:v>136</c:v>
                </c:pt>
                <c:pt idx="744">
                  <c:v>134.24</c:v>
                </c:pt>
                <c:pt idx="745">
                  <c:v>131.99</c:v>
                </c:pt>
                <c:pt idx="746">
                  <c:v>137.22999999999999</c:v>
                </c:pt>
                <c:pt idx="747">
                  <c:v>139.66999999999999</c:v>
                </c:pt>
                <c:pt idx="748">
                  <c:v>140.65</c:v>
                </c:pt>
                <c:pt idx="749">
                  <c:v>136</c:v>
                </c:pt>
                <c:pt idx="750">
                  <c:v>145.05000000000001</c:v>
                </c:pt>
                <c:pt idx="751">
                  <c:v>154.65</c:v>
                </c:pt>
                <c:pt idx="752">
                  <c:v>148</c:v>
                </c:pt>
                <c:pt idx="753">
                  <c:v>142.02000000000001</c:v>
                </c:pt>
                <c:pt idx="754">
                  <c:v>159.14500000000001</c:v>
                </c:pt>
                <c:pt idx="755">
                  <c:v>157</c:v>
                </c:pt>
                <c:pt idx="756">
                  <c:v>154.47</c:v>
                </c:pt>
                <c:pt idx="757">
                  <c:v>142.84</c:v>
                </c:pt>
                <c:pt idx="758">
                  <c:v>145.57</c:v>
                </c:pt>
                <c:pt idx="759">
                  <c:v>145.44999999999999</c:v>
                </c:pt>
                <c:pt idx="760">
                  <c:v>153.06</c:v>
                </c:pt>
                <c:pt idx="761">
                  <c:v>149</c:v>
                </c:pt>
                <c:pt idx="762">
                  <c:v>143.49</c:v>
                </c:pt>
                <c:pt idx="763">
                  <c:v>138.27000000000001</c:v>
                </c:pt>
                <c:pt idx="764">
                  <c:v>150</c:v>
                </c:pt>
                <c:pt idx="765">
                  <c:v>140.75</c:v>
                </c:pt>
                <c:pt idx="766">
                  <c:v>131.12</c:v>
                </c:pt>
                <c:pt idx="767">
                  <c:v>136.19999999999999</c:v>
                </c:pt>
                <c:pt idx="768">
                  <c:v>138.21</c:v>
                </c:pt>
                <c:pt idx="769">
                  <c:v>145.74</c:v>
                </c:pt>
                <c:pt idx="770">
                  <c:v>143.5</c:v>
                </c:pt>
                <c:pt idx="771">
                  <c:v>151.84</c:v>
                </c:pt>
                <c:pt idx="772">
                  <c:v>150.63999999999999</c:v>
                </c:pt>
                <c:pt idx="773">
                  <c:v>145.38999999999999</c:v>
                </c:pt>
                <c:pt idx="774">
                  <c:v>140.94999999999999</c:v>
                </c:pt>
                <c:pt idx="775">
                  <c:v>139.69</c:v>
                </c:pt>
                <c:pt idx="776">
                  <c:v>131.5</c:v>
                </c:pt>
                <c:pt idx="777">
                  <c:v>132.30000000000001</c:v>
                </c:pt>
                <c:pt idx="778">
                  <c:v>133.5</c:v>
                </c:pt>
                <c:pt idx="779">
                  <c:v>131.81</c:v>
                </c:pt>
                <c:pt idx="780">
                  <c:v>126.5</c:v>
                </c:pt>
                <c:pt idx="781">
                  <c:v>143.72999999999999</c:v>
                </c:pt>
                <c:pt idx="782">
                  <c:v>144.41999999999999</c:v>
                </c:pt>
                <c:pt idx="783">
                  <c:v>150.75</c:v>
                </c:pt>
                <c:pt idx="784">
                  <c:v>150.09</c:v>
                </c:pt>
                <c:pt idx="785">
                  <c:v>153.03</c:v>
                </c:pt>
                <c:pt idx="786">
                  <c:v>154.34</c:v>
                </c:pt>
                <c:pt idx="787">
                  <c:v>152.6</c:v>
                </c:pt>
                <c:pt idx="788">
                  <c:v>157.01</c:v>
                </c:pt>
                <c:pt idx="789">
                  <c:v>157.69999999999999</c:v>
                </c:pt>
                <c:pt idx="790">
                  <c:v>154.51</c:v>
                </c:pt>
                <c:pt idx="791">
                  <c:v>151.47999999999999</c:v>
                </c:pt>
                <c:pt idx="792">
                  <c:v>150</c:v>
                </c:pt>
                <c:pt idx="793">
                  <c:v>149.59</c:v>
                </c:pt>
                <c:pt idx="794">
                  <c:v>148.13999999999999</c:v>
                </c:pt>
                <c:pt idx="795">
                  <c:v>144.63999999999999</c:v>
                </c:pt>
                <c:pt idx="796">
                  <c:v>140.44</c:v>
                </c:pt>
                <c:pt idx="797">
                  <c:v>139.88999999999999</c:v>
                </c:pt>
                <c:pt idx="798">
                  <c:v>136.13999999999999</c:v>
                </c:pt>
                <c:pt idx="799">
                  <c:v>136.58000000000001</c:v>
                </c:pt>
                <c:pt idx="800">
                  <c:v>131.46</c:v>
                </c:pt>
                <c:pt idx="801">
                  <c:v>131.86000000000001</c:v>
                </c:pt>
                <c:pt idx="802">
                  <c:v>131.94999999999999</c:v>
                </c:pt>
                <c:pt idx="803">
                  <c:v>128.08000000000001</c:v>
                </c:pt>
                <c:pt idx="804">
                  <c:v>128</c:v>
                </c:pt>
                <c:pt idx="805">
                  <c:v>125.72</c:v>
                </c:pt>
                <c:pt idx="806">
                  <c:v>123.6</c:v>
                </c:pt>
                <c:pt idx="807">
                  <c:v>119.63</c:v>
                </c:pt>
                <c:pt idx="808">
                  <c:v>120.45</c:v>
                </c:pt>
                <c:pt idx="809">
                  <c:v>117.11</c:v>
                </c:pt>
                <c:pt idx="810">
                  <c:v>118</c:v>
                </c:pt>
                <c:pt idx="811">
                  <c:v>120.33</c:v>
                </c:pt>
                <c:pt idx="812">
                  <c:v>119.81</c:v>
                </c:pt>
                <c:pt idx="813">
                  <c:v>116.57</c:v>
                </c:pt>
                <c:pt idx="814">
                  <c:v>118.34</c:v>
                </c:pt>
                <c:pt idx="815">
                  <c:v>122.49</c:v>
                </c:pt>
                <c:pt idx="816">
                  <c:v>125.21</c:v>
                </c:pt>
                <c:pt idx="817">
                  <c:v>117.05</c:v>
                </c:pt>
                <c:pt idx="818">
                  <c:v>118</c:v>
                </c:pt>
                <c:pt idx="819">
                  <c:v>119.15</c:v>
                </c:pt>
                <c:pt idx="820">
                  <c:v>122</c:v>
                </c:pt>
                <c:pt idx="821">
                  <c:v>123.8</c:v>
                </c:pt>
                <c:pt idx="822">
                  <c:v>125.71</c:v>
                </c:pt>
                <c:pt idx="823">
                  <c:v>128</c:v>
                </c:pt>
                <c:pt idx="824">
                  <c:v>128.88</c:v>
                </c:pt>
                <c:pt idx="825">
                  <c:v>124</c:v>
                </c:pt>
                <c:pt idx="826">
                  <c:v>127</c:v>
                </c:pt>
                <c:pt idx="827">
                  <c:v>123.81</c:v>
                </c:pt>
                <c:pt idx="828">
                  <c:v>119.78</c:v>
                </c:pt>
                <c:pt idx="829">
                  <c:v>119.34</c:v>
                </c:pt>
                <c:pt idx="830">
                  <c:v>122.2</c:v>
                </c:pt>
                <c:pt idx="831">
                  <c:v>125.06</c:v>
                </c:pt>
                <c:pt idx="832">
                  <c:v>121.36</c:v>
                </c:pt>
                <c:pt idx="833">
                  <c:v>124.75</c:v>
                </c:pt>
                <c:pt idx="834">
                  <c:v>134.16</c:v>
                </c:pt>
                <c:pt idx="835">
                  <c:v>131.65</c:v>
                </c:pt>
                <c:pt idx="836">
                  <c:v>132.82</c:v>
                </c:pt>
                <c:pt idx="837">
                  <c:v>135.6</c:v>
                </c:pt>
                <c:pt idx="838">
                  <c:v>133.41999999999999</c:v>
                </c:pt>
                <c:pt idx="839">
                  <c:v>136.06</c:v>
                </c:pt>
                <c:pt idx="840">
                  <c:v>134.88999999999999</c:v>
                </c:pt>
                <c:pt idx="841">
                  <c:v>140.85</c:v>
                </c:pt>
                <c:pt idx="842">
                  <c:v>143.13</c:v>
                </c:pt>
                <c:pt idx="843">
                  <c:v>149.21</c:v>
                </c:pt>
                <c:pt idx="844">
                  <c:v>149</c:v>
                </c:pt>
                <c:pt idx="845">
                  <c:v>147</c:v>
                </c:pt>
                <c:pt idx="846">
                  <c:v>142.78</c:v>
                </c:pt>
                <c:pt idx="847">
                  <c:v>140.5</c:v>
                </c:pt>
                <c:pt idx="848">
                  <c:v>140.16</c:v>
                </c:pt>
                <c:pt idx="849">
                  <c:v>139.63</c:v>
                </c:pt>
                <c:pt idx="850">
                  <c:v>142.54</c:v>
                </c:pt>
                <c:pt idx="851">
                  <c:v>141.18</c:v>
                </c:pt>
                <c:pt idx="852">
                  <c:v>137.03</c:v>
                </c:pt>
                <c:pt idx="853">
                  <c:v>135.5</c:v>
                </c:pt>
                <c:pt idx="854">
                  <c:v>142.15</c:v>
                </c:pt>
                <c:pt idx="855">
                  <c:v>141.01</c:v>
                </c:pt>
                <c:pt idx="856">
                  <c:v>138.84</c:v>
                </c:pt>
                <c:pt idx="857">
                  <c:v>141</c:v>
                </c:pt>
                <c:pt idx="858">
                  <c:v>140.72</c:v>
                </c:pt>
                <c:pt idx="859">
                  <c:v>143.22999999999999</c:v>
                </c:pt>
                <c:pt idx="860">
                  <c:v>147.44</c:v>
                </c:pt>
                <c:pt idx="861">
                  <c:v>150.125</c:v>
                </c:pt>
                <c:pt idx="862">
                  <c:v>150.44999999999999</c:v>
                </c:pt>
                <c:pt idx="863">
                  <c:v>149</c:v>
                </c:pt>
                <c:pt idx="864">
                  <c:v>147.13</c:v>
                </c:pt>
                <c:pt idx="865">
                  <c:v>147</c:v>
                </c:pt>
                <c:pt idx="866">
                  <c:v>142.87</c:v>
                </c:pt>
                <c:pt idx="867">
                  <c:v>144.18</c:v>
                </c:pt>
                <c:pt idx="868">
                  <c:v>139.44</c:v>
                </c:pt>
                <c:pt idx="869">
                  <c:v>151</c:v>
                </c:pt>
                <c:pt idx="870">
                  <c:v>146.77000000000001</c:v>
                </c:pt>
                <c:pt idx="871">
                  <c:v>149.94999999999999</c:v>
                </c:pt>
                <c:pt idx="872">
                  <c:v>152.63999999999999</c:v>
                </c:pt>
                <c:pt idx="873">
                  <c:v>155.44</c:v>
                </c:pt>
                <c:pt idx="874">
                  <c:v>154.01</c:v>
                </c:pt>
                <c:pt idx="875">
                  <c:v>149</c:v>
                </c:pt>
                <c:pt idx="876">
                  <c:v>150.1</c:v>
                </c:pt>
                <c:pt idx="877">
                  <c:v>149.83000000000001</c:v>
                </c:pt>
                <c:pt idx="878">
                  <c:v>148.61000000000001</c:v>
                </c:pt>
                <c:pt idx="879">
                  <c:v>142.24</c:v>
                </c:pt>
                <c:pt idx="880">
                  <c:v>144.25</c:v>
                </c:pt>
                <c:pt idx="881">
                  <c:v>146</c:v>
                </c:pt>
                <c:pt idx="882">
                  <c:v>139.02000000000001</c:v>
                </c:pt>
                <c:pt idx="883">
                  <c:v>135.63</c:v>
                </c:pt>
                <c:pt idx="884">
                  <c:v>136.61000000000001</c:v>
                </c:pt>
                <c:pt idx="885">
                  <c:v>131.46</c:v>
                </c:pt>
                <c:pt idx="886">
                  <c:v>132.12</c:v>
                </c:pt>
                <c:pt idx="887">
                  <c:v>126.23</c:v>
                </c:pt>
                <c:pt idx="888">
                  <c:v>124</c:v>
                </c:pt>
                <c:pt idx="889">
                  <c:v>129.41499999999999</c:v>
                </c:pt>
                <c:pt idx="890">
                  <c:v>129.72</c:v>
                </c:pt>
                <c:pt idx="891">
                  <c:v>135.28</c:v>
                </c:pt>
                <c:pt idx="892">
                  <c:v>134.1</c:v>
                </c:pt>
                <c:pt idx="893">
                  <c:v>136.08000000000001</c:v>
                </c:pt>
                <c:pt idx="894">
                  <c:v>139.16999999999999</c:v>
                </c:pt>
                <c:pt idx="895">
                  <c:v>139.22</c:v>
                </c:pt>
                <c:pt idx="896">
                  <c:v>143.1</c:v>
                </c:pt>
                <c:pt idx="897">
                  <c:v>145.44999999999999</c:v>
                </c:pt>
                <c:pt idx="898">
                  <c:v>143.74</c:v>
                </c:pt>
                <c:pt idx="899">
                  <c:v>142.15</c:v>
                </c:pt>
                <c:pt idx="900">
                  <c:v>137.55000000000001</c:v>
                </c:pt>
                <c:pt idx="901">
                  <c:v>136.22</c:v>
                </c:pt>
                <c:pt idx="902">
                  <c:v>139.21</c:v>
                </c:pt>
                <c:pt idx="903">
                  <c:v>138.63999999999999</c:v>
                </c:pt>
                <c:pt idx="904">
                  <c:v>137.65</c:v>
                </c:pt>
                <c:pt idx="905">
                  <c:v>139.32</c:v>
                </c:pt>
                <c:pt idx="906">
                  <c:v>136.13</c:v>
                </c:pt>
                <c:pt idx="907">
                  <c:v>134.19</c:v>
                </c:pt>
                <c:pt idx="908">
                  <c:v>132.72</c:v>
                </c:pt>
                <c:pt idx="909">
                  <c:v>132.38999999999999</c:v>
                </c:pt>
                <c:pt idx="910">
                  <c:v>127.23</c:v>
                </c:pt>
                <c:pt idx="911">
                  <c:v>132.21</c:v>
                </c:pt>
                <c:pt idx="912">
                  <c:v>130.01</c:v>
                </c:pt>
                <c:pt idx="913">
                  <c:v>132.06</c:v>
                </c:pt>
                <c:pt idx="914">
                  <c:v>131.13</c:v>
                </c:pt>
                <c:pt idx="915">
                  <c:v>131.38999999999999</c:v>
                </c:pt>
                <c:pt idx="916">
                  <c:v>135.86000000000001</c:v>
                </c:pt>
                <c:pt idx="917">
                  <c:v>133.32</c:v>
                </c:pt>
                <c:pt idx="918">
                  <c:v>131</c:v>
                </c:pt>
                <c:pt idx="919">
                  <c:v>127.88</c:v>
                </c:pt>
                <c:pt idx="920">
                  <c:v>128</c:v>
                </c:pt>
                <c:pt idx="921">
                  <c:v>129.37</c:v>
                </c:pt>
                <c:pt idx="922">
                  <c:v>132.01</c:v>
                </c:pt>
                <c:pt idx="923">
                  <c:v>133.61000000000001</c:v>
                </c:pt>
                <c:pt idx="924">
                  <c:v>135.44999999999999</c:v>
                </c:pt>
                <c:pt idx="925">
                  <c:v>133.62</c:v>
                </c:pt>
                <c:pt idx="926">
                  <c:v>126.93</c:v>
                </c:pt>
                <c:pt idx="927">
                  <c:v>123.69199999999999</c:v>
                </c:pt>
                <c:pt idx="928">
                  <c:v>121.38</c:v>
                </c:pt>
                <c:pt idx="929">
                  <c:v>117.22</c:v>
                </c:pt>
                <c:pt idx="930">
                  <c:v>111.8</c:v>
                </c:pt>
                <c:pt idx="931">
                  <c:v>105.94</c:v>
                </c:pt>
                <c:pt idx="932">
                  <c:v>105.73</c:v>
                </c:pt>
                <c:pt idx="933">
                  <c:v>107.82</c:v>
                </c:pt>
                <c:pt idx="934">
                  <c:v>109.2</c:v>
                </c:pt>
                <c:pt idx="935">
                  <c:v>107.86</c:v>
                </c:pt>
                <c:pt idx="936">
                  <c:v>110.1</c:v>
                </c:pt>
                <c:pt idx="937">
                  <c:v>109.355</c:v>
                </c:pt>
                <c:pt idx="938">
                  <c:v>104.94</c:v>
                </c:pt>
                <c:pt idx="939">
                  <c:v>104.08</c:v>
                </c:pt>
                <c:pt idx="940">
                  <c:v>107</c:v>
                </c:pt>
                <c:pt idx="941">
                  <c:v>109.06</c:v>
                </c:pt>
                <c:pt idx="942">
                  <c:v>110.36</c:v>
                </c:pt>
                <c:pt idx="943">
                  <c:v>108.13</c:v>
                </c:pt>
                <c:pt idx="944">
                  <c:v>107.57</c:v>
                </c:pt>
                <c:pt idx="945">
                  <c:v>107.42</c:v>
                </c:pt>
                <c:pt idx="946">
                  <c:v>104.37</c:v>
                </c:pt>
                <c:pt idx="947">
                  <c:v>107.6</c:v>
                </c:pt>
                <c:pt idx="948">
                  <c:v>108.77</c:v>
                </c:pt>
                <c:pt idx="949">
                  <c:v>112.6</c:v>
                </c:pt>
                <c:pt idx="950">
                  <c:v>108.61</c:v>
                </c:pt>
                <c:pt idx="951">
                  <c:v>108.3</c:v>
                </c:pt>
                <c:pt idx="952">
                  <c:v>108.39</c:v>
                </c:pt>
                <c:pt idx="953">
                  <c:v>111.22</c:v>
                </c:pt>
                <c:pt idx="954">
                  <c:v>115.815</c:v>
                </c:pt>
                <c:pt idx="955">
                  <c:v>121.08</c:v>
                </c:pt>
                <c:pt idx="956">
                  <c:v>123</c:v>
                </c:pt>
                <c:pt idx="957">
                  <c:v>123.02</c:v>
                </c:pt>
                <c:pt idx="958">
                  <c:v>118.11</c:v>
                </c:pt>
                <c:pt idx="959">
                  <c:v>118.33</c:v>
                </c:pt>
                <c:pt idx="960">
                  <c:v>116.2</c:v>
                </c:pt>
                <c:pt idx="961">
                  <c:v>114.77</c:v>
                </c:pt>
                <c:pt idx="962">
                  <c:v>111.88</c:v>
                </c:pt>
                <c:pt idx="963">
                  <c:v>115.25</c:v>
                </c:pt>
                <c:pt idx="964">
                  <c:v>114.41</c:v>
                </c:pt>
                <c:pt idx="965">
                  <c:v>114.46</c:v>
                </c:pt>
                <c:pt idx="966">
                  <c:v>111.27</c:v>
                </c:pt>
                <c:pt idx="967">
                  <c:v>113.48</c:v>
                </c:pt>
                <c:pt idx="968">
                  <c:v>112.66</c:v>
                </c:pt>
                <c:pt idx="969">
                  <c:v>111.25</c:v>
                </c:pt>
                <c:pt idx="970">
                  <c:v>115.93</c:v>
                </c:pt>
                <c:pt idx="971">
                  <c:v>112.65</c:v>
                </c:pt>
                <c:pt idx="972">
                  <c:v>112.26</c:v>
                </c:pt>
                <c:pt idx="973">
                  <c:v>113.29</c:v>
                </c:pt>
                <c:pt idx="974">
                  <c:v>114.19</c:v>
                </c:pt>
                <c:pt idx="975">
                  <c:v>114.13</c:v>
                </c:pt>
                <c:pt idx="976">
                  <c:v>115.94</c:v>
                </c:pt>
                <c:pt idx="977">
                  <c:v>114.925</c:v>
                </c:pt>
                <c:pt idx="978">
                  <c:v>117</c:v>
                </c:pt>
                <c:pt idx="979">
                  <c:v>119</c:v>
                </c:pt>
                <c:pt idx="980">
                  <c:v>116.89</c:v>
                </c:pt>
                <c:pt idx="981">
                  <c:v>113.81</c:v>
                </c:pt>
                <c:pt idx="982">
                  <c:v>117.48</c:v>
                </c:pt>
                <c:pt idx="983">
                  <c:v>118.03</c:v>
                </c:pt>
                <c:pt idx="984">
                  <c:v>115.3</c:v>
                </c:pt>
                <c:pt idx="985">
                  <c:v>116.27</c:v>
                </c:pt>
                <c:pt idx="986">
                  <c:v>116.38</c:v>
                </c:pt>
                <c:pt idx="987">
                  <c:v>117.07</c:v>
                </c:pt>
                <c:pt idx="988">
                  <c:v>116.18</c:v>
                </c:pt>
                <c:pt idx="989">
                  <c:v>104.65</c:v>
                </c:pt>
                <c:pt idx="990">
                  <c:v>99.26</c:v>
                </c:pt>
                <c:pt idx="991">
                  <c:v>103.3</c:v>
                </c:pt>
                <c:pt idx="992">
                  <c:v>101.4</c:v>
                </c:pt>
                <c:pt idx="993">
                  <c:v>98.03</c:v>
                </c:pt>
                <c:pt idx="994">
                  <c:v>103.47</c:v>
                </c:pt>
                <c:pt idx="995">
                  <c:v>110.79</c:v>
                </c:pt>
                <c:pt idx="996">
                  <c:v>109.795</c:v>
                </c:pt>
                <c:pt idx="997">
                  <c:v>106.92</c:v>
                </c:pt>
                <c:pt idx="998">
                  <c:v>108.4</c:v>
                </c:pt>
                <c:pt idx="999">
                  <c:v>104.71</c:v>
                </c:pt>
                <c:pt idx="1000">
                  <c:v>103.58499999999999</c:v>
                </c:pt>
                <c:pt idx="1001">
                  <c:v>106.32</c:v>
                </c:pt>
                <c:pt idx="1002">
                  <c:v>103.68</c:v>
                </c:pt>
                <c:pt idx="1003">
                  <c:v>102.73</c:v>
                </c:pt>
                <c:pt idx="1004">
                  <c:v>107.2</c:v>
                </c:pt>
                <c:pt idx="1005">
                  <c:v>104.75</c:v>
                </c:pt>
                <c:pt idx="1006">
                  <c:v>104.62</c:v>
                </c:pt>
                <c:pt idx="1007">
                  <c:v>103.56</c:v>
                </c:pt>
                <c:pt idx="1008">
                  <c:v>106.47</c:v>
                </c:pt>
                <c:pt idx="1009">
                  <c:v>104.93</c:v>
                </c:pt>
                <c:pt idx="1010">
                  <c:v>105.62</c:v>
                </c:pt>
                <c:pt idx="1011">
                  <c:v>106.13500000000001</c:v>
                </c:pt>
                <c:pt idx="1012">
                  <c:v>108.8</c:v>
                </c:pt>
                <c:pt idx="1013">
                  <c:v>106.35</c:v>
                </c:pt>
                <c:pt idx="1014">
                  <c:v>107.1</c:v>
                </c:pt>
                <c:pt idx="1015">
                  <c:v>108.45</c:v>
                </c:pt>
                <c:pt idx="1016">
                  <c:v>112.02</c:v>
                </c:pt>
                <c:pt idx="1017">
                  <c:v>110.78</c:v>
                </c:pt>
                <c:pt idx="1018">
                  <c:v>112.07</c:v>
                </c:pt>
                <c:pt idx="1019">
                  <c:v>107.85</c:v>
                </c:pt>
                <c:pt idx="1020">
                  <c:v>103.07</c:v>
                </c:pt>
                <c:pt idx="1021">
                  <c:v>102.5</c:v>
                </c:pt>
                <c:pt idx="1022">
                  <c:v>103</c:v>
                </c:pt>
                <c:pt idx="1023">
                  <c:v>98.61</c:v>
                </c:pt>
                <c:pt idx="1024">
                  <c:v>100.05</c:v>
                </c:pt>
                <c:pt idx="1025">
                  <c:v>98.78</c:v>
                </c:pt>
                <c:pt idx="1026">
                  <c:v>98.21</c:v>
                </c:pt>
                <c:pt idx="1027">
                  <c:v>100.3</c:v>
                </c:pt>
                <c:pt idx="1028">
                  <c:v>103.24</c:v>
                </c:pt>
                <c:pt idx="1029">
                  <c:v>108</c:v>
                </c:pt>
                <c:pt idx="1030">
                  <c:v>106.12</c:v>
                </c:pt>
                <c:pt idx="1031">
                  <c:v>103.94</c:v>
                </c:pt>
                <c:pt idx="1032">
                  <c:v>104.15</c:v>
                </c:pt>
                <c:pt idx="1033">
                  <c:v>104</c:v>
                </c:pt>
                <c:pt idx="1034">
                  <c:v>104.72</c:v>
                </c:pt>
                <c:pt idx="1035">
                  <c:v>103.58</c:v>
                </c:pt>
                <c:pt idx="1036">
                  <c:v>105.68</c:v>
                </c:pt>
                <c:pt idx="1037">
                  <c:v>104.325</c:v>
                </c:pt>
                <c:pt idx="1038">
                  <c:v>104.57</c:v>
                </c:pt>
                <c:pt idx="1039">
                  <c:v>102.69</c:v>
                </c:pt>
                <c:pt idx="1040">
                  <c:v>105.95</c:v>
                </c:pt>
                <c:pt idx="1041">
                  <c:v>107</c:v>
                </c:pt>
                <c:pt idx="1042">
                  <c:v>107</c:v>
                </c:pt>
                <c:pt idx="1043">
                  <c:v>107.36</c:v>
                </c:pt>
                <c:pt idx="1044">
                  <c:v>108.63</c:v>
                </c:pt>
                <c:pt idx="1045">
                  <c:v>108.22</c:v>
                </c:pt>
                <c:pt idx="1046">
                  <c:v>103.58</c:v>
                </c:pt>
                <c:pt idx="1047">
                  <c:v>103.39</c:v>
                </c:pt>
                <c:pt idx="1048">
                  <c:v>103</c:v>
                </c:pt>
                <c:pt idx="1049">
                  <c:v>102.07</c:v>
                </c:pt>
                <c:pt idx="1050">
                  <c:v>100.37</c:v>
                </c:pt>
                <c:pt idx="1051">
                  <c:v>98.484999999999999</c:v>
                </c:pt>
                <c:pt idx="1052">
                  <c:v>95.85</c:v>
                </c:pt>
                <c:pt idx="1053">
                  <c:v>95.61</c:v>
                </c:pt>
                <c:pt idx="1054">
                  <c:v>95.29</c:v>
                </c:pt>
                <c:pt idx="1055">
                  <c:v>94.63</c:v>
                </c:pt>
                <c:pt idx="1056">
                  <c:v>95.5</c:v>
                </c:pt>
                <c:pt idx="1057">
                  <c:v>97.83</c:v>
                </c:pt>
                <c:pt idx="1058">
                  <c:v>99.67</c:v>
                </c:pt>
                <c:pt idx="1059">
                  <c:v>98.85</c:v>
                </c:pt>
                <c:pt idx="1060">
                  <c:v>102.5</c:v>
                </c:pt>
                <c:pt idx="1061">
                  <c:v>104.88</c:v>
                </c:pt>
                <c:pt idx="1062">
                  <c:v>105.49</c:v>
                </c:pt>
                <c:pt idx="1063">
                  <c:v>103.5</c:v>
                </c:pt>
                <c:pt idx="1064">
                  <c:v>107.86</c:v>
                </c:pt>
                <c:pt idx="1065">
                  <c:v>112.95</c:v>
                </c:pt>
                <c:pt idx="1066">
                  <c:v>113.44</c:v>
                </c:pt>
                <c:pt idx="1067">
                  <c:v>110.71</c:v>
                </c:pt>
                <c:pt idx="1068">
                  <c:v>108.19</c:v>
                </c:pt>
                <c:pt idx="1069">
                  <c:v>110.4</c:v>
                </c:pt>
                <c:pt idx="1070">
                  <c:v>110.25</c:v>
                </c:pt>
                <c:pt idx="1071">
                  <c:v>109.54</c:v>
                </c:pt>
                <c:pt idx="1072">
                  <c:v>110.84</c:v>
                </c:pt>
                <c:pt idx="1073">
                  <c:v>111.39</c:v>
                </c:pt>
                <c:pt idx="1074">
                  <c:v>108.16</c:v>
                </c:pt>
                <c:pt idx="1075">
                  <c:v>111.06</c:v>
                </c:pt>
                <c:pt idx="1076">
                  <c:v>109.5</c:v>
                </c:pt>
                <c:pt idx="1077">
                  <c:v>105.75</c:v>
                </c:pt>
                <c:pt idx="1078">
                  <c:v>104.38</c:v>
                </c:pt>
                <c:pt idx="1079">
                  <c:v>102.23</c:v>
                </c:pt>
                <c:pt idx="1080">
                  <c:v>101.23</c:v>
                </c:pt>
                <c:pt idx="1081">
                  <c:v>100.15</c:v>
                </c:pt>
                <c:pt idx="1082">
                  <c:v>98.5</c:v>
                </c:pt>
                <c:pt idx="1083">
                  <c:v>98.57</c:v>
                </c:pt>
                <c:pt idx="1084">
                  <c:v>97.15</c:v>
                </c:pt>
                <c:pt idx="1085">
                  <c:v>97.57</c:v>
                </c:pt>
                <c:pt idx="1086">
                  <c:v>95.97</c:v>
                </c:pt>
                <c:pt idx="1087">
                  <c:v>95.67</c:v>
                </c:pt>
                <c:pt idx="1088">
                  <c:v>97.61</c:v>
                </c:pt>
                <c:pt idx="1089">
                  <c:v>96.74</c:v>
                </c:pt>
                <c:pt idx="1090">
                  <c:v>95.9</c:v>
                </c:pt>
                <c:pt idx="1091">
                  <c:v>94.97</c:v>
                </c:pt>
                <c:pt idx="1092">
                  <c:v>94.584999999999994</c:v>
                </c:pt>
                <c:pt idx="1093">
                  <c:v>94.5</c:v>
                </c:pt>
                <c:pt idx="1094">
                  <c:v>93.55</c:v>
                </c:pt>
                <c:pt idx="1095">
                  <c:v>92.22</c:v>
                </c:pt>
                <c:pt idx="1096">
                  <c:v>90.48</c:v>
                </c:pt>
                <c:pt idx="1097">
                  <c:v>90.98</c:v>
                </c:pt>
                <c:pt idx="1098">
                  <c:v>89</c:v>
                </c:pt>
                <c:pt idx="1099">
                  <c:v>88.5</c:v>
                </c:pt>
                <c:pt idx="1100">
                  <c:v>88.6</c:v>
                </c:pt>
                <c:pt idx="1101">
                  <c:v>88.65</c:v>
                </c:pt>
                <c:pt idx="1102">
                  <c:v>88.19</c:v>
                </c:pt>
                <c:pt idx="1103">
                  <c:v>87.15</c:v>
                </c:pt>
                <c:pt idx="1104">
                  <c:v>86.61</c:v>
                </c:pt>
                <c:pt idx="1105">
                  <c:v>86</c:v>
                </c:pt>
                <c:pt idx="1106">
                  <c:v>88.39</c:v>
                </c:pt>
                <c:pt idx="1107">
                  <c:v>88.55</c:v>
                </c:pt>
                <c:pt idx="1108">
                  <c:v>88.51</c:v>
                </c:pt>
                <c:pt idx="1109">
                  <c:v>88.45</c:v>
                </c:pt>
                <c:pt idx="1110">
                  <c:v>98.59</c:v>
                </c:pt>
                <c:pt idx="1111">
                  <c:v>100.01</c:v>
                </c:pt>
                <c:pt idx="1112">
                  <c:v>103.36</c:v>
                </c:pt>
                <c:pt idx="1113">
                  <c:v>95.13</c:v>
                </c:pt>
                <c:pt idx="1114">
                  <c:v>92.29</c:v>
                </c:pt>
                <c:pt idx="1115">
                  <c:v>92.85</c:v>
                </c:pt>
                <c:pt idx="1116">
                  <c:v>90.85</c:v>
                </c:pt>
                <c:pt idx="1117">
                  <c:v>90.68</c:v>
                </c:pt>
                <c:pt idx="1118">
                  <c:v>92</c:v>
                </c:pt>
                <c:pt idx="1119">
                  <c:v>90.39</c:v>
                </c:pt>
                <c:pt idx="1120">
                  <c:v>89.94</c:v>
                </c:pt>
                <c:pt idx="1121">
                  <c:v>88.54</c:v>
                </c:pt>
                <c:pt idx="1122">
                  <c:v>87.74</c:v>
                </c:pt>
                <c:pt idx="1123">
                  <c:v>88.96</c:v>
                </c:pt>
                <c:pt idx="1124">
                  <c:v>89.79</c:v>
                </c:pt>
                <c:pt idx="1125">
                  <c:v>89.89</c:v>
                </c:pt>
                <c:pt idx="1126">
                  <c:v>88.4</c:v>
                </c:pt>
                <c:pt idx="1127">
                  <c:v>85</c:v>
                </c:pt>
                <c:pt idx="1128">
                  <c:v>80.174999999999997</c:v>
                </c:pt>
                <c:pt idx="1129">
                  <c:v>81.95</c:v>
                </c:pt>
                <c:pt idx="1130">
                  <c:v>83.9</c:v>
                </c:pt>
                <c:pt idx="1131">
                  <c:v>83.19</c:v>
                </c:pt>
                <c:pt idx="1132">
                  <c:v>85.39</c:v>
                </c:pt>
                <c:pt idx="1133">
                  <c:v>84.91</c:v>
                </c:pt>
                <c:pt idx="1134">
                  <c:v>85.02</c:v>
                </c:pt>
                <c:pt idx="1135">
                  <c:v>85.29</c:v>
                </c:pt>
                <c:pt idx="1136">
                  <c:v>84.88</c:v>
                </c:pt>
                <c:pt idx="1137">
                  <c:v>86.66</c:v>
                </c:pt>
                <c:pt idx="1138">
                  <c:v>89</c:v>
                </c:pt>
                <c:pt idx="1139">
                  <c:v>89.35</c:v>
                </c:pt>
                <c:pt idx="1140">
                  <c:v>88.14</c:v>
                </c:pt>
                <c:pt idx="1141">
                  <c:v>87.45</c:v>
                </c:pt>
                <c:pt idx="1142">
                  <c:v>84.19</c:v>
                </c:pt>
                <c:pt idx="1143">
                  <c:v>85.62</c:v>
                </c:pt>
                <c:pt idx="1144">
                  <c:v>86</c:v>
                </c:pt>
                <c:pt idx="1145">
                  <c:v>84.11</c:v>
                </c:pt>
                <c:pt idx="1146">
                  <c:v>83.72</c:v>
                </c:pt>
                <c:pt idx="1147">
                  <c:v>85.4</c:v>
                </c:pt>
                <c:pt idx="1148">
                  <c:v>82.67</c:v>
                </c:pt>
                <c:pt idx="1149">
                  <c:v>82.91</c:v>
                </c:pt>
                <c:pt idx="1150">
                  <c:v>82.08</c:v>
                </c:pt>
                <c:pt idx="1151">
                  <c:v>82.22</c:v>
                </c:pt>
                <c:pt idx="1152">
                  <c:v>80.989999999999995</c:v>
                </c:pt>
                <c:pt idx="1153">
                  <c:v>82.17</c:v>
                </c:pt>
                <c:pt idx="1154">
                  <c:v>82.87</c:v>
                </c:pt>
                <c:pt idx="1155">
                  <c:v>83.724999999999994</c:v>
                </c:pt>
                <c:pt idx="1156">
                  <c:v>83.88</c:v>
                </c:pt>
                <c:pt idx="1157">
                  <c:v>84.6</c:v>
                </c:pt>
                <c:pt idx="1158">
                  <c:v>85.004999999999995</c:v>
                </c:pt>
                <c:pt idx="1159">
                  <c:v>85.56</c:v>
                </c:pt>
                <c:pt idx="1160">
                  <c:v>87.25</c:v>
                </c:pt>
                <c:pt idx="1161">
                  <c:v>87.09</c:v>
                </c:pt>
                <c:pt idx="1162">
                  <c:v>87.07</c:v>
                </c:pt>
                <c:pt idx="1163">
                  <c:v>92.8</c:v>
                </c:pt>
                <c:pt idx="1164">
                  <c:v>92.3</c:v>
                </c:pt>
                <c:pt idx="1165">
                  <c:v>101.95</c:v>
                </c:pt>
                <c:pt idx="1166">
                  <c:v>104.155</c:v>
                </c:pt>
                <c:pt idx="1167">
                  <c:v>109.27</c:v>
                </c:pt>
                <c:pt idx="1168">
                  <c:v>105.75</c:v>
                </c:pt>
                <c:pt idx="1169">
                  <c:v>116.035</c:v>
                </c:pt>
                <c:pt idx="1170">
                  <c:v>108.61</c:v>
                </c:pt>
                <c:pt idx="1171">
                  <c:v>111.42</c:v>
                </c:pt>
                <c:pt idx="1172">
                  <c:v>113.31</c:v>
                </c:pt>
                <c:pt idx="1173">
                  <c:v>106.36</c:v>
                </c:pt>
                <c:pt idx="1174">
                  <c:v>102.24</c:v>
                </c:pt>
                <c:pt idx="1175">
                  <c:v>104.44</c:v>
                </c:pt>
                <c:pt idx="1176">
                  <c:v>102.65</c:v>
                </c:pt>
                <c:pt idx="1177">
                  <c:v>100.96</c:v>
                </c:pt>
                <c:pt idx="1178">
                  <c:v>96.47</c:v>
                </c:pt>
                <c:pt idx="1179">
                  <c:v>94.38</c:v>
                </c:pt>
                <c:pt idx="1180">
                  <c:v>93.15</c:v>
                </c:pt>
                <c:pt idx="1181">
                  <c:v>95.89</c:v>
                </c:pt>
                <c:pt idx="1182">
                  <c:v>92.89</c:v>
                </c:pt>
                <c:pt idx="1183">
                  <c:v>90.85</c:v>
                </c:pt>
                <c:pt idx="1184">
                  <c:v>91.28</c:v>
                </c:pt>
                <c:pt idx="1185">
                  <c:v>89.34</c:v>
                </c:pt>
                <c:pt idx="1186">
                  <c:v>90.15</c:v>
                </c:pt>
                <c:pt idx="1187">
                  <c:v>91.18</c:v>
                </c:pt>
                <c:pt idx="1188">
                  <c:v>94.52</c:v>
                </c:pt>
                <c:pt idx="1189">
                  <c:v>91.28</c:v>
                </c:pt>
                <c:pt idx="1190">
                  <c:v>92.2</c:v>
                </c:pt>
                <c:pt idx="1191">
                  <c:v>91.02</c:v>
                </c:pt>
                <c:pt idx="1192">
                  <c:v>90.72</c:v>
                </c:pt>
                <c:pt idx="1193">
                  <c:v>92.394999999999996</c:v>
                </c:pt>
                <c:pt idx="1194">
                  <c:v>89.65</c:v>
                </c:pt>
                <c:pt idx="1195">
                  <c:v>93.06</c:v>
                </c:pt>
                <c:pt idx="1196">
                  <c:v>90.79</c:v>
                </c:pt>
                <c:pt idx="1197">
                  <c:v>89.72</c:v>
                </c:pt>
                <c:pt idx="1198">
                  <c:v>86</c:v>
                </c:pt>
                <c:pt idx="1199">
                  <c:v>85.34</c:v>
                </c:pt>
                <c:pt idx="1200">
                  <c:v>83.93</c:v>
                </c:pt>
                <c:pt idx="1201">
                  <c:v>84.3</c:v>
                </c:pt>
                <c:pt idx="1202">
                  <c:v>84.3</c:v>
                </c:pt>
                <c:pt idx="1203">
                  <c:v>84.97</c:v>
                </c:pt>
                <c:pt idx="1204">
                  <c:v>86.55</c:v>
                </c:pt>
                <c:pt idx="1205">
                  <c:v>82.65</c:v>
                </c:pt>
                <c:pt idx="1206">
                  <c:v>79.41</c:v>
                </c:pt>
                <c:pt idx="1207">
                  <c:v>80.58</c:v>
                </c:pt>
                <c:pt idx="1208">
                  <c:v>83.78</c:v>
                </c:pt>
                <c:pt idx="1209">
                  <c:v>84.5</c:v>
                </c:pt>
                <c:pt idx="1210">
                  <c:v>84.21</c:v>
                </c:pt>
                <c:pt idx="1211">
                  <c:v>85.06</c:v>
                </c:pt>
                <c:pt idx="1212">
                  <c:v>86</c:v>
                </c:pt>
                <c:pt idx="1213">
                  <c:v>85.1</c:v>
                </c:pt>
                <c:pt idx="1214">
                  <c:v>86.06</c:v>
                </c:pt>
                <c:pt idx="1215">
                  <c:v>86.944999999999993</c:v>
                </c:pt>
                <c:pt idx="1216">
                  <c:v>90.94</c:v>
                </c:pt>
                <c:pt idx="1217">
                  <c:v>89.215000000000003</c:v>
                </c:pt>
                <c:pt idx="1218">
                  <c:v>88.27</c:v>
                </c:pt>
                <c:pt idx="1219">
                  <c:v>88.8</c:v>
                </c:pt>
                <c:pt idx="1220">
                  <c:v>89.31</c:v>
                </c:pt>
                <c:pt idx="1221">
                  <c:v>89.15</c:v>
                </c:pt>
                <c:pt idx="1222">
                  <c:v>88.77</c:v>
                </c:pt>
                <c:pt idx="1223">
                  <c:v>89.53</c:v>
                </c:pt>
                <c:pt idx="1224">
                  <c:v>86.4</c:v>
                </c:pt>
                <c:pt idx="1225">
                  <c:v>84.75</c:v>
                </c:pt>
                <c:pt idx="1226">
                  <c:v>86.54</c:v>
                </c:pt>
                <c:pt idx="1227">
                  <c:v>88.905000000000001</c:v>
                </c:pt>
                <c:pt idx="1228">
                  <c:v>87.87</c:v>
                </c:pt>
                <c:pt idx="1229">
                  <c:v>87.575000000000003</c:v>
                </c:pt>
                <c:pt idx="1230">
                  <c:v>85.76</c:v>
                </c:pt>
                <c:pt idx="1231">
                  <c:v>84.44</c:v>
                </c:pt>
                <c:pt idx="1232">
                  <c:v>83.17</c:v>
                </c:pt>
                <c:pt idx="1233">
                  <c:v>83.2</c:v>
                </c:pt>
                <c:pt idx="1234">
                  <c:v>84.62</c:v>
                </c:pt>
                <c:pt idx="1235">
                  <c:v>82.99</c:v>
                </c:pt>
                <c:pt idx="1236">
                  <c:v>81.63</c:v>
                </c:pt>
                <c:pt idx="1237">
                  <c:v>79.83</c:v>
                </c:pt>
                <c:pt idx="1238">
                  <c:v>77.45</c:v>
                </c:pt>
                <c:pt idx="1239">
                  <c:v>80</c:v>
                </c:pt>
                <c:pt idx="1240">
                  <c:v>81.180000000000007</c:v>
                </c:pt>
                <c:pt idx="1241">
                  <c:v>80.89</c:v>
                </c:pt>
                <c:pt idx="1242">
                  <c:v>81</c:v>
                </c:pt>
                <c:pt idx="1243">
                  <c:v>83.95</c:v>
                </c:pt>
                <c:pt idx="1244">
                  <c:v>82.57</c:v>
                </c:pt>
                <c:pt idx="1245">
                  <c:v>82.36</c:v>
                </c:pt>
                <c:pt idx="1246">
                  <c:v>83.6</c:v>
                </c:pt>
                <c:pt idx="1247">
                  <c:v>87.85</c:v>
                </c:pt>
                <c:pt idx="1248">
                  <c:v>90.5</c:v>
                </c:pt>
                <c:pt idx="1249">
                  <c:v>92.26</c:v>
                </c:pt>
                <c:pt idx="1250">
                  <c:v>90.1</c:v>
                </c:pt>
                <c:pt idx="1251">
                  <c:v>94.53</c:v>
                </c:pt>
                <c:pt idx="1252">
                  <c:v>86.83</c:v>
                </c:pt>
                <c:pt idx="1253">
                  <c:v>90.11</c:v>
                </c:pt>
                <c:pt idx="1254">
                  <c:v>90.251999999999995</c:v>
                </c:pt>
                <c:pt idx="1255">
                  <c:v>89.3</c:v>
                </c:pt>
                <c:pt idx="1256">
                  <c:v>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36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282938</xdr:colOff>
      <xdr:row>2</xdr:row>
      <xdr:rowOff>165100</xdr:rowOff>
    </xdr:from>
    <xdr:to>
      <xdr:col>2</xdr:col>
      <xdr:colOff>1244600</xdr:colOff>
      <xdr:row>7</xdr:row>
      <xdr:rowOff>63500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855E0CC-B3EB-11DC-F620-1AFE5933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938" y="673100"/>
          <a:ext cx="3082562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Baidu%20Inc%20(BAIDF_US).xlsx" TargetMode="External"/><Relationship Id="rId1" Type="http://schemas.openxmlformats.org/officeDocument/2006/relationships/externalLinkPath" Target="Baidu%20Inc%20(BAID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4.33</v>
          </cell>
          <cell r="C14">
            <v>1.33</v>
          </cell>
          <cell r="D14">
            <v>4.4379999999999997</v>
          </cell>
          <cell r="E14">
            <v>140.21299999999999</v>
          </cell>
          <cell r="F14">
            <v>74.259</v>
          </cell>
          <cell r="G14">
            <v>234.16399999999999</v>
          </cell>
          <cell r="H14">
            <v>235.06899999999999</v>
          </cell>
          <cell r="I14">
            <v>595.33000000000004</v>
          </cell>
          <cell r="J14">
            <v>1193.5129999999999</v>
          </cell>
          <cell r="K14">
            <v>1773.0909999999999</v>
          </cell>
          <cell r="L14">
            <v>1842.6220000000001</v>
          </cell>
          <cell r="M14">
            <v>2068.9270000000001</v>
          </cell>
          <cell r="N14">
            <v>1809.865</v>
          </cell>
          <cell r="O14">
            <v>1452.21</v>
          </cell>
          <cell r="P14">
            <v>2379.8760000000002</v>
          </cell>
          <cell r="Q14">
            <v>2256.0540000000001</v>
          </cell>
          <cell r="R14">
            <v>899.24</v>
          </cell>
          <cell r="S14">
            <v>2192.895</v>
          </cell>
          <cell r="T14">
            <v>1651.3589999999999</v>
          </cell>
          <cell r="U14">
            <v>2282.2269999999999</v>
          </cell>
          <cell r="V14">
            <v>3060.9789999999998</v>
          </cell>
          <cell r="W14">
            <v>3173.337</v>
          </cell>
        </row>
      </sheetData>
      <sheetData sheetId="2" refreshError="1"/>
      <sheetData sheetId="3">
        <row r="7">
          <cell r="B7">
            <v>4.0819999999999999</v>
          </cell>
          <cell r="C7">
            <v>1.2010000000000001</v>
          </cell>
          <cell r="D7">
            <v>4.1840000000000002</v>
          </cell>
          <cell r="E7">
            <v>35.887999999999998</v>
          </cell>
          <cell r="F7">
            <v>24.556000000000001</v>
          </cell>
          <cell r="G7">
            <v>46.252000000000002</v>
          </cell>
          <cell r="H7">
            <v>46.430999999999997</v>
          </cell>
          <cell r="I7">
            <v>66.372</v>
          </cell>
          <cell r="J7">
            <v>139.39599999999999</v>
          </cell>
          <cell r="K7">
            <v>243.12299999999999</v>
          </cell>
          <cell r="L7">
            <v>436.62799999999999</v>
          </cell>
          <cell r="M7">
            <v>641.87300000000005</v>
          </cell>
          <cell r="N7">
            <v>908.80899999999997</v>
          </cell>
          <cell r="O7">
            <v>1203.3579999999999</v>
          </cell>
          <cell r="P7">
            <v>1904.8409999999999</v>
          </cell>
          <cell r="Q7">
            <v>2706.9740000000002</v>
          </cell>
          <cell r="R7">
            <v>3156.3939999999998</v>
          </cell>
          <cell r="S7">
            <v>3473.46</v>
          </cell>
          <cell r="T7">
            <v>3541.8330000000001</v>
          </cell>
          <cell r="U7">
            <v>2880.7890000000002</v>
          </cell>
          <cell r="V7">
            <v>3005.098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Normal="100" zoomScaleSheetLayoutView="28" workbookViewId="0">
      <pane ySplit="12" topLeftCell="A13" activePane="bottomLeft" state="frozen"/>
      <selection pane="bottomLeft" activeCell="B145" sqref="B145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9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3" t="s">
        <v>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5"/>
      <c r="C4" s="45"/>
      <c r="D4" s="143" t="s">
        <v>55</v>
      </c>
      <c r="E4" s="143"/>
      <c r="F4" s="143" t="s">
        <v>52</v>
      </c>
      <c r="G4" s="143"/>
      <c r="H4" s="7"/>
      <c r="I4" s="45"/>
      <c r="J4" s="7"/>
      <c r="K4" s="45"/>
      <c r="L4" s="4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9"/>
      <c r="C5" s="45"/>
      <c r="D5" s="2" t="s">
        <v>48</v>
      </c>
      <c r="E5" s="13"/>
      <c r="F5" s="2" t="s">
        <v>53</v>
      </c>
      <c r="G5" s="55">
        <f>E8*E9</f>
        <v>32709.824999999997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9"/>
      <c r="C6" s="2"/>
      <c r="D6" s="2" t="s">
        <v>50</v>
      </c>
      <c r="E6" s="54">
        <v>45698</v>
      </c>
      <c r="F6" s="2" t="s">
        <v>218</v>
      </c>
      <c r="G6" s="55">
        <f>BS!CI5</f>
        <v>4053.42</v>
      </c>
      <c r="H6" s="80" t="s">
        <v>219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51</v>
      </c>
      <c r="E7" s="54">
        <v>46022</v>
      </c>
      <c r="F7" s="2" t="s">
        <v>80</v>
      </c>
      <c r="G7" s="55">
        <f>BS!CI26+BS!CI32+BS!CI33+BS!CI28+BS!CI34</f>
        <v>10932.165000000001</v>
      </c>
      <c r="H7" s="80" t="s">
        <v>219</v>
      </c>
      <c r="I7" s="2"/>
      <c r="J7" s="2"/>
      <c r="K7" s="2"/>
      <c r="L7" s="1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86</v>
      </c>
      <c r="E8" s="87">
        <v>93.96</v>
      </c>
      <c r="F8" s="2" t="s">
        <v>54</v>
      </c>
      <c r="G8" s="55">
        <f>G5-G6+G7</f>
        <v>39588.57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0"/>
      <c r="C9" s="80" t="s">
        <v>308</v>
      </c>
      <c r="D9" s="2" t="s">
        <v>56</v>
      </c>
      <c r="E9" s="55">
        <v>348.125</v>
      </c>
      <c r="F9" s="2" t="s">
        <v>57</v>
      </c>
      <c r="G9" s="56">
        <f>G8/E9</f>
        <v>113.71941113105925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301</v>
      </c>
      <c r="E10" s="175">
        <f ca="1">E8/N124</f>
        <v>16.436388889721137</v>
      </c>
      <c r="F10" s="2" t="s">
        <v>58</v>
      </c>
      <c r="G10" s="56">
        <f>G8/M44</f>
        <v>12.975519662276875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5"/>
      <c r="C11" s="7"/>
      <c r="D11" s="2" t="s">
        <v>300</v>
      </c>
      <c r="E11" s="175">
        <f ca="1">E10/((N124/J124)^(1/5)-1)/100</f>
        <v>0.27790554264619949</v>
      </c>
      <c r="F11" s="2"/>
      <c r="G11" s="56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5" t="s">
        <v>299</v>
      </c>
      <c r="C12" s="2"/>
      <c r="D12" s="2"/>
      <c r="E12" s="2"/>
      <c r="F12" s="17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89" t="s">
        <v>304</v>
      </c>
      <c r="D18" s="18" t="s">
        <v>303</v>
      </c>
      <c r="E18" s="19"/>
      <c r="F18" s="19"/>
      <c r="G18" s="20" t="s">
        <v>0</v>
      </c>
      <c r="H18" s="21" t="s">
        <v>13</v>
      </c>
      <c r="I18" s="22" t="s">
        <v>3</v>
      </c>
      <c r="J18" s="50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47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5"/>
      <c r="F20" s="28" t="s">
        <v>103</v>
      </c>
      <c r="G20" s="182" t="s">
        <v>69</v>
      </c>
      <c r="H20" s="182"/>
      <c r="I20" s="182"/>
      <c r="J20" s="12"/>
      <c r="K20" s="13"/>
      <c r="L20" s="2"/>
      <c r="M20" s="2"/>
      <c r="N20" s="2"/>
      <c r="O20" s="2"/>
      <c r="P20" s="12" t="s">
        <v>38</v>
      </c>
      <c r="Q20" s="12"/>
      <c r="R20" s="57">
        <f>G5</f>
        <v>32709.824999999997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9" t="s">
        <v>298</v>
      </c>
      <c r="F21" s="28" t="s">
        <v>104</v>
      </c>
      <c r="G21" s="76">
        <v>-0.1</v>
      </c>
      <c r="H21" s="76">
        <v>2.5000000000000001E-2</v>
      </c>
      <c r="I21" s="76">
        <v>0.1</v>
      </c>
      <c r="J21" s="12"/>
      <c r="K21" s="13"/>
      <c r="L21" s="2"/>
      <c r="M21" s="2"/>
      <c r="N21" s="2"/>
      <c r="O21" s="2"/>
      <c r="P21" s="12" t="s">
        <v>39</v>
      </c>
      <c r="Q21" s="12"/>
      <c r="R21" s="58">
        <f>R20/(R20+R27)</f>
        <v>0.74950351714025865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84</v>
      </c>
      <c r="E22" s="45"/>
      <c r="F22" s="28" t="s">
        <v>103</v>
      </c>
      <c r="G22" s="182" t="s">
        <v>69</v>
      </c>
      <c r="H22" s="182"/>
      <c r="I22" s="182"/>
      <c r="J22" s="12"/>
      <c r="K22" s="13"/>
      <c r="L22" s="2"/>
      <c r="M22" s="2"/>
      <c r="N22" s="2"/>
      <c r="O22" s="2"/>
      <c r="P22" s="12" t="s">
        <v>40</v>
      </c>
      <c r="Q22" s="12"/>
      <c r="R22" s="78">
        <f>R23+R24*R25</f>
        <v>7.3050000000000004E-2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9" t="s">
        <v>298</v>
      </c>
      <c r="F23" s="28" t="s">
        <v>104</v>
      </c>
      <c r="G23" s="76">
        <v>-0.03</v>
      </c>
      <c r="H23" s="76">
        <v>0.05</v>
      </c>
      <c r="I23" s="76">
        <v>7.4999999999999997E-2</v>
      </c>
      <c r="J23" s="12"/>
      <c r="K23" s="13"/>
      <c r="L23" s="2"/>
      <c r="M23" s="2"/>
      <c r="N23" s="2"/>
      <c r="O23" s="2"/>
      <c r="P23" s="12" t="s">
        <v>67</v>
      </c>
      <c r="Q23" s="12"/>
      <c r="R23" s="78">
        <v>4.6100000000000002E-2</v>
      </c>
      <c r="S23" s="80" t="s">
        <v>66</v>
      </c>
      <c r="T23" s="80"/>
      <c r="U23" s="2"/>
      <c r="V23" s="2"/>
      <c r="W23" s="2"/>
      <c r="X23" s="2"/>
    </row>
    <row r="24" spans="2:24" s="1" customFormat="1">
      <c r="B24" s="2"/>
      <c r="C24" s="2"/>
      <c r="D24" s="11"/>
      <c r="E24" s="39"/>
      <c r="F24" s="4"/>
      <c r="G24" s="59"/>
      <c r="H24" s="59"/>
      <c r="I24" s="59"/>
      <c r="J24" s="12"/>
      <c r="K24" s="13"/>
      <c r="L24" s="2"/>
      <c r="M24" s="2"/>
      <c r="N24" s="2"/>
      <c r="O24" s="2"/>
      <c r="P24" s="12" t="s">
        <v>246</v>
      </c>
      <c r="Q24" s="12"/>
      <c r="R24" s="2">
        <v>0.77</v>
      </c>
      <c r="S24" s="80" t="s">
        <v>309</v>
      </c>
      <c r="T24" s="80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6">
        <f>H25+0.01</f>
        <v>7.4441249224684591E-2</v>
      </c>
      <c r="H25" s="77">
        <f>R34</f>
        <v>6.4441249224684596E-2</v>
      </c>
      <c r="I25" s="76">
        <f>H25</f>
        <v>6.4441249224684596E-2</v>
      </c>
      <c r="J25" s="12"/>
      <c r="K25" s="13"/>
      <c r="L25" s="2"/>
      <c r="M25" s="2"/>
      <c r="N25" s="2"/>
      <c r="O25" s="2"/>
      <c r="P25" s="12" t="s">
        <v>41</v>
      </c>
      <c r="Q25" s="12"/>
      <c r="R25" s="78">
        <v>3.5000000000000003E-2</v>
      </c>
      <c r="S25" s="80" t="s">
        <v>68</v>
      </c>
      <c r="T25" s="80"/>
      <c r="U25" s="2"/>
      <c r="V25" s="2"/>
      <c r="W25" s="2"/>
      <c r="X25" s="2"/>
    </row>
    <row r="26" spans="2:24" s="1" customFormat="1">
      <c r="B26" s="2" t="s">
        <v>8</v>
      </c>
      <c r="C26" s="76">
        <f>CHOOSE(C22,G25,H25,I25)</f>
        <v>6.4441249224684596E-2</v>
      </c>
      <c r="D26" s="11" t="s">
        <v>305</v>
      </c>
      <c r="E26" s="2"/>
      <c r="F26" s="4"/>
      <c r="G26" s="76">
        <f>H26-0.002</f>
        <v>3.1E-2</v>
      </c>
      <c r="H26" s="76">
        <v>3.3000000000000002E-2</v>
      </c>
      <c r="I26" s="76">
        <f>H26+0.001</f>
        <v>3.4000000000000002E-2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6">
        <f>CHOOSE(C23,G26,H26,I26)</f>
        <v>3.4000000000000002E-2</v>
      </c>
      <c r="D27" s="25" t="s">
        <v>87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7">
        <f>G7</f>
        <v>10932.165000000001</v>
      </c>
      <c r="S27" s="180" t="s">
        <v>79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83</v>
      </c>
      <c r="E28" s="2"/>
      <c r="F28" s="39" t="s">
        <v>298</v>
      </c>
      <c r="G28" s="100">
        <v>164.8</v>
      </c>
      <c r="H28" s="101">
        <v>302</v>
      </c>
      <c r="I28" s="102">
        <v>343.3</v>
      </c>
      <c r="J28" s="2"/>
      <c r="K28" s="13"/>
      <c r="L28" s="2"/>
      <c r="M28" s="2"/>
      <c r="N28" s="2"/>
      <c r="O28" s="2"/>
      <c r="P28" s="2" t="s">
        <v>43</v>
      </c>
      <c r="Q28" s="2"/>
      <c r="R28" s="78">
        <f>R27/(R20+R27)</f>
        <v>0.2504964828597413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49</v>
      </c>
      <c r="E29" s="31"/>
      <c r="F29" s="14"/>
      <c r="G29" s="103">
        <f>G28/E8-1</f>
        <v>0.75393784589186907</v>
      </c>
      <c r="H29" s="104">
        <f>H28/E8-1</f>
        <v>2.2141336739037891</v>
      </c>
      <c r="I29" s="105">
        <f>I28/E8-1</f>
        <v>2.6536824180502343</v>
      </c>
      <c r="J29" s="2"/>
      <c r="K29" s="13"/>
      <c r="L29" s="2"/>
      <c r="M29" s="2"/>
      <c r="N29" s="2"/>
      <c r="O29" s="2"/>
      <c r="P29" s="2" t="s">
        <v>44</v>
      </c>
      <c r="Q29" s="2"/>
      <c r="R29" s="78">
        <v>4.8000000000000001E-2</v>
      </c>
      <c r="S29" s="80" t="s">
        <v>310</v>
      </c>
      <c r="T29" s="80"/>
      <c r="U29" s="2" t="s">
        <v>220</v>
      </c>
      <c r="V29" s="2"/>
      <c r="W29" s="2"/>
      <c r="X29" s="2"/>
    </row>
    <row r="30" spans="2:24" s="1" customFormat="1">
      <c r="B30" s="2"/>
      <c r="C30" s="183"/>
      <c r="D30" s="11" t="s">
        <v>12</v>
      </c>
      <c r="E30" s="31"/>
      <c r="F30" s="14"/>
      <c r="G30" s="106">
        <f>(G28/E8)^(1/R62)-1</f>
        <v>0.13471303265087009</v>
      </c>
      <c r="H30" s="77">
        <f>(H28/E8)^(1/R62)-1</f>
        <v>0.30033048279058239</v>
      </c>
      <c r="I30" s="107">
        <f>(I28/E8)^(1/R62)-1</f>
        <v>0.33836593550024463</v>
      </c>
      <c r="J30" s="2"/>
      <c r="K30" s="13"/>
      <c r="L30" s="2"/>
      <c r="M30" s="2"/>
      <c r="N30" s="2"/>
      <c r="O30" s="2"/>
      <c r="P30" s="2" t="s">
        <v>45</v>
      </c>
      <c r="Q30" s="2"/>
      <c r="R30" s="78">
        <f>M79</f>
        <v>0.19409902262194281</v>
      </c>
      <c r="S30" s="2"/>
      <c r="T30" s="2"/>
      <c r="U30" s="2"/>
      <c r="V30" s="2"/>
      <c r="W30" s="2"/>
      <c r="X30" s="2"/>
    </row>
    <row r="31" spans="2:24" s="1" customFormat="1">
      <c r="B31" s="2"/>
      <c r="C31" s="183"/>
      <c r="D31" s="25" t="s">
        <v>302</v>
      </c>
      <c r="E31" s="31"/>
      <c r="F31" s="14"/>
      <c r="G31" s="83"/>
      <c r="H31" s="83"/>
      <c r="I31" s="83"/>
      <c r="J31" s="2"/>
      <c r="K31" s="13"/>
      <c r="L31" s="2"/>
      <c r="M31" s="2"/>
      <c r="N31" s="2"/>
      <c r="O31" s="2"/>
      <c r="P31" s="2"/>
      <c r="Q31" s="2"/>
      <c r="R31" s="78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96</v>
      </c>
      <c r="E32" s="2"/>
      <c r="F32" s="39"/>
      <c r="G32" s="100">
        <f ca="1">R140</f>
        <v>237.18729565259389</v>
      </c>
      <c r="H32" s="101">
        <f ca="1">R141</f>
        <v>328.29995732653833</v>
      </c>
      <c r="I32" s="102">
        <f ca="1">R142</f>
        <v>366.84384972466552</v>
      </c>
      <c r="J32" s="2"/>
      <c r="K32" s="13"/>
      <c r="L32" s="2"/>
      <c r="M32" s="2"/>
      <c r="N32" s="2"/>
      <c r="O32" s="2"/>
      <c r="P32" s="2" t="s">
        <v>46</v>
      </c>
      <c r="Q32" s="2"/>
      <c r="R32" s="57">
        <f>R27+R20</f>
        <v>43641.99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85</v>
      </c>
      <c r="E33" s="31"/>
      <c r="F33" s="154"/>
      <c r="G33" s="103">
        <f ca="1">G32/E8-1</f>
        <v>1.5243432913217743</v>
      </c>
      <c r="H33" s="104">
        <f ca="1">H32/E8-1</f>
        <v>2.4940395628622642</v>
      </c>
      <c r="I33" s="105">
        <f ca="1">I32/E8-1</f>
        <v>2.9042555313395653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(G32/E8)^(1/R62)-1</f>
        <v>0.23155872748948703</v>
      </c>
      <c r="H34" s="77">
        <f ca="1">(H32/E8)^(1/R62)-1</f>
        <v>0.32498379972705571</v>
      </c>
      <c r="I34" s="107">
        <f ca="1">(I32/E8)^(1/R62)-1</f>
        <v>0.35848398571626183</v>
      </c>
      <c r="J34" s="2"/>
      <c r="K34" s="14"/>
      <c r="L34" s="2"/>
      <c r="M34" s="2"/>
      <c r="N34" s="2"/>
      <c r="O34" s="2"/>
      <c r="P34" s="2" t="s">
        <v>8</v>
      </c>
      <c r="Q34" s="2"/>
      <c r="R34" s="79">
        <f>R21*R22+(R28*R29*(1-R30))</f>
        <v>6.4441249224684596E-2</v>
      </c>
      <c r="S34" s="78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53</v>
      </c>
      <c r="E35" s="31"/>
      <c r="F35" s="14"/>
      <c r="G35" s="177">
        <f ca="1">G32*R102</f>
        <v>82778.366182755271</v>
      </c>
      <c r="H35" s="178">
        <f ca="1">H32*R102</f>
        <v>114576.68510696187</v>
      </c>
      <c r="I35" s="179">
        <f ca="1">I32*R102</f>
        <v>128028.50355390826</v>
      </c>
      <c r="J35" s="2"/>
      <c r="K35" s="14"/>
      <c r="L35" s="2"/>
      <c r="M35" s="2"/>
      <c r="N35" s="2"/>
      <c r="O35" s="2"/>
      <c r="P35" s="2"/>
      <c r="Q35" s="2"/>
      <c r="R35" s="78"/>
      <c r="S35" s="78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8"/>
      <c r="H36" s="78"/>
      <c r="I36" s="78"/>
      <c r="J36" s="2"/>
      <c r="K36" s="14"/>
      <c r="L36" s="2"/>
      <c r="M36" s="2"/>
      <c r="N36" s="2"/>
      <c r="O36" s="2"/>
      <c r="P36" s="2"/>
      <c r="Q36" s="2"/>
      <c r="R36" s="14"/>
      <c r="S36" s="58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88</v>
      </c>
      <c r="E37" s="31"/>
      <c r="F37" s="14"/>
      <c r="G37" s="100">
        <f ca="1">G32-G28</f>
        <v>72.387295652593878</v>
      </c>
      <c r="H37" s="101">
        <f ca="1">H32-H28</f>
        <v>26.299957326538333</v>
      </c>
      <c r="I37" s="102">
        <f ca="1">I32-I28</f>
        <v>23.543849724665506</v>
      </c>
      <c r="J37" s="2"/>
      <c r="K37" s="14"/>
      <c r="L37" s="2"/>
      <c r="M37" s="2"/>
      <c r="N37" s="2"/>
      <c r="O37" s="2"/>
      <c r="P37" s="2"/>
      <c r="Q37" s="2"/>
      <c r="R37" s="14"/>
      <c r="S37" s="58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4"/>
      <c r="H38" s="174"/>
      <c r="I38" s="174"/>
      <c r="J38" s="2"/>
      <c r="K38" s="14"/>
      <c r="L38" s="2"/>
      <c r="M38" s="2"/>
      <c r="N38" s="2"/>
      <c r="O38" s="2"/>
      <c r="P38" s="2"/>
      <c r="Q38" s="2"/>
      <c r="R38" s="14"/>
      <c r="S38" s="58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9" t="s">
        <v>101</v>
      </c>
      <c r="K39" s="160">
        <f>M41/D41-1</f>
        <v>0.80230693624608618</v>
      </c>
      <c r="L39" s="109" t="s">
        <v>102</v>
      </c>
      <c r="M39" s="159">
        <f>(M41/D41)^(1/10)-1</f>
        <v>6.0676325468719483E-2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3" t="s">
        <v>35</v>
      </c>
      <c r="C40" s="143"/>
      <c r="D40" s="94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4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8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IS!N5</f>
        <v>10293.218999999999</v>
      </c>
      <c r="E41" s="34">
        <f>IS!O5</f>
        <v>10195.236999999999</v>
      </c>
      <c r="F41" s="34">
        <f>IS!P5</f>
        <v>12863.101000000001</v>
      </c>
      <c r="G41" s="34">
        <f>IS!Q5</f>
        <v>14857.852999999999</v>
      </c>
      <c r="H41" s="34">
        <f>IS!R5</f>
        <v>15314.741</v>
      </c>
      <c r="I41" s="34">
        <f>IS!S5</f>
        <v>16373.924000000001</v>
      </c>
      <c r="J41" s="34">
        <f>IS!T5</f>
        <v>19545.79</v>
      </c>
      <c r="K41" s="34">
        <f>IS!U5</f>
        <v>17739.576000000001</v>
      </c>
      <c r="L41" s="34">
        <f>IS!V5</f>
        <v>18850.732</v>
      </c>
      <c r="M41" s="34">
        <f>132511*0.14</f>
        <v>18551.54</v>
      </c>
      <c r="N41" s="84">
        <f>137484*0.14</f>
        <v>19247.760000000002</v>
      </c>
      <c r="O41" s="84">
        <f>145638*0.14</f>
        <v>20389.320000000003</v>
      </c>
      <c r="P41" s="35" t="s">
        <v>14</v>
      </c>
      <c r="Q41" s="86" t="s">
        <v>69</v>
      </c>
      <c r="R41" s="86"/>
      <c r="S41" s="3" t="s">
        <v>312</v>
      </c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6"/>
      <c r="E42" s="74">
        <f>E41/D41-1</f>
        <v>-9.5190824172690647E-3</v>
      </c>
      <c r="F42" s="74">
        <f t="shared" ref="F42:O42" si="1">F41/E41-1</f>
        <v>0.26167748724232709</v>
      </c>
      <c r="G42" s="74">
        <f t="shared" si="1"/>
        <v>0.15507551406150033</v>
      </c>
      <c r="H42" s="74">
        <f t="shared" si="1"/>
        <v>3.0750607103193328E-2</v>
      </c>
      <c r="I42" s="74">
        <f t="shared" si="1"/>
        <v>6.9161012909065844E-2</v>
      </c>
      <c r="J42" s="74">
        <f t="shared" si="1"/>
        <v>0.19371446942101356</v>
      </c>
      <c r="K42" s="74">
        <f t="shared" si="1"/>
        <v>-9.2409362834656505E-2</v>
      </c>
      <c r="L42" s="74">
        <f t="shared" si="1"/>
        <v>6.2637122781288523E-2</v>
      </c>
      <c r="M42" s="74">
        <f t="shared" si="1"/>
        <v>-1.587163830030569E-2</v>
      </c>
      <c r="N42" s="74">
        <f t="shared" si="1"/>
        <v>3.7528959859936206E-2</v>
      </c>
      <c r="O42" s="74">
        <f t="shared" si="1"/>
        <v>5.9308719560094314E-2</v>
      </c>
      <c r="P42" s="38"/>
      <c r="Q42" s="81" t="s">
        <v>313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4">
        <f>D40</f>
        <v>2015</v>
      </c>
      <c r="E43" s="2"/>
      <c r="F43" s="2"/>
      <c r="G43" s="2"/>
      <c r="H43" s="2"/>
      <c r="I43" s="2"/>
      <c r="J43" s="109" t="s">
        <v>101</v>
      </c>
      <c r="K43" s="160">
        <f>M44/D44-1</f>
        <v>0.68577214322615254</v>
      </c>
      <c r="L43" s="109" t="s">
        <v>102</v>
      </c>
      <c r="M43" s="159">
        <f>(M44/D44)^(1/10)-1</f>
        <v>5.3610008152924271E-2</v>
      </c>
      <c r="N43" s="2"/>
      <c r="O43" s="2"/>
      <c r="P43" s="39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73</v>
      </c>
      <c r="C44" s="2"/>
      <c r="D44" s="15">
        <f>IS!N14</f>
        <v>1809.865</v>
      </c>
      <c r="E44" s="15">
        <f>IS!O14</f>
        <v>1452.21</v>
      </c>
      <c r="F44" s="15">
        <f>IS!P14</f>
        <v>2379.8760000000002</v>
      </c>
      <c r="G44" s="15">
        <f>IS!Q14</f>
        <v>2256.0540000000001</v>
      </c>
      <c r="H44" s="15">
        <f>IS!R14</f>
        <v>899.24</v>
      </c>
      <c r="I44" s="15">
        <f>IS!S14</f>
        <v>2192.895</v>
      </c>
      <c r="J44" s="15">
        <f>IS!T14</f>
        <v>1651.3589999999999</v>
      </c>
      <c r="K44" s="15">
        <f>IS!U14</f>
        <v>2282.2269999999999</v>
      </c>
      <c r="L44" s="15">
        <f>IS!V14</f>
        <v>3060.9789999999998</v>
      </c>
      <c r="M44" s="15">
        <f>21793*0.14</f>
        <v>3051.0200000000004</v>
      </c>
      <c r="N44" s="85">
        <f>21870*0.14</f>
        <v>3061.8</v>
      </c>
      <c r="O44" s="85">
        <f>23901*0.14</f>
        <v>3346.1400000000003</v>
      </c>
      <c r="P44" s="35" t="s">
        <v>14</v>
      </c>
      <c r="Q44" s="86" t="s">
        <v>69</v>
      </c>
      <c r="R44" s="86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4">
        <f>D44/D41</f>
        <v>0.17583080666990572</v>
      </c>
      <c r="E45" s="74">
        <f t="shared" ref="E45:O45" si="2">E44/E41</f>
        <v>0.14244004332611396</v>
      </c>
      <c r="F45" s="74">
        <f t="shared" si="2"/>
        <v>0.18501572832243174</v>
      </c>
      <c r="G45" s="74">
        <f t="shared" si="2"/>
        <v>0.15184253068057682</v>
      </c>
      <c r="H45" s="74">
        <f t="shared" si="2"/>
        <v>5.8717284216559716E-2</v>
      </c>
      <c r="I45" s="74">
        <f t="shared" si="2"/>
        <v>0.13392605217906225</v>
      </c>
      <c r="J45" s="74">
        <f t="shared" si="2"/>
        <v>8.4486684856431987E-2</v>
      </c>
      <c r="K45" s="74">
        <f t="shared" si="2"/>
        <v>0.12865172200282576</v>
      </c>
      <c r="L45" s="74">
        <f t="shared" si="2"/>
        <v>0.1623798481671693</v>
      </c>
      <c r="M45" s="74">
        <f t="shared" si="2"/>
        <v>0.16446181826414413</v>
      </c>
      <c r="N45" s="74">
        <f t="shared" si="2"/>
        <v>0.15907305577376277</v>
      </c>
      <c r="O45" s="74">
        <f t="shared" si="2"/>
        <v>0.16411238825031926</v>
      </c>
      <c r="P45" s="38"/>
      <c r="Q45" s="81" t="s">
        <v>313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-IS!N20</f>
        <v>848.95600000000002</v>
      </c>
      <c r="E47" s="15">
        <f>-IS!O20</f>
        <v>420.96600000000001</v>
      </c>
      <c r="F47" s="15">
        <f>-IS!P20</f>
        <v>454.25599999999997</v>
      </c>
      <c r="G47" s="15">
        <f>-IS!Q20</f>
        <v>689.01900000000001</v>
      </c>
      <c r="H47" s="15">
        <f>-IS!R20</f>
        <v>277.74200000000002</v>
      </c>
      <c r="I47" s="15">
        <f>-IS!S20</f>
        <v>621.47299999999996</v>
      </c>
      <c r="J47" s="15">
        <f>-IS!T20</f>
        <v>500.36900000000003</v>
      </c>
      <c r="K47" s="15">
        <f>-IS!U20</f>
        <v>369.78100000000001</v>
      </c>
      <c r="L47" s="15">
        <f>-IS!V20</f>
        <v>511.05</v>
      </c>
      <c r="M47" s="15">
        <f>(26149-21919)*0.14</f>
        <v>592.20000000000005</v>
      </c>
      <c r="N47" s="85">
        <f>(25041-20597)*0.14</f>
        <v>622.16000000000008</v>
      </c>
      <c r="O47" s="85">
        <f>(27578-22546)*0.14</f>
        <v>704.48</v>
      </c>
      <c r="P47" s="35" t="s">
        <v>14</v>
      </c>
      <c r="Q47" s="86" t="s">
        <v>70</v>
      </c>
      <c r="R47" s="86"/>
      <c r="S47" s="3"/>
      <c r="T47" s="2"/>
      <c r="U47" s="2"/>
      <c r="V47" s="2"/>
      <c r="W47" s="2"/>
      <c r="X47" s="2"/>
    </row>
    <row r="48" spans="2:24" s="1" customFormat="1">
      <c r="B48" s="3" t="s">
        <v>63</v>
      </c>
      <c r="C48" s="3"/>
      <c r="D48" s="74">
        <f>D47/IS!N18</f>
        <v>0.14443249378942116</v>
      </c>
      <c r="E48" s="74">
        <f>E47/IS!O18</f>
        <v>0.20077196138571504</v>
      </c>
      <c r="F48" s="74">
        <f>F47/IS!P18</f>
        <v>0.14072266523503704</v>
      </c>
      <c r="G48" s="74">
        <f>G47/IS!Q18</f>
        <v>0.17357732240808843</v>
      </c>
      <c r="H48" s="74">
        <f>H47/IS!R18</f>
        <v>-5.7293561895331813</v>
      </c>
      <c r="I48" s="74">
        <f>I47/IS!S18</f>
        <v>0.17600685819348227</v>
      </c>
      <c r="J48" s="74">
        <f>J47/IS!T18</f>
        <v>0.29569490243354729</v>
      </c>
      <c r="K48" s="74">
        <f>K47/IS!U18</f>
        <v>0.25494489584159236</v>
      </c>
      <c r="L48" s="74">
        <f>L47/IS!V18</f>
        <v>0.1448130408528342</v>
      </c>
      <c r="M48" s="74">
        <f>M47/M44</f>
        <v>0.19409902262194281</v>
      </c>
      <c r="N48" s="74">
        <f>N47/N44</f>
        <v>0.20320073159579333</v>
      </c>
      <c r="O48" s="74">
        <f>O47/O44</f>
        <v>0.21053512405338687</v>
      </c>
      <c r="P48" s="38"/>
      <c r="Q48" s="81" t="s">
        <v>313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3" t="s">
        <v>17</v>
      </c>
      <c r="C50" s="143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40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'!N7</f>
        <v>908.80899999999997</v>
      </c>
      <c r="E51" s="15">
        <f>'CFS '!O7</f>
        <v>1203.3579999999999</v>
      </c>
      <c r="F51" s="15">
        <f>'CFS '!P7</f>
        <v>1904.8409999999999</v>
      </c>
      <c r="G51" s="15">
        <f>'CFS '!Q7</f>
        <v>2706.9740000000002</v>
      </c>
      <c r="H51" s="15">
        <f>'CFS '!R7</f>
        <v>3156.3939999999998</v>
      </c>
      <c r="I51" s="15">
        <f>'CFS '!S7</f>
        <v>3473.46</v>
      </c>
      <c r="J51" s="15">
        <f>'CFS '!T7</f>
        <v>3541.8330000000001</v>
      </c>
      <c r="K51" s="15">
        <f>'CFS '!U7</f>
        <v>2880.7890000000002</v>
      </c>
      <c r="L51" s="15">
        <f>'CFS '!V7</f>
        <v>3005.098</v>
      </c>
      <c r="M51" s="15">
        <f>'CFS '!W7</f>
        <v>0</v>
      </c>
      <c r="N51" s="16" t="s">
        <v>311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4">
        <f>D51/D41</f>
        <v>8.8292010497396392E-2</v>
      </c>
      <c r="E52" s="74">
        <f t="shared" ref="E52:M52" si="5">E51/E41</f>
        <v>0.11803139054050436</v>
      </c>
      <c r="F52" s="74">
        <f t="shared" si="5"/>
        <v>0.14808567545259885</v>
      </c>
      <c r="G52" s="74">
        <f t="shared" si="5"/>
        <v>0.18219146467527983</v>
      </c>
      <c r="H52" s="74">
        <f t="shared" si="5"/>
        <v>0.20610168986860436</v>
      </c>
      <c r="I52" s="74">
        <f t="shared" si="5"/>
        <v>0.21213363394138143</v>
      </c>
      <c r="J52" s="74">
        <f t="shared" si="5"/>
        <v>0.18120695044815277</v>
      </c>
      <c r="K52" s="74">
        <f t="shared" si="5"/>
        <v>0.16239334017904375</v>
      </c>
      <c r="L52" s="74">
        <f t="shared" si="5"/>
        <v>0.15941545399934601</v>
      </c>
      <c r="M52" s="74">
        <f t="shared" si="5"/>
        <v>0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'!N34</f>
        <v>809.10500000000002</v>
      </c>
      <c r="E54" s="15">
        <f>-'CFS '!O34</f>
        <v>601.17399999999998</v>
      </c>
      <c r="F54" s="15">
        <f>-'CFS '!P34</f>
        <v>718.16399999999999</v>
      </c>
      <c r="G54" s="15">
        <f>-'CFS '!Q34</f>
        <v>1268.068</v>
      </c>
      <c r="H54" s="15">
        <f>-'CFS '!R34</f>
        <v>916.49199999999996</v>
      </c>
      <c r="I54" s="15">
        <f>-'CFS '!S34</f>
        <v>777.45299999999997</v>
      </c>
      <c r="J54" s="15">
        <f>-'CFS '!T34</f>
        <v>1710.7059999999999</v>
      </c>
      <c r="K54" s="15">
        <f>-'CFS '!U34</f>
        <v>1188.519</v>
      </c>
      <c r="L54" s="15">
        <f>-'CFS '!V34</f>
        <v>1567.183</v>
      </c>
      <c r="M54" s="15">
        <f>-'CFS '!W34</f>
        <v>0</v>
      </c>
      <c r="N54" s="16" t="s">
        <v>311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4">
        <f>D54/D41</f>
        <v>7.8605633475786349E-2</v>
      </c>
      <c r="E55" s="74">
        <f t="shared" ref="E55:M55" si="6">E54/E41</f>
        <v>5.8966162336392965E-2</v>
      </c>
      <c r="F55" s="74">
        <f t="shared" si="6"/>
        <v>5.5831327142654014E-2</v>
      </c>
      <c r="G55" s="74">
        <f t="shared" si="6"/>
        <v>8.5346651363423773E-2</v>
      </c>
      <c r="H55" s="74">
        <f t="shared" si="6"/>
        <v>5.9843780577157654E-2</v>
      </c>
      <c r="I55" s="74">
        <f t="shared" si="6"/>
        <v>4.7481165785305951E-2</v>
      </c>
      <c r="J55" s="74">
        <f t="shared" si="6"/>
        <v>8.7522990884482024E-2</v>
      </c>
      <c r="K55" s="74">
        <f t="shared" si="6"/>
        <v>6.6998162752029702E-2</v>
      </c>
      <c r="L55" s="74">
        <f t="shared" si="6"/>
        <v>8.3136453268764315E-2</v>
      </c>
      <c r="M55" s="74">
        <f t="shared" si="6"/>
        <v>0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'!N12</f>
        <v>-765.37800000000004</v>
      </c>
      <c r="E57" s="15">
        <f>-'CFS '!O12</f>
        <v>-902.04899999999998</v>
      </c>
      <c r="F57" s="15">
        <f>-'CFS '!P12</f>
        <v>-866.34699999999998</v>
      </c>
      <c r="G57" s="15">
        <f>-'CFS '!Q12</f>
        <v>-476.63299999999998</v>
      </c>
      <c r="H57" s="15">
        <f>-'CFS '!R12</f>
        <v>953.42</v>
      </c>
      <c r="I57" s="15">
        <f>-'CFS '!S12</f>
        <v>2784.2429999999999</v>
      </c>
      <c r="J57" s="15">
        <f>-'CFS '!T12</f>
        <v>2934.5450000000001</v>
      </c>
      <c r="K57" s="15">
        <f>-'CFS '!U12</f>
        <v>2403.7179999999998</v>
      </c>
      <c r="L57" s="15">
        <f>-'CFS '!V12</f>
        <v>1830.0609999999999</v>
      </c>
      <c r="M57" s="15">
        <f>-'CFS '!W12</f>
        <v>0</v>
      </c>
      <c r="N57" s="16" t="s">
        <v>311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4">
        <f>D57/D41</f>
        <v>-7.4357496911316087E-2</v>
      </c>
      <c r="E58" s="74">
        <f t="shared" ref="E58:M58" si="7">E57/E41</f>
        <v>-8.8477491989641832E-2</v>
      </c>
      <c r="F58" s="74">
        <f t="shared" si="7"/>
        <v>-6.7351333088343152E-2</v>
      </c>
      <c r="G58" s="74">
        <f t="shared" si="7"/>
        <v>-3.2079533967660064E-2</v>
      </c>
      <c r="H58" s="74">
        <f t="shared" si="7"/>
        <v>6.2255052174894764E-2</v>
      </c>
      <c r="I58" s="74">
        <f t="shared" si="7"/>
        <v>0.17004128026977527</v>
      </c>
      <c r="J58" s="74">
        <f t="shared" si="7"/>
        <v>0.150136934859118</v>
      </c>
      <c r="K58" s="74">
        <f t="shared" si="7"/>
        <v>0.13550030733541771</v>
      </c>
      <c r="L58" s="74">
        <f t="shared" si="7"/>
        <v>9.7081694228107418E-2</v>
      </c>
      <c r="M58" s="74">
        <f t="shared" si="7"/>
        <v>0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3" t="s">
        <v>36</v>
      </c>
      <c r="C60" s="143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60">
        <f>YEARFRAC(E6,E7)</f>
        <v>0.89166666666666672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7"/>
      <c r="E62" s="37"/>
      <c r="F62" s="7"/>
      <c r="G62" s="37"/>
      <c r="H62" s="37"/>
      <c r="I62" s="37"/>
      <c r="J62" s="37"/>
      <c r="K62" s="37"/>
      <c r="L62" s="37"/>
      <c r="M62" s="37"/>
      <c r="N62" s="60">
        <f>N61/2</f>
        <v>0.44583333333333336</v>
      </c>
      <c r="O62" s="60">
        <f>N62+1</f>
        <v>1.4458333333333333</v>
      </c>
      <c r="P62" s="60">
        <f>O62+1</f>
        <v>2.4458333333333333</v>
      </c>
      <c r="Q62" s="60">
        <f>P62+1</f>
        <v>3.4458333333333333</v>
      </c>
      <c r="R62" s="60">
        <f>Q62+1</f>
        <v>4.4458333333333329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7"/>
      <c r="O63" s="109" t="s">
        <v>105</v>
      </c>
      <c r="P63" s="159">
        <f ca="1">R65/N65-1</f>
        <v>0.30486651302409307</v>
      </c>
      <c r="Q63" s="109" t="s">
        <v>106</v>
      </c>
      <c r="R63" s="159">
        <f ca="1">R65/D65-1</f>
        <v>1.4400294480011184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9"/>
      <c r="E64" s="97"/>
      <c r="F64" s="109"/>
      <c r="G64" s="158"/>
      <c r="H64" s="109"/>
      <c r="I64" s="109"/>
      <c r="J64" s="109"/>
      <c r="K64" s="158"/>
      <c r="L64" s="109"/>
      <c r="M64" s="158"/>
      <c r="N64" s="172" t="str">
        <f>IF(C20=1,"Conservative",IF(C20=2,"Base",IF(C20=3,"Optimistic","")))</f>
        <v>Optimistic</v>
      </c>
      <c r="O64" s="109" t="s">
        <v>100</v>
      </c>
      <c r="P64" s="159">
        <f ca="1">(R65/N65)^(1/5)-1</f>
        <v>5.4661802657703928E-2</v>
      </c>
      <c r="Q64" s="109" t="s">
        <v>99</v>
      </c>
      <c r="R64" s="159">
        <f ca="1">(R65/D65)^(1/15)-1</f>
        <v>6.1271099871450518E-2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10293.218999999999</v>
      </c>
      <c r="E65" s="15">
        <f t="shared" si="10"/>
        <v>10195.236999999999</v>
      </c>
      <c r="F65" s="15">
        <f t="shared" si="10"/>
        <v>12863.101000000001</v>
      </c>
      <c r="G65" s="15">
        <f t="shared" si="10"/>
        <v>14857.852999999999</v>
      </c>
      <c r="H65" s="15">
        <f t="shared" si="10"/>
        <v>15314.741</v>
      </c>
      <c r="I65" s="15">
        <f t="shared" si="10"/>
        <v>16373.924000000001</v>
      </c>
      <c r="J65" s="15">
        <f t="shared" si="10"/>
        <v>19545.79</v>
      </c>
      <c r="K65" s="15">
        <f t="shared" si="10"/>
        <v>17739.576000000001</v>
      </c>
      <c r="L65" s="15">
        <f t="shared" si="10"/>
        <v>18850.732</v>
      </c>
      <c r="M65" s="15">
        <f t="shared" si="10"/>
        <v>18551.54</v>
      </c>
      <c r="N65" s="34">
        <f ca="1">M65*(1+N66)</f>
        <v>19247.760000000002</v>
      </c>
      <c r="O65" s="34">
        <f ca="1">N65*(1+O66)</f>
        <v>20389.320000000003</v>
      </c>
      <c r="P65" s="34">
        <f ca="1">O65*(1+P66)</f>
        <v>21719.510908091128</v>
      </c>
      <c r="Q65" s="34">
        <f ca="1">P65*(1+Q66)</f>
        <v>23278.180129621895</v>
      </c>
      <c r="R65" s="34">
        <f ca="1">Q65*(1+R66)</f>
        <v>25115.757474724622</v>
      </c>
      <c r="S65" s="99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5">
        <f t="shared" ref="D66:M66" si="11">D42</f>
        <v>0</v>
      </c>
      <c r="E66" s="75">
        <f t="shared" si="11"/>
        <v>-9.5190824172690647E-3</v>
      </c>
      <c r="F66" s="75">
        <f t="shared" si="11"/>
        <v>0.26167748724232709</v>
      </c>
      <c r="G66" s="75">
        <f t="shared" si="11"/>
        <v>0.15507551406150033</v>
      </c>
      <c r="H66" s="75">
        <f t="shared" si="11"/>
        <v>3.0750607103193328E-2</v>
      </c>
      <c r="I66" s="75">
        <f t="shared" si="11"/>
        <v>6.9161012909065844E-2</v>
      </c>
      <c r="J66" s="75">
        <f t="shared" si="11"/>
        <v>0.19371446942101356</v>
      </c>
      <c r="K66" s="75">
        <f t="shared" si="11"/>
        <v>-9.2409362834656505E-2</v>
      </c>
      <c r="L66" s="75">
        <f t="shared" si="11"/>
        <v>6.2637122781288523E-2</v>
      </c>
      <c r="M66" s="75">
        <f t="shared" si="11"/>
        <v>-1.587163830030569E-2</v>
      </c>
      <c r="N66" s="72">
        <f ca="1">OFFSET(N66,$C$20,0)</f>
        <v>3.7528959859936206E-2</v>
      </c>
      <c r="O66" s="72">
        <f ca="1">OFFSET(O66,$C$20,0)</f>
        <v>5.9308719560094314E-2</v>
      </c>
      <c r="P66" s="72">
        <f ca="1">OFFSET(P66,$C$20,0)</f>
        <v>6.5239591516103757E-2</v>
      </c>
      <c r="Q66" s="72">
        <f ca="1">OFFSET(Q66,$C$20,0)</f>
        <v>7.1763550667714143E-2</v>
      </c>
      <c r="R66" s="72">
        <f ca="1">OFFSET(R66,$C$20,0)</f>
        <v>7.893990573448556E-2</v>
      </c>
      <c r="S66" s="37"/>
      <c r="T66" s="2"/>
      <c r="U66" s="2"/>
      <c r="V66" s="2"/>
      <c r="W66" s="2"/>
      <c r="X66" s="2"/>
    </row>
    <row r="67" spans="2:24" s="1" customFormat="1">
      <c r="B67" s="46" t="s">
        <v>21</v>
      </c>
      <c r="C67" s="27" t="s">
        <v>59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8">
        <f>N42</f>
        <v>3.7528959859936206E-2</v>
      </c>
      <c r="O67" s="68">
        <f>O42</f>
        <v>5.9308719560094314E-2</v>
      </c>
      <c r="P67" s="96">
        <f>O67*(1+G21)</f>
        <v>5.3377847604084885E-2</v>
      </c>
      <c r="Q67" s="69">
        <f>P67*(1+G21)</f>
        <v>4.8040062843676401E-2</v>
      </c>
      <c r="R67" s="69">
        <f>Q67*(1+G21)</f>
        <v>4.3236056559308761E-2</v>
      </c>
      <c r="S67" s="99"/>
      <c r="T67" s="42"/>
      <c r="U67" s="2"/>
      <c r="V67" s="2"/>
      <c r="W67" s="2"/>
      <c r="X67" s="2"/>
    </row>
    <row r="68" spans="2:24" s="1" customFormat="1">
      <c r="B68" s="47" t="s">
        <v>13</v>
      </c>
      <c r="C68" s="27" t="s">
        <v>60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8">
        <f>N42</f>
        <v>3.7528959859936206E-2</v>
      </c>
      <c r="O68" s="68">
        <f>O42</f>
        <v>5.9308719560094314E-2</v>
      </c>
      <c r="P68" s="68">
        <f>O68*(1+H21)</f>
        <v>6.0791437549096668E-2</v>
      </c>
      <c r="Q68" s="68">
        <f>P68*(1+H21)</f>
        <v>6.2311223487824079E-2</v>
      </c>
      <c r="R68" s="68">
        <f>Q68*(1+H21)</f>
        <v>6.3869004075019678E-2</v>
      </c>
      <c r="S68" s="42"/>
      <c r="T68" s="2"/>
      <c r="U68" s="2"/>
      <c r="V68" s="2"/>
      <c r="W68" s="2"/>
      <c r="X68" s="2"/>
    </row>
    <row r="69" spans="2:24" s="1" customFormat="1">
      <c r="B69" s="48" t="s">
        <v>22</v>
      </c>
      <c r="C69" s="27" t="s">
        <v>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8">
        <f>N42</f>
        <v>3.7528959859936206E-2</v>
      </c>
      <c r="O69" s="68">
        <f>O42</f>
        <v>5.9308719560094314E-2</v>
      </c>
      <c r="P69" s="70">
        <f>O69*(1+I21)</f>
        <v>6.5239591516103757E-2</v>
      </c>
      <c r="Q69" s="70">
        <f>P69*(1+I21)</f>
        <v>7.1763550667714143E-2</v>
      </c>
      <c r="R69" s="70">
        <f>Q69*(1+I21)</f>
        <v>7.893990573448556E-2</v>
      </c>
      <c r="S69" s="98"/>
      <c r="T69" s="2"/>
      <c r="U69" s="2"/>
      <c r="V69" s="2"/>
      <c r="W69" s="2"/>
      <c r="X69" s="2"/>
    </row>
    <row r="70" spans="2:24" s="1" customFormat="1"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9" t="s">
        <v>105</v>
      </c>
      <c r="P70" s="159">
        <f ca="1">R72/N72-1</f>
        <v>0.67238483351845746</v>
      </c>
      <c r="Q70" s="109" t="s">
        <v>106</v>
      </c>
      <c r="R70" s="159">
        <f ca="1">R72/D72-1</f>
        <v>1.829220899496268</v>
      </c>
      <c r="S70" s="98"/>
      <c r="T70" s="2"/>
      <c r="U70" s="2"/>
      <c r="V70" s="2"/>
      <c r="W70" s="2"/>
      <c r="X70" s="2"/>
    </row>
    <row r="71" spans="2:24" s="1" customFormat="1">
      <c r="B71" s="2"/>
      <c r="C71" s="2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72" t="str">
        <f>IF(C21=1,"Conservative",IF(C21=2,"Base",IF(C21=3,"Optimistic","")))</f>
        <v>Optimistic</v>
      </c>
      <c r="O71" s="109" t="s">
        <v>100</v>
      </c>
      <c r="P71" s="159">
        <f ca="1">(R72/N72)^(1/5)-1</f>
        <v>0.10832529230840704</v>
      </c>
      <c r="Q71" s="109" t="s">
        <v>99</v>
      </c>
      <c r="R71" s="159">
        <f ca="1">(R72/D72)^(1/15)-1</f>
        <v>7.1793512202909415E-2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1809.865</v>
      </c>
      <c r="E72" s="15">
        <f t="shared" si="12"/>
        <v>1452.21</v>
      </c>
      <c r="F72" s="15">
        <f t="shared" si="12"/>
        <v>2379.8760000000002</v>
      </c>
      <c r="G72" s="15">
        <f t="shared" si="12"/>
        <v>2256.0540000000001</v>
      </c>
      <c r="H72" s="15">
        <f t="shared" si="12"/>
        <v>899.24</v>
      </c>
      <c r="I72" s="15">
        <f t="shared" si="12"/>
        <v>2192.895</v>
      </c>
      <c r="J72" s="15">
        <f t="shared" si="12"/>
        <v>1651.3589999999999</v>
      </c>
      <c r="K72" s="15">
        <f t="shared" si="12"/>
        <v>2282.2269999999999</v>
      </c>
      <c r="L72" s="15">
        <f t="shared" si="12"/>
        <v>3060.9789999999998</v>
      </c>
      <c r="M72" s="15">
        <f t="shared" si="12"/>
        <v>3051.0200000000004</v>
      </c>
      <c r="N72" s="34">
        <f ca="1">N73*N65</f>
        <v>3061.8</v>
      </c>
      <c r="O72" s="34">
        <f ca="1">O73*O65</f>
        <v>3346.1400000000003</v>
      </c>
      <c r="P72" s="34">
        <f ca="1">P73*P65</f>
        <v>3831.7738672623727</v>
      </c>
      <c r="Q72" s="34">
        <f ca="1">Q73*Q65</f>
        <v>4414.7622327328445</v>
      </c>
      <c r="R72" s="34">
        <f ca="1">R73*R65</f>
        <v>5120.5078832668132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4">
        <f t="shared" ref="D73:M73" si="13">D45</f>
        <v>0.17583080666990572</v>
      </c>
      <c r="E73" s="74">
        <f t="shared" si="13"/>
        <v>0.14244004332611396</v>
      </c>
      <c r="F73" s="74">
        <f t="shared" si="13"/>
        <v>0.18501572832243174</v>
      </c>
      <c r="G73" s="74">
        <f t="shared" si="13"/>
        <v>0.15184253068057682</v>
      </c>
      <c r="H73" s="74">
        <f t="shared" si="13"/>
        <v>5.8717284216559716E-2</v>
      </c>
      <c r="I73" s="74">
        <f t="shared" si="13"/>
        <v>0.13392605217906225</v>
      </c>
      <c r="J73" s="74">
        <f t="shared" si="13"/>
        <v>8.4486684856431987E-2</v>
      </c>
      <c r="K73" s="74">
        <f t="shared" si="13"/>
        <v>0.12865172200282576</v>
      </c>
      <c r="L73" s="74">
        <f t="shared" si="13"/>
        <v>0.1623798481671693</v>
      </c>
      <c r="M73" s="74">
        <f t="shared" si="13"/>
        <v>0.16446181826414413</v>
      </c>
      <c r="N73" s="72">
        <f ca="1">OFFSET(N73,$C$21,0)</f>
        <v>0.15907305577376277</v>
      </c>
      <c r="O73" s="72">
        <f ca="1">OFFSET(O73,$C$21,0)</f>
        <v>0.16411238825031926</v>
      </c>
      <c r="P73" s="72">
        <f ca="1">OFFSET(P73,$C$21,0)</f>
        <v>0.17642081736909321</v>
      </c>
      <c r="Q73" s="72">
        <f ca="1">OFFSET(Q73,$C$21,0)</f>
        <v>0.1896523786717752</v>
      </c>
      <c r="R73" s="72">
        <f ca="1">OFFSET(R73,$C$21,0)</f>
        <v>0.20387630707215834</v>
      </c>
      <c r="S73" s="37"/>
      <c r="T73" s="2"/>
      <c r="U73" s="2"/>
      <c r="V73" s="2"/>
      <c r="W73" s="2"/>
      <c r="X73" s="2"/>
    </row>
    <row r="74" spans="2:24" s="1" customFormat="1">
      <c r="B74" s="41" t="s">
        <v>21</v>
      </c>
      <c r="C74" s="27" t="s">
        <v>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8">
        <f>N45</f>
        <v>0.15907305577376277</v>
      </c>
      <c r="O74" s="68">
        <f>O45</f>
        <v>0.16411238825031926</v>
      </c>
      <c r="P74" s="69">
        <f>O74*(1+G23)</f>
        <v>0.15918901660280968</v>
      </c>
      <c r="Q74" s="69">
        <f>P74*(1+G23)</f>
        <v>0.15441334610472537</v>
      </c>
      <c r="R74" s="69">
        <f>Q74*(1+G23)</f>
        <v>0.1497809457215836</v>
      </c>
      <c r="S74" s="42"/>
      <c r="T74" s="2"/>
      <c r="U74" s="2"/>
      <c r="V74" s="2"/>
      <c r="W74" s="2"/>
      <c r="X74" s="2"/>
    </row>
    <row r="75" spans="2:24" s="1" customFormat="1">
      <c r="B75" s="43" t="s">
        <v>13</v>
      </c>
      <c r="C75" s="27" t="s">
        <v>60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8">
        <f>N45</f>
        <v>0.15907305577376277</v>
      </c>
      <c r="O75" s="68">
        <f>O45</f>
        <v>0.16411238825031926</v>
      </c>
      <c r="P75" s="68">
        <f>O75*(1+H23)</f>
        <v>0.17231800766283523</v>
      </c>
      <c r="Q75" s="68">
        <f>P75*(1+H23)</f>
        <v>0.180933908045977</v>
      </c>
      <c r="R75" s="68">
        <f>Q75*(1+H23)</f>
        <v>0.18998060344827586</v>
      </c>
      <c r="S75" s="42"/>
      <c r="T75" s="2"/>
      <c r="U75" s="2"/>
      <c r="V75" s="2"/>
      <c r="W75" s="2"/>
      <c r="X75" s="2"/>
    </row>
    <row r="76" spans="2:24" s="1" customFormat="1">
      <c r="B76" s="44" t="s">
        <v>22</v>
      </c>
      <c r="C76" s="27" t="s">
        <v>61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8">
        <f>N45</f>
        <v>0.15907305577376277</v>
      </c>
      <c r="O76" s="68">
        <f>O45</f>
        <v>0.16411238825031926</v>
      </c>
      <c r="P76" s="70">
        <f>O76*(1+I23)</f>
        <v>0.17642081736909321</v>
      </c>
      <c r="Q76" s="70">
        <f>P76*(1+I23)</f>
        <v>0.1896523786717752</v>
      </c>
      <c r="R76" s="70">
        <f>Q76*(1+I23)</f>
        <v>0.20387630707215834</v>
      </c>
      <c r="S76" s="61"/>
      <c r="T76" s="62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3"/>
      <c r="O77" s="73"/>
      <c r="P77" s="73"/>
      <c r="Q77" s="73"/>
      <c r="R77" s="73"/>
      <c r="S77" s="63"/>
      <c r="T77" s="63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848.95600000000002</v>
      </c>
      <c r="E78" s="15">
        <f t="shared" si="14"/>
        <v>420.96600000000001</v>
      </c>
      <c r="F78" s="15">
        <f t="shared" si="14"/>
        <v>454.25599999999997</v>
      </c>
      <c r="G78" s="15">
        <f t="shared" si="14"/>
        <v>689.01900000000001</v>
      </c>
      <c r="H78" s="15">
        <f t="shared" si="14"/>
        <v>277.74200000000002</v>
      </c>
      <c r="I78" s="15">
        <f t="shared" si="14"/>
        <v>621.47299999999996</v>
      </c>
      <c r="J78" s="15">
        <f t="shared" si="14"/>
        <v>500.36900000000003</v>
      </c>
      <c r="K78" s="15">
        <f t="shared" si="14"/>
        <v>369.78100000000001</v>
      </c>
      <c r="L78" s="15">
        <f t="shared" si="14"/>
        <v>511.05</v>
      </c>
      <c r="M78" s="15">
        <f t="shared" si="14"/>
        <v>592.20000000000005</v>
      </c>
      <c r="N78" s="34">
        <f t="shared" si="14"/>
        <v>622.16000000000008</v>
      </c>
      <c r="O78" s="34">
        <f t="shared" si="14"/>
        <v>704.48</v>
      </c>
      <c r="P78" s="34">
        <f ca="1">P72*P79</f>
        <v>670.56042677091523</v>
      </c>
      <c r="Q78" s="34">
        <f ca="1">Q72*Q79</f>
        <v>772.58339072824776</v>
      </c>
      <c r="R78" s="34">
        <f ca="1">R72*R79</f>
        <v>896.08887957169225</v>
      </c>
      <c r="S78" s="95"/>
      <c r="T78" s="63"/>
      <c r="U78" s="2"/>
      <c r="V78" s="2"/>
      <c r="W78" s="2"/>
      <c r="X78" s="2"/>
    </row>
    <row r="79" spans="2:24" s="1" customFormat="1">
      <c r="B79" s="3" t="s">
        <v>45</v>
      </c>
      <c r="C79" s="3"/>
      <c r="D79" s="74">
        <f t="shared" ref="D79:O79" si="15">D48</f>
        <v>0.14443249378942116</v>
      </c>
      <c r="E79" s="74">
        <f t="shared" si="15"/>
        <v>0.20077196138571504</v>
      </c>
      <c r="F79" s="74">
        <f t="shared" si="15"/>
        <v>0.14072266523503704</v>
      </c>
      <c r="G79" s="74">
        <f t="shared" si="15"/>
        <v>0.17357732240808843</v>
      </c>
      <c r="H79" s="74">
        <f t="shared" si="15"/>
        <v>-5.7293561895331813</v>
      </c>
      <c r="I79" s="74">
        <f t="shared" si="15"/>
        <v>0.17600685819348227</v>
      </c>
      <c r="J79" s="74">
        <f t="shared" si="15"/>
        <v>0.29569490243354729</v>
      </c>
      <c r="K79" s="74">
        <f t="shared" si="15"/>
        <v>0.25494489584159236</v>
      </c>
      <c r="L79" s="74">
        <f t="shared" si="15"/>
        <v>0.1448130408528342</v>
      </c>
      <c r="M79" s="74">
        <f>M48</f>
        <v>0.19409902262194281</v>
      </c>
      <c r="N79" s="68">
        <f t="shared" si="15"/>
        <v>0.20320073159579333</v>
      </c>
      <c r="O79" s="68">
        <f t="shared" si="15"/>
        <v>0.21053512405338687</v>
      </c>
      <c r="P79" s="71">
        <v>0.17499999999999999</v>
      </c>
      <c r="Q79" s="71">
        <f>P79</f>
        <v>0.17499999999999999</v>
      </c>
      <c r="R79" s="71">
        <f>Q79</f>
        <v>0.17499999999999999</v>
      </c>
      <c r="S79" s="63" t="s">
        <v>24</v>
      </c>
      <c r="T79" s="63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3"/>
      <c r="T80" s="63"/>
      <c r="U80" s="2"/>
      <c r="V80" s="2"/>
      <c r="W80" s="2"/>
      <c r="X80" s="2"/>
    </row>
    <row r="81" spans="2:24" s="8" customFormat="1">
      <c r="B81" s="143" t="s">
        <v>23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82"/>
      <c r="N81" s="64">
        <f ca="1">N72-N78</f>
        <v>2439.6400000000003</v>
      </c>
      <c r="O81" s="64">
        <f ca="1">O72-O78</f>
        <v>2641.6600000000003</v>
      </c>
      <c r="P81" s="64">
        <f ca="1">P72-P78</f>
        <v>3161.2134404914577</v>
      </c>
      <c r="Q81" s="64">
        <f ca="1">Q72-Q78</f>
        <v>3642.1788420045968</v>
      </c>
      <c r="R81" s="64">
        <f ca="1">R72-R78</f>
        <v>4224.4190036951213</v>
      </c>
      <c r="S81" s="63"/>
      <c r="T81" s="63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3"/>
      <c r="T82" s="63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L83" si="16">D51</f>
        <v>908.80899999999997</v>
      </c>
      <c r="E83" s="15">
        <f t="shared" si="16"/>
        <v>1203.3579999999999</v>
      </c>
      <c r="F83" s="15">
        <f t="shared" si="16"/>
        <v>1904.8409999999999</v>
      </c>
      <c r="G83" s="15">
        <f t="shared" si="16"/>
        <v>2706.9740000000002</v>
      </c>
      <c r="H83" s="15">
        <f t="shared" si="16"/>
        <v>3156.3939999999998</v>
      </c>
      <c r="I83" s="15">
        <f t="shared" si="16"/>
        <v>3473.46</v>
      </c>
      <c r="J83" s="15">
        <f t="shared" si="16"/>
        <v>3541.8330000000001</v>
      </c>
      <c r="K83" s="15">
        <f t="shared" si="16"/>
        <v>2880.7890000000002</v>
      </c>
      <c r="L83" s="15">
        <f t="shared" si="16"/>
        <v>3005.098</v>
      </c>
      <c r="M83" s="15">
        <f>M51</f>
        <v>0</v>
      </c>
      <c r="N83" s="34">
        <f ca="1">N65*N84</f>
        <v>3295.119308658444</v>
      </c>
      <c r="O83" s="34">
        <f ca="1">O65*O84</f>
        <v>3490.5486156527195</v>
      </c>
      <c r="P83" s="34">
        <f ca="1">P65*P84</f>
        <v>3718.2705815050044</v>
      </c>
      <c r="Q83" s="34">
        <f ca="1">Q65*Q84</f>
        <v>3985.1068807771098</v>
      </c>
      <c r="R83" s="34">
        <f ca="1">R65*R84</f>
        <v>4299.6908422875049</v>
      </c>
      <c r="S83" s="63"/>
      <c r="T83" s="63"/>
      <c r="U83" s="2"/>
      <c r="V83" s="2"/>
      <c r="W83" s="2"/>
      <c r="X83" s="2"/>
    </row>
    <row r="84" spans="2:24" s="1" customFormat="1">
      <c r="B84" s="2" t="s">
        <v>37</v>
      </c>
      <c r="C84" s="2"/>
      <c r="D84" s="74">
        <f t="shared" ref="D84:M84" si="17">D52</f>
        <v>8.8292010497396392E-2</v>
      </c>
      <c r="E84" s="74">
        <f t="shared" si="17"/>
        <v>0.11803139054050436</v>
      </c>
      <c r="F84" s="74">
        <f t="shared" si="17"/>
        <v>0.14808567545259885</v>
      </c>
      <c r="G84" s="74">
        <f t="shared" si="17"/>
        <v>0.18219146467527983</v>
      </c>
      <c r="H84" s="74">
        <f t="shared" si="17"/>
        <v>0.20610168986860436</v>
      </c>
      <c r="I84" s="74">
        <f t="shared" si="17"/>
        <v>0.21213363394138143</v>
      </c>
      <c r="J84" s="74">
        <f t="shared" si="17"/>
        <v>0.18120695044815277</v>
      </c>
      <c r="K84" s="74">
        <f t="shared" si="17"/>
        <v>0.16239334017904375</v>
      </c>
      <c r="L84" s="74">
        <f t="shared" si="17"/>
        <v>0.15941545399934601</v>
      </c>
      <c r="M84" s="74">
        <f t="shared" si="17"/>
        <v>0</v>
      </c>
      <c r="N84" s="71">
        <f>AVERAGE(E84:L84)</f>
        <v>0.17119494988811393</v>
      </c>
      <c r="O84" s="71">
        <f>N84</f>
        <v>0.17119494988811393</v>
      </c>
      <c r="P84" s="71">
        <f>O84</f>
        <v>0.17119494988811393</v>
      </c>
      <c r="Q84" s="71">
        <f>P84</f>
        <v>0.17119494988811393</v>
      </c>
      <c r="R84" s="71">
        <f>Q84</f>
        <v>0.17119494988811393</v>
      </c>
      <c r="S84" s="63" t="s">
        <v>24</v>
      </c>
      <c r="T84" s="63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3"/>
      <c r="T85" s="63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809.10500000000002</v>
      </c>
      <c r="E86" s="15">
        <f t="shared" si="18"/>
        <v>601.17399999999998</v>
      </c>
      <c r="F86" s="15">
        <f t="shared" si="18"/>
        <v>718.16399999999999</v>
      </c>
      <c r="G86" s="15">
        <f t="shared" si="18"/>
        <v>1268.068</v>
      </c>
      <c r="H86" s="15">
        <f t="shared" si="18"/>
        <v>916.49199999999996</v>
      </c>
      <c r="I86" s="15">
        <f t="shared" si="18"/>
        <v>777.45299999999997</v>
      </c>
      <c r="J86" s="15">
        <f t="shared" si="18"/>
        <v>1710.7059999999999</v>
      </c>
      <c r="K86" s="15">
        <f t="shared" si="18"/>
        <v>1188.519</v>
      </c>
      <c r="L86" s="15">
        <f t="shared" si="18"/>
        <v>1567.183</v>
      </c>
      <c r="M86" s="15">
        <f t="shared" si="18"/>
        <v>0</v>
      </c>
      <c r="N86" s="34">
        <f ca="1">N65*N87</f>
        <v>1311.5584722283431</v>
      </c>
      <c r="O86" s="34">
        <f ca="1">O65*O87</f>
        <v>1389.3453258443997</v>
      </c>
      <c r="P86" s="34">
        <f ca="1">P65*P87</f>
        <v>1479.9856473772963</v>
      </c>
      <c r="Q86" s="34">
        <f ca="1">Q65*Q87</f>
        <v>1586.1946723703466</v>
      </c>
      <c r="R86" s="34">
        <f ca="1">R65*R87</f>
        <v>1711.408730283805</v>
      </c>
      <c r="S86" s="63"/>
      <c r="T86" s="63"/>
      <c r="U86" s="2"/>
      <c r="V86" s="2"/>
      <c r="W86" s="2"/>
      <c r="X86" s="2"/>
    </row>
    <row r="87" spans="2:24" s="1" customFormat="1">
      <c r="B87" s="2" t="s">
        <v>37</v>
      </c>
      <c r="C87" s="3"/>
      <c r="D87" s="74">
        <f t="shared" ref="D87:M87" si="19">D55</f>
        <v>7.8605633475786349E-2</v>
      </c>
      <c r="E87" s="74">
        <f t="shared" si="19"/>
        <v>5.8966162336392965E-2</v>
      </c>
      <c r="F87" s="74">
        <f t="shared" si="19"/>
        <v>5.5831327142654014E-2</v>
      </c>
      <c r="G87" s="74">
        <f t="shared" si="19"/>
        <v>8.5346651363423773E-2</v>
      </c>
      <c r="H87" s="74">
        <f t="shared" si="19"/>
        <v>5.9843780577157654E-2</v>
      </c>
      <c r="I87" s="74">
        <f t="shared" si="19"/>
        <v>4.7481165785305951E-2</v>
      </c>
      <c r="J87" s="74">
        <f t="shared" si="19"/>
        <v>8.7522990884482024E-2</v>
      </c>
      <c r="K87" s="74">
        <f t="shared" si="19"/>
        <v>6.6998162752029702E-2</v>
      </c>
      <c r="L87" s="74">
        <f t="shared" si="19"/>
        <v>8.3136453268764315E-2</v>
      </c>
      <c r="M87" s="74">
        <f t="shared" si="19"/>
        <v>0</v>
      </c>
      <c r="N87" s="71">
        <f>AVERAGE(E87:L87)</f>
        <v>6.8140836763776302E-2</v>
      </c>
      <c r="O87" s="71">
        <f>N87</f>
        <v>6.8140836763776302E-2</v>
      </c>
      <c r="P87" s="71">
        <f>O87</f>
        <v>6.8140836763776302E-2</v>
      </c>
      <c r="Q87" s="71">
        <f>P87</f>
        <v>6.8140836763776302E-2</v>
      </c>
      <c r="R87" s="71">
        <f>Q87</f>
        <v>6.8140836763776302E-2</v>
      </c>
      <c r="S87" s="63" t="s">
        <v>24</v>
      </c>
      <c r="T87" s="63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3"/>
      <c r="T88" s="63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-765.37800000000004</v>
      </c>
      <c r="E89" s="15">
        <f t="shared" si="20"/>
        <v>-902.04899999999998</v>
      </c>
      <c r="F89" s="15">
        <f t="shared" si="20"/>
        <v>-866.34699999999998</v>
      </c>
      <c r="G89" s="15">
        <f t="shared" si="20"/>
        <v>-476.63299999999998</v>
      </c>
      <c r="H89" s="15">
        <f t="shared" si="20"/>
        <v>953.42</v>
      </c>
      <c r="I89" s="15">
        <f t="shared" si="20"/>
        <v>2784.2429999999999</v>
      </c>
      <c r="J89" s="15">
        <f t="shared" si="20"/>
        <v>2934.5450000000001</v>
      </c>
      <c r="K89" s="15">
        <f t="shared" si="20"/>
        <v>2403.7179999999998</v>
      </c>
      <c r="L89" s="15">
        <f t="shared" si="20"/>
        <v>1830.0609999999999</v>
      </c>
      <c r="M89" s="15">
        <f t="shared" si="20"/>
        <v>0</v>
      </c>
      <c r="N89" s="34">
        <f ca="1">N90*N65</f>
        <v>1870.0345201286914</v>
      </c>
      <c r="O89" s="34">
        <f ca="1">O90*O65</f>
        <v>1980.9438730506995</v>
      </c>
      <c r="P89" s="34">
        <f ca="1">P90*P65</f>
        <v>2110.1798421448557</v>
      </c>
      <c r="Q89" s="34">
        <f ca="1">Q90*Q65</f>
        <v>2261.6138401646067</v>
      </c>
      <c r="R89" s="34">
        <f ca="1">R90*R65</f>
        <v>2440.145423515009</v>
      </c>
      <c r="S89" s="63"/>
      <c r="T89" s="63"/>
      <c r="U89" s="2"/>
      <c r="V89" s="2"/>
      <c r="W89" s="2"/>
      <c r="X89" s="2"/>
    </row>
    <row r="90" spans="2:24" s="1" customFormat="1">
      <c r="B90" s="2" t="s">
        <v>37</v>
      </c>
      <c r="C90" s="3"/>
      <c r="D90" s="74">
        <f t="shared" ref="D90:M90" si="21">D58</f>
        <v>-7.4357496911316087E-2</v>
      </c>
      <c r="E90" s="74">
        <f t="shared" si="21"/>
        <v>-8.8477491989641832E-2</v>
      </c>
      <c r="F90" s="74">
        <f t="shared" si="21"/>
        <v>-6.7351333088343152E-2</v>
      </c>
      <c r="G90" s="74">
        <f t="shared" si="21"/>
        <v>-3.2079533967660064E-2</v>
      </c>
      <c r="H90" s="74">
        <f t="shared" si="21"/>
        <v>6.2255052174894764E-2</v>
      </c>
      <c r="I90" s="74">
        <f t="shared" si="21"/>
        <v>0.17004128026977527</v>
      </c>
      <c r="J90" s="74">
        <f t="shared" si="21"/>
        <v>0.150136934859118</v>
      </c>
      <c r="K90" s="74">
        <f t="shared" si="21"/>
        <v>0.13550030733541771</v>
      </c>
      <c r="L90" s="74">
        <f t="shared" si="21"/>
        <v>9.7081694228107418E-2</v>
      </c>
      <c r="M90" s="74">
        <f t="shared" si="21"/>
        <v>0</v>
      </c>
      <c r="N90" s="71">
        <f>AVERAGE(G90:L90)</f>
        <v>9.7155955816608852E-2</v>
      </c>
      <c r="O90" s="71">
        <f>N90</f>
        <v>9.7155955816608852E-2</v>
      </c>
      <c r="P90" s="71">
        <f>O90</f>
        <v>9.7155955816608852E-2</v>
      </c>
      <c r="Q90" s="71">
        <f>P90</f>
        <v>9.7155955816608852E-2</v>
      </c>
      <c r="R90" s="71">
        <f>Q90</f>
        <v>9.7155955816608852E-2</v>
      </c>
      <c r="S90" s="63" t="s">
        <v>24</v>
      </c>
      <c r="T90" s="63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3"/>
      <c r="T91" s="63"/>
      <c r="U91" s="2"/>
      <c r="V91" s="2"/>
      <c r="W91" s="2"/>
      <c r="X91" s="2"/>
    </row>
    <row r="92" spans="2:24" s="8" customFormat="1">
      <c r="B92" s="143" t="s">
        <v>25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82"/>
      <c r="N92" s="64">
        <f ca="1">N81+N83-N86-N89</f>
        <v>2553.1663163014096</v>
      </c>
      <c r="O92" s="64">
        <f ca="1">O81+O83-O86-O89</f>
        <v>2761.9194167576211</v>
      </c>
      <c r="P92" s="64">
        <f ca="1">P81+P83-P86-P89</f>
        <v>3289.3185324743108</v>
      </c>
      <c r="Q92" s="64">
        <f ca="1">Q81+Q83-Q86-Q89</f>
        <v>3779.4772102467532</v>
      </c>
      <c r="R92" s="64">
        <f ca="1">R81+R83-R86-R89</f>
        <v>4372.5556921838124</v>
      </c>
      <c r="S92" s="16"/>
      <c r="T92" s="7"/>
      <c r="U92" s="7"/>
      <c r="V92" s="7"/>
      <c r="W92" s="7"/>
      <c r="X92" s="7"/>
    </row>
    <row r="93" spans="2:24" s="8" customFormat="1">
      <c r="B93" s="143" t="s">
        <v>26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82"/>
      <c r="N93" s="64">
        <f ca="1">N92/(1+$C26)^N62</f>
        <v>2483.0607787345889</v>
      </c>
      <c r="O93" s="64">
        <f ca="1">O92/(1+$C26)^O62</f>
        <v>2523.4665431638336</v>
      </c>
      <c r="P93" s="64">
        <f ca="1">P92/(1+$C26)^P62</f>
        <v>2823.3894256066033</v>
      </c>
      <c r="Q93" s="64">
        <f ca="1">Q92/(1+$C26)^Q62</f>
        <v>3047.7187498178687</v>
      </c>
      <c r="R93" s="64">
        <f ca="1">R92/(1+$C26)^R62</f>
        <v>3312.5070375914256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3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2"/>
      <c r="N95" s="65"/>
      <c r="O95" s="65"/>
      <c r="P95" s="65"/>
      <c r="Q95" s="65"/>
      <c r="R95" s="82">
        <f ca="1">(R92*(1+C27))/(C26-C27)</f>
        <v>148522.89905539865</v>
      </c>
      <c r="S95" s="15"/>
      <c r="T95" s="2"/>
      <c r="U95" s="2"/>
      <c r="V95" s="2"/>
      <c r="W95" s="2"/>
      <c r="X95" s="2"/>
    </row>
    <row r="96" spans="2:24" s="1" customFormat="1">
      <c r="B96" s="143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2"/>
      <c r="N96" s="65"/>
      <c r="O96" s="65"/>
      <c r="P96" s="65"/>
      <c r="Q96" s="65"/>
      <c r="R96" s="82">
        <f ca="1">R95/(1+C26)^R62</f>
        <v>112516.15370935955</v>
      </c>
      <c r="S96" s="15"/>
      <c r="T96" s="2"/>
      <c r="U96" s="2"/>
      <c r="V96" s="2"/>
      <c r="W96" s="2"/>
      <c r="X96" s="2"/>
    </row>
    <row r="97" spans="2:24" s="1" customFormat="1">
      <c r="B97" s="143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1"/>
      <c r="N97" s="65"/>
      <c r="O97" s="65"/>
      <c r="P97" s="65"/>
      <c r="Q97" s="65"/>
      <c r="R97" s="82">
        <f ca="1">SUM(N93:R93)+R96</f>
        <v>126706.29624427388</v>
      </c>
      <c r="S97" s="15"/>
      <c r="T97" s="2"/>
      <c r="U97" s="2"/>
      <c r="V97" s="2"/>
      <c r="W97" s="2"/>
      <c r="X97" s="2"/>
    </row>
    <row r="98" spans="2:24" s="1" customFormat="1">
      <c r="B98" s="143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5"/>
      <c r="O98" s="65"/>
      <c r="P98" s="65"/>
      <c r="Q98" s="65"/>
      <c r="R98" s="82">
        <f>G6</f>
        <v>4053.42</v>
      </c>
      <c r="S98" s="15"/>
      <c r="T98" s="2"/>
      <c r="U98" s="2"/>
      <c r="V98" s="2"/>
      <c r="W98" s="2"/>
      <c r="X98" s="2"/>
    </row>
    <row r="99" spans="2:24" s="1" customFormat="1">
      <c r="B99" s="143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2"/>
      <c r="N99" s="65"/>
      <c r="O99" s="65"/>
      <c r="P99" s="65"/>
      <c r="Q99" s="65"/>
      <c r="R99" s="82">
        <f>G7</f>
        <v>10932.165000000001</v>
      </c>
      <c r="S99" s="15"/>
      <c r="T99" s="2"/>
      <c r="U99" s="2"/>
      <c r="V99" s="2"/>
      <c r="W99" s="2"/>
      <c r="X99" s="2"/>
    </row>
    <row r="100" spans="2:24" s="1" customFormat="1">
      <c r="B100" s="143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1"/>
      <c r="N100" s="65"/>
      <c r="O100" s="65"/>
      <c r="P100" s="65"/>
      <c r="Q100" s="65"/>
      <c r="R100" s="82">
        <f ca="1">R97+R98-R99</f>
        <v>119827.55124427387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6"/>
      <c r="S101" s="2"/>
      <c r="T101" s="2"/>
      <c r="U101" s="2"/>
      <c r="V101" s="2"/>
      <c r="W101" s="2"/>
      <c r="X101" s="2"/>
    </row>
    <row r="102" spans="2:24" s="1" customFormat="1">
      <c r="B102" s="143" t="s">
        <v>62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2"/>
      <c r="N102" s="65"/>
      <c r="O102" s="65"/>
      <c r="P102" s="117"/>
      <c r="Q102" s="19" t="s">
        <v>298</v>
      </c>
      <c r="R102" s="64">
        <v>349</v>
      </c>
      <c r="S102" s="88" t="s">
        <v>314</v>
      </c>
      <c r="T102" s="2"/>
      <c r="U102" s="2"/>
      <c r="V102" s="2"/>
      <c r="W102" s="2"/>
      <c r="X102" s="2"/>
    </row>
    <row r="103" spans="2:24" s="1" customFormat="1">
      <c r="B103" s="143" t="s">
        <v>221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5"/>
      <c r="O103" s="65"/>
      <c r="P103" s="117"/>
      <c r="Q103" s="65"/>
      <c r="R103" s="67">
        <f ca="1">R100/R102</f>
        <v>343.34541903803398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6"/>
      <c r="Q104" s="13"/>
      <c r="R104" s="113"/>
      <c r="S104" s="31"/>
      <c r="T104" s="2"/>
      <c r="U104" s="2"/>
      <c r="V104" s="2"/>
      <c r="W104" s="2"/>
      <c r="X104" s="2"/>
    </row>
    <row r="105" spans="2:24" s="1" customFormat="1" ht="23">
      <c r="B105" s="151" t="s">
        <v>81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6"/>
      <c r="O105" s="13"/>
      <c r="P105" s="66"/>
      <c r="Q105" s="13"/>
      <c r="R105" s="127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6"/>
      <c r="O106" s="13"/>
      <c r="P106" s="66"/>
      <c r="Q106" s="13"/>
      <c r="R106" s="127"/>
      <c r="S106" s="31"/>
      <c r="T106" s="2"/>
      <c r="U106" s="2"/>
      <c r="V106" s="2"/>
      <c r="W106" s="2"/>
      <c r="X106" s="2"/>
    </row>
    <row r="107" spans="2:24" s="1" customFormat="1">
      <c r="B107" s="14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6">
        <f>E6</f>
        <v>45698</v>
      </c>
      <c r="O107" s="117"/>
      <c r="P107" s="124"/>
      <c r="Q107" s="117"/>
      <c r="R107" s="156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3" t="s">
        <v>77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6">
        <f>N61</f>
        <v>0.89166666666666672</v>
      </c>
      <c r="O108" s="116"/>
      <c r="P108" s="125"/>
      <c r="Q108" s="116"/>
      <c r="R108" s="116">
        <f>R62</f>
        <v>4.4458333333333329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6"/>
      <c r="O109" s="66"/>
      <c r="P109" s="126"/>
      <c r="Q109" s="66"/>
      <c r="R109" s="127"/>
      <c r="S109" s="31"/>
      <c r="T109" s="2"/>
      <c r="U109" s="2"/>
      <c r="V109" s="2"/>
      <c r="W109" s="2"/>
      <c r="X109" s="2"/>
    </row>
    <row r="110" spans="2:24" s="1" customFormat="1">
      <c r="B110" s="143" t="s">
        <v>74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4">
        <f ca="1">N81</f>
        <v>2439.6400000000003</v>
      </c>
      <c r="O110" s="117"/>
      <c r="P110" s="19" t="s">
        <v>298</v>
      </c>
      <c r="Q110" s="46" t="s">
        <v>78</v>
      </c>
      <c r="R110" s="128">
        <v>2902</v>
      </c>
      <c r="S110" s="2"/>
      <c r="T110" s="2"/>
      <c r="U110" s="2"/>
      <c r="V110" s="2"/>
      <c r="W110" s="2"/>
      <c r="X110" s="2"/>
    </row>
    <row r="111" spans="2:24" s="1" customFormat="1">
      <c r="B111" s="14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4"/>
      <c r="O111" s="117"/>
      <c r="P111" s="19" t="s">
        <v>298</v>
      </c>
      <c r="Q111" s="47" t="s">
        <v>13</v>
      </c>
      <c r="R111" s="144">
        <v>3831</v>
      </c>
      <c r="S111" s="2"/>
      <c r="T111" s="2"/>
      <c r="U111" s="2"/>
      <c r="V111" s="2"/>
      <c r="W111" s="2"/>
      <c r="X111" s="2"/>
    </row>
    <row r="112" spans="2:24" s="1" customFormat="1">
      <c r="B112" s="14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4"/>
      <c r="O112" s="117"/>
      <c r="P112" s="19" t="s">
        <v>298</v>
      </c>
      <c r="Q112" s="48" t="s">
        <v>22</v>
      </c>
      <c r="R112" s="145">
        <v>4224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66"/>
      <c r="P113" s="39"/>
      <c r="Q113" s="66"/>
      <c r="R113" s="16"/>
      <c r="S113" s="2"/>
      <c r="T113" s="2"/>
      <c r="U113" s="2"/>
      <c r="V113" s="2"/>
      <c r="W113" s="2"/>
      <c r="X113" s="2"/>
    </row>
    <row r="114" spans="2:24" s="1" customFormat="1">
      <c r="B114" s="143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298</v>
      </c>
      <c r="N114" s="120">
        <f>4030*0.14</f>
        <v>564.20000000000005</v>
      </c>
      <c r="O114" s="152"/>
      <c r="P114" s="89"/>
      <c r="Q114" s="19" t="s">
        <v>298</v>
      </c>
      <c r="R114" s="129">
        <f>4187*0.14</f>
        <v>586.18000000000006</v>
      </c>
      <c r="S114" s="86" t="s">
        <v>69</v>
      </c>
      <c r="T114" s="86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9"/>
      <c r="O115" s="153"/>
      <c r="P115" s="150"/>
      <c r="Q115" s="66"/>
      <c r="R115" s="16"/>
      <c r="S115" s="81"/>
      <c r="T115" s="3"/>
      <c r="U115" s="2"/>
      <c r="V115" s="2"/>
      <c r="W115" s="2"/>
      <c r="X115" s="2"/>
    </row>
    <row r="116" spans="2:24" s="1" customFormat="1">
      <c r="B116" s="143" t="s">
        <v>75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1">
        <f>N79</f>
        <v>0.20320073159579333</v>
      </c>
      <c r="O116" s="121"/>
      <c r="P116" s="134"/>
      <c r="Q116" s="121"/>
      <c r="R116" s="130">
        <f>R79</f>
        <v>0.17499999999999999</v>
      </c>
      <c r="S116" s="2"/>
      <c r="T116" s="2"/>
      <c r="U116" s="2"/>
      <c r="V116" s="2"/>
      <c r="W116" s="2"/>
      <c r="X116" s="2"/>
    </row>
    <row r="117" spans="2:24" s="49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4"/>
      <c r="O117" s="66"/>
      <c r="P117" s="39"/>
      <c r="Q117" s="66"/>
      <c r="R117" s="16"/>
      <c r="S117" s="2"/>
      <c r="T117" s="2"/>
      <c r="U117" s="2"/>
      <c r="V117" s="2"/>
      <c r="W117" s="2"/>
      <c r="X117" s="2"/>
    </row>
    <row r="118" spans="2:24" s="49" customFormat="1">
      <c r="B118" s="143" t="s">
        <v>71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>
        <f ca="1">N110-(N114*(1-N116))</f>
        <v>1990.0858527663468</v>
      </c>
      <c r="O118" s="122"/>
      <c r="P118" s="135"/>
      <c r="Q118" s="46" t="s">
        <v>78</v>
      </c>
      <c r="R118" s="128">
        <f>R110-(R114*(1-R116))</f>
        <v>2418.4014999999999</v>
      </c>
      <c r="S118" s="2"/>
      <c r="T118" s="2"/>
      <c r="U118" s="2"/>
      <c r="V118" s="2"/>
      <c r="W118" s="2"/>
      <c r="X118" s="2"/>
    </row>
    <row r="119" spans="2:24" s="49" customFormat="1">
      <c r="B119" s="14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2"/>
      <c r="O119" s="122"/>
      <c r="P119" s="135"/>
      <c r="Q119" s="47" t="s">
        <v>13</v>
      </c>
      <c r="R119" s="144">
        <f>R111-(R114*(1-R116))</f>
        <v>3347.4014999999999</v>
      </c>
      <c r="S119" s="2"/>
      <c r="T119" s="2"/>
      <c r="U119" s="2"/>
      <c r="V119" s="2"/>
      <c r="W119" s="2"/>
      <c r="X119" s="2"/>
    </row>
    <row r="120" spans="2:24" s="49" customFormat="1">
      <c r="B120" s="14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/>
      <c r="O120" s="122"/>
      <c r="P120" s="135"/>
      <c r="Q120" s="48" t="s">
        <v>22</v>
      </c>
      <c r="R120" s="145">
        <f>R112-(R114*(1-R116))</f>
        <v>3740.4014999999999</v>
      </c>
      <c r="S120" s="2"/>
      <c r="T120" s="2"/>
      <c r="U120" s="2"/>
      <c r="V120" s="2"/>
      <c r="W120" s="2"/>
      <c r="X120" s="2"/>
    </row>
    <row r="121" spans="2:24" s="49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49" customFormat="1">
      <c r="B122" s="143" t="s">
        <v>91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2">
        <f>E9</f>
        <v>348.125</v>
      </c>
      <c r="O122" s="122"/>
      <c r="P122" s="135"/>
      <c r="Q122" s="122"/>
      <c r="R122" s="132">
        <f>R102</f>
        <v>349</v>
      </c>
      <c r="S122" s="2"/>
      <c r="T122" s="2"/>
      <c r="U122" s="2"/>
      <c r="V122" s="2"/>
      <c r="W122" s="2"/>
      <c r="X122" s="2"/>
    </row>
    <row r="123" spans="2:24" s="49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8">
        <f>N60</f>
        <v>2025</v>
      </c>
      <c r="O123" s="114"/>
      <c r="P123" s="136"/>
      <c r="Q123" s="114"/>
      <c r="R123" s="131"/>
      <c r="S123" s="2"/>
      <c r="T123" s="2"/>
      <c r="U123" s="2"/>
      <c r="V123" s="2"/>
      <c r="W123" s="2"/>
      <c r="X123" s="2"/>
    </row>
    <row r="124" spans="2:24" s="49" customFormat="1">
      <c r="B124" s="143" t="s">
        <v>72</v>
      </c>
      <c r="C124" s="17"/>
      <c r="D124" s="17"/>
      <c r="E124" s="17"/>
      <c r="F124" s="143"/>
      <c r="G124" s="143"/>
      <c r="H124" s="19"/>
      <c r="I124" s="19" t="s">
        <v>298</v>
      </c>
      <c r="J124" s="143">
        <f>IS!T28</f>
        <v>0.56000000000000005</v>
      </c>
      <c r="K124" s="143">
        <f>IS!U28</f>
        <v>0.36</v>
      </c>
      <c r="L124" s="143">
        <f>IS!V28</f>
        <v>0.98</v>
      </c>
      <c r="M124" s="143">
        <f>IS!W28</f>
        <v>1.03</v>
      </c>
      <c r="N124" s="116">
        <f ca="1">N118/N122</f>
        <v>5.7165841372103321</v>
      </c>
      <c r="O124" s="116"/>
      <c r="P124" s="137"/>
      <c r="Q124" s="46" t="s">
        <v>78</v>
      </c>
      <c r="R124" s="139">
        <f>R118/R122</f>
        <v>6.9295171919770775</v>
      </c>
      <c r="S124" s="2"/>
      <c r="T124" s="2"/>
      <c r="U124" s="2"/>
      <c r="V124" s="2"/>
      <c r="W124" s="2"/>
      <c r="X124" s="2"/>
    </row>
    <row r="125" spans="2:24" s="49" customFormat="1">
      <c r="B125" s="14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6"/>
      <c r="O125" s="116"/>
      <c r="P125" s="137"/>
      <c r="Q125" s="47" t="s">
        <v>13</v>
      </c>
      <c r="R125" s="140">
        <f>R119/R122</f>
        <v>9.5914083094555878</v>
      </c>
      <c r="S125" s="2"/>
      <c r="T125" s="2"/>
      <c r="U125" s="2"/>
      <c r="V125" s="2"/>
      <c r="W125" s="2"/>
      <c r="X125" s="2"/>
    </row>
    <row r="126" spans="2:24" s="49" customFormat="1">
      <c r="B126" s="14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6"/>
      <c r="O126" s="116"/>
      <c r="P126" s="137"/>
      <c r="Q126" s="48" t="s">
        <v>22</v>
      </c>
      <c r="R126" s="141">
        <f>R120/R122</f>
        <v>10.717482808022922</v>
      </c>
      <c r="S126" s="2"/>
      <c r="T126" s="2"/>
      <c r="U126" s="2"/>
      <c r="V126" s="2"/>
      <c r="W126" s="2"/>
      <c r="X126" s="2"/>
    </row>
    <row r="127" spans="2:24" s="49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49" customFormat="1">
      <c r="B128" s="143" t="s">
        <v>92</v>
      </c>
      <c r="C128" s="17"/>
      <c r="D128" s="17"/>
      <c r="E128" s="17"/>
      <c r="F128" s="17"/>
      <c r="G128" s="17"/>
      <c r="H128" s="17"/>
      <c r="I128" s="17"/>
      <c r="J128" s="17"/>
      <c r="K128" s="19" t="s">
        <v>298</v>
      </c>
      <c r="L128" s="117">
        <v>119</v>
      </c>
      <c r="M128" s="143">
        <v>83</v>
      </c>
      <c r="N128" s="155">
        <f>E8</f>
        <v>93.96</v>
      </c>
      <c r="O128" s="116"/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49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6"/>
      <c r="M129" s="7"/>
      <c r="N129" s="115"/>
      <c r="O129" s="115"/>
      <c r="P129" s="138"/>
      <c r="Q129" s="115"/>
      <c r="R129" s="133"/>
      <c r="S129" s="2"/>
      <c r="T129" s="2"/>
      <c r="U129" s="2"/>
      <c r="V129" s="2"/>
      <c r="W129" s="2"/>
      <c r="X129" s="2"/>
    </row>
    <row r="130" spans="2:24" s="49" customFormat="1">
      <c r="B130" s="143" t="s">
        <v>94</v>
      </c>
      <c r="C130" s="17"/>
      <c r="D130" s="17"/>
      <c r="E130" s="17"/>
      <c r="F130" s="17"/>
      <c r="G130" s="17"/>
      <c r="H130" s="17"/>
      <c r="I130" s="17"/>
      <c r="J130" s="17"/>
      <c r="K130" s="143"/>
      <c r="L130" s="117"/>
      <c r="M130" s="143"/>
      <c r="N130" s="116"/>
      <c r="O130" s="116">
        <f ca="1">AVERAGE(H124:N124)</f>
        <v>1.7293168274420665</v>
      </c>
      <c r="P130" s="137"/>
      <c r="Q130" s="116"/>
      <c r="R130" s="123"/>
      <c r="S130" s="2"/>
      <c r="T130" s="2"/>
      <c r="U130" s="2"/>
      <c r="V130" s="2"/>
      <c r="W130" s="2"/>
      <c r="X130" s="2"/>
    </row>
    <row r="131" spans="2:24" s="49" customFormat="1">
      <c r="B131" s="143" t="s">
        <v>95</v>
      </c>
      <c r="C131" s="17"/>
      <c r="D131" s="17"/>
      <c r="E131" s="17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>AVERAGE(L128:N128)</f>
        <v>98.653333333333322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49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6"/>
      <c r="M132" s="7"/>
      <c r="N132" s="115"/>
      <c r="O132" s="115"/>
      <c r="P132" s="138"/>
      <c r="Q132" s="115"/>
      <c r="R132" s="133"/>
      <c r="S132" s="2"/>
      <c r="T132" s="2"/>
      <c r="U132" s="2"/>
      <c r="V132" s="2"/>
      <c r="W132" s="2"/>
      <c r="X132" s="2"/>
    </row>
    <row r="133" spans="2:24" s="49" customFormat="1">
      <c r="B133" s="143" t="s">
        <v>97</v>
      </c>
      <c r="C133" s="143"/>
      <c r="D133" s="117">
        <v>1.25</v>
      </c>
      <c r="E133" s="143"/>
      <c r="F133" s="17"/>
      <c r="G133" s="17"/>
      <c r="H133" s="17"/>
      <c r="I133" s="17"/>
      <c r="J133" s="17"/>
      <c r="K133" s="143"/>
      <c r="L133" s="117"/>
      <c r="M133" s="143"/>
      <c r="N133" s="116"/>
      <c r="O133" s="116">
        <f ca="1">O130*D133</f>
        <v>2.1616460343025832</v>
      </c>
      <c r="P133" s="137"/>
      <c r="Q133" s="116"/>
      <c r="R133" s="123"/>
      <c r="S133" s="2"/>
      <c r="T133" s="2"/>
      <c r="U133" s="2"/>
      <c r="V133" s="2"/>
      <c r="W133" s="2"/>
      <c r="X133" s="2"/>
    </row>
    <row r="134" spans="2:24" s="49" customFormat="1">
      <c r="B134" s="143" t="s">
        <v>98</v>
      </c>
      <c r="C134" s="143"/>
      <c r="D134" s="117">
        <v>0.75</v>
      </c>
      <c r="E134" s="143"/>
      <c r="F134" s="17"/>
      <c r="G134" s="17"/>
      <c r="H134" s="17"/>
      <c r="I134" s="17"/>
      <c r="J134" s="17"/>
      <c r="K134" s="143"/>
      <c r="L134" s="117"/>
      <c r="M134" s="143"/>
      <c r="N134" s="116"/>
      <c r="O134" s="116">
        <f>O131*D134</f>
        <v>73.989999999999995</v>
      </c>
      <c r="P134" s="137"/>
      <c r="Q134" s="116"/>
      <c r="R134" s="123"/>
      <c r="S134" s="2"/>
      <c r="T134" s="2"/>
      <c r="U134" s="2"/>
      <c r="V134" s="2"/>
      <c r="W134" s="2"/>
      <c r="X134" s="2"/>
    </row>
    <row r="135" spans="2:24" s="49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5"/>
      <c r="O135" s="115"/>
      <c r="P135" s="138"/>
      <c r="Q135" s="115"/>
      <c r="R135" s="133"/>
      <c r="S135" s="2"/>
      <c r="T135" s="2"/>
      <c r="U135" s="2"/>
      <c r="V135" s="2"/>
      <c r="W135" s="2"/>
      <c r="X135" s="2"/>
    </row>
    <row r="136" spans="2:24" s="49" customFormat="1">
      <c r="B136" s="143" t="s">
        <v>93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6" t="s">
        <v>78</v>
      </c>
      <c r="R136" s="146">
        <f ca="1">R124/O133</f>
        <v>3.2056669232679269</v>
      </c>
      <c r="S136" s="2"/>
      <c r="T136" s="2"/>
      <c r="U136" s="2"/>
      <c r="V136" s="2"/>
      <c r="W136" s="2"/>
      <c r="X136" s="2"/>
    </row>
    <row r="137" spans="2:24" s="49" customFormat="1">
      <c r="B137" s="123"/>
      <c r="C137" s="17"/>
      <c r="D137" s="118"/>
      <c r="E137" s="17"/>
      <c r="F137" s="17"/>
      <c r="G137" s="17"/>
      <c r="H137" s="17"/>
      <c r="I137" s="17"/>
      <c r="J137" s="17"/>
      <c r="K137" s="17"/>
      <c r="L137" s="17"/>
      <c r="M137" s="17"/>
      <c r="N137" s="123"/>
      <c r="O137" s="143"/>
      <c r="P137" s="142"/>
      <c r="Q137" s="47" t="s">
        <v>13</v>
      </c>
      <c r="R137" s="147">
        <f ca="1">R125/O133</f>
        <v>4.4370855159688922</v>
      </c>
      <c r="S137" s="2"/>
      <c r="T137" s="2"/>
      <c r="U137" s="2"/>
      <c r="V137" s="2"/>
      <c r="W137" s="2"/>
      <c r="X137" s="2"/>
    </row>
    <row r="138" spans="2:24" s="49" customFormat="1">
      <c r="B138" s="14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8" t="s">
        <v>22</v>
      </c>
      <c r="R138" s="148">
        <f ca="1">R126/O133</f>
        <v>4.9580193232148337</v>
      </c>
      <c r="S138" s="2"/>
      <c r="T138" s="2"/>
      <c r="U138" s="2"/>
      <c r="V138" s="2"/>
      <c r="W138" s="2"/>
      <c r="X138" s="2"/>
    </row>
    <row r="139" spans="2:24" s="49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9"/>
      <c r="O139" s="7"/>
      <c r="P139" s="126"/>
      <c r="Q139" s="66"/>
      <c r="R139" s="16"/>
      <c r="S139" s="2"/>
      <c r="T139" s="2"/>
      <c r="U139" s="2"/>
      <c r="V139" s="2"/>
      <c r="W139" s="2"/>
      <c r="X139" s="2"/>
    </row>
    <row r="140" spans="2:24" s="49" customFormat="1">
      <c r="B140" s="143" t="s">
        <v>82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6" t="s">
        <v>78</v>
      </c>
      <c r="R140" s="139">
        <f ca="1">R136*O134</f>
        <v>237.18729565259389</v>
      </c>
      <c r="S140" s="2"/>
      <c r="T140" s="2"/>
      <c r="U140" s="2"/>
      <c r="V140" s="2"/>
      <c r="W140" s="2"/>
      <c r="X140" s="2"/>
    </row>
    <row r="141" spans="2:24" s="49" customFormat="1">
      <c r="B141" s="123"/>
      <c r="C141" s="17"/>
      <c r="D141" s="118"/>
      <c r="E141" s="17"/>
      <c r="F141" s="17"/>
      <c r="G141" s="17"/>
      <c r="H141" s="17"/>
      <c r="I141" s="17"/>
      <c r="J141" s="17"/>
      <c r="K141" s="17"/>
      <c r="L141" s="17"/>
      <c r="M141" s="17"/>
      <c r="N141" s="123"/>
      <c r="O141" s="143"/>
      <c r="P141" s="142"/>
      <c r="Q141" s="47" t="s">
        <v>13</v>
      </c>
      <c r="R141" s="140">
        <f ca="1">R137*O134</f>
        <v>328.29995732653833</v>
      </c>
      <c r="S141" s="2"/>
      <c r="T141" s="2"/>
      <c r="U141" s="2"/>
      <c r="V141" s="2"/>
      <c r="W141" s="2"/>
      <c r="X141" s="2"/>
    </row>
    <row r="142" spans="2:24" s="49" customFormat="1">
      <c r="B142" s="14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3"/>
      <c r="O142" s="143"/>
      <c r="P142" s="142"/>
      <c r="Q142" s="48" t="s">
        <v>22</v>
      </c>
      <c r="R142" s="141">
        <f ca="1">R138*O134</f>
        <v>366.84384972466552</v>
      </c>
      <c r="S142" s="2"/>
      <c r="T142" s="2"/>
      <c r="U142" s="2"/>
      <c r="V142" s="2"/>
      <c r="W142" s="2"/>
      <c r="X142" s="2"/>
    </row>
    <row r="143" spans="2:24" s="49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9" customFormat="1">
      <c r="B144" s="7" t="s">
        <v>315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9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9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9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9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9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9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9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9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9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9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9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9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9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9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9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9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9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9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9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9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9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9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9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9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9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9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9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9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9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9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9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9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9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9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9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9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9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9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9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9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9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9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9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9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9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9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9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9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9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9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9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9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C42"/>
  <sheetViews>
    <sheetView workbookViewId="0">
      <pane xSplit="1" topLeftCell="I1" activePane="topRight" state="frozen"/>
      <selection pane="topRight" activeCell="R18" sqref="R18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3" customFormat="1">
      <c r="A1" s="161" t="s">
        <v>107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248</v>
      </c>
      <c r="C3" s="52" t="s">
        <v>252</v>
      </c>
      <c r="D3" s="52" t="s">
        <v>256</v>
      </c>
      <c r="E3" s="52" t="s">
        <v>260</v>
      </c>
      <c r="F3" s="52" t="s">
        <v>264</v>
      </c>
      <c r="G3" s="52" t="s">
        <v>268</v>
      </c>
      <c r="H3" s="52" t="s">
        <v>272</v>
      </c>
      <c r="I3" s="52" t="s">
        <v>275</v>
      </c>
      <c r="J3" s="52" t="s">
        <v>279</v>
      </c>
      <c r="K3" s="52" t="s">
        <v>283</v>
      </c>
      <c r="L3" s="52" t="s">
        <v>287</v>
      </c>
      <c r="M3" s="52" t="s">
        <v>291</v>
      </c>
      <c r="N3" s="52" t="s">
        <v>108</v>
      </c>
      <c r="O3" s="52" t="s">
        <v>109</v>
      </c>
      <c r="P3" s="52" t="s">
        <v>110</v>
      </c>
      <c r="Q3" s="52" t="s">
        <v>111</v>
      </c>
      <c r="R3" s="52" t="s">
        <v>112</v>
      </c>
      <c r="S3" s="52" t="s">
        <v>113</v>
      </c>
      <c r="T3" s="52" t="s">
        <v>114</v>
      </c>
      <c r="U3" s="52" t="s">
        <v>115</v>
      </c>
      <c r="V3" s="52" t="s">
        <v>116</v>
      </c>
      <c r="W3" s="52" t="s">
        <v>117</v>
      </c>
      <c r="X3" s="52"/>
      <c r="Y3" s="52"/>
      <c r="Z3" s="52"/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>
      <c r="A5" s="51" t="s">
        <v>5</v>
      </c>
      <c r="B5" s="51">
        <v>38.567</v>
      </c>
      <c r="C5" s="51">
        <v>14.191000000000001</v>
      </c>
      <c r="D5" s="51">
        <v>39.529000000000003</v>
      </c>
      <c r="E5" s="51">
        <v>408.88400000000001</v>
      </c>
      <c r="F5" s="51">
        <v>236.75</v>
      </c>
      <c r="G5" s="51">
        <v>648.94100000000003</v>
      </c>
      <c r="H5" s="51">
        <v>651.45000000000005</v>
      </c>
      <c r="I5" s="51">
        <v>1190.29</v>
      </c>
      <c r="J5" s="51">
        <v>2284.2359999999999</v>
      </c>
      <c r="K5" s="51">
        <v>3578.8130000000001</v>
      </c>
      <c r="L5" s="51">
        <v>5259.2979999999998</v>
      </c>
      <c r="M5" s="51">
        <v>7926.2380000000003</v>
      </c>
      <c r="N5" s="51">
        <v>10293.218999999999</v>
      </c>
      <c r="O5" s="51">
        <v>10195.236999999999</v>
      </c>
      <c r="P5" s="51">
        <v>12863.101000000001</v>
      </c>
      <c r="Q5" s="51">
        <v>14857.852999999999</v>
      </c>
      <c r="R5" s="51">
        <v>15314.741</v>
      </c>
      <c r="S5" s="51">
        <v>16373.924000000001</v>
      </c>
      <c r="T5" s="51">
        <v>19545.79</v>
      </c>
      <c r="U5" s="51">
        <v>17739.576000000001</v>
      </c>
      <c r="V5" s="51">
        <v>18850.732</v>
      </c>
      <c r="W5" s="51">
        <v>18690.330000000002</v>
      </c>
      <c r="X5" s="51"/>
      <c r="Y5" s="51"/>
      <c r="Z5" s="51"/>
    </row>
    <row r="6" spans="1:27">
      <c r="A6" s="51" t="s">
        <v>118</v>
      </c>
      <c r="B6" s="165">
        <v>12.496</v>
      </c>
      <c r="C6" s="165">
        <v>4.9770000000000003</v>
      </c>
      <c r="D6" s="165">
        <v>12.928000000000001</v>
      </c>
      <c r="E6" s="165">
        <v>147.72</v>
      </c>
      <c r="F6" s="165">
        <v>87.593000000000004</v>
      </c>
      <c r="G6" s="165">
        <v>235.81299999999999</v>
      </c>
      <c r="H6" s="165">
        <v>236.72399999999999</v>
      </c>
      <c r="I6" s="165">
        <v>323.21499999999997</v>
      </c>
      <c r="J6" s="165">
        <v>613.85699999999997</v>
      </c>
      <c r="K6" s="165">
        <v>1034.614</v>
      </c>
      <c r="L6" s="165">
        <v>1888.742</v>
      </c>
      <c r="M6" s="165">
        <v>3051.6509999999998</v>
      </c>
      <c r="N6" s="165">
        <v>4257.6480000000001</v>
      </c>
      <c r="O6" s="165">
        <v>5098.1239999999998</v>
      </c>
      <c r="P6" s="165">
        <v>6531.2740000000003</v>
      </c>
      <c r="Q6" s="165">
        <v>7516.8879999999999</v>
      </c>
      <c r="R6" s="165">
        <v>8961.0329999999994</v>
      </c>
      <c r="S6" s="165">
        <v>8434.848</v>
      </c>
      <c r="T6" s="165">
        <v>10097.499</v>
      </c>
      <c r="U6" s="165">
        <v>9170.6470000000008</v>
      </c>
      <c r="V6" s="165">
        <v>9107.7279999999992</v>
      </c>
      <c r="W6" s="165">
        <v>9140.6170000000002</v>
      </c>
      <c r="X6" s="165"/>
      <c r="Y6" s="165"/>
      <c r="Z6" s="165"/>
    </row>
    <row r="7" spans="1:27">
      <c r="A7" s="51" t="s">
        <v>119</v>
      </c>
      <c r="B7" s="51">
        <v>26.071000000000002</v>
      </c>
      <c r="C7" s="51">
        <v>9.2140000000000004</v>
      </c>
      <c r="D7" s="51">
        <v>26.600999999999999</v>
      </c>
      <c r="E7" s="51">
        <v>261.16399999999999</v>
      </c>
      <c r="F7" s="51">
        <v>149.15700000000001</v>
      </c>
      <c r="G7" s="51">
        <v>413.12799999999999</v>
      </c>
      <c r="H7" s="51">
        <v>414.726</v>
      </c>
      <c r="I7" s="51">
        <v>867.07500000000005</v>
      </c>
      <c r="J7" s="51">
        <v>1670.3789999999999</v>
      </c>
      <c r="K7" s="51">
        <v>2544.1990000000001</v>
      </c>
      <c r="L7" s="51">
        <v>3370.556</v>
      </c>
      <c r="M7" s="51">
        <v>4874.5870000000004</v>
      </c>
      <c r="N7" s="51">
        <v>6035.5709999999999</v>
      </c>
      <c r="O7" s="51">
        <v>5097.1130000000003</v>
      </c>
      <c r="P7" s="51">
        <v>6331.8270000000002</v>
      </c>
      <c r="Q7" s="51">
        <v>7340.9650000000001</v>
      </c>
      <c r="R7" s="51">
        <v>6353.7079999999996</v>
      </c>
      <c r="S7" s="51">
        <v>7939.076</v>
      </c>
      <c r="T7" s="51">
        <v>9448.2909999999993</v>
      </c>
      <c r="U7" s="51">
        <v>8568.9290000000001</v>
      </c>
      <c r="V7" s="51">
        <v>9743.0040000000008</v>
      </c>
      <c r="W7" s="51">
        <v>9549.7129999999997</v>
      </c>
      <c r="X7" s="51"/>
      <c r="Y7" s="51"/>
      <c r="Z7" s="51"/>
    </row>
    <row r="8" spans="1:27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7">
      <c r="A9" s="166" t="s">
        <v>120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7">
      <c r="A10" s="51" t="s">
        <v>121</v>
      </c>
      <c r="B10" s="51">
        <v>17.064</v>
      </c>
      <c r="C10" s="51">
        <v>6.1289999999999996</v>
      </c>
      <c r="D10" s="51">
        <v>16.689</v>
      </c>
      <c r="E10" s="51">
        <v>84.352999999999994</v>
      </c>
      <c r="F10" s="51">
        <v>55.802</v>
      </c>
      <c r="G10" s="51">
        <v>117.304</v>
      </c>
      <c r="H10" s="51">
        <v>117.75700000000001</v>
      </c>
      <c r="I10" s="51">
        <v>163.76400000000001</v>
      </c>
      <c r="J10" s="51">
        <v>266.66000000000003</v>
      </c>
      <c r="K10" s="51">
        <v>401.31799999999998</v>
      </c>
      <c r="L10" s="51">
        <v>851.779</v>
      </c>
      <c r="M10" s="51">
        <v>1677.624</v>
      </c>
      <c r="N10" s="51">
        <v>2647.8110000000001</v>
      </c>
      <c r="O10" s="51">
        <v>2177.953</v>
      </c>
      <c r="P10" s="51">
        <v>1991.1420000000001</v>
      </c>
      <c r="Q10" s="51">
        <v>2793.701</v>
      </c>
      <c r="R10" s="51">
        <v>2838.73</v>
      </c>
      <c r="S10" s="51">
        <v>2762.2220000000002</v>
      </c>
      <c r="T10" s="51">
        <v>3881.5880000000002</v>
      </c>
      <c r="U10" s="51">
        <v>2942.4670000000001</v>
      </c>
      <c r="V10" s="51">
        <v>3293.8850000000002</v>
      </c>
      <c r="W10" s="51">
        <v>3181.076</v>
      </c>
      <c r="X10" s="51"/>
      <c r="Y10" s="51"/>
      <c r="Z10" s="51"/>
    </row>
    <row r="11" spans="1:27">
      <c r="A11" s="51" t="s">
        <v>122</v>
      </c>
      <c r="B11" s="51">
        <v>4.157</v>
      </c>
      <c r="C11" s="51">
        <v>1.756</v>
      </c>
      <c r="D11" s="51">
        <v>5.4729999999999999</v>
      </c>
      <c r="E11" s="51">
        <v>36.597000000000001</v>
      </c>
      <c r="F11" s="51">
        <v>19.096</v>
      </c>
      <c r="G11" s="51">
        <v>61.661000000000001</v>
      </c>
      <c r="H11" s="51">
        <v>61.899000000000001</v>
      </c>
      <c r="I11" s="51">
        <v>107.98099999999999</v>
      </c>
      <c r="J11" s="51">
        <v>210.20699999999999</v>
      </c>
      <c r="K11" s="51">
        <v>369.79</v>
      </c>
      <c r="L11" s="51">
        <v>676.15499999999997</v>
      </c>
      <c r="M11" s="51">
        <v>1128.0360000000001</v>
      </c>
      <c r="N11" s="51">
        <v>1577.895</v>
      </c>
      <c r="O11" s="51">
        <v>1466.95</v>
      </c>
      <c r="P11" s="51">
        <v>1960.808</v>
      </c>
      <c r="Q11" s="51">
        <v>2291.21</v>
      </c>
      <c r="R11" s="51">
        <v>2615.7379999999998</v>
      </c>
      <c r="S11" s="51">
        <v>2983.9589999999998</v>
      </c>
      <c r="T11" s="51">
        <v>3915.3440000000001</v>
      </c>
      <c r="U11" s="51">
        <v>3344.2350000000001</v>
      </c>
      <c r="V11" s="51">
        <v>3388.14</v>
      </c>
      <c r="W11" s="51">
        <v>3195.3020000000001</v>
      </c>
      <c r="X11" s="51"/>
      <c r="Y11" s="51"/>
      <c r="Z11" s="51"/>
    </row>
    <row r="12" spans="1:27">
      <c r="A12" s="51" t="s">
        <v>123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7">
      <c r="A13" s="51" t="s">
        <v>124</v>
      </c>
      <c r="B13" s="165">
        <v>0.52</v>
      </c>
      <c r="C13" s="165">
        <v>-1E-3</v>
      </c>
      <c r="D13" s="165">
        <v>1E-3</v>
      </c>
      <c r="E13" s="165">
        <v>1E-3</v>
      </c>
      <c r="F13" s="165"/>
      <c r="G13" s="165">
        <v>-1E-3</v>
      </c>
      <c r="H13" s="165">
        <v>1E-3</v>
      </c>
      <c r="I13" s="165"/>
      <c r="J13" s="165">
        <v>-1E-3</v>
      </c>
      <c r="K13" s="165"/>
      <c r="L13" s="165"/>
      <c r="M13" s="165"/>
      <c r="N13" s="165"/>
      <c r="O13" s="165"/>
      <c r="P13" s="165">
        <v>1E-3</v>
      </c>
      <c r="Q13" s="165"/>
      <c r="R13" s="165"/>
      <c r="S13" s="165"/>
      <c r="T13" s="165"/>
      <c r="U13" s="165"/>
      <c r="V13" s="165"/>
      <c r="W13" s="165">
        <v>-2E-3</v>
      </c>
      <c r="X13" s="165"/>
      <c r="Y13" s="165"/>
      <c r="Z13" s="165"/>
    </row>
    <row r="14" spans="1:27">
      <c r="A14" s="166" t="s">
        <v>125</v>
      </c>
      <c r="B14" s="51">
        <v>4.33</v>
      </c>
      <c r="C14" s="51">
        <v>1.33</v>
      </c>
      <c r="D14" s="51">
        <v>4.4379999999999997</v>
      </c>
      <c r="E14" s="51">
        <v>140.21299999999999</v>
      </c>
      <c r="F14" s="51">
        <v>74.259</v>
      </c>
      <c r="G14" s="51">
        <v>234.16399999999999</v>
      </c>
      <c r="H14" s="51">
        <v>235.06899999999999</v>
      </c>
      <c r="I14" s="51">
        <v>595.33000000000004</v>
      </c>
      <c r="J14" s="51">
        <v>1193.5129999999999</v>
      </c>
      <c r="K14" s="51">
        <v>1773.0909999999999</v>
      </c>
      <c r="L14" s="51">
        <v>1842.6220000000001</v>
      </c>
      <c r="M14" s="51">
        <v>2068.9270000000001</v>
      </c>
      <c r="N14" s="51">
        <v>1809.865</v>
      </c>
      <c r="O14" s="51">
        <v>1452.21</v>
      </c>
      <c r="P14" s="51">
        <v>2379.8760000000002</v>
      </c>
      <c r="Q14" s="51">
        <v>2256.0540000000001</v>
      </c>
      <c r="R14" s="51">
        <v>899.24</v>
      </c>
      <c r="S14" s="51">
        <v>2192.895</v>
      </c>
      <c r="T14" s="51">
        <v>1651.3589999999999</v>
      </c>
      <c r="U14" s="51">
        <v>2282.2269999999999</v>
      </c>
      <c r="V14" s="51">
        <v>3060.9789999999998</v>
      </c>
      <c r="W14" s="51">
        <v>3173.337</v>
      </c>
      <c r="X14" s="51"/>
      <c r="Y14" s="51"/>
      <c r="Z14" s="51"/>
    </row>
    <row r="15" spans="1:27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7">
      <c r="A16" s="51" t="s">
        <v>126</v>
      </c>
      <c r="B16" s="51">
        <v>1.641</v>
      </c>
      <c r="C16" s="51">
        <v>0.13700000000000001</v>
      </c>
      <c r="D16" s="51">
        <v>1.6819999999999999</v>
      </c>
      <c r="E16" s="51">
        <v>6.0949999999999998</v>
      </c>
      <c r="F16" s="51">
        <v>6.6509999999999998</v>
      </c>
      <c r="G16" s="51">
        <v>4.7649999999999997</v>
      </c>
      <c r="H16" s="51">
        <v>4.7839999999999998</v>
      </c>
      <c r="I16" s="51">
        <v>10.093999999999999</v>
      </c>
      <c r="J16" s="51">
        <v>52.872999999999998</v>
      </c>
      <c r="K16" s="51">
        <v>121.712</v>
      </c>
      <c r="L16" s="51">
        <v>141.83199999999999</v>
      </c>
      <c r="M16" s="51">
        <v>220.44499999999999</v>
      </c>
      <c r="N16" s="51">
        <v>204.83500000000001</v>
      </c>
      <c r="O16" s="51">
        <v>171.10300000000001</v>
      </c>
      <c r="P16" s="51">
        <v>233.422</v>
      </c>
      <c r="Q16" s="51">
        <v>373.05500000000001</v>
      </c>
      <c r="R16" s="51">
        <v>441.99200000000002</v>
      </c>
      <c r="S16" s="51">
        <v>344.83800000000002</v>
      </c>
      <c r="T16" s="51">
        <v>334.41699999999997</v>
      </c>
      <c r="U16" s="51">
        <v>477.93200000000002</v>
      </c>
      <c r="V16" s="51">
        <v>666.78800000000001</v>
      </c>
      <c r="W16" s="51">
        <v>707.24900000000002</v>
      </c>
      <c r="X16" s="51"/>
      <c r="Y16" s="51"/>
      <c r="Z16" s="51"/>
    </row>
    <row r="17" spans="1:29">
      <c r="A17" s="51" t="s">
        <v>127</v>
      </c>
      <c r="B17" s="165">
        <v>1.0999999999999999E-2</v>
      </c>
      <c r="C17" s="165">
        <v>4.2000000000000003E-2</v>
      </c>
      <c r="D17" s="165">
        <v>1.2E-2</v>
      </c>
      <c r="E17" s="165">
        <v>2.528</v>
      </c>
      <c r="F17" s="165">
        <v>2.722</v>
      </c>
      <c r="G17" s="165">
        <v>6.6420000000000003</v>
      </c>
      <c r="H17" s="165">
        <v>6.6680000000000001</v>
      </c>
      <c r="I17" s="165">
        <v>5.3049999999999997</v>
      </c>
      <c r="J17" s="165">
        <v>-16.245000000000001</v>
      </c>
      <c r="K17" s="165">
        <v>24.95</v>
      </c>
      <c r="L17" s="165">
        <v>26.923999999999999</v>
      </c>
      <c r="M17" s="165">
        <v>51.125999999999998</v>
      </c>
      <c r="N17" s="165">
        <v>3863.174</v>
      </c>
      <c r="O17" s="165">
        <v>473.42399999999998</v>
      </c>
      <c r="P17" s="165">
        <v>614.72500000000002</v>
      </c>
      <c r="Q17" s="165">
        <v>1340.413</v>
      </c>
      <c r="R17" s="165">
        <v>-1389.7090000000001</v>
      </c>
      <c r="S17" s="165">
        <v>993.226</v>
      </c>
      <c r="T17" s="165">
        <v>-293.596</v>
      </c>
      <c r="U17" s="165">
        <v>-1309.7239999999999</v>
      </c>
      <c r="V17" s="165">
        <v>-198.73400000000001</v>
      </c>
      <c r="W17" s="165">
        <v>-403.82600000000002</v>
      </c>
      <c r="X17" s="165"/>
      <c r="Y17" s="165"/>
      <c r="Z17" s="165"/>
    </row>
    <row r="18" spans="1:29">
      <c r="A18" s="51" t="s">
        <v>128</v>
      </c>
      <c r="B18" s="166">
        <v>5.9820000000000002</v>
      </c>
      <c r="C18" s="166">
        <v>1.5089999999999999</v>
      </c>
      <c r="D18" s="166">
        <v>6.1319999999999997</v>
      </c>
      <c r="E18" s="166">
        <v>148.83600000000001</v>
      </c>
      <c r="F18" s="166">
        <v>83.632000000000005</v>
      </c>
      <c r="G18" s="166">
        <v>245.571</v>
      </c>
      <c r="H18" s="166">
        <v>246.52099999999999</v>
      </c>
      <c r="I18" s="166">
        <v>610.72900000000004</v>
      </c>
      <c r="J18" s="166">
        <v>1230.1410000000001</v>
      </c>
      <c r="K18" s="166">
        <v>1919.7529999999999</v>
      </c>
      <c r="L18" s="166">
        <v>2011.3779999999999</v>
      </c>
      <c r="M18" s="166">
        <v>2340.498</v>
      </c>
      <c r="N18" s="166">
        <v>5877.8739999999998</v>
      </c>
      <c r="O18" s="166">
        <v>2096.7370000000001</v>
      </c>
      <c r="P18" s="166">
        <v>3228.0230000000001</v>
      </c>
      <c r="Q18" s="166">
        <v>3969.5219999999999</v>
      </c>
      <c r="R18" s="166">
        <v>-48.476999999999997</v>
      </c>
      <c r="S18" s="166">
        <v>3530.9589999999998</v>
      </c>
      <c r="T18" s="166">
        <v>1692.18</v>
      </c>
      <c r="U18" s="166">
        <v>1450.4349999999999</v>
      </c>
      <c r="V18" s="166">
        <v>3529.0329999999999</v>
      </c>
      <c r="W18" s="166">
        <v>3476.76</v>
      </c>
      <c r="X18" s="166"/>
      <c r="Y18" s="166"/>
      <c r="Z18" s="166"/>
    </row>
    <row r="19" spans="1:29">
      <c r="A19" s="51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:29">
      <c r="A20" s="51" t="s">
        <v>129</v>
      </c>
      <c r="B20" s="165">
        <v>-0.23100000000000001</v>
      </c>
      <c r="C20" s="165">
        <v>-5.8000000000000003E-2</v>
      </c>
      <c r="D20" s="165">
        <v>-0.23699999999999999</v>
      </c>
      <c r="E20" s="165">
        <v>-14.839</v>
      </c>
      <c r="F20" s="165">
        <v>1.7310000000000001</v>
      </c>
      <c r="G20" s="165">
        <v>-28.890999999999998</v>
      </c>
      <c r="H20" s="165">
        <v>-29.003</v>
      </c>
      <c r="I20" s="165">
        <v>-80.603999999999999</v>
      </c>
      <c r="J20" s="165">
        <v>-187.27500000000001</v>
      </c>
      <c r="K20" s="165">
        <v>-252.56</v>
      </c>
      <c r="L20" s="165">
        <v>-301.11799999999999</v>
      </c>
      <c r="M20" s="165">
        <v>-360.529</v>
      </c>
      <c r="N20" s="165">
        <v>-848.95600000000002</v>
      </c>
      <c r="O20" s="165">
        <v>-420.96600000000001</v>
      </c>
      <c r="P20" s="165">
        <v>-454.25599999999997</v>
      </c>
      <c r="Q20" s="165">
        <v>-689.01900000000001</v>
      </c>
      <c r="R20" s="165">
        <v>-277.74200000000002</v>
      </c>
      <c r="S20" s="165">
        <v>-621.47299999999996</v>
      </c>
      <c r="T20" s="165">
        <v>-500.36900000000003</v>
      </c>
      <c r="U20" s="165">
        <v>-369.78100000000001</v>
      </c>
      <c r="V20" s="165">
        <v>-511.05</v>
      </c>
      <c r="W20" s="165">
        <v>-380.10399999999998</v>
      </c>
      <c r="X20" s="165"/>
      <c r="Y20" s="165"/>
      <c r="Z20" s="165"/>
      <c r="AC20" s="163"/>
    </row>
    <row r="21" spans="1:29">
      <c r="A21" s="51" t="s">
        <v>130</v>
      </c>
      <c r="B21" s="166">
        <v>5.7510000000000003</v>
      </c>
      <c r="C21" s="166">
        <v>1.4510000000000001</v>
      </c>
      <c r="D21" s="166">
        <v>5.8949999999999996</v>
      </c>
      <c r="E21" s="166">
        <v>133.99700000000001</v>
      </c>
      <c r="F21" s="166">
        <v>85.363</v>
      </c>
      <c r="G21" s="166">
        <v>216.68</v>
      </c>
      <c r="H21" s="166">
        <v>217.518</v>
      </c>
      <c r="I21" s="166">
        <v>530.125</v>
      </c>
      <c r="J21" s="166">
        <v>1042.866</v>
      </c>
      <c r="K21" s="166">
        <v>1667.193</v>
      </c>
      <c r="L21" s="166">
        <v>1710.26</v>
      </c>
      <c r="M21" s="166">
        <v>1979.9690000000001</v>
      </c>
      <c r="N21" s="166">
        <v>5028.9179999999997</v>
      </c>
      <c r="O21" s="166">
        <v>1675.771</v>
      </c>
      <c r="P21" s="166">
        <v>2773.7669999999998</v>
      </c>
      <c r="Q21" s="166">
        <v>3280.5030000000002</v>
      </c>
      <c r="R21" s="166">
        <v>-326.21899999999999</v>
      </c>
      <c r="S21" s="166">
        <v>2909.4859999999999</v>
      </c>
      <c r="T21" s="166">
        <v>1191.8109999999999</v>
      </c>
      <c r="U21" s="166">
        <v>1080.654</v>
      </c>
      <c r="V21" s="166">
        <v>3017.9830000000002</v>
      </c>
      <c r="W21" s="166">
        <v>3096.6559999999999</v>
      </c>
      <c r="X21" s="166"/>
      <c r="Y21" s="166"/>
      <c r="Z21" s="166"/>
    </row>
    <row r="22" spans="1:29">
      <c r="A22" s="51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:29">
      <c r="A23" s="51" t="s">
        <v>131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9">
      <c r="A24" s="51" t="s">
        <v>132</v>
      </c>
      <c r="B24" s="51"/>
      <c r="C24" s="51"/>
      <c r="D24" s="51"/>
      <c r="E24" s="51"/>
      <c r="F24" s="51"/>
      <c r="G24" s="51"/>
      <c r="H24" s="51"/>
      <c r="I24" s="51"/>
      <c r="J24" s="51">
        <v>2.8860000000000001</v>
      </c>
      <c r="K24" s="51">
        <v>10.388999999999999</v>
      </c>
      <c r="L24" s="51">
        <v>26.817</v>
      </c>
      <c r="M24" s="51">
        <v>152.49</v>
      </c>
      <c r="N24" s="51">
        <v>191.03399999999999</v>
      </c>
      <c r="O24" s="51">
        <v>5.202</v>
      </c>
      <c r="P24" s="51">
        <v>1.972</v>
      </c>
      <c r="Q24" s="51">
        <v>725.04600000000005</v>
      </c>
      <c r="R24" s="51">
        <v>619.50199999999995</v>
      </c>
      <c r="S24" s="51">
        <v>526.96799999999996</v>
      </c>
      <c r="T24" s="51">
        <v>413.70299999999997</v>
      </c>
      <c r="U24" s="51">
        <v>3.5859999999999999</v>
      </c>
      <c r="V24" s="51">
        <v>-172.82400000000001</v>
      </c>
      <c r="W24" s="51">
        <v>-141.101</v>
      </c>
      <c r="X24" s="51"/>
      <c r="Y24" s="51"/>
      <c r="Z24" s="51"/>
    </row>
    <row r="25" spans="1:29">
      <c r="A25" s="51" t="s">
        <v>133</v>
      </c>
      <c r="B25" s="51"/>
      <c r="C25" s="51">
        <v>-9.9999999999988987E-4</v>
      </c>
      <c r="D25" s="51"/>
      <c r="E25" s="51"/>
      <c r="F25" s="51"/>
      <c r="G25" s="51"/>
      <c r="H25" s="51">
        <v>2.8421709430404001E-14</v>
      </c>
      <c r="I25" s="51">
        <v>-9.9999999997634989E-4</v>
      </c>
      <c r="J25" s="51">
        <v>-9.9999999997634989E-4</v>
      </c>
      <c r="K25" s="51">
        <v>-9.9999999997634989E-4</v>
      </c>
      <c r="L25" s="51"/>
      <c r="M25" s="51">
        <v>-9.9999999974898011E-4</v>
      </c>
      <c r="N25" s="51">
        <v>1.0000000011132E-3</v>
      </c>
      <c r="O25" s="51">
        <v>-2.2737367544322999E-13</v>
      </c>
      <c r="P25" s="51">
        <v>-4.5474735088645998E-13</v>
      </c>
      <c r="Q25" s="51"/>
      <c r="R25" s="51">
        <v>5.6843418860808002E-14</v>
      </c>
      <c r="S25" s="51">
        <v>-9.9999999974898011E-4</v>
      </c>
      <c r="T25" s="51">
        <v>-2.2737367544322999E-13</v>
      </c>
      <c r="U25" s="51">
        <v>9.9999999997634989E-4</v>
      </c>
      <c r="V25" s="51">
        <v>-9.9999999974898011E-4</v>
      </c>
      <c r="W25" s="51">
        <v>-9.9999999997634989E-4</v>
      </c>
      <c r="X25" s="51"/>
      <c r="Y25" s="51"/>
      <c r="Z25" s="51"/>
    </row>
    <row r="26" spans="1:29" ht="17" thickBot="1">
      <c r="A26" s="166" t="s">
        <v>134</v>
      </c>
      <c r="B26" s="167">
        <v>5.7510000000000003</v>
      </c>
      <c r="C26" s="167">
        <v>1.45</v>
      </c>
      <c r="D26" s="167">
        <v>5.8949999999999996</v>
      </c>
      <c r="E26" s="167">
        <v>133.99700000000001</v>
      </c>
      <c r="F26" s="167">
        <v>85.363</v>
      </c>
      <c r="G26" s="167">
        <v>216.68</v>
      </c>
      <c r="H26" s="167">
        <v>217.518</v>
      </c>
      <c r="I26" s="167">
        <v>530.12400000000002</v>
      </c>
      <c r="J26" s="167">
        <v>1045.751</v>
      </c>
      <c r="K26" s="167">
        <v>1677.5809999999999</v>
      </c>
      <c r="L26" s="167">
        <v>1737.077</v>
      </c>
      <c r="M26" s="167">
        <v>2132.4580000000001</v>
      </c>
      <c r="N26" s="167">
        <v>5219.9530000000004</v>
      </c>
      <c r="O26" s="167">
        <v>1680.973</v>
      </c>
      <c r="P26" s="167">
        <v>2775.739</v>
      </c>
      <c r="Q26" s="167">
        <v>4005.549</v>
      </c>
      <c r="R26" s="167">
        <v>293.28300000000002</v>
      </c>
      <c r="S26" s="167">
        <v>3436.453</v>
      </c>
      <c r="T26" s="167">
        <v>1605.5139999999999</v>
      </c>
      <c r="U26" s="167">
        <v>1084.241</v>
      </c>
      <c r="V26" s="167">
        <v>2845.1579999999999</v>
      </c>
      <c r="W26" s="167">
        <v>2955.5540000000001</v>
      </c>
      <c r="X26" s="167"/>
      <c r="Y26" s="167"/>
      <c r="Z26" s="167"/>
    </row>
    <row r="27" spans="1:29" ht="17" thickTop="1">
      <c r="A27" s="5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:29">
      <c r="A28" s="51" t="s">
        <v>135</v>
      </c>
      <c r="B28" s="168"/>
      <c r="C28" s="168"/>
      <c r="D28" s="168"/>
      <c r="E28" s="168">
        <v>0.05</v>
      </c>
      <c r="F28" s="168">
        <v>0.03</v>
      </c>
      <c r="G28" s="168">
        <v>0.08</v>
      </c>
      <c r="H28" s="168">
        <v>0.08</v>
      </c>
      <c r="I28" s="168">
        <v>0.19</v>
      </c>
      <c r="J28" s="168">
        <v>0.38</v>
      </c>
      <c r="K28" s="168">
        <v>0.6</v>
      </c>
      <c r="L28" s="168">
        <v>0.62</v>
      </c>
      <c r="M28" s="168">
        <v>0.76</v>
      </c>
      <c r="N28" s="168">
        <v>1.85</v>
      </c>
      <c r="O28" s="168">
        <v>0.57999999999999996</v>
      </c>
      <c r="P28" s="168">
        <v>1</v>
      </c>
      <c r="Q28" s="168">
        <v>1.43</v>
      </c>
      <c r="R28" s="168">
        <v>0.1</v>
      </c>
      <c r="S28" s="168">
        <v>1.25</v>
      </c>
      <c r="T28" s="168">
        <v>0.56000000000000005</v>
      </c>
      <c r="U28" s="168">
        <v>0.36</v>
      </c>
      <c r="V28" s="168">
        <v>0.98</v>
      </c>
      <c r="W28" s="168">
        <v>1.03</v>
      </c>
      <c r="X28" s="168"/>
      <c r="Y28" s="168"/>
      <c r="Z28" s="168"/>
    </row>
    <row r="29" spans="1:29">
      <c r="A29" s="51" t="s">
        <v>136</v>
      </c>
      <c r="B29" s="168"/>
      <c r="C29" s="168"/>
      <c r="D29" s="168"/>
      <c r="E29" s="168">
        <v>0.05</v>
      </c>
      <c r="F29" s="168">
        <v>0.03</v>
      </c>
      <c r="G29" s="168">
        <v>0.08</v>
      </c>
      <c r="H29" s="168">
        <v>0.08</v>
      </c>
      <c r="I29" s="168">
        <v>0.19</v>
      </c>
      <c r="J29" s="168">
        <v>0.37</v>
      </c>
      <c r="K29" s="168">
        <v>0.6</v>
      </c>
      <c r="L29" s="168">
        <v>0.62</v>
      </c>
      <c r="M29" s="168">
        <v>0.75</v>
      </c>
      <c r="N29" s="168">
        <v>1.84</v>
      </c>
      <c r="O29" s="168">
        <v>0.57999999999999996</v>
      </c>
      <c r="P29" s="168">
        <v>0.99</v>
      </c>
      <c r="Q29" s="168">
        <v>1.43</v>
      </c>
      <c r="R29" s="168">
        <v>0.1</v>
      </c>
      <c r="S29" s="168">
        <v>1.24</v>
      </c>
      <c r="T29" s="168">
        <v>0.55000000000000004</v>
      </c>
      <c r="U29" s="168">
        <v>0.36</v>
      </c>
      <c r="V29" s="168">
        <v>0.97</v>
      </c>
      <c r="W29" s="168">
        <v>1.02</v>
      </c>
      <c r="X29" s="168"/>
      <c r="Y29" s="168"/>
      <c r="Z29" s="168"/>
    </row>
    <row r="30" spans="1:29">
      <c r="A30" s="51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</row>
    <row r="31" spans="1:29">
      <c r="A31" s="51" t="s">
        <v>137</v>
      </c>
      <c r="B31" s="51">
        <v>1584.645</v>
      </c>
      <c r="C31" s="51">
        <v>878.678</v>
      </c>
      <c r="D31" s="51">
        <v>1584.645</v>
      </c>
      <c r="E31" s="51">
        <v>2737.395</v>
      </c>
      <c r="F31" s="51">
        <v>2709.8090000000002</v>
      </c>
      <c r="G31" s="51">
        <v>2765.663</v>
      </c>
      <c r="H31" s="51">
        <v>2765.663</v>
      </c>
      <c r="I31" s="51">
        <v>2784.4290000000001</v>
      </c>
      <c r="J31" s="51">
        <v>2791.2040000000002</v>
      </c>
      <c r="K31" s="51">
        <v>2795.1869999999999</v>
      </c>
      <c r="L31" s="51">
        <v>2798.8980000000001</v>
      </c>
      <c r="M31" s="51">
        <v>2804.9969999999998</v>
      </c>
      <c r="N31" s="51">
        <v>2793.7429999999999</v>
      </c>
      <c r="O31" s="51">
        <v>2773.2190000000001</v>
      </c>
      <c r="P31" s="51">
        <v>2778.01</v>
      </c>
      <c r="Q31" s="51">
        <v>2794.7959999999998</v>
      </c>
      <c r="R31" s="51">
        <v>2787</v>
      </c>
      <c r="S31" s="51">
        <v>2732</v>
      </c>
      <c r="T31" s="51">
        <v>2758</v>
      </c>
      <c r="U31" s="51">
        <v>2782</v>
      </c>
      <c r="V31" s="51">
        <v>2807</v>
      </c>
      <c r="W31" s="51">
        <v>2807</v>
      </c>
      <c r="X31" s="51"/>
      <c r="Y31" s="51"/>
      <c r="Z31" s="51"/>
    </row>
    <row r="32" spans="1:29">
      <c r="A32" s="51" t="s">
        <v>138</v>
      </c>
      <c r="B32" s="51">
        <v>2563.511</v>
      </c>
      <c r="C32" s="51">
        <v>2249.9459999999999</v>
      </c>
      <c r="D32" s="51">
        <v>2563.511</v>
      </c>
      <c r="E32" s="51">
        <v>2777.3989999999999</v>
      </c>
      <c r="F32" s="51">
        <v>2777.9490000000001</v>
      </c>
      <c r="G32" s="51">
        <v>2782.1089999999999</v>
      </c>
      <c r="H32" s="51">
        <v>2782.1089999999999</v>
      </c>
      <c r="I32" s="51">
        <v>2793.4270000000001</v>
      </c>
      <c r="J32" s="51">
        <v>2797.0259999999998</v>
      </c>
      <c r="K32" s="51">
        <v>2798.357</v>
      </c>
      <c r="L32" s="51">
        <v>2802.9079999999999</v>
      </c>
      <c r="M32" s="51">
        <v>2815.8780000000002</v>
      </c>
      <c r="N32" s="51">
        <v>2802.7579999999998</v>
      </c>
      <c r="O32" s="51">
        <v>2780.567</v>
      </c>
      <c r="P32" s="51">
        <v>2796.1909999999998</v>
      </c>
      <c r="Q32" s="51">
        <v>2794.7959999999998</v>
      </c>
      <c r="R32" s="51">
        <v>2791</v>
      </c>
      <c r="S32" s="51">
        <v>2756</v>
      </c>
      <c r="T32" s="51">
        <v>2814</v>
      </c>
      <c r="U32" s="51">
        <v>2809</v>
      </c>
      <c r="V32" s="51">
        <v>2837</v>
      </c>
      <c r="W32" s="51">
        <v>2837</v>
      </c>
      <c r="X32" s="51"/>
      <c r="Y32" s="51"/>
      <c r="Z32" s="51"/>
    </row>
    <row r="33" spans="1:26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>
      <c r="A34" s="166" t="s">
        <v>139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>
      <c r="A35" s="51" t="s">
        <v>125</v>
      </c>
      <c r="B35" s="169">
        <f>'[1]Income Statement'!B14</f>
        <v>4.33</v>
      </c>
      <c r="C35" s="169">
        <f>'[1]Income Statement'!C14</f>
        <v>1.33</v>
      </c>
      <c r="D35" s="169">
        <f>'[1]Income Statement'!D14</f>
        <v>4.4379999999999997</v>
      </c>
      <c r="E35" s="169">
        <f>'[1]Income Statement'!E14</f>
        <v>140.21299999999999</v>
      </c>
      <c r="F35" s="169">
        <f>'[1]Income Statement'!F14</f>
        <v>74.259</v>
      </c>
      <c r="G35" s="169">
        <f>'[1]Income Statement'!G14</f>
        <v>234.16399999999999</v>
      </c>
      <c r="H35" s="169">
        <f>'[1]Income Statement'!H14</f>
        <v>235.06899999999999</v>
      </c>
      <c r="I35" s="169">
        <f>'[1]Income Statement'!I14</f>
        <v>595.33000000000004</v>
      </c>
      <c r="J35" s="169">
        <f>'[1]Income Statement'!J14</f>
        <v>1193.5129999999999</v>
      </c>
      <c r="K35" s="169">
        <f>'[1]Income Statement'!K14</f>
        <v>1773.0909999999999</v>
      </c>
      <c r="L35" s="169">
        <f>'[1]Income Statement'!L14</f>
        <v>1842.6220000000001</v>
      </c>
      <c r="M35" s="169">
        <f>'[1]Income Statement'!M14</f>
        <v>2068.9270000000001</v>
      </c>
      <c r="N35" s="169">
        <f>'[1]Income Statement'!N14</f>
        <v>1809.865</v>
      </c>
      <c r="O35" s="169">
        <f>'[1]Income Statement'!O14</f>
        <v>1452.21</v>
      </c>
      <c r="P35" s="169">
        <f>'[1]Income Statement'!P14</f>
        <v>2379.8760000000002</v>
      </c>
      <c r="Q35" s="169">
        <f>'[1]Income Statement'!Q14</f>
        <v>2256.0540000000001</v>
      </c>
      <c r="R35" s="169">
        <f>'[1]Income Statement'!R14</f>
        <v>899.24</v>
      </c>
      <c r="S35" s="169">
        <f>'[1]Income Statement'!S14</f>
        <v>2192.895</v>
      </c>
      <c r="T35" s="169">
        <f>'[1]Income Statement'!T14</f>
        <v>1651.3589999999999</v>
      </c>
      <c r="U35" s="169">
        <f>'[1]Income Statement'!U14</f>
        <v>2282.2269999999999</v>
      </c>
      <c r="V35" s="169">
        <f>'[1]Income Statement'!V14</f>
        <v>3060.9789999999998</v>
      </c>
      <c r="W35" s="169">
        <f>'[1]Income Statement'!W14</f>
        <v>3173.337</v>
      </c>
      <c r="X35" s="169">
        <f>'[1]Income Statement'!X14</f>
        <v>0</v>
      </c>
      <c r="Y35" s="169">
        <f>'[1]Income Statement'!Y14</f>
        <v>0</v>
      </c>
      <c r="Z35" s="169">
        <f>'[1]Income Statement'!Z14</f>
        <v>0</v>
      </c>
    </row>
    <row r="36" spans="1:26">
      <c r="A36" s="51" t="s">
        <v>140</v>
      </c>
      <c r="B36" s="170">
        <f>'[1]Cash Flow Statement'!B7</f>
        <v>4.0819999999999999</v>
      </c>
      <c r="C36" s="170">
        <f>'[1]Cash Flow Statement'!C7</f>
        <v>1.2010000000000001</v>
      </c>
      <c r="D36" s="170">
        <f>'[1]Cash Flow Statement'!D7</f>
        <v>4.1840000000000002</v>
      </c>
      <c r="E36" s="170">
        <f>'[1]Cash Flow Statement'!E7</f>
        <v>35.887999999999998</v>
      </c>
      <c r="F36" s="170">
        <f>'[1]Cash Flow Statement'!F7</f>
        <v>24.556000000000001</v>
      </c>
      <c r="G36" s="170">
        <f>'[1]Cash Flow Statement'!G7</f>
        <v>46.252000000000002</v>
      </c>
      <c r="H36" s="170">
        <f>'[1]Cash Flow Statement'!H7</f>
        <v>46.430999999999997</v>
      </c>
      <c r="I36" s="170">
        <f>'[1]Cash Flow Statement'!I7</f>
        <v>66.372</v>
      </c>
      <c r="J36" s="170">
        <f>'[1]Cash Flow Statement'!J7</f>
        <v>139.39599999999999</v>
      </c>
      <c r="K36" s="170">
        <f>'[1]Cash Flow Statement'!K7</f>
        <v>243.12299999999999</v>
      </c>
      <c r="L36" s="170">
        <f>'[1]Cash Flow Statement'!L7</f>
        <v>436.62799999999999</v>
      </c>
      <c r="M36" s="170">
        <f>'[1]Cash Flow Statement'!M7</f>
        <v>641.87300000000005</v>
      </c>
      <c r="N36" s="170">
        <f>'[1]Cash Flow Statement'!N7</f>
        <v>908.80899999999997</v>
      </c>
      <c r="O36" s="170">
        <f>'[1]Cash Flow Statement'!O7</f>
        <v>1203.3579999999999</v>
      </c>
      <c r="P36" s="170">
        <f>'[1]Cash Flow Statement'!P7</f>
        <v>1904.8409999999999</v>
      </c>
      <c r="Q36" s="170">
        <f>'[1]Cash Flow Statement'!Q7</f>
        <v>2706.9740000000002</v>
      </c>
      <c r="R36" s="170">
        <f>'[1]Cash Flow Statement'!R7</f>
        <v>3156.3939999999998</v>
      </c>
      <c r="S36" s="170">
        <f>'[1]Cash Flow Statement'!S7</f>
        <v>3473.46</v>
      </c>
      <c r="T36" s="170">
        <f>'[1]Cash Flow Statement'!T7</f>
        <v>3541.8330000000001</v>
      </c>
      <c r="U36" s="170">
        <f>'[1]Cash Flow Statement'!U7</f>
        <v>2880.7890000000002</v>
      </c>
      <c r="V36" s="170">
        <f>'[1]Cash Flow Statement'!V7</f>
        <v>3005.098</v>
      </c>
      <c r="W36" s="170">
        <f>'[1]Cash Flow Statement'!W7</f>
        <v>0</v>
      </c>
      <c r="X36" s="170">
        <f>'[1]Cash Flow Statement'!X7</f>
        <v>0</v>
      </c>
      <c r="Y36" s="170">
        <f>'[1]Cash Flow Statement'!Y7</f>
        <v>0</v>
      </c>
      <c r="Z36" s="170">
        <f>'[1]Cash Flow Statement'!Z7</f>
        <v>0</v>
      </c>
    </row>
    <row r="37" spans="1:26">
      <c r="A37" s="51" t="s">
        <v>141</v>
      </c>
      <c r="B37" s="51">
        <f t="shared" ref="B37:Z37" si="0">B35+B36</f>
        <v>8.411999999999999</v>
      </c>
      <c r="C37" s="51">
        <f t="shared" si="0"/>
        <v>2.5310000000000001</v>
      </c>
      <c r="D37" s="51">
        <f t="shared" si="0"/>
        <v>8.6219999999999999</v>
      </c>
      <c r="E37" s="51">
        <f t="shared" si="0"/>
        <v>176.101</v>
      </c>
      <c r="F37" s="51">
        <f t="shared" si="0"/>
        <v>98.814999999999998</v>
      </c>
      <c r="G37" s="51">
        <f t="shared" si="0"/>
        <v>280.416</v>
      </c>
      <c r="H37" s="51">
        <f t="shared" si="0"/>
        <v>281.5</v>
      </c>
      <c r="I37" s="51">
        <f t="shared" si="0"/>
        <v>661.702</v>
      </c>
      <c r="J37" s="51">
        <f t="shared" si="0"/>
        <v>1332.9089999999999</v>
      </c>
      <c r="K37" s="51">
        <f t="shared" si="0"/>
        <v>2016.2139999999999</v>
      </c>
      <c r="L37" s="51">
        <f t="shared" si="0"/>
        <v>2279.25</v>
      </c>
      <c r="M37" s="51">
        <f t="shared" si="0"/>
        <v>2710.8</v>
      </c>
      <c r="N37" s="51">
        <f t="shared" si="0"/>
        <v>2718.674</v>
      </c>
      <c r="O37" s="51">
        <f t="shared" si="0"/>
        <v>2655.5680000000002</v>
      </c>
      <c r="P37" s="51">
        <f t="shared" si="0"/>
        <v>4284.7170000000006</v>
      </c>
      <c r="Q37" s="51">
        <f t="shared" si="0"/>
        <v>4963.0280000000002</v>
      </c>
      <c r="R37" s="51">
        <f t="shared" si="0"/>
        <v>4055.634</v>
      </c>
      <c r="S37" s="51">
        <f t="shared" si="0"/>
        <v>5666.3549999999996</v>
      </c>
      <c r="T37" s="51">
        <f t="shared" si="0"/>
        <v>5193.192</v>
      </c>
      <c r="U37" s="51">
        <f t="shared" si="0"/>
        <v>5163.0159999999996</v>
      </c>
      <c r="V37" s="51">
        <f t="shared" si="0"/>
        <v>6066.0769999999993</v>
      </c>
      <c r="W37" s="51">
        <f t="shared" si="0"/>
        <v>3173.337</v>
      </c>
      <c r="X37" s="51">
        <f t="shared" si="0"/>
        <v>0</v>
      </c>
      <c r="Y37" s="51">
        <f t="shared" si="0"/>
        <v>0</v>
      </c>
      <c r="Z37" s="51">
        <f t="shared" si="0"/>
        <v>0</v>
      </c>
    </row>
    <row r="38" spans="1:26">
      <c r="A38" s="5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5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5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activeCell="A12" sqref="A12"/>
    </sheetView>
  </sheetViews>
  <sheetFormatPr baseColWidth="10" defaultRowHeight="16"/>
  <cols>
    <col min="1" max="1" width="46.6640625" bestFit="1" customWidth="1"/>
  </cols>
  <sheetData>
    <row r="1" spans="1:27" s="163" customFormat="1">
      <c r="A1" s="161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>
      <c r="A3" s="51"/>
      <c r="B3" s="52" t="s">
        <v>248</v>
      </c>
      <c r="C3" s="52" t="s">
        <v>252</v>
      </c>
      <c r="D3" s="52" t="s">
        <v>256</v>
      </c>
      <c r="E3" s="52" t="s">
        <v>260</v>
      </c>
      <c r="F3" s="52" t="s">
        <v>264</v>
      </c>
      <c r="G3" s="52" t="s">
        <v>268</v>
      </c>
      <c r="H3" s="52" t="s">
        <v>272</v>
      </c>
      <c r="I3" s="52" t="s">
        <v>275</v>
      </c>
      <c r="J3" s="52" t="s">
        <v>279</v>
      </c>
      <c r="K3" s="52" t="s">
        <v>283</v>
      </c>
      <c r="L3" s="52" t="s">
        <v>287</v>
      </c>
      <c r="M3" s="52" t="s">
        <v>291</v>
      </c>
      <c r="N3" s="52" t="s">
        <v>108</v>
      </c>
      <c r="O3" s="52" t="s">
        <v>109</v>
      </c>
      <c r="P3" s="52" t="s">
        <v>110</v>
      </c>
      <c r="Q3" s="52" t="s">
        <v>111</v>
      </c>
      <c r="R3" s="52" t="s">
        <v>112</v>
      </c>
      <c r="S3" s="52" t="s">
        <v>113</v>
      </c>
      <c r="T3" s="52" t="s">
        <v>114</v>
      </c>
      <c r="U3" s="52" t="s">
        <v>115</v>
      </c>
      <c r="V3" s="52" t="s">
        <v>116</v>
      </c>
      <c r="W3" s="52" t="s">
        <v>117</v>
      </c>
      <c r="X3" s="52"/>
      <c r="Y3" s="52"/>
      <c r="Z3" s="52"/>
      <c r="AA3" s="51"/>
    </row>
    <row r="4" spans="1:27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>
      <c r="A5" s="166" t="s">
        <v>134</v>
      </c>
      <c r="B5" s="166">
        <v>5.7510000000000003</v>
      </c>
      <c r="C5" s="166">
        <v>1.45</v>
      </c>
      <c r="D5" s="166">
        <v>5.8949999999999996</v>
      </c>
      <c r="E5" s="166">
        <v>133.99700000000001</v>
      </c>
      <c r="F5" s="166">
        <v>85.363</v>
      </c>
      <c r="G5" s="166">
        <v>216.68</v>
      </c>
      <c r="H5" s="166">
        <v>217.518</v>
      </c>
      <c r="I5" s="166">
        <v>530.12400000000002</v>
      </c>
      <c r="J5" s="166">
        <v>1042.865</v>
      </c>
      <c r="K5" s="166">
        <v>1667.193</v>
      </c>
      <c r="L5" s="166">
        <v>1710.26</v>
      </c>
      <c r="M5" s="166">
        <v>1979.9690000000001</v>
      </c>
      <c r="N5" s="166">
        <v>5028.9189999999999</v>
      </c>
      <c r="O5" s="166">
        <v>1675.771</v>
      </c>
      <c r="P5" s="166">
        <v>2773.7669999999998</v>
      </c>
      <c r="Q5" s="166">
        <v>3280.5030000000002</v>
      </c>
      <c r="R5" s="166">
        <v>-326.21899999999999</v>
      </c>
      <c r="S5" s="166">
        <v>2909.4859999999999</v>
      </c>
      <c r="T5" s="166">
        <v>1191.8109999999999</v>
      </c>
      <c r="U5" s="166">
        <v>1080.655</v>
      </c>
      <c r="V5" s="166">
        <v>3017.9830000000002</v>
      </c>
      <c r="W5" s="166">
        <v>3096.6550000000002</v>
      </c>
      <c r="X5" s="166"/>
      <c r="Y5" s="166"/>
      <c r="Z5" s="166"/>
      <c r="AA5" s="51"/>
    </row>
    <row r="6" spans="1:27">
      <c r="A6" s="51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1"/>
    </row>
    <row r="7" spans="1:27">
      <c r="A7" s="51" t="s">
        <v>143</v>
      </c>
      <c r="B7" s="51">
        <v>4.0819999999999999</v>
      </c>
      <c r="C7" s="51">
        <v>1.2010000000000001</v>
      </c>
      <c r="D7" s="51">
        <v>4.1840000000000002</v>
      </c>
      <c r="E7" s="51">
        <v>35.887999999999998</v>
      </c>
      <c r="F7" s="51">
        <v>24.556000000000001</v>
      </c>
      <c r="G7" s="51">
        <v>46.252000000000002</v>
      </c>
      <c r="H7" s="51">
        <v>46.430999999999997</v>
      </c>
      <c r="I7" s="51">
        <v>66.372</v>
      </c>
      <c r="J7" s="51">
        <v>139.39599999999999</v>
      </c>
      <c r="K7" s="51">
        <v>243.12299999999999</v>
      </c>
      <c r="L7" s="51">
        <v>436.62799999999999</v>
      </c>
      <c r="M7" s="51">
        <v>641.87300000000005</v>
      </c>
      <c r="N7" s="51">
        <v>908.80899999999997</v>
      </c>
      <c r="O7" s="51">
        <v>1203.3579999999999</v>
      </c>
      <c r="P7" s="51">
        <v>1904.8409999999999</v>
      </c>
      <c r="Q7" s="51">
        <v>2706.9740000000002</v>
      </c>
      <c r="R7" s="51">
        <v>3156.3939999999998</v>
      </c>
      <c r="S7" s="51">
        <v>3473.46</v>
      </c>
      <c r="T7" s="51">
        <v>3541.8330000000001</v>
      </c>
      <c r="U7" s="51">
        <v>2880.7890000000002</v>
      </c>
      <c r="V7" s="51">
        <v>3005.098</v>
      </c>
      <c r="W7" s="51"/>
      <c r="X7" s="51"/>
      <c r="Y7" s="51"/>
      <c r="Z7" s="51"/>
      <c r="AA7" s="51"/>
    </row>
    <row r="8" spans="1:27">
      <c r="A8" s="51" t="s">
        <v>144</v>
      </c>
      <c r="B8" s="51">
        <v>-2.1179999999999999</v>
      </c>
      <c r="C8" s="51">
        <v>-1.0129999999999999</v>
      </c>
      <c r="D8" s="51">
        <v>-2.1709999999999998</v>
      </c>
      <c r="E8" s="51">
        <v>-5.6230000000000002</v>
      </c>
      <c r="F8" s="51">
        <v>-5.5220000000000002</v>
      </c>
      <c r="G8" s="51">
        <v>-8.5549999999999997</v>
      </c>
      <c r="H8" s="51">
        <v>-8.5879999999999992</v>
      </c>
      <c r="I8" s="51">
        <v>-34.131999999999998</v>
      </c>
      <c r="J8" s="51">
        <v>-68.293000000000006</v>
      </c>
      <c r="K8" s="51">
        <v>-181.798</v>
      </c>
      <c r="L8" s="51">
        <v>-127.40600000000001</v>
      </c>
      <c r="M8" s="51">
        <v>-176.31100000000001</v>
      </c>
      <c r="N8" s="51">
        <v>-258.17599999999999</v>
      </c>
      <c r="O8" s="51">
        <v>195.959</v>
      </c>
      <c r="P8" s="51">
        <v>-82.358000000000004</v>
      </c>
      <c r="Q8" s="51">
        <v>-157.47300000000001</v>
      </c>
      <c r="R8" s="51">
        <v>-272.89400000000001</v>
      </c>
      <c r="S8" s="51">
        <v>-234.73500000000001</v>
      </c>
      <c r="T8" s="51">
        <v>-445.73200000000003</v>
      </c>
      <c r="U8" s="51">
        <v>-301.935</v>
      </c>
      <c r="V8" s="51">
        <v>2.8010000000000002</v>
      </c>
      <c r="W8" s="51"/>
      <c r="X8" s="51"/>
      <c r="Y8" s="51"/>
      <c r="Z8" s="51"/>
      <c r="AA8" s="51"/>
    </row>
    <row r="9" spans="1:27">
      <c r="A9" s="51" t="s">
        <v>145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>
      <c r="A10" s="51" t="s">
        <v>146</v>
      </c>
      <c r="B10" s="51">
        <v>-1.03</v>
      </c>
      <c r="C10" s="51">
        <v>-0.17899999999999999</v>
      </c>
      <c r="D10" s="51">
        <v>-1.056</v>
      </c>
      <c r="E10" s="51">
        <v>-3.496</v>
      </c>
      <c r="F10" s="51">
        <v>-6.8460000000000001</v>
      </c>
      <c r="G10" s="51">
        <v>-3.4220000000000002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>
      <c r="A11" s="51" t="s">
        <v>147</v>
      </c>
      <c r="B11" s="165">
        <v>8.2810000000000006</v>
      </c>
      <c r="C11" s="165">
        <v>3.28</v>
      </c>
      <c r="D11" s="165">
        <v>9.02</v>
      </c>
      <c r="E11" s="165">
        <v>52.222999999999999</v>
      </c>
      <c r="F11" s="165">
        <v>25.919</v>
      </c>
      <c r="G11" s="165">
        <v>71.314999999999998</v>
      </c>
      <c r="H11" s="165">
        <v>65.965000000000003</v>
      </c>
      <c r="I11" s="165">
        <v>146.33099999999999</v>
      </c>
      <c r="J11" s="165">
        <v>161.62</v>
      </c>
      <c r="K11" s="165">
        <v>307.09800000000001</v>
      </c>
      <c r="L11" s="165">
        <v>286.666</v>
      </c>
      <c r="M11" s="165">
        <v>701.32899999999995</v>
      </c>
      <c r="N11" s="165">
        <v>1023.554</v>
      </c>
      <c r="O11" s="165">
        <v>706.09</v>
      </c>
      <c r="P11" s="165">
        <v>948.70500000000004</v>
      </c>
      <c r="Q11" s="165">
        <v>634.10599999999999</v>
      </c>
      <c r="R11" s="165">
        <v>-680.52599999999995</v>
      </c>
      <c r="S11" s="165">
        <v>-2549.5079999999998</v>
      </c>
      <c r="T11" s="165">
        <v>-2488.8130000000001</v>
      </c>
      <c r="U11" s="165">
        <v>-2101.7829999999999</v>
      </c>
      <c r="V11" s="165">
        <v>-1832.8620000000001</v>
      </c>
      <c r="W11" s="165"/>
      <c r="X11" s="165"/>
      <c r="Y11" s="165"/>
      <c r="Z11" s="165"/>
      <c r="AA11" s="51"/>
    </row>
    <row r="12" spans="1:27">
      <c r="A12" s="51" t="s">
        <v>148</v>
      </c>
      <c r="B12" s="51">
        <v>5.133</v>
      </c>
      <c r="C12" s="51">
        <v>2.0880000000000001</v>
      </c>
      <c r="D12" s="51">
        <v>5.7930000000000001</v>
      </c>
      <c r="E12" s="51">
        <v>43.103999999999999</v>
      </c>
      <c r="F12" s="51">
        <v>13.551</v>
      </c>
      <c r="G12" s="51">
        <v>59.338000000000001</v>
      </c>
      <c r="H12" s="51">
        <v>57.377000000000002</v>
      </c>
      <c r="I12" s="51">
        <v>112.199</v>
      </c>
      <c r="J12" s="51">
        <v>93.326999999999998</v>
      </c>
      <c r="K12" s="51">
        <v>125.3</v>
      </c>
      <c r="L12" s="51">
        <v>159.26</v>
      </c>
      <c r="M12" s="51">
        <v>525.01800000000003</v>
      </c>
      <c r="N12" s="51">
        <v>765.37800000000004</v>
      </c>
      <c r="O12" s="51">
        <v>902.04899999999998</v>
      </c>
      <c r="P12" s="51">
        <v>866.34699999999998</v>
      </c>
      <c r="Q12" s="51">
        <v>476.63299999999998</v>
      </c>
      <c r="R12" s="51">
        <v>-953.42</v>
      </c>
      <c r="S12" s="51">
        <v>-2784.2429999999999</v>
      </c>
      <c r="T12" s="51">
        <v>-2934.5450000000001</v>
      </c>
      <c r="U12" s="51">
        <v>-2403.7179999999998</v>
      </c>
      <c r="V12" s="51">
        <v>-1830.0609999999999</v>
      </c>
      <c r="W12" s="51"/>
      <c r="X12" s="51"/>
      <c r="Y12" s="51"/>
      <c r="Z12" s="51"/>
      <c r="AA12" s="51"/>
    </row>
    <row r="13" spans="1:27">
      <c r="A13" s="51" t="s">
        <v>149</v>
      </c>
      <c r="B13" s="51"/>
      <c r="C13" s="51"/>
      <c r="D13" s="51">
        <v>-0.53100000000000003</v>
      </c>
      <c r="E13" s="51">
        <v>-1.766</v>
      </c>
      <c r="F13" s="51">
        <v>-1.4610000000000001</v>
      </c>
      <c r="G13" s="51">
        <v>-1.581</v>
      </c>
      <c r="H13" s="51">
        <v>-1.5880000000000001</v>
      </c>
      <c r="I13" s="51">
        <v>-11.185</v>
      </c>
      <c r="J13" s="51">
        <v>-10.192</v>
      </c>
      <c r="K13" s="51">
        <v>-9.4710000000000001</v>
      </c>
      <c r="L13" s="51">
        <v>54.436</v>
      </c>
      <c r="M13" s="51">
        <v>-112.05200000000001</v>
      </c>
      <c r="N13" s="51">
        <v>350.59199999999998</v>
      </c>
      <c r="O13" s="51">
        <v>-2.0230000000000001</v>
      </c>
      <c r="P13" s="51">
        <v>-114.664</v>
      </c>
      <c r="Q13" s="51">
        <v>-110.551</v>
      </c>
      <c r="R13" s="51">
        <v>-99.233999999999995</v>
      </c>
      <c r="S13" s="51">
        <v>17.585999999999999</v>
      </c>
      <c r="T13" s="51">
        <v>-70.494</v>
      </c>
      <c r="U13" s="51">
        <v>-14.2</v>
      </c>
      <c r="V13" s="51">
        <v>-22.827999999999999</v>
      </c>
      <c r="W13" s="51"/>
      <c r="X13" s="51"/>
      <c r="Y13" s="51"/>
      <c r="Z13" s="51"/>
      <c r="AA13" s="51"/>
    </row>
    <row r="14" spans="1:27">
      <c r="A14" s="51" t="s">
        <v>150</v>
      </c>
      <c r="B14" s="51">
        <v>4.056</v>
      </c>
      <c r="C14" s="51">
        <v>1.9950000000000001</v>
      </c>
      <c r="D14" s="51">
        <v>4.157</v>
      </c>
      <c r="E14" s="51">
        <v>10.737</v>
      </c>
      <c r="F14" s="51">
        <v>5.4080000000000004</v>
      </c>
      <c r="G14" s="51">
        <v>12.593999999999999</v>
      </c>
      <c r="H14" s="51">
        <v>12.643000000000001</v>
      </c>
      <c r="I14" s="51">
        <v>14.097</v>
      </c>
      <c r="J14" s="51">
        <v>23.949000000000002</v>
      </c>
      <c r="K14" s="51">
        <v>34.063000000000002</v>
      </c>
      <c r="L14" s="51">
        <v>84.745999999999995</v>
      </c>
      <c r="M14" s="51">
        <v>155.56700000000001</v>
      </c>
      <c r="N14" s="51">
        <v>215.06899999999999</v>
      </c>
      <c r="O14" s="51">
        <v>254.34299999999999</v>
      </c>
      <c r="P14" s="51">
        <v>492.02199999999999</v>
      </c>
      <c r="Q14" s="51">
        <v>679.28599999999994</v>
      </c>
      <c r="R14" s="51">
        <v>802.14400000000001</v>
      </c>
      <c r="S14" s="51">
        <v>1028.856</v>
      </c>
      <c r="T14" s="51">
        <v>1107.8140000000001</v>
      </c>
      <c r="U14" s="51">
        <v>973.65099999999995</v>
      </c>
      <c r="V14" s="51">
        <v>888.63099999999997</v>
      </c>
      <c r="W14" s="51"/>
      <c r="X14" s="51"/>
      <c r="Y14" s="51"/>
      <c r="Z14" s="51"/>
      <c r="AA14" s="51"/>
    </row>
    <row r="15" spans="1:27">
      <c r="A15" s="51" t="s">
        <v>151</v>
      </c>
      <c r="B15" s="165">
        <v>0.59299999999999997</v>
      </c>
      <c r="C15" s="165">
        <v>9.3999999999999001E-2</v>
      </c>
      <c r="D15" s="165">
        <v>0.60599999999999998</v>
      </c>
      <c r="E15" s="165">
        <v>1.2849999999999999</v>
      </c>
      <c r="F15" s="165">
        <v>-0.5</v>
      </c>
      <c r="G15" s="165">
        <v>-0.70800000000003005</v>
      </c>
      <c r="H15" s="165">
        <v>-0.70999999999997998</v>
      </c>
      <c r="I15" s="165">
        <v>-4.7359999999999998</v>
      </c>
      <c r="J15" s="165">
        <v>-0.97700000000009002</v>
      </c>
      <c r="K15" s="165">
        <v>-135.55199999999999</v>
      </c>
      <c r="L15" s="165">
        <v>-174.434</v>
      </c>
      <c r="M15" s="165">
        <v>-291.95299999999997</v>
      </c>
      <c r="N15" s="165">
        <v>-4203.0680000000002</v>
      </c>
      <c r="O15" s="165">
        <v>-784.84900000000005</v>
      </c>
      <c r="P15" s="165">
        <v>-943.24400000000003</v>
      </c>
      <c r="Q15" s="165">
        <v>-1807.893</v>
      </c>
      <c r="R15" s="165">
        <v>1477.8219999999999</v>
      </c>
      <c r="S15" s="165">
        <v>-944.44299999999998</v>
      </c>
      <c r="T15" s="165">
        <v>322.798</v>
      </c>
      <c r="U15" s="165">
        <v>1236.57</v>
      </c>
      <c r="V15" s="165">
        <v>69.184999999999008</v>
      </c>
      <c r="W15" s="165">
        <v>1013.822</v>
      </c>
      <c r="X15" s="165"/>
      <c r="Y15" s="165"/>
      <c r="Z15" s="165"/>
      <c r="AA15" s="51"/>
    </row>
    <row r="16" spans="1:27">
      <c r="A16" s="166" t="s">
        <v>152</v>
      </c>
      <c r="B16" s="166">
        <v>19.614999999999998</v>
      </c>
      <c r="C16" s="166">
        <v>6.8280000000000003</v>
      </c>
      <c r="D16" s="166">
        <v>20.103999999999999</v>
      </c>
      <c r="E16" s="166">
        <v>223.245</v>
      </c>
      <c r="F16" s="166">
        <v>126.917</v>
      </c>
      <c r="G16" s="166">
        <v>332.57499999999999</v>
      </c>
      <c r="H16" s="166">
        <v>331.67099999999999</v>
      </c>
      <c r="I16" s="166">
        <v>706.87099999999998</v>
      </c>
      <c r="J16" s="166">
        <v>1288.3679999999999</v>
      </c>
      <c r="K16" s="166">
        <v>1924.6559999999999</v>
      </c>
      <c r="L16" s="166">
        <v>2270.8960000000002</v>
      </c>
      <c r="M16" s="166">
        <v>2898.422</v>
      </c>
      <c r="N16" s="166">
        <v>3065.6990000000001</v>
      </c>
      <c r="O16" s="166">
        <v>3248.6489999999999</v>
      </c>
      <c r="P16" s="166">
        <v>4979.0690000000004</v>
      </c>
      <c r="Q16" s="166">
        <v>5224.9520000000002</v>
      </c>
      <c r="R16" s="166">
        <v>4057.4870000000001</v>
      </c>
      <c r="S16" s="166">
        <v>3700.7020000000002</v>
      </c>
      <c r="T16" s="166">
        <v>3159.2170000000001</v>
      </c>
      <c r="U16" s="166">
        <v>3753.7469999999998</v>
      </c>
      <c r="V16" s="166">
        <v>5128.0079999999998</v>
      </c>
      <c r="W16" s="166">
        <v>4110.4769999999999</v>
      </c>
      <c r="X16" s="166"/>
      <c r="Y16" s="166"/>
      <c r="Z16" s="166"/>
      <c r="AA16" s="51"/>
    </row>
    <row r="17" spans="1:2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>
      <c r="A18" s="51" t="s">
        <v>153</v>
      </c>
      <c r="B18" s="51">
        <v>-10.712</v>
      </c>
      <c r="C18" s="51">
        <v>-3.0710000000000002</v>
      </c>
      <c r="D18" s="51">
        <v>-10.978999999999999</v>
      </c>
      <c r="E18" s="51">
        <v>-58.7</v>
      </c>
      <c r="F18" s="51">
        <v>-77.236000000000004</v>
      </c>
      <c r="G18" s="51">
        <v>-64.004000000000005</v>
      </c>
      <c r="H18" s="51">
        <v>-64.251999999999995</v>
      </c>
      <c r="I18" s="51">
        <v>-144.892</v>
      </c>
      <c r="J18" s="51">
        <v>-293.58199999999999</v>
      </c>
      <c r="K18" s="51">
        <v>-374.30599999999998</v>
      </c>
      <c r="L18" s="51">
        <v>-452.82100000000003</v>
      </c>
      <c r="M18" s="51">
        <v>-777.404</v>
      </c>
      <c r="N18" s="51">
        <v>-809.10500000000002</v>
      </c>
      <c r="O18" s="51">
        <v>-601.17399999999998</v>
      </c>
      <c r="P18" s="51">
        <v>-718.16399999999999</v>
      </c>
      <c r="Q18" s="51">
        <v>-1268.068</v>
      </c>
      <c r="R18" s="51">
        <v>-916.49199999999996</v>
      </c>
      <c r="S18" s="51">
        <v>-777.45299999999997</v>
      </c>
      <c r="T18" s="51">
        <v>-1710.7059999999999</v>
      </c>
      <c r="U18" s="51">
        <v>-1188.519</v>
      </c>
      <c r="V18" s="51">
        <v>-1567.183</v>
      </c>
      <c r="W18" s="51"/>
      <c r="X18" s="51"/>
      <c r="Y18" s="51"/>
      <c r="Z18" s="51"/>
      <c r="AA18" s="51"/>
    </row>
    <row r="19" spans="1:27">
      <c r="A19" s="51" t="s">
        <v>154</v>
      </c>
      <c r="B19" s="51">
        <v>-1.264</v>
      </c>
      <c r="C19" s="51"/>
      <c r="D19" s="51">
        <v>-1.296</v>
      </c>
      <c r="E19" s="51"/>
      <c r="F19" s="51">
        <v>-1.911</v>
      </c>
      <c r="G19" s="51">
        <v>-1.7509999999999999</v>
      </c>
      <c r="H19" s="51">
        <v>-1.758</v>
      </c>
      <c r="I19" s="51"/>
      <c r="J19" s="51">
        <v>-306.52300000000002</v>
      </c>
      <c r="K19" s="51">
        <v>-131.64599999999999</v>
      </c>
      <c r="L19" s="51">
        <v>-2173.4540000000002</v>
      </c>
      <c r="M19" s="51">
        <v>-53.145000000000003</v>
      </c>
      <c r="N19" s="51">
        <v>-600.70399999999995</v>
      </c>
      <c r="O19" s="51">
        <v>39.741</v>
      </c>
      <c r="P19" s="51">
        <v>133.16800000000001</v>
      </c>
      <c r="Q19" s="51">
        <v>523.41099999999994</v>
      </c>
      <c r="R19" s="51">
        <v>-206.02500000000001</v>
      </c>
      <c r="S19" s="51">
        <v>-440.72</v>
      </c>
      <c r="T19" s="51">
        <v>-1928.3119999999999</v>
      </c>
      <c r="U19" s="51">
        <v>36.72</v>
      </c>
      <c r="V19" s="51">
        <v>-14.005000000000001</v>
      </c>
      <c r="W19" s="51"/>
      <c r="X19" s="51"/>
      <c r="Y19" s="51"/>
      <c r="Z19" s="51"/>
      <c r="AA19" s="51"/>
    </row>
    <row r="20" spans="1:27">
      <c r="A20" s="51" t="s">
        <v>155</v>
      </c>
      <c r="B20" s="51">
        <v>-0.24399999999999999</v>
      </c>
      <c r="C20" s="51"/>
      <c r="D20" s="51">
        <v>-0.25</v>
      </c>
      <c r="E20" s="51">
        <v>-23.561</v>
      </c>
      <c r="F20" s="51">
        <v>-15.851000000000001</v>
      </c>
      <c r="G20" s="51">
        <v>-10.797000000000001</v>
      </c>
      <c r="H20" s="51">
        <v>-10.837999999999999</v>
      </c>
      <c r="I20" s="51">
        <v>-36.302999999999997</v>
      </c>
      <c r="J20" s="51">
        <v>-1569.684</v>
      </c>
      <c r="K20" s="51">
        <v>-1664.0630000000001</v>
      </c>
      <c r="L20" s="51">
        <v>-1021.345</v>
      </c>
      <c r="M20" s="51">
        <v>-2547.308</v>
      </c>
      <c r="N20" s="51">
        <v>-3049.2620000000002</v>
      </c>
      <c r="O20" s="51">
        <v>-3088.384</v>
      </c>
      <c r="P20" s="51">
        <v>-6129.1940000000004</v>
      </c>
      <c r="Q20" s="51">
        <v>-3147.7260000000001</v>
      </c>
      <c r="R20" s="51">
        <v>79.985999999997006</v>
      </c>
      <c r="S20" s="51">
        <v>-3095.7440000000001</v>
      </c>
      <c r="T20" s="51">
        <v>-1254.9259999999999</v>
      </c>
      <c r="U20" s="51">
        <v>710.58699999999999</v>
      </c>
      <c r="V20" s="51">
        <v>-5821.125</v>
      </c>
      <c r="W20" s="51"/>
      <c r="X20" s="51"/>
      <c r="Y20" s="51"/>
      <c r="Z20" s="51"/>
      <c r="AA20" s="51"/>
    </row>
    <row r="21" spans="1:27">
      <c r="A21" s="51" t="s">
        <v>156</v>
      </c>
      <c r="B21" s="51">
        <v>-0.25900000000000001</v>
      </c>
      <c r="C21" s="51">
        <v>-1.4379999999999999</v>
      </c>
      <c r="D21" s="51">
        <v>-9.9009999999999998</v>
      </c>
      <c r="E21" s="51"/>
      <c r="F21" s="51">
        <v>-1.25</v>
      </c>
      <c r="G21" s="51"/>
      <c r="H21" s="51">
        <v>-1.669</v>
      </c>
      <c r="I21" s="51">
        <v>-0.36899999999999999</v>
      </c>
      <c r="J21" s="51">
        <v>-68.301000000000002</v>
      </c>
      <c r="K21" s="51">
        <v>-30.533000000000001</v>
      </c>
      <c r="L21" s="51">
        <v>-149.77699999999999</v>
      </c>
      <c r="M21" s="51">
        <v>-252.68199999999999</v>
      </c>
      <c r="N21" s="51">
        <v>-386.56599999999997</v>
      </c>
      <c r="O21" s="51">
        <v>-909.85299999999995</v>
      </c>
      <c r="P21" s="51">
        <v>-1383.547</v>
      </c>
      <c r="Q21" s="51">
        <v>-1961.3</v>
      </c>
      <c r="R21" s="51">
        <v>-1809.7439999999999</v>
      </c>
      <c r="S21" s="51">
        <v>-37.771999999999998</v>
      </c>
      <c r="T21" s="51">
        <v>-54.009</v>
      </c>
      <c r="U21" s="51">
        <v>-15.348000000000001</v>
      </c>
      <c r="V21" s="51">
        <v>-14.705</v>
      </c>
      <c r="W21" s="51"/>
      <c r="X21" s="51"/>
      <c r="Y21" s="51"/>
      <c r="Z21" s="51"/>
      <c r="AA21" s="51"/>
    </row>
    <row r="22" spans="1:27">
      <c r="A22" s="51" t="s">
        <v>157</v>
      </c>
      <c r="B22" s="165">
        <v>-9.4</v>
      </c>
      <c r="C22" s="165">
        <v>-0.26100000000000001</v>
      </c>
      <c r="D22" s="165">
        <v>9.9999999999767007E-4</v>
      </c>
      <c r="E22" s="165">
        <v>-2.258</v>
      </c>
      <c r="F22" s="165">
        <v>-0.54899999999998994</v>
      </c>
      <c r="G22" s="165">
        <v>-1.6619999999999999</v>
      </c>
      <c r="H22" s="165">
        <v>9.9999999997634989E-4</v>
      </c>
      <c r="I22" s="165">
        <v>-1.53</v>
      </c>
      <c r="J22" s="165">
        <v>-6.7240000000002</v>
      </c>
      <c r="K22" s="165">
        <v>-5.3759999999997001</v>
      </c>
      <c r="L22" s="165">
        <v>0.27799999999934</v>
      </c>
      <c r="M22" s="165">
        <v>2.9000000000450998E-2</v>
      </c>
      <c r="N22" s="165">
        <v>-57.528000000001001</v>
      </c>
      <c r="O22" s="165">
        <v>-629.93100000000004</v>
      </c>
      <c r="P22" s="165">
        <v>-3573.2269999999999</v>
      </c>
      <c r="Q22" s="165">
        <v>847.654</v>
      </c>
      <c r="R22" s="165">
        <v>4.4200000000027986</v>
      </c>
      <c r="S22" s="165">
        <v>138.39400000000001</v>
      </c>
      <c r="T22" s="165">
        <v>11.147</v>
      </c>
      <c r="U22" s="165">
        <v>-109.15600000000001</v>
      </c>
      <c r="V22" s="165">
        <v>358.81200000000001</v>
      </c>
      <c r="W22" s="165">
        <v>-2307.732</v>
      </c>
      <c r="X22" s="165"/>
      <c r="Y22" s="165"/>
      <c r="Z22" s="165"/>
      <c r="AA22" s="51"/>
    </row>
    <row r="23" spans="1:27">
      <c r="A23" s="166" t="s">
        <v>158</v>
      </c>
      <c r="B23" s="166">
        <v>-21.879000000000001</v>
      </c>
      <c r="C23" s="166">
        <v>-4.7699999999999996</v>
      </c>
      <c r="D23" s="166">
        <v>-22.425000000000001</v>
      </c>
      <c r="E23" s="166">
        <v>-84.519000000000005</v>
      </c>
      <c r="F23" s="166">
        <v>-96.796999999999997</v>
      </c>
      <c r="G23" s="166">
        <v>-78.213999999999999</v>
      </c>
      <c r="H23" s="166">
        <v>-78.516000000000005</v>
      </c>
      <c r="I23" s="166">
        <v>-183.09399999999999</v>
      </c>
      <c r="J23" s="166">
        <v>-2244.8139999999999</v>
      </c>
      <c r="K23" s="166">
        <v>-2205.924</v>
      </c>
      <c r="L23" s="166">
        <v>-3797.1190000000001</v>
      </c>
      <c r="M23" s="166">
        <v>-3630.51</v>
      </c>
      <c r="N23" s="166">
        <v>-4903.165</v>
      </c>
      <c r="O23" s="166">
        <v>-5189.6009999999997</v>
      </c>
      <c r="P23" s="166">
        <v>-11670.964</v>
      </c>
      <c r="Q23" s="166">
        <v>-5006.0290000000005</v>
      </c>
      <c r="R23" s="166">
        <v>-2847.855</v>
      </c>
      <c r="S23" s="166">
        <v>-4213.2950000000001</v>
      </c>
      <c r="T23" s="166">
        <v>-4936.8059999999996</v>
      </c>
      <c r="U23" s="166">
        <v>-565.71600000000001</v>
      </c>
      <c r="V23" s="166">
        <v>-7058.2060000000001</v>
      </c>
      <c r="W23" s="166">
        <v>-2307.732</v>
      </c>
      <c r="X23" s="166"/>
      <c r="Y23" s="166"/>
      <c r="Z23" s="166"/>
      <c r="AA23" s="51"/>
    </row>
    <row r="24" spans="1:27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>
      <c r="A25" s="51" t="s">
        <v>159</v>
      </c>
      <c r="B25" s="51">
        <v>86.540999999999997</v>
      </c>
      <c r="C25" s="51">
        <v>14.54</v>
      </c>
      <c r="D25" s="51">
        <v>88.7</v>
      </c>
      <c r="E25" s="51">
        <v>-8.7620000000000005</v>
      </c>
      <c r="F25" s="51"/>
      <c r="G25" s="51">
        <v>7.9729999999999999</v>
      </c>
      <c r="H25" s="51">
        <v>8.0039999999999996</v>
      </c>
      <c r="I25" s="51"/>
      <c r="J25" s="51">
        <v>6.9260000000000002</v>
      </c>
      <c r="K25" s="51">
        <v>16.117999999999999</v>
      </c>
      <c r="L25" s="51">
        <v>230.05099999999999</v>
      </c>
      <c r="M25" s="51">
        <v>298.423</v>
      </c>
      <c r="N25" s="51">
        <v>-441.767</v>
      </c>
      <c r="O25" s="51">
        <v>95.522999999999996</v>
      </c>
      <c r="P25" s="51">
        <v>352.33300000000003</v>
      </c>
      <c r="Q25" s="51">
        <v>1798.0150000000001</v>
      </c>
      <c r="R25" s="51">
        <v>-649.72799999999995</v>
      </c>
      <c r="S25" s="51">
        <v>-1283.318</v>
      </c>
      <c r="T25" s="51">
        <v>2037.2719999999999</v>
      </c>
      <c r="U25" s="51">
        <v>-100.119</v>
      </c>
      <c r="V25" s="51">
        <v>-182.488</v>
      </c>
      <c r="W25" s="51"/>
      <c r="X25" s="51"/>
      <c r="Y25" s="51"/>
      <c r="Z25" s="51"/>
      <c r="AA25" s="51"/>
    </row>
    <row r="26" spans="1:27">
      <c r="A26" s="51" t="s">
        <v>160</v>
      </c>
      <c r="B26" s="51"/>
      <c r="C26" s="51">
        <v>14.465999999999999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>
      <c r="A27" s="51" t="s">
        <v>161</v>
      </c>
      <c r="B27" s="51"/>
      <c r="C27" s="51"/>
      <c r="D27" s="51"/>
      <c r="E27" s="51"/>
      <c r="F27" s="51"/>
      <c r="G27" s="51"/>
      <c r="H27" s="51"/>
      <c r="I27" s="51">
        <v>12.933</v>
      </c>
      <c r="J27" s="51">
        <v>371.54700000000003</v>
      </c>
      <c r="K27" s="51">
        <v>1507.9179999999999</v>
      </c>
      <c r="L27" s="51">
        <v>992.35599999999999</v>
      </c>
      <c r="M27" s="51">
        <v>1233.82</v>
      </c>
      <c r="N27" s="51">
        <v>1605.1849999999999</v>
      </c>
      <c r="O27" s="51">
        <v>989.91300000000001</v>
      </c>
      <c r="P27" s="51">
        <v>3577.4740000000002</v>
      </c>
      <c r="Q27" s="51">
        <v>3011.0259999999998</v>
      </c>
      <c r="R27" s="51">
        <v>190.76900000000001</v>
      </c>
      <c r="S27" s="51">
        <v>1894.6980000000001</v>
      </c>
      <c r="T27" s="51">
        <v>1387.9079999999999</v>
      </c>
      <c r="U27" s="51">
        <v>-977.23699999999997</v>
      </c>
      <c r="V27" s="51">
        <v>-1833.702</v>
      </c>
      <c r="W27" s="51"/>
      <c r="X27" s="51"/>
      <c r="Y27" s="51"/>
      <c r="Z27" s="51"/>
      <c r="AA27" s="51"/>
    </row>
    <row r="28" spans="1:27">
      <c r="A28" s="51" t="s">
        <v>162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>
        <v>-54.610999999999997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>
      <c r="A29" s="51" t="s">
        <v>163</v>
      </c>
      <c r="B29" s="165">
        <v>0.97099999999999997</v>
      </c>
      <c r="C29" s="165">
        <v>-14.465999999999999</v>
      </c>
      <c r="D29" s="165">
        <v>0.99499999999999</v>
      </c>
      <c r="E29" s="165">
        <v>4.2060000000000004</v>
      </c>
      <c r="F29" s="165">
        <v>5.5229999999999997</v>
      </c>
      <c r="G29" s="165">
        <v>5.9009999999999998</v>
      </c>
      <c r="H29" s="165">
        <v>5.9240000000000004</v>
      </c>
      <c r="I29" s="165">
        <v>5.827</v>
      </c>
      <c r="J29" s="165">
        <v>3.653</v>
      </c>
      <c r="K29" s="165">
        <v>3.0250000000000998</v>
      </c>
      <c r="L29" s="165">
        <v>-23.539000000000001</v>
      </c>
      <c r="M29" s="165">
        <v>-86.046999999999997</v>
      </c>
      <c r="N29" s="165">
        <v>42.642000000000003</v>
      </c>
      <c r="O29" s="165">
        <v>1002.341</v>
      </c>
      <c r="P29" s="165">
        <v>2828.2159999999999</v>
      </c>
      <c r="Q29" s="165">
        <v>-2618.0680000000002</v>
      </c>
      <c r="R29" s="165">
        <v>-93.245999999999995</v>
      </c>
      <c r="S29" s="165">
        <v>254.92099999999999</v>
      </c>
      <c r="T29" s="165">
        <v>248.065</v>
      </c>
      <c r="U29" s="165">
        <v>160.79300000000001</v>
      </c>
      <c r="V29" s="165">
        <v>32.771999999999998</v>
      </c>
      <c r="W29" s="165">
        <v>-2748.248</v>
      </c>
      <c r="X29" s="165"/>
      <c r="Y29" s="165"/>
      <c r="Z29" s="165"/>
      <c r="AA29" s="51"/>
    </row>
    <row r="30" spans="1:27">
      <c r="A30" s="166" t="s">
        <v>164</v>
      </c>
      <c r="B30" s="166">
        <v>87.512</v>
      </c>
      <c r="C30" s="166">
        <v>14.54</v>
      </c>
      <c r="D30" s="166">
        <v>89.694999999999993</v>
      </c>
      <c r="E30" s="166">
        <v>-4.556</v>
      </c>
      <c r="F30" s="166">
        <v>5.5229999999999997</v>
      </c>
      <c r="G30" s="166">
        <v>13.874000000000001</v>
      </c>
      <c r="H30" s="166">
        <v>13.928000000000001</v>
      </c>
      <c r="I30" s="166">
        <v>18.760000000000002</v>
      </c>
      <c r="J30" s="166">
        <v>382.12599999999998</v>
      </c>
      <c r="K30" s="166">
        <v>1527.0609999999999</v>
      </c>
      <c r="L30" s="166">
        <v>1198.8679999999999</v>
      </c>
      <c r="M30" s="166">
        <v>1391.585</v>
      </c>
      <c r="N30" s="166">
        <v>1206.06</v>
      </c>
      <c r="O30" s="166">
        <v>2087.777</v>
      </c>
      <c r="P30" s="166">
        <v>6758.0230000000001</v>
      </c>
      <c r="Q30" s="166">
        <v>2190.973</v>
      </c>
      <c r="R30" s="166">
        <v>-552.20500000000004</v>
      </c>
      <c r="S30" s="166">
        <v>866.30100000000004</v>
      </c>
      <c r="T30" s="166">
        <v>3673.2449999999999</v>
      </c>
      <c r="U30" s="166">
        <v>-916.56299999999999</v>
      </c>
      <c r="V30" s="166">
        <v>-1983.4179999999999</v>
      </c>
      <c r="W30" s="166">
        <v>-2748.248</v>
      </c>
      <c r="X30" s="166"/>
      <c r="Y30" s="166"/>
      <c r="Z30" s="166"/>
      <c r="AA30" s="51"/>
    </row>
    <row r="31" spans="1:27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>
      <c r="A32" s="166" t="s">
        <v>165</v>
      </c>
      <c r="B32" s="51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1"/>
    </row>
    <row r="33" spans="1:27">
      <c r="A33" s="51" t="s">
        <v>166</v>
      </c>
      <c r="B33" s="169">
        <f t="shared" ref="B33:Z33" si="0">B16</f>
        <v>19.614999999999998</v>
      </c>
      <c r="C33" s="169">
        <f t="shared" si="0"/>
        <v>6.8280000000000003</v>
      </c>
      <c r="D33" s="169">
        <f t="shared" si="0"/>
        <v>20.103999999999999</v>
      </c>
      <c r="E33" s="169">
        <f t="shared" si="0"/>
        <v>223.245</v>
      </c>
      <c r="F33" s="169">
        <f t="shared" si="0"/>
        <v>126.917</v>
      </c>
      <c r="G33" s="169">
        <f t="shared" si="0"/>
        <v>332.57499999999999</v>
      </c>
      <c r="H33" s="169">
        <f t="shared" si="0"/>
        <v>331.67099999999999</v>
      </c>
      <c r="I33" s="169">
        <f t="shared" si="0"/>
        <v>706.87099999999998</v>
      </c>
      <c r="J33" s="169">
        <f t="shared" si="0"/>
        <v>1288.3679999999999</v>
      </c>
      <c r="K33" s="169">
        <f t="shared" si="0"/>
        <v>1924.6559999999999</v>
      </c>
      <c r="L33" s="169">
        <f t="shared" si="0"/>
        <v>2270.8960000000002</v>
      </c>
      <c r="M33" s="169">
        <f t="shared" si="0"/>
        <v>2898.422</v>
      </c>
      <c r="N33" s="169">
        <f t="shared" si="0"/>
        <v>3065.6990000000001</v>
      </c>
      <c r="O33" s="169">
        <f t="shared" si="0"/>
        <v>3248.6489999999999</v>
      </c>
      <c r="P33" s="169">
        <f t="shared" si="0"/>
        <v>4979.0690000000004</v>
      </c>
      <c r="Q33" s="169">
        <f t="shared" si="0"/>
        <v>5224.9520000000002</v>
      </c>
      <c r="R33" s="169">
        <f t="shared" si="0"/>
        <v>4057.4870000000001</v>
      </c>
      <c r="S33" s="169">
        <f t="shared" si="0"/>
        <v>3700.7020000000002</v>
      </c>
      <c r="T33" s="169">
        <f t="shared" si="0"/>
        <v>3159.2170000000001</v>
      </c>
      <c r="U33" s="169">
        <f t="shared" si="0"/>
        <v>3753.7469999999998</v>
      </c>
      <c r="V33" s="169">
        <f t="shared" si="0"/>
        <v>5128.0079999999998</v>
      </c>
      <c r="W33" s="169">
        <f t="shared" si="0"/>
        <v>4110.4769999999999</v>
      </c>
      <c r="X33" s="169">
        <f t="shared" si="0"/>
        <v>0</v>
      </c>
      <c r="Y33" s="169">
        <f t="shared" si="0"/>
        <v>0</v>
      </c>
      <c r="Z33" s="169">
        <f t="shared" si="0"/>
        <v>0</v>
      </c>
      <c r="AA33" s="51"/>
    </row>
    <row r="34" spans="1:27">
      <c r="A34" s="51" t="s">
        <v>167</v>
      </c>
      <c r="B34" s="170">
        <f t="shared" ref="B34:Z34" si="1">B18</f>
        <v>-10.712</v>
      </c>
      <c r="C34" s="170">
        <f t="shared" si="1"/>
        <v>-3.0710000000000002</v>
      </c>
      <c r="D34" s="170">
        <f t="shared" si="1"/>
        <v>-10.978999999999999</v>
      </c>
      <c r="E34" s="170">
        <f t="shared" si="1"/>
        <v>-58.7</v>
      </c>
      <c r="F34" s="170">
        <f t="shared" si="1"/>
        <v>-77.236000000000004</v>
      </c>
      <c r="G34" s="170">
        <f t="shared" si="1"/>
        <v>-64.004000000000005</v>
      </c>
      <c r="H34" s="170">
        <f t="shared" si="1"/>
        <v>-64.251999999999995</v>
      </c>
      <c r="I34" s="170">
        <f t="shared" si="1"/>
        <v>-144.892</v>
      </c>
      <c r="J34" s="170">
        <f t="shared" si="1"/>
        <v>-293.58199999999999</v>
      </c>
      <c r="K34" s="170">
        <f t="shared" si="1"/>
        <v>-374.30599999999998</v>
      </c>
      <c r="L34" s="170">
        <f t="shared" si="1"/>
        <v>-452.82100000000003</v>
      </c>
      <c r="M34" s="170">
        <f t="shared" si="1"/>
        <v>-777.404</v>
      </c>
      <c r="N34" s="170">
        <f t="shared" si="1"/>
        <v>-809.10500000000002</v>
      </c>
      <c r="O34" s="170">
        <f t="shared" si="1"/>
        <v>-601.17399999999998</v>
      </c>
      <c r="P34" s="170">
        <f t="shared" si="1"/>
        <v>-718.16399999999999</v>
      </c>
      <c r="Q34" s="170">
        <f t="shared" si="1"/>
        <v>-1268.068</v>
      </c>
      <c r="R34" s="170">
        <f t="shared" si="1"/>
        <v>-916.49199999999996</v>
      </c>
      <c r="S34" s="170">
        <f t="shared" si="1"/>
        <v>-777.45299999999997</v>
      </c>
      <c r="T34" s="170">
        <f t="shared" si="1"/>
        <v>-1710.7059999999999</v>
      </c>
      <c r="U34" s="170">
        <f t="shared" si="1"/>
        <v>-1188.519</v>
      </c>
      <c r="V34" s="170">
        <f t="shared" si="1"/>
        <v>-1567.183</v>
      </c>
      <c r="W34" s="170">
        <f t="shared" si="1"/>
        <v>0</v>
      </c>
      <c r="X34" s="170">
        <f t="shared" si="1"/>
        <v>0</v>
      </c>
      <c r="Y34" s="170">
        <f t="shared" si="1"/>
        <v>0</v>
      </c>
      <c r="Z34" s="170">
        <f t="shared" si="1"/>
        <v>0</v>
      </c>
      <c r="AA34" s="51"/>
    </row>
    <row r="35" spans="1:27">
      <c r="A35" s="51" t="s">
        <v>168</v>
      </c>
      <c r="B35" s="51">
        <f t="shared" ref="B35:Z35" si="2">B33+B34</f>
        <v>8.9029999999999987</v>
      </c>
      <c r="C35" s="51">
        <f t="shared" si="2"/>
        <v>3.7570000000000001</v>
      </c>
      <c r="D35" s="51">
        <f t="shared" si="2"/>
        <v>9.125</v>
      </c>
      <c r="E35" s="51">
        <f t="shared" si="2"/>
        <v>164.54500000000002</v>
      </c>
      <c r="F35" s="51">
        <f t="shared" si="2"/>
        <v>49.680999999999997</v>
      </c>
      <c r="G35" s="51">
        <f t="shared" si="2"/>
        <v>268.57099999999997</v>
      </c>
      <c r="H35" s="51">
        <f t="shared" si="2"/>
        <v>267.41899999999998</v>
      </c>
      <c r="I35" s="51">
        <f t="shared" si="2"/>
        <v>561.97900000000004</v>
      </c>
      <c r="J35" s="51">
        <f t="shared" si="2"/>
        <v>994.78599999999994</v>
      </c>
      <c r="K35" s="51">
        <f t="shared" si="2"/>
        <v>1550.35</v>
      </c>
      <c r="L35" s="51">
        <f t="shared" si="2"/>
        <v>1818.0750000000003</v>
      </c>
      <c r="M35" s="51">
        <f t="shared" si="2"/>
        <v>2121.018</v>
      </c>
      <c r="N35" s="51">
        <f t="shared" si="2"/>
        <v>2256.5940000000001</v>
      </c>
      <c r="O35" s="51">
        <f t="shared" si="2"/>
        <v>2647.4749999999999</v>
      </c>
      <c r="P35" s="51">
        <f t="shared" si="2"/>
        <v>4260.9050000000007</v>
      </c>
      <c r="Q35" s="51">
        <f t="shared" si="2"/>
        <v>3956.884</v>
      </c>
      <c r="R35" s="51">
        <f t="shared" si="2"/>
        <v>3140.9949999999999</v>
      </c>
      <c r="S35" s="51">
        <f t="shared" si="2"/>
        <v>2923.2490000000003</v>
      </c>
      <c r="T35" s="51">
        <f t="shared" si="2"/>
        <v>1448.5110000000002</v>
      </c>
      <c r="U35" s="51">
        <f t="shared" si="2"/>
        <v>2565.2280000000001</v>
      </c>
      <c r="V35" s="51">
        <f t="shared" si="2"/>
        <v>3560.8249999999998</v>
      </c>
      <c r="W35" s="51">
        <f t="shared" si="2"/>
        <v>4110.4769999999999</v>
      </c>
      <c r="X35" s="51">
        <f t="shared" si="2"/>
        <v>0</v>
      </c>
      <c r="Y35" s="51">
        <f t="shared" si="2"/>
        <v>0</v>
      </c>
      <c r="Z35" s="51">
        <f t="shared" si="2"/>
        <v>0</v>
      </c>
      <c r="AA35" s="51"/>
    </row>
    <row r="36" spans="1:27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M61"/>
  <sheetViews>
    <sheetView workbookViewId="0">
      <pane xSplit="1" topLeftCell="CB1" activePane="topRight" state="frozen"/>
      <selection pane="topRight" activeCell="CM25" sqref="CM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89">
      <c r="A1" s="161" t="s">
        <v>169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</row>
    <row r="2" spans="1:89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</row>
    <row r="3" spans="1:89">
      <c r="A3" s="51"/>
      <c r="B3" s="52" t="s">
        <v>306</v>
      </c>
      <c r="C3" s="52" t="s">
        <v>247</v>
      </c>
      <c r="D3" s="52" t="s">
        <v>307</v>
      </c>
      <c r="E3" s="52" t="s">
        <v>248</v>
      </c>
      <c r="F3" s="52" t="s">
        <v>249</v>
      </c>
      <c r="G3" s="52" t="s">
        <v>250</v>
      </c>
      <c r="H3" s="52" t="s">
        <v>251</v>
      </c>
      <c r="I3" s="52" t="s">
        <v>252</v>
      </c>
      <c r="J3" s="52" t="s">
        <v>253</v>
      </c>
      <c r="K3" s="52" t="s">
        <v>254</v>
      </c>
      <c r="L3" s="52" t="s">
        <v>255</v>
      </c>
      <c r="M3" s="52" t="s">
        <v>256</v>
      </c>
      <c r="N3" s="52" t="s">
        <v>257</v>
      </c>
      <c r="O3" s="52" t="s">
        <v>258</v>
      </c>
      <c r="P3" s="52" t="s">
        <v>259</v>
      </c>
      <c r="Q3" s="52" t="s">
        <v>260</v>
      </c>
      <c r="R3" s="52" t="s">
        <v>261</v>
      </c>
      <c r="S3" s="52" t="s">
        <v>262</v>
      </c>
      <c r="T3" s="52" t="s">
        <v>263</v>
      </c>
      <c r="U3" s="52" t="s">
        <v>264</v>
      </c>
      <c r="V3" s="52" t="s">
        <v>265</v>
      </c>
      <c r="W3" s="52" t="s">
        <v>266</v>
      </c>
      <c r="X3" s="52" t="s">
        <v>267</v>
      </c>
      <c r="Y3" s="52" t="s">
        <v>268</v>
      </c>
      <c r="Z3" s="52" t="s">
        <v>269</v>
      </c>
      <c r="AA3" s="52" t="s">
        <v>270</v>
      </c>
      <c r="AB3" s="52" t="s">
        <v>271</v>
      </c>
      <c r="AC3" s="52" t="s">
        <v>272</v>
      </c>
      <c r="AD3" s="52" t="s">
        <v>273</v>
      </c>
      <c r="AE3" s="52" t="s">
        <v>274</v>
      </c>
      <c r="AF3" s="52" t="s">
        <v>275</v>
      </c>
      <c r="AG3" s="52" t="s">
        <v>276</v>
      </c>
      <c r="AH3" s="52" t="s">
        <v>277</v>
      </c>
      <c r="AI3" s="52" t="s">
        <v>278</v>
      </c>
      <c r="AJ3" s="52" t="s">
        <v>279</v>
      </c>
      <c r="AK3" s="52" t="s">
        <v>280</v>
      </c>
      <c r="AL3" s="52" t="s">
        <v>281</v>
      </c>
      <c r="AM3" s="52" t="s">
        <v>282</v>
      </c>
      <c r="AN3" s="52" t="s">
        <v>283</v>
      </c>
      <c r="AO3" s="52" t="s">
        <v>284</v>
      </c>
      <c r="AP3" s="52" t="s">
        <v>285</v>
      </c>
      <c r="AQ3" s="52" t="s">
        <v>286</v>
      </c>
      <c r="AR3" s="52" t="s">
        <v>287</v>
      </c>
      <c r="AS3" s="52" t="s">
        <v>288</v>
      </c>
      <c r="AT3" s="52" t="s">
        <v>289</v>
      </c>
      <c r="AU3" s="52" t="s">
        <v>290</v>
      </c>
      <c r="AV3" s="52" t="s">
        <v>291</v>
      </c>
      <c r="AW3" s="52" t="s">
        <v>292</v>
      </c>
      <c r="AX3" s="52" t="s">
        <v>293</v>
      </c>
      <c r="AY3" s="52" t="s">
        <v>294</v>
      </c>
      <c r="AZ3" s="52" t="s">
        <v>108</v>
      </c>
      <c r="BA3" s="52" t="s">
        <v>295</v>
      </c>
      <c r="BB3" s="52" t="s">
        <v>296</v>
      </c>
      <c r="BC3" s="52" t="s">
        <v>297</v>
      </c>
      <c r="BD3" s="52" t="s">
        <v>109</v>
      </c>
      <c r="BE3" s="52" t="s">
        <v>222</v>
      </c>
      <c r="BF3" s="52" t="s">
        <v>223</v>
      </c>
      <c r="BG3" s="52" t="s">
        <v>224</v>
      </c>
      <c r="BH3" s="52" t="s">
        <v>110</v>
      </c>
      <c r="BI3" s="52" t="s">
        <v>225</v>
      </c>
      <c r="BJ3" s="52" t="s">
        <v>226</v>
      </c>
      <c r="BK3" s="52" t="s">
        <v>227</v>
      </c>
      <c r="BL3" s="52" t="s">
        <v>111</v>
      </c>
      <c r="BM3" s="52" t="s">
        <v>228</v>
      </c>
      <c r="BN3" s="52" t="s">
        <v>229</v>
      </c>
      <c r="BO3" s="52" t="s">
        <v>230</v>
      </c>
      <c r="BP3" s="52" t="s">
        <v>112</v>
      </c>
      <c r="BQ3" s="52" t="s">
        <v>231</v>
      </c>
      <c r="BR3" s="52" t="s">
        <v>232</v>
      </c>
      <c r="BS3" s="52" t="s">
        <v>233</v>
      </c>
      <c r="BT3" s="52" t="s">
        <v>113</v>
      </c>
      <c r="BU3" s="52" t="s">
        <v>234</v>
      </c>
      <c r="BV3" s="52" t="s">
        <v>235</v>
      </c>
      <c r="BW3" s="52" t="s">
        <v>236</v>
      </c>
      <c r="BX3" s="52" t="s">
        <v>114</v>
      </c>
      <c r="BY3" s="52" t="s">
        <v>237</v>
      </c>
      <c r="BZ3" s="52" t="s">
        <v>238</v>
      </c>
      <c r="CA3" s="52" t="s">
        <v>239</v>
      </c>
      <c r="CB3" s="52" t="s">
        <v>115</v>
      </c>
      <c r="CC3" s="52" t="s">
        <v>240</v>
      </c>
      <c r="CD3" s="52" t="s">
        <v>241</v>
      </c>
      <c r="CE3" s="52" t="s">
        <v>242</v>
      </c>
      <c r="CF3" s="52" t="s">
        <v>116</v>
      </c>
      <c r="CG3" s="52" t="s">
        <v>243</v>
      </c>
      <c r="CH3" s="52" t="s">
        <v>244</v>
      </c>
      <c r="CI3" s="52" t="s">
        <v>245</v>
      </c>
      <c r="CJ3" s="52"/>
      <c r="CK3" s="52"/>
    </row>
    <row r="4" spans="1:89">
      <c r="A4" s="166" t="s">
        <v>170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</row>
    <row r="5" spans="1:89">
      <c r="A5" s="51" t="s">
        <v>171</v>
      </c>
      <c r="B5" s="51"/>
      <c r="C5" s="51"/>
      <c r="D5" s="51"/>
      <c r="E5" s="51">
        <v>7.59</v>
      </c>
      <c r="F5" s="51"/>
      <c r="G5" s="51"/>
      <c r="H5" s="51"/>
      <c r="I5" s="51">
        <v>24.34</v>
      </c>
      <c r="J5" s="51">
        <v>23.471</v>
      </c>
      <c r="K5" s="51">
        <v>25.457000000000001</v>
      </c>
      <c r="L5" s="51">
        <v>119.437</v>
      </c>
      <c r="M5" s="51">
        <v>111.965</v>
      </c>
      <c r="N5" s="51">
        <v>121.383</v>
      </c>
      <c r="O5" s="51">
        <v>133.02000000000001</v>
      </c>
      <c r="P5" s="51">
        <v>136.84899999999999</v>
      </c>
      <c r="Q5" s="51">
        <v>145.904</v>
      </c>
      <c r="R5" s="51">
        <v>150.88</v>
      </c>
      <c r="S5" s="51">
        <v>158.667</v>
      </c>
      <c r="T5" s="51">
        <v>172.727</v>
      </c>
      <c r="U5" s="51">
        <v>184.47900000000001</v>
      </c>
      <c r="V5" s="51">
        <v>201.69800000000001</v>
      </c>
      <c r="W5" s="51">
        <v>259.46499999999997</v>
      </c>
      <c r="X5" s="51">
        <v>305.61500000000001</v>
      </c>
      <c r="Y5" s="51">
        <v>346.21899999999999</v>
      </c>
      <c r="Z5" s="51">
        <v>364.88</v>
      </c>
      <c r="AA5" s="51">
        <v>427.11900000000003</v>
      </c>
      <c r="AB5" s="51">
        <v>500.69099999999997</v>
      </c>
      <c r="AC5" s="51">
        <v>612.28499999999997</v>
      </c>
      <c r="AD5" s="51">
        <v>608.99599999999998</v>
      </c>
      <c r="AE5" s="51">
        <v>609.35900000000004</v>
      </c>
      <c r="AF5" s="51">
        <v>1170.2750000000001</v>
      </c>
      <c r="AG5" s="51">
        <v>1294.7380000000001</v>
      </c>
      <c r="AH5" s="51">
        <v>1538.7660000000001</v>
      </c>
      <c r="AI5" s="51"/>
      <c r="AJ5" s="51">
        <v>650.18200000000002</v>
      </c>
      <c r="AK5" s="51">
        <v>990.79100000000005</v>
      </c>
      <c r="AL5" s="51">
        <v>458.70299999999997</v>
      </c>
      <c r="AM5" s="51">
        <v>407.303</v>
      </c>
      <c r="AN5" s="51">
        <v>1906.1469999999999</v>
      </c>
      <c r="AO5" s="51">
        <v>1404.135</v>
      </c>
      <c r="AP5" s="51">
        <v>1471.9110000000001</v>
      </c>
      <c r="AQ5" s="51">
        <v>2910.3939999999998</v>
      </c>
      <c r="AR5" s="51">
        <v>1595.673</v>
      </c>
      <c r="AS5" s="51">
        <v>1424.509</v>
      </c>
      <c r="AT5" s="51">
        <v>1984.973</v>
      </c>
      <c r="AU5" s="51">
        <v>1622.2280000000001</v>
      </c>
      <c r="AV5" s="51">
        <v>2238.4259999999999</v>
      </c>
      <c r="AW5" s="51">
        <v>2118.7510000000002</v>
      </c>
      <c r="AX5" s="51">
        <v>3432.0940000000001</v>
      </c>
      <c r="AY5" s="51">
        <v>2288.962</v>
      </c>
      <c r="AZ5" s="51">
        <v>1544.3910000000001</v>
      </c>
      <c r="BA5" s="51">
        <v>1936.6179999999999</v>
      </c>
      <c r="BB5" s="51">
        <v>2393.1999999999998</v>
      </c>
      <c r="BC5" s="51">
        <v>1720.922</v>
      </c>
      <c r="BD5" s="51">
        <v>1574.9010000000001</v>
      </c>
      <c r="BE5" s="51">
        <v>2112.817</v>
      </c>
      <c r="BF5" s="51">
        <v>2274.8510000000001</v>
      </c>
      <c r="BG5" s="51">
        <v>2337.7979999999998</v>
      </c>
      <c r="BH5" s="51">
        <v>1681.126</v>
      </c>
      <c r="BI5" s="51">
        <v>3328.11</v>
      </c>
      <c r="BJ5" s="51">
        <v>4463.8140000000003</v>
      </c>
      <c r="BK5" s="51">
        <v>2301.2060000000001</v>
      </c>
      <c r="BL5" s="51">
        <v>4014.9920000000002</v>
      </c>
      <c r="BM5" s="51">
        <v>4825.7569999999996</v>
      </c>
      <c r="BN5" s="51">
        <v>3003.61</v>
      </c>
      <c r="BO5" s="51">
        <v>2047.318</v>
      </c>
      <c r="BP5" s="51">
        <v>4768.2389999999996</v>
      </c>
      <c r="BQ5" s="51">
        <v>3099.636</v>
      </c>
      <c r="BR5" s="51">
        <v>2873.5030000000002</v>
      </c>
      <c r="BS5" s="51">
        <v>2705.0479999999998</v>
      </c>
      <c r="BT5" s="51">
        <v>5471.8389999999999</v>
      </c>
      <c r="BU5" s="51">
        <v>6380.6850000000004</v>
      </c>
      <c r="BV5" s="51">
        <v>6676.4210000000003</v>
      </c>
      <c r="BW5" s="51">
        <v>6304.0749999999998</v>
      </c>
      <c r="BX5" s="51">
        <v>5785.5649999999996</v>
      </c>
      <c r="BY5" s="51">
        <v>5805.2510000000002</v>
      </c>
      <c r="BZ5" s="51">
        <v>6352.76</v>
      </c>
      <c r="CA5" s="51">
        <v>7858.68</v>
      </c>
      <c r="CB5" s="51">
        <v>7624.5389999999998</v>
      </c>
      <c r="CC5" s="51">
        <v>3430.3209999999999</v>
      </c>
      <c r="CD5" s="51">
        <v>5873.1530000000002</v>
      </c>
      <c r="CE5" s="51">
        <v>4783.2929999999997</v>
      </c>
      <c r="CF5" s="51">
        <v>3533.654</v>
      </c>
      <c r="CG5" s="51">
        <v>4223.8419999999996</v>
      </c>
      <c r="CH5" s="51">
        <v>6000.799</v>
      </c>
      <c r="CI5" s="51">
        <v>4053.42</v>
      </c>
      <c r="CJ5" s="51"/>
      <c r="CK5" s="51"/>
    </row>
    <row r="6" spans="1:89">
      <c r="A6" s="51" t="s">
        <v>172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>
        <v>10.91</v>
      </c>
      <c r="R6" s="51"/>
      <c r="S6" s="51">
        <v>16.568999999999999</v>
      </c>
      <c r="T6" s="51">
        <v>17.015000000000001</v>
      </c>
      <c r="U6" s="51">
        <v>32.848999999999997</v>
      </c>
      <c r="V6" s="51">
        <v>33.743000000000002</v>
      </c>
      <c r="W6" s="51">
        <v>19.097999999999999</v>
      </c>
      <c r="X6" s="51">
        <v>30.196999999999999</v>
      </c>
      <c r="Y6" s="51">
        <v>43.951999999999998</v>
      </c>
      <c r="Z6" s="51">
        <v>40.423000000000002</v>
      </c>
      <c r="AA6" s="51">
        <v>63.749000000000002</v>
      </c>
      <c r="AB6" s="51">
        <v>79.980999999999995</v>
      </c>
      <c r="AC6" s="51">
        <v>55.826000000000001</v>
      </c>
      <c r="AD6" s="51">
        <v>110.148</v>
      </c>
      <c r="AE6" s="51">
        <v>257.892</v>
      </c>
      <c r="AF6" s="51">
        <v>56.618000000000002</v>
      </c>
      <c r="AG6" s="51">
        <v>21.992000000000001</v>
      </c>
      <c r="AH6" s="51">
        <v>48.085999999999999</v>
      </c>
      <c r="AI6" s="51"/>
      <c r="AJ6" s="51">
        <v>1583.374</v>
      </c>
      <c r="AK6" s="51">
        <v>1562.1479999999999</v>
      </c>
      <c r="AL6" s="51">
        <v>2410.3389999999999</v>
      </c>
      <c r="AM6" s="51">
        <v>2960.9430000000002</v>
      </c>
      <c r="AN6" s="51">
        <v>3305.7730000000001</v>
      </c>
      <c r="AO6" s="51">
        <v>4036.6689999999999</v>
      </c>
      <c r="AP6" s="51">
        <v>4082.096</v>
      </c>
      <c r="AQ6" s="51">
        <v>4165.0640000000003</v>
      </c>
      <c r="AR6" s="51">
        <v>4730.9359999999997</v>
      </c>
      <c r="AS6" s="51">
        <v>5003.3919999999998</v>
      </c>
      <c r="AT6" s="51">
        <v>5824.634</v>
      </c>
      <c r="AU6" s="51">
        <v>6743.0690000000004</v>
      </c>
      <c r="AV6" s="51">
        <v>6899.5950000000003</v>
      </c>
      <c r="AW6" s="51">
        <v>7184.3410000000003</v>
      </c>
      <c r="AX6" s="51">
        <v>8647.9040000000005</v>
      </c>
      <c r="AY6" s="51">
        <v>8726.7839999999997</v>
      </c>
      <c r="AZ6" s="51">
        <v>8988.7340000000004</v>
      </c>
      <c r="BA6" s="51">
        <v>9035.1540000000005</v>
      </c>
      <c r="BB6" s="51">
        <v>9112.2999999999993</v>
      </c>
      <c r="BC6" s="51">
        <v>10027.083000000001</v>
      </c>
      <c r="BD6" s="51">
        <v>11408.422</v>
      </c>
      <c r="BE6" s="51">
        <v>13370.933999999999</v>
      </c>
      <c r="BF6" s="51">
        <v>14936.385</v>
      </c>
      <c r="BG6" s="51">
        <v>17388.644</v>
      </c>
      <c r="BH6" s="51">
        <v>16339.714</v>
      </c>
      <c r="BI6" s="51">
        <v>14156.615</v>
      </c>
      <c r="BJ6" s="51">
        <v>15270.451999999999</v>
      </c>
      <c r="BK6" s="51">
        <v>12941.606</v>
      </c>
      <c r="BL6" s="51">
        <v>16215.987999999999</v>
      </c>
      <c r="BM6" s="51">
        <v>16249.05</v>
      </c>
      <c r="BN6" s="51">
        <v>16581.469000000001</v>
      </c>
      <c r="BO6" s="51">
        <v>16901.612000000001</v>
      </c>
      <c r="BP6" s="51">
        <v>16100.489</v>
      </c>
      <c r="BQ6" s="51">
        <v>17650.595000000001</v>
      </c>
      <c r="BR6" s="51">
        <v>18664.425999999999</v>
      </c>
      <c r="BS6" s="51">
        <v>18629.196</v>
      </c>
      <c r="BT6" s="51">
        <v>19329.592000000001</v>
      </c>
      <c r="BU6" s="51">
        <v>18552.580999999998</v>
      </c>
      <c r="BV6" s="51">
        <v>19671.128000000001</v>
      </c>
      <c r="BW6" s="51">
        <v>22168.58</v>
      </c>
      <c r="BX6" s="51">
        <v>22489.598999999998</v>
      </c>
      <c r="BY6" s="51">
        <v>22565.962</v>
      </c>
      <c r="BZ6" s="51">
        <v>20276.168000000001</v>
      </c>
      <c r="CA6" s="51">
        <v>16831.398000000001</v>
      </c>
      <c r="CB6" s="51">
        <v>17332.788</v>
      </c>
      <c r="CC6" s="51">
        <v>23092.339</v>
      </c>
      <c r="CD6" s="51">
        <v>20679.616000000002</v>
      </c>
      <c r="CE6" s="51">
        <v>21425.205000000002</v>
      </c>
      <c r="CF6" s="51">
        <v>23622.588</v>
      </c>
      <c r="CG6" s="51">
        <v>20798.583999999999</v>
      </c>
      <c r="CH6" s="51">
        <v>14724.386</v>
      </c>
      <c r="CI6" s="51">
        <v>14715.8</v>
      </c>
      <c r="CJ6" s="51"/>
      <c r="CK6" s="51"/>
    </row>
    <row r="7" spans="1:89">
      <c r="A7" s="51" t="s">
        <v>173</v>
      </c>
      <c r="B7" s="51"/>
      <c r="C7" s="51"/>
      <c r="D7" s="51"/>
      <c r="E7" s="51">
        <v>0.253</v>
      </c>
      <c r="F7" s="51"/>
      <c r="G7" s="51"/>
      <c r="H7" s="51"/>
      <c r="I7" s="51">
        <v>1.204</v>
      </c>
      <c r="J7" s="51">
        <v>1.8069999999999999</v>
      </c>
      <c r="K7" s="51">
        <v>2.5419999999999998</v>
      </c>
      <c r="L7" s="51">
        <v>2.6520000000000001</v>
      </c>
      <c r="M7" s="51">
        <v>3.04</v>
      </c>
      <c r="N7" s="51">
        <v>2.6989999999999998</v>
      </c>
      <c r="O7" s="51">
        <v>2.5299999999999998</v>
      </c>
      <c r="P7" s="51">
        <v>3.1840000000000002</v>
      </c>
      <c r="Q7" s="51">
        <v>4.3079999999999998</v>
      </c>
      <c r="R7" s="51">
        <v>3.5649999999999999</v>
      </c>
      <c r="S7" s="51">
        <v>5.9870000000000001</v>
      </c>
      <c r="T7" s="51">
        <v>6.72</v>
      </c>
      <c r="U7" s="51">
        <v>13.936999999999999</v>
      </c>
      <c r="V7" s="51">
        <v>9.2460000000000004</v>
      </c>
      <c r="W7" s="51">
        <v>11.929</v>
      </c>
      <c r="X7" s="51">
        <v>14.661</v>
      </c>
      <c r="Y7" s="51">
        <v>22.234000000000002</v>
      </c>
      <c r="Z7" s="51">
        <v>11.180999999999999</v>
      </c>
      <c r="AA7" s="51">
        <v>19.669</v>
      </c>
      <c r="AB7" s="51">
        <v>24.077999999999999</v>
      </c>
      <c r="AC7" s="51">
        <v>32.488</v>
      </c>
      <c r="AD7" s="51">
        <v>22.513999999999999</v>
      </c>
      <c r="AE7" s="51">
        <v>29.166</v>
      </c>
      <c r="AF7" s="51">
        <v>59.484999999999999</v>
      </c>
      <c r="AG7" s="51">
        <v>78.091999999999999</v>
      </c>
      <c r="AH7" s="51">
        <v>81.564999999999998</v>
      </c>
      <c r="AI7" s="51"/>
      <c r="AJ7" s="51">
        <v>149.614</v>
      </c>
      <c r="AK7" s="51">
        <v>127.31399999999999</v>
      </c>
      <c r="AL7" s="51">
        <v>186.65</v>
      </c>
      <c r="AM7" s="51">
        <v>194.35</v>
      </c>
      <c r="AN7" s="51">
        <v>221.88399999999999</v>
      </c>
      <c r="AO7" s="51">
        <v>229.76300000000001</v>
      </c>
      <c r="AP7" s="51">
        <v>291.25900000000001</v>
      </c>
      <c r="AQ7" s="51">
        <v>356.553</v>
      </c>
      <c r="AR7" s="51">
        <v>448.28</v>
      </c>
      <c r="AS7" s="51">
        <v>381.80200000000002</v>
      </c>
      <c r="AT7" s="51">
        <v>466.53899999999999</v>
      </c>
      <c r="AU7" s="51">
        <v>579.971</v>
      </c>
      <c r="AV7" s="51">
        <v>704.81899999999996</v>
      </c>
      <c r="AW7" s="51">
        <v>566.57399999999996</v>
      </c>
      <c r="AX7" s="51">
        <v>613.06899999999996</v>
      </c>
      <c r="AY7" s="51">
        <v>656.04200000000003</v>
      </c>
      <c r="AZ7" s="51">
        <v>994.43</v>
      </c>
      <c r="BA7" s="51">
        <v>554.50900000000001</v>
      </c>
      <c r="BB7" s="51">
        <v>641.86800000000005</v>
      </c>
      <c r="BC7" s="51">
        <v>679.476</v>
      </c>
      <c r="BD7" s="51">
        <v>963.178</v>
      </c>
      <c r="BE7" s="51">
        <v>1313.7239999999999</v>
      </c>
      <c r="BF7" s="51">
        <v>2076.2199999999998</v>
      </c>
      <c r="BG7" s="51">
        <v>3012.7869999999998</v>
      </c>
      <c r="BH7" s="51">
        <v>4396.8029999999999</v>
      </c>
      <c r="BI7" s="51">
        <v>820.74900000000002</v>
      </c>
      <c r="BJ7" s="51">
        <v>873.61400000000003</v>
      </c>
      <c r="BK7" s="51">
        <v>4197.7510000000002</v>
      </c>
      <c r="BL7" s="51">
        <v>1322.98</v>
      </c>
      <c r="BM7" s="51">
        <v>1073.913</v>
      </c>
      <c r="BN7" s="51">
        <v>1195.616</v>
      </c>
      <c r="BO7" s="51">
        <v>1096.4760000000001</v>
      </c>
      <c r="BP7" s="51">
        <v>1635.5129999999999</v>
      </c>
      <c r="BQ7" s="51">
        <v>1379.9590000000001</v>
      </c>
      <c r="BR7" s="51">
        <v>1178.124</v>
      </c>
      <c r="BS7" s="51">
        <v>1226.471</v>
      </c>
      <c r="BT7" s="51">
        <v>1772.2080000000001</v>
      </c>
      <c r="BU7" s="51">
        <v>1418.0840000000001</v>
      </c>
      <c r="BV7" s="51">
        <v>1566.2260000000001</v>
      </c>
      <c r="BW7" s="51">
        <v>1494.819</v>
      </c>
      <c r="BX7" s="51">
        <v>2328.1990000000001</v>
      </c>
      <c r="BY7" s="51">
        <v>1666.614</v>
      </c>
      <c r="BZ7" s="51">
        <v>1649.3910000000001</v>
      </c>
      <c r="CA7" s="51">
        <v>2073.7939999999999</v>
      </c>
      <c r="CB7" s="51">
        <v>3031.5419999999999</v>
      </c>
      <c r="CC7" s="51">
        <v>2323.2089999999998</v>
      </c>
      <c r="CD7" s="51">
        <v>2294.2440000000001</v>
      </c>
      <c r="CE7" s="51">
        <v>2147.741</v>
      </c>
      <c r="CF7" s="51">
        <v>2327.6660000000002</v>
      </c>
      <c r="CG7" s="51">
        <v>1681.316</v>
      </c>
      <c r="CH7" s="51">
        <v>1724.124</v>
      </c>
      <c r="CI7" s="51">
        <v>1586.6310000000001</v>
      </c>
      <c r="CJ7" s="51"/>
      <c r="CK7" s="51"/>
    </row>
    <row r="8" spans="1:89">
      <c r="A8" s="51" t="s">
        <v>174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>
        <v>94.506</v>
      </c>
      <c r="BU8" s="51"/>
      <c r="BV8" s="51"/>
      <c r="BW8" s="51"/>
      <c r="BX8" s="51">
        <v>231.89400000000001</v>
      </c>
      <c r="BY8" s="51"/>
      <c r="BZ8" s="51"/>
      <c r="CA8" s="51"/>
      <c r="CB8" s="51">
        <v>175.99700000000001</v>
      </c>
      <c r="CC8" s="51"/>
      <c r="CD8" s="51"/>
      <c r="CE8" s="51"/>
      <c r="CF8" s="51">
        <v>195.51300000000001</v>
      </c>
      <c r="CG8" s="51"/>
      <c r="CH8" s="51"/>
      <c r="CI8" s="51"/>
      <c r="CJ8" s="51"/>
      <c r="CK8" s="51"/>
    </row>
    <row r="9" spans="1:89">
      <c r="A9" s="51" t="s">
        <v>175</v>
      </c>
      <c r="B9" s="165"/>
      <c r="C9" s="165"/>
      <c r="D9" s="165"/>
      <c r="E9" s="165">
        <v>8.8999999999999996E-2</v>
      </c>
      <c r="F9" s="165"/>
      <c r="G9" s="165"/>
      <c r="H9" s="165"/>
      <c r="I9" s="165">
        <v>0.10199999999999999</v>
      </c>
      <c r="J9" s="165">
        <v>0.56799999999999995</v>
      </c>
      <c r="K9" s="165">
        <v>0.95799999999999996</v>
      </c>
      <c r="L9" s="165">
        <v>1.087</v>
      </c>
      <c r="M9" s="165">
        <v>0.82099999999997997</v>
      </c>
      <c r="N9" s="165">
        <v>3.8450000000000002</v>
      </c>
      <c r="O9" s="165">
        <v>4.2169999999999996</v>
      </c>
      <c r="P9" s="165">
        <v>6.3979999999999997</v>
      </c>
      <c r="Q9" s="165">
        <v>2.36</v>
      </c>
      <c r="R9" s="165">
        <v>7.9740000000000002</v>
      </c>
      <c r="S9" s="165">
        <v>8.7430000000000003</v>
      </c>
      <c r="T9" s="165">
        <v>14.765000000000001</v>
      </c>
      <c r="U9" s="165">
        <v>2.9159999999999999</v>
      </c>
      <c r="V9" s="165">
        <v>10.304</v>
      </c>
      <c r="W9" s="165">
        <v>11.96</v>
      </c>
      <c r="X9" s="165">
        <v>16.414999999999999</v>
      </c>
      <c r="Y9" s="165">
        <v>3.778</v>
      </c>
      <c r="Z9" s="165">
        <v>12.048</v>
      </c>
      <c r="AA9" s="165">
        <v>13.784000000000001</v>
      </c>
      <c r="AB9" s="165">
        <v>15.393000000000001</v>
      </c>
      <c r="AC9" s="165">
        <v>8.7190000000001007</v>
      </c>
      <c r="AD9" s="165">
        <v>18.89</v>
      </c>
      <c r="AE9" s="165">
        <v>18.744</v>
      </c>
      <c r="AF9" s="165">
        <v>34.35</v>
      </c>
      <c r="AG9" s="165">
        <v>63.45</v>
      </c>
      <c r="AH9" s="165">
        <v>59.731000000000002</v>
      </c>
      <c r="AI9" s="165"/>
      <c r="AJ9" s="165">
        <v>113.31</v>
      </c>
      <c r="AK9" s="165">
        <v>104.277</v>
      </c>
      <c r="AL9" s="165">
        <v>136.124</v>
      </c>
      <c r="AM9" s="165">
        <v>134.845</v>
      </c>
      <c r="AN9" s="165">
        <v>129.36000000000001</v>
      </c>
      <c r="AO9" s="165">
        <v>126.142</v>
      </c>
      <c r="AP9" s="165">
        <v>256.02</v>
      </c>
      <c r="AQ9" s="165">
        <v>350.27100000000002</v>
      </c>
      <c r="AR9" s="165">
        <v>309.49799999999999</v>
      </c>
      <c r="AS9" s="165">
        <v>387.92399999999998</v>
      </c>
      <c r="AT9" s="165">
        <v>481.35300000000001</v>
      </c>
      <c r="AU9" s="165">
        <v>631.346</v>
      </c>
      <c r="AV9" s="165">
        <v>504.65199999999999</v>
      </c>
      <c r="AW9" s="165">
        <v>787.36300000000006</v>
      </c>
      <c r="AX9" s="165">
        <v>916.23</v>
      </c>
      <c r="AY9" s="165">
        <v>1397.425</v>
      </c>
      <c r="AZ9" s="165">
        <v>603.38800000000003</v>
      </c>
      <c r="BA9" s="165">
        <v>714.49099999999999</v>
      </c>
      <c r="BB9" s="165">
        <v>739.19200000000001</v>
      </c>
      <c r="BC9" s="165">
        <v>863.697</v>
      </c>
      <c r="BD9" s="165">
        <v>470.101</v>
      </c>
      <c r="BE9" s="165">
        <v>526.77599999999995</v>
      </c>
      <c r="BF9" s="165">
        <v>705.49199999999996</v>
      </c>
      <c r="BG9" s="165">
        <v>866.952</v>
      </c>
      <c r="BH9" s="165">
        <v>510.37400000000002</v>
      </c>
      <c r="BI9" s="165">
        <v>8095.26</v>
      </c>
      <c r="BJ9" s="165">
        <v>6920.5420000000004</v>
      </c>
      <c r="BK9" s="165">
        <v>979.56200000000001</v>
      </c>
      <c r="BL9" s="165">
        <v>976.65599999999995</v>
      </c>
      <c r="BM9" s="165">
        <v>1369.509</v>
      </c>
      <c r="BN9" s="165">
        <v>1732.607</v>
      </c>
      <c r="BO9" s="165">
        <v>1716.9680000000001</v>
      </c>
      <c r="BP9" s="165">
        <v>1101.2739999999999</v>
      </c>
      <c r="BQ9" s="165">
        <v>1413.0050000000001</v>
      </c>
      <c r="BR9" s="165">
        <v>1579.0219999999999</v>
      </c>
      <c r="BS9" s="165">
        <v>1394.884</v>
      </c>
      <c r="BT9" s="165">
        <v>1368.8009999999999</v>
      </c>
      <c r="BU9" s="165">
        <v>3080.6790000000001</v>
      </c>
      <c r="BV9" s="165">
        <v>3204.357</v>
      </c>
      <c r="BW9" s="165">
        <v>3394.3589999999999</v>
      </c>
      <c r="BX9" s="165">
        <v>2655.864</v>
      </c>
      <c r="BY9" s="165">
        <v>3298.0810000000001</v>
      </c>
      <c r="BZ9" s="165">
        <v>3014.5479999999998</v>
      </c>
      <c r="CA9" s="165">
        <v>2998.9319999999998</v>
      </c>
      <c r="CB9" s="165">
        <v>2365.7080000000001</v>
      </c>
      <c r="CC9" s="165">
        <v>4416.1139999999996</v>
      </c>
      <c r="CD9" s="165">
        <v>3098.4169999999999</v>
      </c>
      <c r="CE9" s="165">
        <v>3216.8159999999998</v>
      </c>
      <c r="CF9" s="165">
        <v>2568.2750000000001</v>
      </c>
      <c r="CG9" s="165">
        <v>3495.2440000000001</v>
      </c>
      <c r="CH9" s="165">
        <v>3363.75</v>
      </c>
      <c r="CI9" s="165">
        <v>3968.3429999999998</v>
      </c>
      <c r="CJ9" s="165"/>
      <c r="CK9" s="165"/>
    </row>
    <row r="10" spans="1:89">
      <c r="A10" s="51" t="s">
        <v>176</v>
      </c>
      <c r="B10" s="51"/>
      <c r="C10" s="51"/>
      <c r="D10" s="51"/>
      <c r="E10" s="51">
        <v>7.9320000000000004</v>
      </c>
      <c r="F10" s="51"/>
      <c r="G10" s="51"/>
      <c r="H10" s="51"/>
      <c r="I10" s="51">
        <v>25.646000000000001</v>
      </c>
      <c r="J10" s="51">
        <v>25.846</v>
      </c>
      <c r="K10" s="51">
        <v>28.957000000000001</v>
      </c>
      <c r="L10" s="51">
        <v>123.176</v>
      </c>
      <c r="M10" s="51">
        <v>115.82599999999999</v>
      </c>
      <c r="N10" s="51">
        <v>127.92700000000001</v>
      </c>
      <c r="O10" s="51">
        <v>139.767</v>
      </c>
      <c r="P10" s="51">
        <v>146.43100000000001</v>
      </c>
      <c r="Q10" s="51">
        <v>163.482</v>
      </c>
      <c r="R10" s="51">
        <v>162.41900000000001</v>
      </c>
      <c r="S10" s="51">
        <v>189.96600000000001</v>
      </c>
      <c r="T10" s="51">
        <v>211.227</v>
      </c>
      <c r="U10" s="51">
        <v>234.18100000000001</v>
      </c>
      <c r="V10" s="51">
        <v>254.99100000000001</v>
      </c>
      <c r="W10" s="51">
        <v>302.452</v>
      </c>
      <c r="X10" s="51">
        <v>366.88799999999998</v>
      </c>
      <c r="Y10" s="51">
        <v>416.18299999999999</v>
      </c>
      <c r="Z10" s="51">
        <v>428.53199999999998</v>
      </c>
      <c r="AA10" s="51">
        <v>524.32100000000003</v>
      </c>
      <c r="AB10" s="51">
        <v>620.14300000000003</v>
      </c>
      <c r="AC10" s="51">
        <v>709.31799999999998</v>
      </c>
      <c r="AD10" s="51">
        <v>760.548</v>
      </c>
      <c r="AE10" s="51">
        <v>915.16099999999994</v>
      </c>
      <c r="AF10" s="51">
        <v>1320.7280000000001</v>
      </c>
      <c r="AG10" s="51">
        <v>1458.2719999999999</v>
      </c>
      <c r="AH10" s="51">
        <v>1728.1479999999999</v>
      </c>
      <c r="AI10" s="51"/>
      <c r="AJ10" s="51">
        <v>2496.48</v>
      </c>
      <c r="AK10" s="51">
        <v>2784.53</v>
      </c>
      <c r="AL10" s="51">
        <v>3191.8159999999998</v>
      </c>
      <c r="AM10" s="51">
        <v>3697.4409999999998</v>
      </c>
      <c r="AN10" s="51">
        <v>5563.1639999999998</v>
      </c>
      <c r="AO10" s="51">
        <v>5796.7089999999998</v>
      </c>
      <c r="AP10" s="51">
        <v>6101.2860000000001</v>
      </c>
      <c r="AQ10" s="51">
        <v>7782.2820000000002</v>
      </c>
      <c r="AR10" s="51">
        <v>7084.3869999999997</v>
      </c>
      <c r="AS10" s="51">
        <v>7197.6270000000004</v>
      </c>
      <c r="AT10" s="51">
        <v>8757.4989999999998</v>
      </c>
      <c r="AU10" s="51">
        <v>9576.6139999999996</v>
      </c>
      <c r="AV10" s="51">
        <v>10347.492</v>
      </c>
      <c r="AW10" s="51">
        <v>10657.029</v>
      </c>
      <c r="AX10" s="51">
        <v>13609.297</v>
      </c>
      <c r="AY10" s="51">
        <v>13069.213</v>
      </c>
      <c r="AZ10" s="51">
        <v>12130.942999999999</v>
      </c>
      <c r="BA10" s="51">
        <v>12240.772000000001</v>
      </c>
      <c r="BB10" s="51">
        <v>12886.56</v>
      </c>
      <c r="BC10" s="51">
        <v>13291.178</v>
      </c>
      <c r="BD10" s="51">
        <v>14416.602000000001</v>
      </c>
      <c r="BE10" s="51">
        <v>17324.251</v>
      </c>
      <c r="BF10" s="51">
        <v>19992.948</v>
      </c>
      <c r="BG10" s="51">
        <v>23606.181</v>
      </c>
      <c r="BH10" s="51">
        <v>22928.017</v>
      </c>
      <c r="BI10" s="51">
        <v>26400.734</v>
      </c>
      <c r="BJ10" s="51">
        <v>27528.421999999999</v>
      </c>
      <c r="BK10" s="51">
        <v>20420.125</v>
      </c>
      <c r="BL10" s="51">
        <v>22530.616000000002</v>
      </c>
      <c r="BM10" s="51">
        <v>23518.228999999999</v>
      </c>
      <c r="BN10" s="51">
        <v>22513.302</v>
      </c>
      <c r="BO10" s="51">
        <v>21762.374</v>
      </c>
      <c r="BP10" s="51">
        <v>23605.514999999999</v>
      </c>
      <c r="BQ10" s="51">
        <v>23543.195</v>
      </c>
      <c r="BR10" s="51">
        <v>24295.075000000001</v>
      </c>
      <c r="BS10" s="51">
        <v>23955.598999999998</v>
      </c>
      <c r="BT10" s="51">
        <v>28036.946</v>
      </c>
      <c r="BU10" s="51">
        <v>29432.028999999999</v>
      </c>
      <c r="BV10" s="51">
        <v>31118.132000000001</v>
      </c>
      <c r="BW10" s="51">
        <v>33361.832999999999</v>
      </c>
      <c r="BX10" s="51">
        <v>33491.120999999999</v>
      </c>
      <c r="BY10" s="51">
        <v>33335.908000000003</v>
      </c>
      <c r="BZ10" s="51">
        <v>31292.866999999998</v>
      </c>
      <c r="CA10" s="51">
        <v>29762.804</v>
      </c>
      <c r="CB10" s="51">
        <v>30530.574000000001</v>
      </c>
      <c r="CC10" s="51">
        <v>33261.983</v>
      </c>
      <c r="CD10" s="51">
        <v>31945.43</v>
      </c>
      <c r="CE10" s="51">
        <v>31573.055</v>
      </c>
      <c r="CF10" s="51">
        <v>32247.696</v>
      </c>
      <c r="CG10" s="51">
        <v>30198.986000000001</v>
      </c>
      <c r="CH10" s="51">
        <v>25813.059000000001</v>
      </c>
      <c r="CI10" s="51">
        <v>24324.194</v>
      </c>
      <c r="CJ10" s="51"/>
      <c r="CK10" s="51"/>
    </row>
    <row r="11" spans="1:89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</row>
    <row r="12" spans="1:89">
      <c r="A12" s="51" t="s">
        <v>177</v>
      </c>
      <c r="B12" s="51"/>
      <c r="C12" s="51"/>
      <c r="D12" s="51"/>
      <c r="E12" s="51">
        <v>2.573</v>
      </c>
      <c r="F12" s="51"/>
      <c r="G12" s="51"/>
      <c r="H12" s="51"/>
      <c r="I12" s="51">
        <v>6.5970000000000004</v>
      </c>
      <c r="J12" s="51">
        <v>7.7489999999999997</v>
      </c>
      <c r="K12" s="51">
        <v>9.2870000000000008</v>
      </c>
      <c r="L12" s="51">
        <v>13.547000000000001</v>
      </c>
      <c r="M12" s="51">
        <v>18.045999999999999</v>
      </c>
      <c r="N12" s="51">
        <v>12.509</v>
      </c>
      <c r="O12" s="51">
        <v>21.704999999999998</v>
      </c>
      <c r="P12" s="51">
        <v>26.318999999999999</v>
      </c>
      <c r="Q12" s="51">
        <v>38.619999999999997</v>
      </c>
      <c r="R12" s="51">
        <v>58.402000000000001</v>
      </c>
      <c r="S12" s="51">
        <v>69.08</v>
      </c>
      <c r="T12" s="51">
        <v>80.36</v>
      </c>
      <c r="U12" s="51">
        <v>129.86799999999999</v>
      </c>
      <c r="V12" s="51">
        <v>111.506</v>
      </c>
      <c r="W12" s="51">
        <v>150.50299999999999</v>
      </c>
      <c r="X12" s="51">
        <v>147.73599999999999</v>
      </c>
      <c r="Y12" s="51">
        <v>193.30799999999999</v>
      </c>
      <c r="Z12" s="51">
        <v>125.979</v>
      </c>
      <c r="AA12" s="51">
        <v>130.96</v>
      </c>
      <c r="AB12" s="51">
        <v>151.51300000000001</v>
      </c>
      <c r="AC12" s="51">
        <v>258.40699999999998</v>
      </c>
      <c r="AD12" s="51">
        <v>151.90299999999999</v>
      </c>
      <c r="AE12" s="51">
        <v>169.05500000000001</v>
      </c>
      <c r="AF12" s="51">
        <v>406.327</v>
      </c>
      <c r="AG12" s="51">
        <v>292.13</v>
      </c>
      <c r="AH12" s="51">
        <v>342.02800000000002</v>
      </c>
      <c r="AI12" s="51"/>
      <c r="AJ12" s="51">
        <v>684.85599999999999</v>
      </c>
      <c r="AK12" s="51">
        <v>426.11200000000002</v>
      </c>
      <c r="AL12" s="51">
        <v>519.34500000000003</v>
      </c>
      <c r="AM12" s="51">
        <v>978.88699999999994</v>
      </c>
      <c r="AN12" s="51">
        <v>1059.424</v>
      </c>
      <c r="AO12" s="51">
        <v>623.07899999999995</v>
      </c>
      <c r="AP12" s="51">
        <v>689.79899999999998</v>
      </c>
      <c r="AQ12" s="51">
        <v>751.7</v>
      </c>
      <c r="AR12" s="51">
        <v>1534.807</v>
      </c>
      <c r="AS12" s="51">
        <v>1013.42</v>
      </c>
      <c r="AT12" s="51">
        <v>1160.8019999999999</v>
      </c>
      <c r="AU12" s="51">
        <v>1325.86</v>
      </c>
      <c r="AV12" s="51">
        <v>2356.6970000000001</v>
      </c>
      <c r="AW12" s="51">
        <v>1467.2829999999999</v>
      </c>
      <c r="AX12" s="51">
        <v>1589.508</v>
      </c>
      <c r="AY12" s="51">
        <v>1659.115</v>
      </c>
      <c r="AZ12" s="51">
        <v>2893.085</v>
      </c>
      <c r="BA12" s="51">
        <v>1613.0909999999999</v>
      </c>
      <c r="BB12" s="51">
        <v>1671.91</v>
      </c>
      <c r="BC12" s="51">
        <v>1676.394</v>
      </c>
      <c r="BD12" s="51">
        <v>3161.0740000000001</v>
      </c>
      <c r="BE12" s="51">
        <v>1616.5889999999999</v>
      </c>
      <c r="BF12" s="51">
        <v>1710.252</v>
      </c>
      <c r="BG12" s="51">
        <v>1835.5909999999999</v>
      </c>
      <c r="BH12" s="51">
        <v>3959.2310000000002</v>
      </c>
      <c r="BI12" s="51">
        <v>2163.232</v>
      </c>
      <c r="BJ12" s="51">
        <v>2265.549</v>
      </c>
      <c r="BK12" s="51">
        <v>4640.4870000000001</v>
      </c>
      <c r="BL12" s="51">
        <v>5025.9309999999996</v>
      </c>
      <c r="BM12" s="51">
        <v>2927.9340000000002</v>
      </c>
      <c r="BN12" s="51">
        <v>3824.6080000000002</v>
      </c>
      <c r="BO12" s="51">
        <v>3680.5039999999999</v>
      </c>
      <c r="BP12" s="51">
        <v>6518.6710000000003</v>
      </c>
      <c r="BQ12" s="51">
        <v>3508.7240000000002</v>
      </c>
      <c r="BR12" s="51">
        <v>6584.9530000000004</v>
      </c>
      <c r="BS12" s="51">
        <v>3935.3359999999998</v>
      </c>
      <c r="BT12" s="51">
        <v>7968.4369999999999</v>
      </c>
      <c r="BU12" s="51">
        <v>4198.4979999999996</v>
      </c>
      <c r="BV12" s="51">
        <v>4453.2299999999996</v>
      </c>
      <c r="BW12" s="51">
        <v>4834.5029999999997</v>
      </c>
      <c r="BX12" s="51">
        <v>10114.141</v>
      </c>
      <c r="BY12" s="51">
        <v>5343.442</v>
      </c>
      <c r="BZ12" s="51">
        <v>5052.8739999999998</v>
      </c>
      <c r="CA12" s="51">
        <v>4990.241</v>
      </c>
      <c r="CB12" s="51">
        <v>9556.4930000000004</v>
      </c>
      <c r="CC12" s="51">
        <v>4811.8530000000001</v>
      </c>
      <c r="CD12" s="51">
        <v>4853.5200000000004</v>
      </c>
      <c r="CE12" s="51">
        <v>5068.9920000000002</v>
      </c>
      <c r="CF12" s="51">
        <v>10463.291999999999</v>
      </c>
      <c r="CG12" s="51">
        <v>5394.5709999999999</v>
      </c>
      <c r="CH12" s="51">
        <v>5523.7290000000003</v>
      </c>
      <c r="CI12" s="51">
        <v>5707.8860000000004</v>
      </c>
      <c r="CJ12" s="51"/>
      <c r="CK12" s="51"/>
    </row>
    <row r="13" spans="1:89">
      <c r="A13" s="51" t="s">
        <v>178</v>
      </c>
      <c r="B13" s="165"/>
      <c r="C13" s="165"/>
      <c r="D13" s="165"/>
      <c r="E13" s="165">
        <v>-1.238</v>
      </c>
      <c r="F13" s="165"/>
      <c r="G13" s="165"/>
      <c r="H13" s="165"/>
      <c r="I13" s="165">
        <v>-2.2549999999999999</v>
      </c>
      <c r="J13" s="165">
        <v>-2.2549999999999999</v>
      </c>
      <c r="K13" s="165">
        <v>-2.2549999999999999</v>
      </c>
      <c r="L13" s="165">
        <v>-2.2549999999999999</v>
      </c>
      <c r="M13" s="165">
        <v>-6.1059999999999999</v>
      </c>
      <c r="N13" s="165"/>
      <c r="O13" s="165">
        <v>-6.1029999999999998</v>
      </c>
      <c r="P13" s="165">
        <v>-6.0819999999999999</v>
      </c>
      <c r="Q13" s="165">
        <v>-14.108000000000001</v>
      </c>
      <c r="R13" s="165">
        <v>-14.111000000000001</v>
      </c>
      <c r="S13" s="165">
        <v>-14.448</v>
      </c>
      <c r="T13" s="165">
        <v>-14.664999999999999</v>
      </c>
      <c r="U13" s="165">
        <v>-37.731000000000002</v>
      </c>
      <c r="V13" s="165">
        <v>-15.593999999999999</v>
      </c>
      <c r="W13" s="165">
        <v>-40.331000000000003</v>
      </c>
      <c r="X13" s="165">
        <v>-38.197000000000003</v>
      </c>
      <c r="Y13" s="165">
        <v>-78.087000000000003</v>
      </c>
      <c r="Z13" s="165"/>
      <c r="AA13" s="165"/>
      <c r="AB13" s="165"/>
      <c r="AC13" s="165">
        <v>-112.298</v>
      </c>
      <c r="AD13" s="165"/>
      <c r="AE13" s="165"/>
      <c r="AF13" s="165">
        <v>-162.34399999999999</v>
      </c>
      <c r="AG13" s="165"/>
      <c r="AH13" s="165"/>
      <c r="AI13" s="165"/>
      <c r="AJ13" s="165">
        <v>-260.483</v>
      </c>
      <c r="AK13" s="165"/>
      <c r="AL13" s="165"/>
      <c r="AM13" s="165">
        <v>-388.77800000000002</v>
      </c>
      <c r="AN13" s="165">
        <v>-435.64800000000002</v>
      </c>
      <c r="AO13" s="165"/>
      <c r="AP13" s="165"/>
      <c r="AQ13" s="165"/>
      <c r="AR13" s="165">
        <v>-650.63699999999994</v>
      </c>
      <c r="AS13" s="165"/>
      <c r="AT13" s="165"/>
      <c r="AU13" s="165"/>
      <c r="AV13" s="165">
        <v>-950.02</v>
      </c>
      <c r="AW13" s="165"/>
      <c r="AX13" s="165"/>
      <c r="AY13" s="165"/>
      <c r="AZ13" s="165">
        <v>-1245.239</v>
      </c>
      <c r="BA13" s="165"/>
      <c r="BB13" s="165"/>
      <c r="BC13" s="165"/>
      <c r="BD13" s="165">
        <v>-1528.9459999999999</v>
      </c>
      <c r="BE13" s="165"/>
      <c r="BF13" s="165"/>
      <c r="BG13" s="165"/>
      <c r="BH13" s="165">
        <v>-2067.13</v>
      </c>
      <c r="BI13" s="165"/>
      <c r="BJ13" s="165"/>
      <c r="BK13" s="165">
        <v>-2277.7199999999998</v>
      </c>
      <c r="BL13" s="165">
        <v>-2425.1489999999999</v>
      </c>
      <c r="BM13" s="165"/>
      <c r="BN13" s="165"/>
      <c r="BO13" s="165"/>
      <c r="BP13" s="165">
        <v>-2862.54</v>
      </c>
      <c r="BQ13" s="165"/>
      <c r="BR13" s="165">
        <v>-3161.15</v>
      </c>
      <c r="BS13" s="165"/>
      <c r="BT13" s="165">
        <v>-3791.8429999999998</v>
      </c>
      <c r="BU13" s="165"/>
      <c r="BV13" s="165"/>
      <c r="BW13" s="165"/>
      <c r="BX13" s="165">
        <v>-4604.5879999999997</v>
      </c>
      <c r="BY13" s="165"/>
      <c r="BZ13" s="165"/>
      <c r="CA13" s="165"/>
      <c r="CB13" s="165">
        <v>-4631.152</v>
      </c>
      <c r="CC13" s="165"/>
      <c r="CD13" s="165"/>
      <c r="CE13" s="165"/>
      <c r="CF13" s="165">
        <v>-5027.7299999999996</v>
      </c>
      <c r="CG13" s="165"/>
      <c r="CH13" s="165"/>
      <c r="CI13" s="165"/>
      <c r="CJ13" s="165"/>
      <c r="CK13" s="165"/>
    </row>
    <row r="14" spans="1:89">
      <c r="A14" s="51" t="s">
        <v>179</v>
      </c>
      <c r="B14" s="51"/>
      <c r="C14" s="51"/>
      <c r="D14" s="51"/>
      <c r="E14" s="51">
        <v>1.335</v>
      </c>
      <c r="F14" s="51"/>
      <c r="G14" s="51"/>
      <c r="H14" s="51"/>
      <c r="I14" s="51">
        <v>4.3410000000000002</v>
      </c>
      <c r="J14" s="51">
        <v>5.4930000000000003</v>
      </c>
      <c r="K14" s="51">
        <v>7.0309999999999997</v>
      </c>
      <c r="L14" s="51">
        <v>11.292</v>
      </c>
      <c r="M14" s="51">
        <v>11.94</v>
      </c>
      <c r="N14" s="51">
        <v>12.509</v>
      </c>
      <c r="O14" s="51">
        <v>15.602</v>
      </c>
      <c r="P14" s="51">
        <v>20.236000000000001</v>
      </c>
      <c r="Q14" s="51">
        <v>24.512</v>
      </c>
      <c r="R14" s="51">
        <v>44.292000000000002</v>
      </c>
      <c r="S14" s="51">
        <v>54.631999999999998</v>
      </c>
      <c r="T14" s="51">
        <v>65.694999999999993</v>
      </c>
      <c r="U14" s="51">
        <v>92.137</v>
      </c>
      <c r="V14" s="51">
        <v>95.912000000000006</v>
      </c>
      <c r="W14" s="51">
        <v>110.172</v>
      </c>
      <c r="X14" s="51">
        <v>109.539</v>
      </c>
      <c r="Y14" s="51">
        <v>115.221</v>
      </c>
      <c r="Z14" s="51">
        <v>125.979</v>
      </c>
      <c r="AA14" s="51">
        <v>130.96</v>
      </c>
      <c r="AB14" s="51">
        <v>151.51300000000001</v>
      </c>
      <c r="AC14" s="51">
        <v>146.10900000000001</v>
      </c>
      <c r="AD14" s="51">
        <v>151.90299999999999</v>
      </c>
      <c r="AE14" s="51">
        <v>169.05500000000001</v>
      </c>
      <c r="AF14" s="51">
        <v>243.983</v>
      </c>
      <c r="AG14" s="51">
        <v>292.13</v>
      </c>
      <c r="AH14" s="51">
        <v>342.02800000000002</v>
      </c>
      <c r="AI14" s="51"/>
      <c r="AJ14" s="51">
        <v>424.37200000000001</v>
      </c>
      <c r="AK14" s="51">
        <v>426.11200000000002</v>
      </c>
      <c r="AL14" s="51">
        <v>519.34500000000003</v>
      </c>
      <c r="AM14" s="51">
        <v>590.10900000000004</v>
      </c>
      <c r="AN14" s="51">
        <v>623.77700000000004</v>
      </c>
      <c r="AO14" s="51">
        <v>623.07899999999995</v>
      </c>
      <c r="AP14" s="51">
        <v>689.79899999999998</v>
      </c>
      <c r="AQ14" s="51">
        <v>751.7</v>
      </c>
      <c r="AR14" s="51">
        <v>884.16899999999998</v>
      </c>
      <c r="AS14" s="51">
        <v>1013.42</v>
      </c>
      <c r="AT14" s="51">
        <v>1160.8019999999999</v>
      </c>
      <c r="AU14" s="51">
        <v>1325.86</v>
      </c>
      <c r="AV14" s="51">
        <v>1406.6769999999999</v>
      </c>
      <c r="AW14" s="51">
        <v>1467.2829999999999</v>
      </c>
      <c r="AX14" s="51">
        <v>1589.508</v>
      </c>
      <c r="AY14" s="51">
        <v>1659.115</v>
      </c>
      <c r="AZ14" s="51">
        <v>1647.847</v>
      </c>
      <c r="BA14" s="51">
        <v>1613.0909999999999</v>
      </c>
      <c r="BB14" s="51">
        <v>1671.91</v>
      </c>
      <c r="BC14" s="51">
        <v>1676.394</v>
      </c>
      <c r="BD14" s="51">
        <v>1632.1279999999999</v>
      </c>
      <c r="BE14" s="51">
        <v>1616.5889999999999</v>
      </c>
      <c r="BF14" s="51">
        <v>1710.252</v>
      </c>
      <c r="BG14" s="51">
        <v>1835.5909999999999</v>
      </c>
      <c r="BH14" s="51">
        <v>1892.1010000000001</v>
      </c>
      <c r="BI14" s="51">
        <v>2163.232</v>
      </c>
      <c r="BJ14" s="51">
        <v>2265.549</v>
      </c>
      <c r="BK14" s="51">
        <v>2362.7660000000001</v>
      </c>
      <c r="BL14" s="51">
        <v>2600.7820000000002</v>
      </c>
      <c r="BM14" s="51">
        <v>2927.9340000000002</v>
      </c>
      <c r="BN14" s="51">
        <v>3824.6080000000002</v>
      </c>
      <c r="BO14" s="51">
        <v>3680.5039999999999</v>
      </c>
      <c r="BP14" s="51">
        <v>3656.13</v>
      </c>
      <c r="BQ14" s="51">
        <v>3508.7240000000002</v>
      </c>
      <c r="BR14" s="51">
        <v>3423.8029999999999</v>
      </c>
      <c r="BS14" s="51">
        <v>3935.3359999999998</v>
      </c>
      <c r="BT14" s="51">
        <v>4176.5940000000001</v>
      </c>
      <c r="BU14" s="51">
        <v>4198.4979999999996</v>
      </c>
      <c r="BV14" s="51">
        <v>4453.2299999999996</v>
      </c>
      <c r="BW14" s="51">
        <v>4834.5029999999997</v>
      </c>
      <c r="BX14" s="51">
        <v>5509.5540000000001</v>
      </c>
      <c r="BY14" s="51">
        <v>5343.442</v>
      </c>
      <c r="BZ14" s="51">
        <v>5052.8739999999998</v>
      </c>
      <c r="CA14" s="51">
        <v>4990.241</v>
      </c>
      <c r="CB14" s="51">
        <v>4925.3410000000003</v>
      </c>
      <c r="CC14" s="51">
        <v>4811.8530000000001</v>
      </c>
      <c r="CD14" s="51">
        <v>4853.5200000000004</v>
      </c>
      <c r="CE14" s="51">
        <v>5068.9920000000002</v>
      </c>
      <c r="CF14" s="51">
        <v>5435.5619999999999</v>
      </c>
      <c r="CG14" s="51">
        <v>5394.5709999999999</v>
      </c>
      <c r="CH14" s="51">
        <v>5523.7290000000003</v>
      </c>
      <c r="CI14" s="51">
        <v>5707.8860000000004</v>
      </c>
      <c r="CJ14" s="51"/>
      <c r="CK14" s="51"/>
    </row>
    <row r="15" spans="1:89">
      <c r="A15" s="51" t="s">
        <v>180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>
        <v>1.1499999999999999</v>
      </c>
      <c r="N15" s="51"/>
      <c r="O15" s="51">
        <v>2.2229999999999999</v>
      </c>
      <c r="P15" s="51">
        <v>5.5810000000000004</v>
      </c>
      <c r="Q15" s="51">
        <v>6.05</v>
      </c>
      <c r="R15" s="51">
        <v>6.24</v>
      </c>
      <c r="S15" s="51">
        <v>6.6829999999999998</v>
      </c>
      <c r="T15" s="51">
        <v>6.7839999999999998</v>
      </c>
      <c r="U15" s="51">
        <v>6.9340000000000002</v>
      </c>
      <c r="V15" s="51">
        <v>7.22</v>
      </c>
      <c r="W15" s="51">
        <v>7.4009999999999998</v>
      </c>
      <c r="X15" s="51">
        <v>7.4749999999999996</v>
      </c>
      <c r="Y15" s="51">
        <v>7.4530000000000003</v>
      </c>
      <c r="Z15" s="51">
        <v>7.9109999999999996</v>
      </c>
      <c r="AA15" s="51">
        <v>7.9139999999999997</v>
      </c>
      <c r="AB15" s="51">
        <v>9.3279999999999994</v>
      </c>
      <c r="AC15" s="51">
        <v>9.3279999999999994</v>
      </c>
      <c r="AD15" s="51">
        <v>9.33</v>
      </c>
      <c r="AE15" s="51">
        <v>9.3409999999999993</v>
      </c>
      <c r="AF15" s="51">
        <v>9.5779999999999994</v>
      </c>
      <c r="AG15" s="51">
        <v>9.702</v>
      </c>
      <c r="AH15" s="51">
        <v>9.8350000000000009</v>
      </c>
      <c r="AI15" s="51"/>
      <c r="AJ15" s="51">
        <v>381.13799999999998</v>
      </c>
      <c r="AK15" s="51">
        <v>383.09399999999999</v>
      </c>
      <c r="AL15" s="51">
        <v>380.036</v>
      </c>
      <c r="AM15" s="51">
        <v>382.63900000000001</v>
      </c>
      <c r="AN15" s="51">
        <v>622.12199999999996</v>
      </c>
      <c r="AO15" s="51">
        <v>667.899</v>
      </c>
      <c r="AP15" s="51">
        <v>975.38199999999995</v>
      </c>
      <c r="AQ15" s="51">
        <v>1013.502</v>
      </c>
      <c r="AR15" s="51">
        <v>2776.5729999999999</v>
      </c>
      <c r="AS15" s="51">
        <v>2777.6930000000002</v>
      </c>
      <c r="AT15" s="51">
        <v>2749.1</v>
      </c>
      <c r="AU15" s="51">
        <v>2822.4090000000001</v>
      </c>
      <c r="AV15" s="51">
        <v>2814.6750000000002</v>
      </c>
      <c r="AW15" s="51">
        <v>2794.768</v>
      </c>
      <c r="AX15" s="51">
        <v>2856.9540000000002</v>
      </c>
      <c r="AY15" s="51">
        <v>2779.5920000000001</v>
      </c>
      <c r="AZ15" s="51">
        <v>2387.2429999999999</v>
      </c>
      <c r="BA15" s="51">
        <v>2367.5659999999998</v>
      </c>
      <c r="BB15" s="51">
        <v>2317.0839999999998</v>
      </c>
      <c r="BC15" s="51">
        <v>2288.9459999999999</v>
      </c>
      <c r="BD15" s="51">
        <v>2217.116</v>
      </c>
      <c r="BE15" s="51">
        <v>2297.8780000000002</v>
      </c>
      <c r="BF15" s="51">
        <v>2328.181</v>
      </c>
      <c r="BG15" s="51">
        <v>2406.759</v>
      </c>
      <c r="BH15" s="51">
        <v>2397.3180000000002</v>
      </c>
      <c r="BI15" s="51">
        <v>2501.9789999999998</v>
      </c>
      <c r="BJ15" s="51">
        <v>2444.819</v>
      </c>
      <c r="BK15" s="51">
        <v>2487.3449999999998</v>
      </c>
      <c r="BL15" s="51">
        <v>2692.7379999999998</v>
      </c>
      <c r="BM15" s="51">
        <v>2845.096</v>
      </c>
      <c r="BN15" s="51">
        <v>2768.4589999999998</v>
      </c>
      <c r="BO15" s="51">
        <v>2685.3820000000001</v>
      </c>
      <c r="BP15" s="51">
        <v>2602.0500000000002</v>
      </c>
      <c r="BQ15" s="51">
        <v>2599.5300000000002</v>
      </c>
      <c r="BR15" s="51">
        <v>2650.107</v>
      </c>
      <c r="BS15" s="51">
        <v>3197.3690000000001</v>
      </c>
      <c r="BT15" s="51">
        <v>3402.1990000000001</v>
      </c>
      <c r="BU15" s="51">
        <v>3417.0390000000002</v>
      </c>
      <c r="BV15" s="51">
        <v>3516.2649999999999</v>
      </c>
      <c r="BW15" s="51">
        <v>3501.2310000000002</v>
      </c>
      <c r="BX15" s="51">
        <v>3549.056</v>
      </c>
      <c r="BY15" s="51">
        <v>3562.8719999999998</v>
      </c>
      <c r="BZ15" s="51">
        <v>3375.8510000000001</v>
      </c>
      <c r="CA15" s="51">
        <v>3219.8870000000002</v>
      </c>
      <c r="CB15" s="51">
        <v>3224.0340000000001</v>
      </c>
      <c r="CC15" s="51">
        <v>3278.0909999999999</v>
      </c>
      <c r="CD15" s="51">
        <v>3153.8530000000001</v>
      </c>
      <c r="CE15" s="51">
        <v>3094.8629999999998</v>
      </c>
      <c r="CF15" s="51">
        <v>3163.2170000000001</v>
      </c>
      <c r="CG15" s="51">
        <v>3136.2910000000002</v>
      </c>
      <c r="CH15" s="51">
        <v>3113.2919999999999</v>
      </c>
      <c r="CI15" s="51">
        <v>3191.9160000000002</v>
      </c>
      <c r="CJ15" s="51"/>
      <c r="CK15" s="51"/>
    </row>
    <row r="16" spans="1:89">
      <c r="A16" s="51" t="s">
        <v>181</v>
      </c>
      <c r="B16" s="51"/>
      <c r="C16" s="51"/>
      <c r="D16" s="51"/>
      <c r="E16" s="51"/>
      <c r="F16" s="51"/>
      <c r="G16" s="51"/>
      <c r="H16" s="51"/>
      <c r="I16" s="51">
        <v>1.5649999999999999</v>
      </c>
      <c r="J16" s="51">
        <v>2.65</v>
      </c>
      <c r="K16" s="51">
        <v>2.6030000000000002</v>
      </c>
      <c r="L16" s="51">
        <v>2.7080000000000002</v>
      </c>
      <c r="M16" s="51">
        <v>1.647</v>
      </c>
      <c r="N16" s="51">
        <v>4.2220000000000004</v>
      </c>
      <c r="O16" s="51">
        <v>1.9970000000000001</v>
      </c>
      <c r="P16" s="51">
        <v>5.9249999999999998</v>
      </c>
      <c r="Q16" s="51">
        <v>17.486999999999998</v>
      </c>
      <c r="R16" s="51">
        <v>5.4370000000000003</v>
      </c>
      <c r="S16" s="51">
        <v>17.952000000000002</v>
      </c>
      <c r="T16" s="51">
        <v>17.879000000000001</v>
      </c>
      <c r="U16" s="51">
        <v>18.584</v>
      </c>
      <c r="V16" s="51">
        <v>19.065000000000001</v>
      </c>
      <c r="W16" s="51">
        <v>19.103000000000002</v>
      </c>
      <c r="X16" s="51">
        <v>18.850000000000001</v>
      </c>
      <c r="Y16" s="51">
        <v>18.352</v>
      </c>
      <c r="Z16" s="51">
        <v>4.2279999999999998</v>
      </c>
      <c r="AA16" s="51">
        <v>3.883</v>
      </c>
      <c r="AB16" s="51">
        <v>4.7030000000000003</v>
      </c>
      <c r="AC16" s="51">
        <v>17.957000000000001</v>
      </c>
      <c r="AD16" s="51">
        <v>17.588000000000001</v>
      </c>
      <c r="AE16" s="51">
        <v>17.242000000000001</v>
      </c>
      <c r="AF16" s="51">
        <v>17.413</v>
      </c>
      <c r="AG16" s="51">
        <v>36.341000000000001</v>
      </c>
      <c r="AH16" s="51">
        <v>36.411999999999999</v>
      </c>
      <c r="AI16" s="51"/>
      <c r="AJ16" s="51">
        <v>154.178</v>
      </c>
      <c r="AK16" s="51">
        <v>142.47999999999999</v>
      </c>
      <c r="AL16" s="51">
        <v>135.56299999999999</v>
      </c>
      <c r="AM16" s="51">
        <v>142.31700000000001</v>
      </c>
      <c r="AN16" s="51">
        <v>254.72800000000001</v>
      </c>
      <c r="AO16" s="51">
        <v>317.63600000000002</v>
      </c>
      <c r="AP16" s="51">
        <v>377.46800000000002</v>
      </c>
      <c r="AQ16" s="51">
        <v>376.56900000000002</v>
      </c>
      <c r="AR16" s="51">
        <v>597.70100000000002</v>
      </c>
      <c r="AS16" s="51">
        <v>587.32500000000005</v>
      </c>
      <c r="AT16" s="51">
        <v>558.21699999999998</v>
      </c>
      <c r="AU16" s="51">
        <v>557.46199999999999</v>
      </c>
      <c r="AV16" s="51">
        <v>577.57100000000003</v>
      </c>
      <c r="AW16" s="51">
        <v>568.625</v>
      </c>
      <c r="AX16" s="51">
        <v>585.51599999999996</v>
      </c>
      <c r="AY16" s="51">
        <v>561.32899999999995</v>
      </c>
      <c r="AZ16" s="51">
        <v>517.06799999999998</v>
      </c>
      <c r="BA16" s="51">
        <v>526.12199999999996</v>
      </c>
      <c r="BB16" s="51">
        <v>529.59699999999998</v>
      </c>
      <c r="BC16" s="51">
        <v>627.45799999999997</v>
      </c>
      <c r="BD16" s="51">
        <v>559.55399999999997</v>
      </c>
      <c r="BE16" s="51">
        <v>729.01199999999994</v>
      </c>
      <c r="BF16" s="51">
        <v>719.89</v>
      </c>
      <c r="BG16" s="51">
        <v>745.16700000000003</v>
      </c>
      <c r="BH16" s="51">
        <v>829.18799999999999</v>
      </c>
      <c r="BI16" s="51">
        <v>949.44100000000003</v>
      </c>
      <c r="BJ16" s="51">
        <v>1063.402</v>
      </c>
      <c r="BK16" s="51">
        <v>1273.796</v>
      </c>
      <c r="BL16" s="51">
        <v>1333.73</v>
      </c>
      <c r="BM16" s="51">
        <v>1325.7049999999999</v>
      </c>
      <c r="BN16" s="51">
        <v>1228.5260000000001</v>
      </c>
      <c r="BO16" s="51">
        <v>1258.135</v>
      </c>
      <c r="BP16" s="51">
        <v>1745.441</v>
      </c>
      <c r="BQ16" s="51">
        <v>1020.44</v>
      </c>
      <c r="BR16" s="51">
        <v>1041.5730000000001</v>
      </c>
      <c r="BS16" s="51">
        <v>1998.6489999999999</v>
      </c>
      <c r="BT16" s="51">
        <v>2295.8110000000001</v>
      </c>
      <c r="BU16" s="51">
        <v>2414.1060000000002</v>
      </c>
      <c r="BV16" s="51">
        <v>2688.404</v>
      </c>
      <c r="BW16" s="51">
        <v>2890.201</v>
      </c>
      <c r="BX16" s="51">
        <v>3124.0479999999998</v>
      </c>
      <c r="BY16" s="51">
        <v>3260.096</v>
      </c>
      <c r="BZ16" s="51">
        <v>3109.6909999999998</v>
      </c>
      <c r="CA16" s="51">
        <v>3036.114</v>
      </c>
      <c r="CB16" s="51">
        <v>3026.0920000000001</v>
      </c>
      <c r="CC16" s="51">
        <v>2973.0520000000001</v>
      </c>
      <c r="CD16" s="51">
        <v>2827.5189999999998</v>
      </c>
      <c r="CE16" s="51">
        <v>2826.8409999999999</v>
      </c>
      <c r="CF16" s="51">
        <v>2972.6060000000002</v>
      </c>
      <c r="CG16" s="51">
        <v>2972.4360000000001</v>
      </c>
      <c r="CH16" s="51">
        <v>3038.8580000000002</v>
      </c>
      <c r="CI16" s="51">
        <v>3098.3609999999999</v>
      </c>
      <c r="CJ16" s="51"/>
      <c r="CK16" s="51"/>
    </row>
    <row r="17" spans="1:91">
      <c r="A17" s="51" t="s">
        <v>182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>
        <v>0.25</v>
      </c>
      <c r="N17" s="51"/>
      <c r="O17" s="51"/>
      <c r="P17" s="51"/>
      <c r="Q17" s="51"/>
      <c r="R17" s="51"/>
      <c r="S17" s="51"/>
      <c r="T17" s="51"/>
      <c r="U17" s="51">
        <v>2.0950000000000002</v>
      </c>
      <c r="V17" s="51"/>
      <c r="W17" s="51"/>
      <c r="X17" s="51"/>
      <c r="Y17" s="51">
        <v>1.792</v>
      </c>
      <c r="Z17" s="51">
        <v>1.7989999999999999</v>
      </c>
      <c r="AA17" s="51">
        <v>1.7989999999999999</v>
      </c>
      <c r="AB17" s="51">
        <v>1.988</v>
      </c>
      <c r="AC17" s="51">
        <v>2.0960000000000001</v>
      </c>
      <c r="AD17" s="51">
        <v>2.1349999999999998</v>
      </c>
      <c r="AE17" s="51">
        <v>7.7809999999999997</v>
      </c>
      <c r="AF17" s="51">
        <v>43.305</v>
      </c>
      <c r="AG17" s="51">
        <v>65.344999999999999</v>
      </c>
      <c r="AH17" s="51">
        <v>69.382999999999996</v>
      </c>
      <c r="AI17" s="51"/>
      <c r="AJ17" s="51">
        <v>115.68</v>
      </c>
      <c r="AK17" s="51">
        <v>112.697</v>
      </c>
      <c r="AL17" s="51">
        <v>103.306</v>
      </c>
      <c r="AM17" s="51">
        <v>173.03100000000001</v>
      </c>
      <c r="AN17" s="51">
        <v>128.91499999999999</v>
      </c>
      <c r="AO17" s="51">
        <v>146.297</v>
      </c>
      <c r="AP17" s="51">
        <v>261.40800000000002</v>
      </c>
      <c r="AQ17" s="51">
        <v>348.65199999999999</v>
      </c>
      <c r="AR17" s="51">
        <v>104.511</v>
      </c>
      <c r="AS17" s="51">
        <v>156.614</v>
      </c>
      <c r="AT17" s="51">
        <v>303.08600000000001</v>
      </c>
      <c r="AU17" s="51">
        <v>388.221</v>
      </c>
      <c r="AV17" s="51">
        <v>572.81500000000005</v>
      </c>
      <c r="AW17" s="51">
        <v>755.55</v>
      </c>
      <c r="AX17" s="51">
        <v>899.72199999999998</v>
      </c>
      <c r="AY17" s="51">
        <v>1284.1030000000001</v>
      </c>
      <c r="AZ17" s="51">
        <v>5885.8739999999998</v>
      </c>
      <c r="BA17" s="51">
        <v>5889.7780000000002</v>
      </c>
      <c r="BB17" s="51">
        <v>6168.1229999999996</v>
      </c>
      <c r="BC17" s="51">
        <v>6181.18</v>
      </c>
      <c r="BD17" s="51">
        <v>6602.7920000000004</v>
      </c>
      <c r="BE17" s="51">
        <v>6624.4219999999996</v>
      </c>
      <c r="BF17" s="51">
        <v>6612.259</v>
      </c>
      <c r="BG17" s="51">
        <v>7035.165</v>
      </c>
      <c r="BH17" s="51">
        <v>8536.5220000000008</v>
      </c>
      <c r="BI17" s="51">
        <v>9416.5319999999992</v>
      </c>
      <c r="BJ17" s="51">
        <v>9763.6540000000005</v>
      </c>
      <c r="BK17" s="51">
        <v>11756.065000000001</v>
      </c>
      <c r="BL17" s="51">
        <v>11687.61</v>
      </c>
      <c r="BM17" s="51">
        <v>12021.186</v>
      </c>
      <c r="BN17" s="51">
        <v>12126.941000000001</v>
      </c>
      <c r="BO17" s="51">
        <v>11033.499</v>
      </c>
      <c r="BP17" s="51">
        <v>9896.3459999999995</v>
      </c>
      <c r="BQ17" s="51">
        <v>9913.6810000000005</v>
      </c>
      <c r="BR17" s="51">
        <v>9690.607</v>
      </c>
      <c r="BS17" s="51">
        <v>11935.659</v>
      </c>
      <c r="BT17" s="51">
        <v>11657.67</v>
      </c>
      <c r="BU17" s="51">
        <v>15630.865</v>
      </c>
      <c r="BV17" s="51">
        <v>15768.093000000001</v>
      </c>
      <c r="BW17" s="51">
        <v>11463.531999999999</v>
      </c>
      <c r="BX17" s="51">
        <v>10571.334000000001</v>
      </c>
      <c r="BY17" s="51">
        <v>10126.249</v>
      </c>
      <c r="BZ17" s="51">
        <v>11100.638999999999</v>
      </c>
      <c r="CA17" s="51">
        <v>11065.745000000001</v>
      </c>
      <c r="CB17" s="51">
        <v>11320.912</v>
      </c>
      <c r="CC17" s="51">
        <v>10758.972</v>
      </c>
      <c r="CD17" s="51">
        <v>10793.978999999999</v>
      </c>
      <c r="CE17" s="51">
        <v>10662.382</v>
      </c>
      <c r="CF17" s="51">
        <v>10171.004000000001</v>
      </c>
      <c r="CG17" s="51">
        <v>12824.272999999999</v>
      </c>
      <c r="CH17" s="51">
        <v>16360.428</v>
      </c>
      <c r="CI17" s="51">
        <v>18821.933000000001</v>
      </c>
      <c r="CJ17" s="51"/>
      <c r="CK17" s="51"/>
    </row>
    <row r="18" spans="1:91">
      <c r="A18" s="51" t="s">
        <v>183</v>
      </c>
      <c r="B18" s="165"/>
      <c r="C18" s="165"/>
      <c r="D18" s="165"/>
      <c r="E18" s="165"/>
      <c r="F18" s="165"/>
      <c r="G18" s="165"/>
      <c r="H18" s="165"/>
      <c r="I18" s="165">
        <v>0.129</v>
      </c>
      <c r="J18" s="165">
        <v>0.36099999999999999</v>
      </c>
      <c r="K18" s="165">
        <v>1.093</v>
      </c>
      <c r="L18" s="165">
        <v>0.25200000000000999</v>
      </c>
      <c r="M18" s="165">
        <v>9.9120000000000008</v>
      </c>
      <c r="N18" s="165">
        <v>10.731999999999999</v>
      </c>
      <c r="O18" s="165">
        <v>10.92</v>
      </c>
      <c r="P18" s="165">
        <v>12.914999999999999</v>
      </c>
      <c r="Q18" s="165">
        <v>1.726</v>
      </c>
      <c r="R18" s="165">
        <v>14.651</v>
      </c>
      <c r="S18" s="165">
        <v>3.9529999999999998</v>
      </c>
      <c r="T18" s="165">
        <v>8.7979999999998988</v>
      </c>
      <c r="U18" s="165">
        <v>6.5239999999999014</v>
      </c>
      <c r="V18" s="165">
        <v>12.454000000000001</v>
      </c>
      <c r="W18" s="165">
        <v>18.259</v>
      </c>
      <c r="X18" s="165">
        <v>17.800999999999998</v>
      </c>
      <c r="Y18" s="165">
        <v>15.561</v>
      </c>
      <c r="Z18" s="165">
        <v>16.544</v>
      </c>
      <c r="AA18" s="165">
        <v>14.477</v>
      </c>
      <c r="AB18" s="165">
        <v>16.059999999999999</v>
      </c>
      <c r="AC18" s="165">
        <v>16.983000000000001</v>
      </c>
      <c r="AD18" s="165">
        <v>19.486999999999998</v>
      </c>
      <c r="AE18" s="165">
        <v>22.481000000000002</v>
      </c>
      <c r="AF18" s="165">
        <v>26.486999999999998</v>
      </c>
      <c r="AG18" s="165">
        <v>32.956000000000003</v>
      </c>
      <c r="AH18" s="165">
        <v>33.880000000000003</v>
      </c>
      <c r="AI18" s="165"/>
      <c r="AJ18" s="165">
        <v>104.87</v>
      </c>
      <c r="AK18" s="165">
        <v>111.497</v>
      </c>
      <c r="AL18" s="165">
        <v>157.006</v>
      </c>
      <c r="AM18" s="165">
        <v>187.46600000000001</v>
      </c>
      <c r="AN18" s="165">
        <v>134.48099999999999</v>
      </c>
      <c r="AO18" s="165">
        <v>145.43299999999999</v>
      </c>
      <c r="AP18" s="165">
        <v>137.00299999999999</v>
      </c>
      <c r="AQ18" s="165">
        <v>176.02799999999999</v>
      </c>
      <c r="AR18" s="165">
        <v>239.87100000000001</v>
      </c>
      <c r="AS18" s="165">
        <v>154.31</v>
      </c>
      <c r="AT18" s="165">
        <v>181.678</v>
      </c>
      <c r="AU18" s="165">
        <v>191.49100000000001</v>
      </c>
      <c r="AV18" s="165">
        <v>297.00299999999999</v>
      </c>
      <c r="AW18" s="165">
        <v>225.55799999999999</v>
      </c>
      <c r="AX18" s="165">
        <v>234.52799999999999</v>
      </c>
      <c r="AY18" s="165">
        <v>218.077</v>
      </c>
      <c r="AZ18" s="165">
        <v>357.21699999999998</v>
      </c>
      <c r="BA18" s="165">
        <v>453.32100000000003</v>
      </c>
      <c r="BB18" s="165">
        <v>548.73400000000004</v>
      </c>
      <c r="BC18" s="165">
        <v>664.73</v>
      </c>
      <c r="BD18" s="165">
        <v>872.71299999999997</v>
      </c>
      <c r="BE18" s="165">
        <v>1163.8320000000001</v>
      </c>
      <c r="BF18" s="165">
        <v>1275.3789999999999</v>
      </c>
      <c r="BG18" s="165">
        <v>1432.4860000000001</v>
      </c>
      <c r="BH18" s="165">
        <v>1596.797</v>
      </c>
      <c r="BI18" s="165">
        <v>1222.8130000000001</v>
      </c>
      <c r="BJ18" s="165">
        <v>1530.5250000000001</v>
      </c>
      <c r="BK18" s="165">
        <v>1865.0360000000001</v>
      </c>
      <c r="BL18" s="165">
        <v>2382.1489999999999</v>
      </c>
      <c r="BM18" s="165">
        <v>3392.9290000000001</v>
      </c>
      <c r="BN18" s="165">
        <v>2276.9899999999998</v>
      </c>
      <c r="BO18" s="165">
        <v>2154.1529999999998</v>
      </c>
      <c r="BP18" s="165">
        <v>1455.58</v>
      </c>
      <c r="BQ18" s="165">
        <v>2006.4110000000001</v>
      </c>
      <c r="BR18" s="165">
        <v>1893.0740000000001</v>
      </c>
      <c r="BS18" s="165">
        <v>1190.9369999999999</v>
      </c>
      <c r="BT18" s="165">
        <v>1309.009</v>
      </c>
      <c r="BU18" s="165">
        <v>3170.99</v>
      </c>
      <c r="BV18" s="165">
        <v>3045.2919999999999</v>
      </c>
      <c r="BW18" s="165">
        <v>3480.63</v>
      </c>
      <c r="BX18" s="165">
        <v>3421.4119999999998</v>
      </c>
      <c r="BY18" s="165">
        <v>3576.5839999999998</v>
      </c>
      <c r="BZ18" s="165">
        <v>3589.7350000000001</v>
      </c>
      <c r="CA18" s="165">
        <v>3346.9630000000002</v>
      </c>
      <c r="CB18" s="165">
        <v>3053.056</v>
      </c>
      <c r="CC18" s="165">
        <v>3105.69</v>
      </c>
      <c r="CD18" s="165">
        <v>3163.4879999999998</v>
      </c>
      <c r="CE18" s="165">
        <v>3096.0970000000002</v>
      </c>
      <c r="CF18" s="165">
        <v>2977.3670000000002</v>
      </c>
      <c r="CG18" s="165">
        <v>3058.252</v>
      </c>
      <c r="CH18" s="165">
        <v>3427.5720000000001</v>
      </c>
      <c r="CI18" s="165">
        <v>3831.9679999999998</v>
      </c>
      <c r="CJ18" s="165"/>
      <c r="CK18" s="165"/>
    </row>
    <row r="19" spans="1:91" ht="17" thickBot="1">
      <c r="A19" s="166" t="s">
        <v>184</v>
      </c>
      <c r="B19" s="171"/>
      <c r="C19" s="171"/>
      <c r="D19" s="171"/>
      <c r="E19" s="171">
        <v>9.2669999999999995</v>
      </c>
      <c r="F19" s="171"/>
      <c r="G19" s="171"/>
      <c r="H19" s="171"/>
      <c r="I19" s="171">
        <v>31.681000000000001</v>
      </c>
      <c r="J19" s="171">
        <v>34.35</v>
      </c>
      <c r="K19" s="171">
        <v>39.683999999999997</v>
      </c>
      <c r="L19" s="171">
        <v>137.428</v>
      </c>
      <c r="M19" s="171">
        <v>140.72499999999999</v>
      </c>
      <c r="N19" s="171">
        <v>155.38999999999999</v>
      </c>
      <c r="O19" s="171">
        <v>170.50899999999999</v>
      </c>
      <c r="P19" s="171">
        <v>191.08799999999999</v>
      </c>
      <c r="Q19" s="171">
        <v>213.25700000000001</v>
      </c>
      <c r="R19" s="171">
        <v>233.03899999999999</v>
      </c>
      <c r="S19" s="171">
        <v>273.18599999999998</v>
      </c>
      <c r="T19" s="171">
        <v>310.38299999999998</v>
      </c>
      <c r="U19" s="171">
        <v>360.45499999999998</v>
      </c>
      <c r="V19" s="171">
        <v>389.642</v>
      </c>
      <c r="W19" s="171">
        <v>457.387</v>
      </c>
      <c r="X19" s="171">
        <v>520.553</v>
      </c>
      <c r="Y19" s="171">
        <v>574.56200000000001</v>
      </c>
      <c r="Z19" s="171">
        <v>584.99300000000005</v>
      </c>
      <c r="AA19" s="171">
        <v>683.35400000000004</v>
      </c>
      <c r="AB19" s="171">
        <v>803.73500000000001</v>
      </c>
      <c r="AC19" s="171">
        <v>901.79100000000005</v>
      </c>
      <c r="AD19" s="171">
        <v>960.99099999999999</v>
      </c>
      <c r="AE19" s="171">
        <v>1141.0609999999999</v>
      </c>
      <c r="AF19" s="171">
        <v>1661.4939999999999</v>
      </c>
      <c r="AG19" s="171">
        <v>1894.7460000000001</v>
      </c>
      <c r="AH19" s="171">
        <v>2219.6860000000001</v>
      </c>
      <c r="AI19" s="171"/>
      <c r="AJ19" s="171">
        <v>3676.7179999999998</v>
      </c>
      <c r="AK19" s="171">
        <v>3960.41</v>
      </c>
      <c r="AL19" s="171">
        <v>4487.0720000000001</v>
      </c>
      <c r="AM19" s="171">
        <v>5173.0029999999997</v>
      </c>
      <c r="AN19" s="171">
        <v>7327.1869999999999</v>
      </c>
      <c r="AO19" s="171">
        <v>7697.0529999999999</v>
      </c>
      <c r="AP19" s="171">
        <v>8542.3459999999995</v>
      </c>
      <c r="AQ19" s="171">
        <v>10448.733</v>
      </c>
      <c r="AR19" s="171">
        <v>11687.212</v>
      </c>
      <c r="AS19" s="171">
        <v>11886.989</v>
      </c>
      <c r="AT19" s="171">
        <v>13710.382</v>
      </c>
      <c r="AU19" s="171">
        <v>14862.057000000001</v>
      </c>
      <c r="AV19" s="171">
        <v>16016.233</v>
      </c>
      <c r="AW19" s="171">
        <v>16468.812999999998</v>
      </c>
      <c r="AX19" s="171">
        <v>19775.525000000001</v>
      </c>
      <c r="AY19" s="171">
        <v>19571.429</v>
      </c>
      <c r="AZ19" s="171">
        <v>22926.191999999999</v>
      </c>
      <c r="BA19" s="171">
        <v>23090.65</v>
      </c>
      <c r="BB19" s="171">
        <v>24122.008000000002</v>
      </c>
      <c r="BC19" s="171">
        <v>24729.885999999999</v>
      </c>
      <c r="BD19" s="171">
        <v>26300.904999999999</v>
      </c>
      <c r="BE19" s="171">
        <v>29755.984</v>
      </c>
      <c r="BF19" s="171">
        <v>32638.909</v>
      </c>
      <c r="BG19" s="171">
        <v>37061.349000000002</v>
      </c>
      <c r="BH19" s="171">
        <v>38179.942999999999</v>
      </c>
      <c r="BI19" s="171">
        <v>42654.731</v>
      </c>
      <c r="BJ19" s="171">
        <v>44596.370999999999</v>
      </c>
      <c r="BK19" s="171">
        <v>40165.133000000002</v>
      </c>
      <c r="BL19" s="171">
        <v>43227.625</v>
      </c>
      <c r="BM19" s="171">
        <v>46031.078999999998</v>
      </c>
      <c r="BN19" s="171">
        <v>44738.826000000001</v>
      </c>
      <c r="BO19" s="171">
        <v>42574.046999999999</v>
      </c>
      <c r="BP19" s="171">
        <v>42961.061999999998</v>
      </c>
      <c r="BQ19" s="171">
        <v>42591.981</v>
      </c>
      <c r="BR19" s="171">
        <v>42994.239000000001</v>
      </c>
      <c r="BS19" s="171">
        <v>46213.548999999999</v>
      </c>
      <c r="BT19" s="171">
        <v>50878.228999999999</v>
      </c>
      <c r="BU19" s="171">
        <v>58263.527000000002</v>
      </c>
      <c r="BV19" s="171">
        <v>60589.415999999997</v>
      </c>
      <c r="BW19" s="171">
        <v>59531.93</v>
      </c>
      <c r="BX19" s="171">
        <v>59666.525000000001</v>
      </c>
      <c r="BY19" s="171">
        <v>59205.150999999998</v>
      </c>
      <c r="BZ19" s="171">
        <v>57521.656999999999</v>
      </c>
      <c r="CA19" s="171">
        <v>55421.754000000001</v>
      </c>
      <c r="CB19" s="171">
        <v>56080.008999999998</v>
      </c>
      <c r="CC19" s="171">
        <v>58189.641000000003</v>
      </c>
      <c r="CD19" s="171">
        <v>56737.788999999997</v>
      </c>
      <c r="CE19" s="171">
        <v>56322.23</v>
      </c>
      <c r="CF19" s="171">
        <v>56967.451999999997</v>
      </c>
      <c r="CG19" s="171">
        <v>57584.809000000001</v>
      </c>
      <c r="CH19" s="171">
        <v>57276.938000000002</v>
      </c>
      <c r="CI19" s="171">
        <v>58976.258000000002</v>
      </c>
      <c r="CJ19" s="171"/>
      <c r="CK19" s="171"/>
    </row>
    <row r="20" spans="1:91" ht="17" thickTop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</row>
    <row r="21" spans="1:91">
      <c r="A21" s="166" t="s">
        <v>185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</row>
    <row r="22" spans="1:91">
      <c r="A22" s="51" t="s">
        <v>186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>
        <v>9.1850000000000005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>
        <v>44.427999999999997</v>
      </c>
      <c r="AG22" s="51">
        <v>221.18</v>
      </c>
      <c r="AH22" s="51">
        <v>264.37200000000001</v>
      </c>
      <c r="AI22" s="51"/>
      <c r="AJ22" s="51"/>
      <c r="AK22" s="51">
        <v>364.553</v>
      </c>
      <c r="AL22" s="51">
        <v>407.608</v>
      </c>
      <c r="AM22" s="51">
        <v>497.50900000000001</v>
      </c>
      <c r="AN22" s="51"/>
      <c r="AO22" s="51">
        <v>593.06299999999999</v>
      </c>
      <c r="AP22" s="51">
        <v>762.20500000000004</v>
      </c>
      <c r="AQ22" s="51">
        <v>942.03599999999994</v>
      </c>
      <c r="AR22" s="51"/>
      <c r="AS22" s="51">
        <v>1308.7460000000001</v>
      </c>
      <c r="AT22" s="51">
        <v>1551.2270000000001</v>
      </c>
      <c r="AU22" s="51">
        <v>1836.501</v>
      </c>
      <c r="AV22" s="51"/>
      <c r="AW22" s="51">
        <v>2157.6350000000002</v>
      </c>
      <c r="AX22" s="51">
        <v>2587.6860000000001</v>
      </c>
      <c r="AY22" s="51">
        <v>3118.6289999999999</v>
      </c>
      <c r="AZ22" s="51"/>
      <c r="BA22" s="51">
        <v>2893.44</v>
      </c>
      <c r="BB22" s="51">
        <v>2930.953</v>
      </c>
      <c r="BC22" s="51">
        <v>3141.018</v>
      </c>
      <c r="BD22" s="51"/>
      <c r="BE22" s="51">
        <v>3212.076</v>
      </c>
      <c r="BF22" s="51">
        <v>3285.047</v>
      </c>
      <c r="BG22" s="51">
        <v>3803.471</v>
      </c>
      <c r="BH22" s="51"/>
      <c r="BI22" s="51">
        <v>4309.0510000000004</v>
      </c>
      <c r="BJ22" s="51">
        <v>4740.53</v>
      </c>
      <c r="BK22" s="51">
        <v>4922.3209999999999</v>
      </c>
      <c r="BL22" s="51"/>
      <c r="BM22" s="51">
        <v>5042.9830000000002</v>
      </c>
      <c r="BN22" s="51">
        <v>5184.0469999999996</v>
      </c>
      <c r="BO22" s="51">
        <v>4933.2979999999998</v>
      </c>
      <c r="BP22" s="51"/>
      <c r="BQ22" s="51">
        <v>4421.3379999999997</v>
      </c>
      <c r="BR22" s="51">
        <v>4516.7759999999998</v>
      </c>
      <c r="BS22" s="51">
        <v>4638.652</v>
      </c>
      <c r="BT22" s="51"/>
      <c r="BU22" s="51">
        <v>5514.1379999999999</v>
      </c>
      <c r="BV22" s="51">
        <v>5957.3540000000003</v>
      </c>
      <c r="BW22" s="51">
        <v>6266.902</v>
      </c>
      <c r="BX22" s="51"/>
      <c r="BY22" s="51">
        <v>5625.7290000000003</v>
      </c>
      <c r="BZ22" s="51">
        <v>5344.5749999999998</v>
      </c>
      <c r="CA22" s="51">
        <v>5511.6459999999997</v>
      </c>
      <c r="CB22" s="51"/>
      <c r="CC22" s="51">
        <v>4940.2839999999997</v>
      </c>
      <c r="CD22" s="51">
        <v>5033.3729999999996</v>
      </c>
      <c r="CE22" s="51">
        <v>5095.1639999999998</v>
      </c>
      <c r="CF22" s="51">
        <v>5282.3450000000003</v>
      </c>
      <c r="CG22" s="51">
        <v>5101.576</v>
      </c>
      <c r="CH22" s="51">
        <v>5236.33</v>
      </c>
      <c r="CI22" s="51">
        <v>5511.5879999999997</v>
      </c>
      <c r="CJ22" s="51"/>
      <c r="CK22" s="51"/>
    </row>
    <row r="23" spans="1:91">
      <c r="A23" s="51" t="s">
        <v>187</v>
      </c>
      <c r="B23" s="51"/>
      <c r="C23" s="51"/>
      <c r="D23" s="51"/>
      <c r="E23" s="51"/>
      <c r="F23" s="51"/>
      <c r="G23" s="51"/>
      <c r="H23" s="51"/>
      <c r="I23" s="51">
        <v>0.20300000000000001</v>
      </c>
      <c r="J23" s="51"/>
      <c r="K23" s="51"/>
      <c r="L23" s="51"/>
      <c r="M23" s="51">
        <v>0.86</v>
      </c>
      <c r="N23" s="51"/>
      <c r="O23" s="51"/>
      <c r="P23" s="51"/>
      <c r="Q23" s="51">
        <v>4.8600000000000003</v>
      </c>
      <c r="R23" s="51"/>
      <c r="S23" s="51"/>
      <c r="T23" s="51"/>
      <c r="U23" s="51">
        <v>7.6609999999999996</v>
      </c>
      <c r="V23" s="51"/>
      <c r="W23" s="51"/>
      <c r="X23" s="51"/>
      <c r="Y23" s="51">
        <v>12.332000000000001</v>
      </c>
      <c r="Z23" s="51"/>
      <c r="AA23" s="51"/>
      <c r="AB23" s="51"/>
      <c r="AC23" s="51">
        <v>21.626999999999999</v>
      </c>
      <c r="AD23" s="51"/>
      <c r="AE23" s="51"/>
      <c r="AF23" s="51"/>
      <c r="AG23" s="51"/>
      <c r="AH23" s="51"/>
      <c r="AI23" s="51"/>
      <c r="AJ23" s="51">
        <v>71.271000000000001</v>
      </c>
      <c r="AK23" s="51"/>
      <c r="AL23" s="51"/>
      <c r="AM23" s="51"/>
      <c r="AN23" s="51">
        <v>68.239000000000004</v>
      </c>
      <c r="AO23" s="51"/>
      <c r="AP23" s="51"/>
      <c r="AQ23" s="51"/>
      <c r="AR23" s="51">
        <v>70.597999999999999</v>
      </c>
      <c r="AS23" s="51"/>
      <c r="AT23" s="51"/>
      <c r="AU23" s="51"/>
      <c r="AV23" s="51">
        <v>100.95699999999999</v>
      </c>
      <c r="AW23" s="51"/>
      <c r="AX23" s="51"/>
      <c r="AY23" s="51"/>
      <c r="AZ23" s="51">
        <v>51.798999999999999</v>
      </c>
      <c r="BA23" s="51"/>
      <c r="BB23" s="51"/>
      <c r="BC23" s="51"/>
      <c r="BD23" s="51">
        <v>114.599</v>
      </c>
      <c r="BE23" s="51"/>
      <c r="BF23" s="51"/>
      <c r="BG23" s="51"/>
      <c r="BH23" s="51">
        <v>344.44600000000003</v>
      </c>
      <c r="BI23" s="51"/>
      <c r="BJ23" s="51"/>
      <c r="BK23" s="51"/>
      <c r="BL23" s="51">
        <v>340.22399999999999</v>
      </c>
      <c r="BM23" s="51"/>
      <c r="BN23" s="51"/>
      <c r="BO23" s="51"/>
      <c r="BP23" s="51">
        <v>444.13099999999997</v>
      </c>
      <c r="BQ23" s="51"/>
      <c r="BR23" s="51"/>
      <c r="BS23" s="51"/>
      <c r="BT23" s="51">
        <v>577.89099999999996</v>
      </c>
      <c r="BU23" s="51"/>
      <c r="BV23" s="51"/>
      <c r="BW23" s="51"/>
      <c r="BX23" s="51">
        <v>695.524</v>
      </c>
      <c r="BY23" s="51"/>
      <c r="BZ23" s="51"/>
      <c r="CA23" s="51"/>
      <c r="CB23" s="51">
        <v>522.11099999999999</v>
      </c>
      <c r="CC23" s="51"/>
      <c r="CD23" s="51"/>
      <c r="CE23" s="51"/>
      <c r="CF23" s="51">
        <v>376.32</v>
      </c>
      <c r="CG23" s="51"/>
      <c r="CH23" s="51"/>
      <c r="CI23" s="51"/>
      <c r="CJ23" s="51"/>
      <c r="CK23" s="51"/>
    </row>
    <row r="24" spans="1:91">
      <c r="A24" s="51" t="s">
        <v>188</v>
      </c>
      <c r="B24" s="51"/>
      <c r="C24" s="51"/>
      <c r="D24" s="51"/>
      <c r="E24" s="51">
        <v>0.158</v>
      </c>
      <c r="F24" s="51"/>
      <c r="G24" s="51"/>
      <c r="H24" s="51"/>
      <c r="I24" s="51">
        <v>2.4430000000000001</v>
      </c>
      <c r="J24" s="51">
        <v>3.294</v>
      </c>
      <c r="K24" s="51">
        <v>4.8090000000000002</v>
      </c>
      <c r="L24" s="51"/>
      <c r="M24" s="51">
        <v>4.4160000000000004</v>
      </c>
      <c r="N24" s="51"/>
      <c r="O24" s="51">
        <v>12.932</v>
      </c>
      <c r="P24" s="51">
        <v>16.574999999999999</v>
      </c>
      <c r="Q24" s="51">
        <v>14.718</v>
      </c>
      <c r="R24" s="51">
        <v>24.841000000000001</v>
      </c>
      <c r="S24" s="51">
        <v>38.420999999999999</v>
      </c>
      <c r="T24" s="51">
        <v>40.152999999999999</v>
      </c>
      <c r="U24" s="51">
        <v>37.058</v>
      </c>
      <c r="V24" s="51">
        <v>41.86</v>
      </c>
      <c r="W24" s="51">
        <v>53.9</v>
      </c>
      <c r="X24" s="51">
        <v>54.396999999999998</v>
      </c>
      <c r="Y24" s="51">
        <v>40.363999999999997</v>
      </c>
      <c r="Z24" s="51">
        <v>60.085000000000001</v>
      </c>
      <c r="AA24" s="51">
        <v>70.998000000000005</v>
      </c>
      <c r="AB24" s="51">
        <v>97.411000000000001</v>
      </c>
      <c r="AC24" s="51">
        <v>74.227999999999994</v>
      </c>
      <c r="AD24" s="51">
        <v>97.284000000000006</v>
      </c>
      <c r="AE24" s="51">
        <v>130.286</v>
      </c>
      <c r="AF24" s="51">
        <v>153.74299999999999</v>
      </c>
      <c r="AG24" s="51"/>
      <c r="AH24" s="51"/>
      <c r="AI24" s="51"/>
      <c r="AJ24" s="51">
        <v>244.929</v>
      </c>
      <c r="AK24" s="51"/>
      <c r="AL24" s="51"/>
      <c r="AM24" s="51"/>
      <c r="AN24" s="51">
        <v>459.221</v>
      </c>
      <c r="AO24" s="51"/>
      <c r="AP24" s="51"/>
      <c r="AQ24" s="51"/>
      <c r="AR24" s="51">
        <v>1018.886</v>
      </c>
      <c r="AS24" s="51"/>
      <c r="AT24" s="51"/>
      <c r="AU24" s="51"/>
      <c r="AV24" s="51">
        <v>1626.038</v>
      </c>
      <c r="AW24" s="51"/>
      <c r="AX24" s="51"/>
      <c r="AY24" s="51"/>
      <c r="AZ24" s="51">
        <v>2198.1819999999998</v>
      </c>
      <c r="BA24" s="51"/>
      <c r="BB24" s="51"/>
      <c r="BC24" s="51"/>
      <c r="BD24" s="51">
        <v>2615.9720000000002</v>
      </c>
      <c r="BE24" s="51"/>
      <c r="BF24" s="51"/>
      <c r="BG24" s="51"/>
      <c r="BH24" s="51">
        <v>3614.33</v>
      </c>
      <c r="BI24" s="51"/>
      <c r="BJ24" s="51"/>
      <c r="BK24" s="51"/>
      <c r="BL24" s="51">
        <v>4602.902</v>
      </c>
      <c r="BM24" s="51"/>
      <c r="BN24" s="51"/>
      <c r="BO24" s="51"/>
      <c r="BP24" s="51">
        <v>3977.502</v>
      </c>
      <c r="BQ24" s="51"/>
      <c r="BR24" s="51"/>
      <c r="BS24" s="51"/>
      <c r="BT24" s="51">
        <v>4265.4409999999998</v>
      </c>
      <c r="BU24" s="51"/>
      <c r="BV24" s="51"/>
      <c r="BW24" s="51"/>
      <c r="BX24" s="51">
        <v>5269.4960000000001</v>
      </c>
      <c r="BY24" s="51"/>
      <c r="BZ24" s="51"/>
      <c r="CA24" s="51"/>
      <c r="CB24" s="51">
        <v>4329.5039999999999</v>
      </c>
      <c r="CC24" s="51"/>
      <c r="CD24" s="51"/>
      <c r="CE24" s="51"/>
      <c r="CF24" s="51">
        <v>4218.2290000000003</v>
      </c>
      <c r="CG24" s="51"/>
      <c r="CH24" s="51"/>
      <c r="CI24" s="51"/>
      <c r="CJ24" s="51"/>
      <c r="CK24" s="51"/>
    </row>
    <row r="25" spans="1:91" ht="17">
      <c r="A25" s="51" t="s">
        <v>189</v>
      </c>
      <c r="B25" s="51"/>
      <c r="C25" s="51"/>
      <c r="D25" s="51"/>
      <c r="E25" s="51">
        <v>0.90100000000000002</v>
      </c>
      <c r="F25" s="51"/>
      <c r="G25" s="51"/>
      <c r="H25" s="51"/>
      <c r="I25" s="51">
        <v>3.9020000000000001</v>
      </c>
      <c r="J25" s="51">
        <v>0.91400000000000003</v>
      </c>
      <c r="K25" s="51">
        <v>0.91900000000000004</v>
      </c>
      <c r="L25" s="51">
        <v>0.98299999999999998</v>
      </c>
      <c r="M25" s="51">
        <v>9.6720000000000006</v>
      </c>
      <c r="N25" s="51">
        <v>0.92900000000000005</v>
      </c>
      <c r="O25" s="51">
        <v>0.76100000000000001</v>
      </c>
      <c r="P25" s="51">
        <v>0.49</v>
      </c>
      <c r="Q25" s="51">
        <v>18.902999999999999</v>
      </c>
      <c r="R25" s="51">
        <v>0.91400000000000003</v>
      </c>
      <c r="S25" s="51">
        <v>1.675</v>
      </c>
      <c r="T25" s="51">
        <v>1.9259999999999999</v>
      </c>
      <c r="U25" s="51">
        <v>36.901000000000003</v>
      </c>
      <c r="V25" s="51">
        <v>2.0190000000000001</v>
      </c>
      <c r="W25" s="51">
        <v>2.7349999999999999</v>
      </c>
      <c r="X25" s="51">
        <v>1.339</v>
      </c>
      <c r="Y25" s="51">
        <v>62.198</v>
      </c>
      <c r="Z25" s="51">
        <v>0.83599999999999997</v>
      </c>
      <c r="AA25" s="51">
        <v>1.341</v>
      </c>
      <c r="AB25" s="51">
        <v>3.028</v>
      </c>
      <c r="AC25" s="51">
        <v>95.183000000000007</v>
      </c>
      <c r="AD25" s="51">
        <v>8.6679999999999993</v>
      </c>
      <c r="AE25" s="51">
        <v>111.848</v>
      </c>
      <c r="AF25" s="51">
        <v>171.19200000000001</v>
      </c>
      <c r="AG25" s="51">
        <v>168.86199999999999</v>
      </c>
      <c r="AH25" s="51">
        <v>186.37299999999999</v>
      </c>
      <c r="AI25" s="51"/>
      <c r="AJ25" s="51">
        <v>278.83600000000001</v>
      </c>
      <c r="AK25" s="51">
        <v>244.02699999999999</v>
      </c>
      <c r="AL25" s="51">
        <v>248.678</v>
      </c>
      <c r="AM25" s="51">
        <v>315.92700000000002</v>
      </c>
      <c r="AN25" s="51">
        <v>389.464</v>
      </c>
      <c r="AO25" s="51">
        <v>333.142</v>
      </c>
      <c r="AP25" s="51">
        <v>354.28500000000003</v>
      </c>
      <c r="AQ25" s="51">
        <v>446.928</v>
      </c>
      <c r="AR25" s="51">
        <v>625.12699999999995</v>
      </c>
      <c r="AS25" s="51">
        <v>552.98599999999999</v>
      </c>
      <c r="AT25" s="51">
        <v>581.65599999999995</v>
      </c>
      <c r="AU25" s="51">
        <v>679.91200000000003</v>
      </c>
      <c r="AV25" s="51">
        <v>1114.5999999999999</v>
      </c>
      <c r="AW25" s="51">
        <v>773.43299999999999</v>
      </c>
      <c r="AX25" s="51">
        <v>890.83699999999999</v>
      </c>
      <c r="AY25" s="51">
        <v>993.21299999999997</v>
      </c>
      <c r="AZ25" s="51">
        <v>1377.605</v>
      </c>
      <c r="BA25" s="51">
        <v>975.92700000000002</v>
      </c>
      <c r="BB25" s="51">
        <v>1016.467</v>
      </c>
      <c r="BC25" s="51">
        <v>1048.973</v>
      </c>
      <c r="BD25" s="51">
        <v>1367.0920000000001</v>
      </c>
      <c r="BE25" s="51">
        <v>991.83399999999995</v>
      </c>
      <c r="BF25" s="51">
        <v>1106.72</v>
      </c>
      <c r="BG25" s="51">
        <v>1218.9069999999999</v>
      </c>
      <c r="BH25" s="51">
        <v>1400.3820000000001</v>
      </c>
      <c r="BI25" s="51">
        <v>1291.9870000000001</v>
      </c>
      <c r="BJ25" s="51">
        <v>1367.6510000000001</v>
      </c>
      <c r="BK25" s="51">
        <v>1452.6410000000001</v>
      </c>
      <c r="BL25" s="51">
        <v>1562.8219999999999</v>
      </c>
      <c r="BM25" s="51">
        <v>1392.154</v>
      </c>
      <c r="BN25" s="51">
        <v>1482.5229999999999</v>
      </c>
      <c r="BO25" s="51">
        <v>1603.104</v>
      </c>
      <c r="BP25" s="51">
        <v>1815.019</v>
      </c>
      <c r="BQ25" s="51">
        <v>1616.5519999999999</v>
      </c>
      <c r="BR25" s="51">
        <v>1709.7829999999999</v>
      </c>
      <c r="BS25" s="51">
        <v>1813.056</v>
      </c>
      <c r="BT25" s="51">
        <v>2075.91</v>
      </c>
      <c r="BU25" s="51">
        <v>1942.5889999999999</v>
      </c>
      <c r="BV25" s="51">
        <v>2102.4119999999998</v>
      </c>
      <c r="BW25" s="51">
        <v>2110.1869999999999</v>
      </c>
      <c r="BX25" s="51">
        <v>2314.8539999999998</v>
      </c>
      <c r="BY25" s="51">
        <v>2086.8139999999999</v>
      </c>
      <c r="BZ25" s="51">
        <v>1957.671</v>
      </c>
      <c r="CA25" s="51">
        <v>2002.1369999999999</v>
      </c>
      <c r="CB25" s="51">
        <v>2057.8910000000001</v>
      </c>
      <c r="CC25" s="51">
        <v>2039.646</v>
      </c>
      <c r="CD25" s="51">
        <v>2056.3020000000001</v>
      </c>
      <c r="CE25" s="51">
        <v>2081.9690000000001</v>
      </c>
      <c r="CF25" s="51">
        <v>2286.491</v>
      </c>
      <c r="CG25" s="51">
        <v>1926.404</v>
      </c>
      <c r="CH25" s="51">
        <v>1975.133</v>
      </c>
      <c r="CI25" s="51">
        <v>2064.7260000000001</v>
      </c>
      <c r="CJ25" s="51"/>
      <c r="CK25" s="51"/>
      <c r="CM25" s="180" t="s">
        <v>79</v>
      </c>
    </row>
    <row r="26" spans="1:91">
      <c r="A26" s="51" t="s">
        <v>190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>
        <v>7.0910000000000002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>
        <v>19.951000000000001</v>
      </c>
      <c r="AH26" s="51">
        <v>19.966000000000001</v>
      </c>
      <c r="AI26" s="51"/>
      <c r="AJ26" s="51">
        <v>27.074999999999999</v>
      </c>
      <c r="AK26" s="51">
        <v>10.930999999999999</v>
      </c>
      <c r="AL26" s="51">
        <v>14.458</v>
      </c>
      <c r="AM26" s="51">
        <v>361.01600000000002</v>
      </c>
      <c r="AN26" s="51">
        <v>348.315</v>
      </c>
      <c r="AO26" s="51">
        <v>349.09100000000001</v>
      </c>
      <c r="AP26" s="51">
        <v>357.78800000000001</v>
      </c>
      <c r="AQ26" s="51">
        <v>4.093</v>
      </c>
      <c r="AR26" s="51">
        <v>56.575000000000003</v>
      </c>
      <c r="AS26" s="51">
        <v>57.097000000000001</v>
      </c>
      <c r="AT26" s="51">
        <v>63.491</v>
      </c>
      <c r="AU26" s="51">
        <v>421.57</v>
      </c>
      <c r="AV26" s="51">
        <v>365.25299999999999</v>
      </c>
      <c r="AW26" s="51">
        <v>362.74200000000002</v>
      </c>
      <c r="AX26" s="51">
        <v>358.00900000000001</v>
      </c>
      <c r="AY26" s="51">
        <v>110.598</v>
      </c>
      <c r="AZ26" s="51">
        <v>166.66200000000001</v>
      </c>
      <c r="BA26" s="51">
        <v>175.92400000000001</v>
      </c>
      <c r="BB26" s="51">
        <v>177.733</v>
      </c>
      <c r="BC26" s="51">
        <v>588.43399999999997</v>
      </c>
      <c r="BD26" s="51">
        <v>1414.203</v>
      </c>
      <c r="BE26" s="51">
        <v>5527.7730000000001</v>
      </c>
      <c r="BF26" s="51">
        <v>2626.5680000000002</v>
      </c>
      <c r="BG26" s="51">
        <v>3377.0740000000001</v>
      </c>
      <c r="BH26" s="51">
        <v>1176.06</v>
      </c>
      <c r="BI26" s="51">
        <v>1056.922</v>
      </c>
      <c r="BJ26" s="51">
        <v>2144.2820000000002</v>
      </c>
      <c r="BK26" s="51">
        <v>1172.704</v>
      </c>
      <c r="BL26" s="51">
        <v>1452.8520000000001</v>
      </c>
      <c r="BM26" s="51">
        <v>1545.4639999999999</v>
      </c>
      <c r="BN26" s="51">
        <v>1379.01</v>
      </c>
      <c r="BO26" s="51">
        <v>1297.356</v>
      </c>
      <c r="BP26" s="51">
        <v>1222.4649999999999</v>
      </c>
      <c r="BQ26" s="51">
        <v>1228.6869999999999</v>
      </c>
      <c r="BR26" s="51">
        <v>1570.973</v>
      </c>
      <c r="BS26" s="51">
        <v>1660.6469999999999</v>
      </c>
      <c r="BT26" s="51">
        <v>2323.643</v>
      </c>
      <c r="BU26" s="51">
        <v>2226.2669999999998</v>
      </c>
      <c r="BV26" s="51">
        <v>1356.732</v>
      </c>
      <c r="BW26" s="51">
        <v>2362.0340000000001</v>
      </c>
      <c r="BX26" s="51">
        <v>2304.0210000000002</v>
      </c>
      <c r="BY26" s="51">
        <v>2348.2959999999998</v>
      </c>
      <c r="BZ26" s="51">
        <v>3459.9409999999998</v>
      </c>
      <c r="CA26" s="51">
        <v>3695.7049999999999</v>
      </c>
      <c r="CB26" s="51">
        <v>2947.9180000000001</v>
      </c>
      <c r="CC26" s="51">
        <v>3187.3919999999998</v>
      </c>
      <c r="CD26" s="51">
        <v>3064.0659999999998</v>
      </c>
      <c r="CE26" s="51">
        <v>2881.5140000000001</v>
      </c>
      <c r="CF26" s="51">
        <v>2673.5949999999998</v>
      </c>
      <c r="CG26" s="51">
        <v>3156.2869999999998</v>
      </c>
      <c r="CH26" s="51">
        <v>3228.39</v>
      </c>
      <c r="CI26" s="51">
        <v>2789.288</v>
      </c>
      <c r="CJ26" s="51"/>
      <c r="CK26" s="51"/>
    </row>
    <row r="27" spans="1:91">
      <c r="A27" s="51" t="s">
        <v>191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</row>
    <row r="28" spans="1:91">
      <c r="A28" s="51" t="s">
        <v>192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>
        <v>2.8</v>
      </c>
      <c r="AK28" s="51">
        <v>2.202</v>
      </c>
      <c r="AL28" s="51">
        <v>2.2250000000000001</v>
      </c>
      <c r="AM28" s="51">
        <v>5.859</v>
      </c>
      <c r="AN28" s="51">
        <v>5.2149999999999999</v>
      </c>
      <c r="AO28" s="51">
        <v>5.3150000000000004</v>
      </c>
      <c r="AP28" s="51">
        <v>5.4740000000000002</v>
      </c>
      <c r="AQ28" s="51">
        <v>5.577</v>
      </c>
      <c r="AR28" s="51">
        <v>7.3940000000000001</v>
      </c>
      <c r="AS28" s="51">
        <v>7.3559999999999999</v>
      </c>
      <c r="AT28" s="51">
        <v>13.148</v>
      </c>
      <c r="AU28" s="51">
        <v>9.43</v>
      </c>
      <c r="AV28" s="51">
        <v>9.266</v>
      </c>
      <c r="AW28" s="51">
        <v>8.5020000000000007</v>
      </c>
      <c r="AX28" s="51">
        <v>7.859</v>
      </c>
      <c r="AY28" s="51">
        <v>7.7569999999999997</v>
      </c>
      <c r="AZ28" s="51">
        <v>7.1459999999999999</v>
      </c>
      <c r="BA28" s="51">
        <v>5.9950000000000001</v>
      </c>
      <c r="BB28" s="51">
        <v>4.1849999999999996</v>
      </c>
      <c r="BC28" s="51">
        <v>2.4009999999999998</v>
      </c>
      <c r="BD28" s="51">
        <v>1.1559999999999999</v>
      </c>
      <c r="BE28" s="51">
        <v>9.1999999999999998E-2</v>
      </c>
      <c r="BF28" s="51"/>
      <c r="BG28" s="51"/>
      <c r="BH28" s="51"/>
      <c r="BI28" s="51"/>
      <c r="BJ28" s="51"/>
      <c r="BK28" s="51"/>
      <c r="BL28" s="51"/>
      <c r="BM28" s="51"/>
      <c r="BN28" s="51">
        <v>325.90600000000001</v>
      </c>
      <c r="BO28" s="51">
        <v>312.63600000000002</v>
      </c>
      <c r="BP28" s="51">
        <v>325.50599999999997</v>
      </c>
      <c r="BQ28" s="51">
        <v>344.13499999999999</v>
      </c>
      <c r="BR28" s="51">
        <v>335.94099999999997</v>
      </c>
      <c r="BS28" s="51">
        <v>680.70399999999995</v>
      </c>
      <c r="BT28" s="51">
        <v>361.81200000000001</v>
      </c>
      <c r="BU28" s="51">
        <v>365.08</v>
      </c>
      <c r="BV28" s="51">
        <v>388.327</v>
      </c>
      <c r="BW28" s="51">
        <v>426.87</v>
      </c>
      <c r="BX28" s="51">
        <v>449.34300000000002</v>
      </c>
      <c r="BY28" s="51">
        <v>441.95100000000002</v>
      </c>
      <c r="BZ28" s="51">
        <v>411.78800000000001</v>
      </c>
      <c r="CA28" s="51">
        <v>400.45600000000002</v>
      </c>
      <c r="CB28" s="51">
        <v>402.91500000000002</v>
      </c>
      <c r="CC28" s="51">
        <v>405.89800000000002</v>
      </c>
      <c r="CD28" s="51">
        <v>407.18299999999999</v>
      </c>
      <c r="CE28" s="51">
        <v>404.637</v>
      </c>
      <c r="CF28" s="51">
        <v>435.28199999999998</v>
      </c>
      <c r="CG28" s="51">
        <v>432.41</v>
      </c>
      <c r="CH28" s="51">
        <v>440.54199999999997</v>
      </c>
      <c r="CI28" s="51">
        <v>441.351</v>
      </c>
      <c r="CJ28" s="51"/>
      <c r="CK28" s="51"/>
    </row>
    <row r="29" spans="1:91">
      <c r="A29" s="51" t="s">
        <v>193</v>
      </c>
      <c r="B29" s="165"/>
      <c r="C29" s="165"/>
      <c r="D29" s="165"/>
      <c r="E29" s="165">
        <v>1.3129999999999999</v>
      </c>
      <c r="F29" s="165"/>
      <c r="G29" s="165"/>
      <c r="H29" s="165"/>
      <c r="I29" s="165"/>
      <c r="J29" s="165">
        <v>3.96</v>
      </c>
      <c r="K29" s="165">
        <v>5.0819999999999999</v>
      </c>
      <c r="L29" s="165">
        <v>-1.0000000000012E-3</v>
      </c>
      <c r="M29" s="165">
        <v>1.304</v>
      </c>
      <c r="N29" s="165">
        <v>22.347999999999999</v>
      </c>
      <c r="O29" s="165">
        <v>14.647</v>
      </c>
      <c r="P29" s="165">
        <v>16.879000000000001</v>
      </c>
      <c r="Q29" s="165">
        <v>1.0000000000048E-3</v>
      </c>
      <c r="R29" s="165">
        <v>19.007999999999999</v>
      </c>
      <c r="S29" s="165">
        <v>23.582000000000001</v>
      </c>
      <c r="T29" s="165">
        <v>30.454999999999998</v>
      </c>
      <c r="U29" s="165">
        <v>4.0460000000000003</v>
      </c>
      <c r="V29" s="165">
        <v>38.177999999999997</v>
      </c>
      <c r="W29" s="165">
        <v>45.045999999999999</v>
      </c>
      <c r="X29" s="165">
        <v>52.460999999999999</v>
      </c>
      <c r="Y29" s="165">
        <v>9.0250000000000004</v>
      </c>
      <c r="Z29" s="165">
        <v>55.454999999999998</v>
      </c>
      <c r="AA29" s="165">
        <v>59.420999999999999</v>
      </c>
      <c r="AB29" s="165">
        <v>72.494</v>
      </c>
      <c r="AC29" s="165">
        <v>13.975</v>
      </c>
      <c r="AD29" s="165">
        <v>84.046999999999997</v>
      </c>
      <c r="AE29" s="165">
        <v>-2.8421709430404001E-14</v>
      </c>
      <c r="AF29" s="165">
        <v>14.391</v>
      </c>
      <c r="AG29" s="165">
        <v>14.462999999999999</v>
      </c>
      <c r="AH29" s="165"/>
      <c r="AI29" s="165"/>
      <c r="AJ29" s="165">
        <v>69.23</v>
      </c>
      <c r="AK29" s="165">
        <v>7.4809999999999999</v>
      </c>
      <c r="AL29" s="165">
        <v>7.4870000000000001</v>
      </c>
      <c r="AM29" s="165">
        <v>6.4639999999999</v>
      </c>
      <c r="AN29" s="165">
        <v>51.027000000000001</v>
      </c>
      <c r="AO29" s="165"/>
      <c r="AP29" s="165"/>
      <c r="AQ29" s="165">
        <v>9.9999999997634989E-4</v>
      </c>
      <c r="AR29" s="165">
        <v>37.881999999999998</v>
      </c>
      <c r="AS29" s="165">
        <v>6.4000000000077994E-2</v>
      </c>
      <c r="AT29" s="165">
        <v>6.5000000000055E-2</v>
      </c>
      <c r="AU29" s="165">
        <v>6.4000000000305993E-2</v>
      </c>
      <c r="AV29" s="165">
        <v>59.396000000000001</v>
      </c>
      <c r="AW29" s="165">
        <v>0.64599999999973001</v>
      </c>
      <c r="AX29" s="165">
        <v>0.24699999999983999</v>
      </c>
      <c r="AY29" s="165">
        <v>0.25100000000020001</v>
      </c>
      <c r="AZ29" s="165">
        <v>246.11699999999999</v>
      </c>
      <c r="BA29" s="165">
        <v>21.184999999999999</v>
      </c>
      <c r="BB29" s="165">
        <v>75.653999999999996</v>
      </c>
      <c r="BC29" s="165">
        <v>52.578000000000003</v>
      </c>
      <c r="BD29" s="165">
        <v>1149.309</v>
      </c>
      <c r="BE29" s="165">
        <v>56.860999999999002</v>
      </c>
      <c r="BF29" s="165">
        <v>4712.1909999999998</v>
      </c>
      <c r="BG29" s="165">
        <v>5441.7719999999999</v>
      </c>
      <c r="BH29" s="165">
        <v>5910.4840000000004</v>
      </c>
      <c r="BI29" s="165">
        <v>6544.6229999999996</v>
      </c>
      <c r="BJ29" s="165">
        <v>4307.59</v>
      </c>
      <c r="BK29" s="165">
        <v>127.35</v>
      </c>
      <c r="BL29" s="165">
        <v>300.27600000000001</v>
      </c>
      <c r="BM29" s="165">
        <v>548.13199999999995</v>
      </c>
      <c r="BN29" s="165">
        <v>254.578</v>
      </c>
      <c r="BO29" s="165">
        <v>253.595</v>
      </c>
      <c r="BP29" s="165">
        <v>396.50799999999998</v>
      </c>
      <c r="BQ29" s="165">
        <v>368.06400000000002</v>
      </c>
      <c r="BR29" s="165">
        <v>402.45100000000002</v>
      </c>
      <c r="BS29" s="165">
        <v>256.51100000000002</v>
      </c>
      <c r="BT29" s="165">
        <v>852.84400000000005</v>
      </c>
      <c r="BU29" s="165">
        <v>225.46700000000001</v>
      </c>
      <c r="BV29" s="165">
        <v>280.46699999999998</v>
      </c>
      <c r="BW29" s="165">
        <v>282.51499999999999</v>
      </c>
      <c r="BX29" s="165">
        <v>661.61099999999999</v>
      </c>
      <c r="BY29" s="165">
        <v>244.77500000000001</v>
      </c>
      <c r="BZ29" s="165">
        <v>207.31299999999999</v>
      </c>
      <c r="CA29" s="165">
        <v>496.04599999999999</v>
      </c>
      <c r="CB29" s="165">
        <v>1161.5519999999999</v>
      </c>
      <c r="CC29" s="165">
        <v>756.21400000000006</v>
      </c>
      <c r="CD29" s="165">
        <v>707.54300000000001</v>
      </c>
      <c r="CE29" s="165">
        <v>718.15200000000004</v>
      </c>
      <c r="CF29" s="165">
        <v>-4565.1390000000001</v>
      </c>
      <c r="CG29" s="165">
        <v>204.81899999999999</v>
      </c>
      <c r="CH29" s="165">
        <v>252.38800000000001</v>
      </c>
      <c r="CI29" s="165">
        <v>276.851</v>
      </c>
      <c r="CJ29" s="165"/>
      <c r="CK29" s="165"/>
    </row>
    <row r="30" spans="1:91">
      <c r="A30" s="51" t="s">
        <v>194</v>
      </c>
      <c r="B30" s="51"/>
      <c r="C30" s="51"/>
      <c r="D30" s="51"/>
      <c r="E30" s="51">
        <v>2.3719999999999999</v>
      </c>
      <c r="F30" s="51"/>
      <c r="G30" s="51"/>
      <c r="H30" s="51"/>
      <c r="I30" s="51">
        <v>6.548</v>
      </c>
      <c r="J30" s="51">
        <v>8.1679999999999993</v>
      </c>
      <c r="K30" s="51">
        <v>10.81</v>
      </c>
      <c r="L30" s="51">
        <v>17.257999999999999</v>
      </c>
      <c r="M30" s="51">
        <v>16.251999999999999</v>
      </c>
      <c r="N30" s="51">
        <v>23.277000000000001</v>
      </c>
      <c r="O30" s="51">
        <v>28.34</v>
      </c>
      <c r="P30" s="51">
        <v>33.944000000000003</v>
      </c>
      <c r="Q30" s="51">
        <v>38.481999999999999</v>
      </c>
      <c r="R30" s="51">
        <v>44.762999999999998</v>
      </c>
      <c r="S30" s="51">
        <v>63.677999999999997</v>
      </c>
      <c r="T30" s="51">
        <v>72.534000000000006</v>
      </c>
      <c r="U30" s="51">
        <v>85.665999999999997</v>
      </c>
      <c r="V30" s="51">
        <v>82.057000000000002</v>
      </c>
      <c r="W30" s="51">
        <v>101.681</v>
      </c>
      <c r="X30" s="51">
        <v>108.197</v>
      </c>
      <c r="Y30" s="51">
        <v>123.919</v>
      </c>
      <c r="Z30" s="51">
        <v>116.376</v>
      </c>
      <c r="AA30" s="51">
        <v>131.76</v>
      </c>
      <c r="AB30" s="51">
        <v>172.93299999999999</v>
      </c>
      <c r="AC30" s="51">
        <v>205.01300000000001</v>
      </c>
      <c r="AD30" s="51">
        <v>189.999</v>
      </c>
      <c r="AE30" s="51">
        <v>242.13399999999999</v>
      </c>
      <c r="AF30" s="51">
        <v>383.75400000000002</v>
      </c>
      <c r="AG30" s="51">
        <v>424.45600000000002</v>
      </c>
      <c r="AH30" s="51">
        <v>470.71100000000001</v>
      </c>
      <c r="AI30" s="51"/>
      <c r="AJ30" s="51">
        <v>694.14099999999996</v>
      </c>
      <c r="AK30" s="51">
        <v>629.19399999999996</v>
      </c>
      <c r="AL30" s="51">
        <v>680.45600000000002</v>
      </c>
      <c r="AM30" s="51">
        <v>1186.7750000000001</v>
      </c>
      <c r="AN30" s="51">
        <v>1321.481</v>
      </c>
      <c r="AO30" s="51">
        <v>1280.6110000000001</v>
      </c>
      <c r="AP30" s="51">
        <v>1479.752</v>
      </c>
      <c r="AQ30" s="51">
        <v>1398.635</v>
      </c>
      <c r="AR30" s="51">
        <v>1816.462</v>
      </c>
      <c r="AS30" s="51">
        <v>1926.249</v>
      </c>
      <c r="AT30" s="51">
        <v>2209.587</v>
      </c>
      <c r="AU30" s="51">
        <v>2947.4769999999999</v>
      </c>
      <c r="AV30" s="51">
        <v>3275.51</v>
      </c>
      <c r="AW30" s="51">
        <v>3302.9580000000001</v>
      </c>
      <c r="AX30" s="51">
        <v>3844.6379999999999</v>
      </c>
      <c r="AY30" s="51">
        <v>4230.4480000000003</v>
      </c>
      <c r="AZ30" s="51">
        <v>4047.511</v>
      </c>
      <c r="BA30" s="51">
        <v>4072.471</v>
      </c>
      <c r="BB30" s="51">
        <v>4204.9920000000002</v>
      </c>
      <c r="BC30" s="51">
        <v>4833.4040000000005</v>
      </c>
      <c r="BD30" s="51">
        <v>6662.3310000000001</v>
      </c>
      <c r="BE30" s="51">
        <v>9788.6360000000004</v>
      </c>
      <c r="BF30" s="51">
        <v>11730.526</v>
      </c>
      <c r="BG30" s="51">
        <v>13841.224</v>
      </c>
      <c r="BH30" s="51">
        <v>12445.701999999999</v>
      </c>
      <c r="BI30" s="51">
        <v>13202.583000000001</v>
      </c>
      <c r="BJ30" s="51">
        <v>12560.053</v>
      </c>
      <c r="BK30" s="51">
        <v>7675.0159999999996</v>
      </c>
      <c r="BL30" s="51">
        <v>8259.0759999999991</v>
      </c>
      <c r="BM30" s="51">
        <v>8528.7330000000002</v>
      </c>
      <c r="BN30" s="51">
        <v>8626.0640000000003</v>
      </c>
      <c r="BO30" s="51">
        <v>8399.9889999999996</v>
      </c>
      <c r="BP30" s="51">
        <v>8181.1310000000003</v>
      </c>
      <c r="BQ30" s="51">
        <v>7978.7759999999998</v>
      </c>
      <c r="BR30" s="51">
        <v>8535.9240000000009</v>
      </c>
      <c r="BS30" s="51">
        <v>9049.57</v>
      </c>
      <c r="BT30" s="51">
        <v>10457.540999999999</v>
      </c>
      <c r="BU30" s="51">
        <v>10273.540999999999</v>
      </c>
      <c r="BV30" s="51">
        <v>10085.291999999999</v>
      </c>
      <c r="BW30" s="51">
        <v>11448.508</v>
      </c>
      <c r="BX30" s="51">
        <v>11694.849</v>
      </c>
      <c r="BY30" s="51">
        <v>10747.565000000001</v>
      </c>
      <c r="BZ30" s="51">
        <v>11381.288</v>
      </c>
      <c r="CA30" s="51">
        <v>12105.99</v>
      </c>
      <c r="CB30" s="51">
        <v>11421.891</v>
      </c>
      <c r="CC30" s="51">
        <v>11329.433999999999</v>
      </c>
      <c r="CD30" s="51">
        <v>11268.467000000001</v>
      </c>
      <c r="CE30" s="51">
        <v>11181.436</v>
      </c>
      <c r="CF30" s="51">
        <v>10707.123</v>
      </c>
      <c r="CG30" s="51">
        <v>10821.495999999999</v>
      </c>
      <c r="CH30" s="51">
        <v>11132.782999999999</v>
      </c>
      <c r="CI30" s="51">
        <v>11083.804</v>
      </c>
      <c r="CJ30" s="51"/>
      <c r="CK30" s="51"/>
    </row>
    <row r="31" spans="1:9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</row>
    <row r="32" spans="1:91">
      <c r="A32" s="51" t="s">
        <v>195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>
        <v>0.87</v>
      </c>
      <c r="O32" s="51">
        <v>0.875</v>
      </c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>
        <v>0.60899999999999999</v>
      </c>
      <c r="AF32" s="51">
        <v>12.933</v>
      </c>
      <c r="AG32" s="51">
        <v>21.327000000000002</v>
      </c>
      <c r="AH32" s="51">
        <v>21.623000000000001</v>
      </c>
      <c r="AI32" s="51"/>
      <c r="AJ32" s="51">
        <v>358.83</v>
      </c>
      <c r="AK32" s="51">
        <v>357.88</v>
      </c>
      <c r="AL32" s="51">
        <v>354.91199999999998</v>
      </c>
      <c r="AM32" s="51">
        <v>3.956</v>
      </c>
      <c r="AN32" s="51">
        <v>1555.204</v>
      </c>
      <c r="AO32" s="51">
        <v>1554.011</v>
      </c>
      <c r="AP32" s="51">
        <v>1556.0219999999999</v>
      </c>
      <c r="AQ32" s="51">
        <v>2903.0509999999999</v>
      </c>
      <c r="AR32" s="51">
        <v>2836.6669999999999</v>
      </c>
      <c r="AS32" s="51">
        <v>2863.12</v>
      </c>
      <c r="AT32" s="51">
        <v>3823.607</v>
      </c>
      <c r="AU32" s="51">
        <v>3494.2449999999999</v>
      </c>
      <c r="AV32" s="51">
        <v>3783.8580000000002</v>
      </c>
      <c r="AW32" s="51">
        <v>3766.8629999999998</v>
      </c>
      <c r="AX32" s="51">
        <v>5424.1180000000004</v>
      </c>
      <c r="AY32" s="51">
        <v>5765.4629999999997</v>
      </c>
      <c r="AZ32" s="51">
        <v>5263.0280000000002</v>
      </c>
      <c r="BA32" s="51">
        <v>5194.384</v>
      </c>
      <c r="BB32" s="51">
        <v>5755.8710000000001</v>
      </c>
      <c r="BC32" s="51">
        <v>5361.7969999999996</v>
      </c>
      <c r="BD32" s="51">
        <v>4981.3580000000002</v>
      </c>
      <c r="BE32" s="51">
        <v>4968.8829999999998</v>
      </c>
      <c r="BF32" s="51">
        <v>4991.6260000000002</v>
      </c>
      <c r="BG32" s="51">
        <v>5572.9939999999997</v>
      </c>
      <c r="BH32" s="51">
        <v>5431.6570000000002</v>
      </c>
      <c r="BI32" s="51">
        <v>6948.4279999999999</v>
      </c>
      <c r="BJ32" s="51">
        <v>6252.9579999999996</v>
      </c>
      <c r="BK32" s="51">
        <v>6011.7280000000001</v>
      </c>
      <c r="BL32" s="51">
        <v>7975.7979999999998</v>
      </c>
      <c r="BM32" s="51">
        <v>9023.3760000000002</v>
      </c>
      <c r="BN32" s="51">
        <v>8212.8829999999998</v>
      </c>
      <c r="BO32" s="51">
        <v>8348.3979999999992</v>
      </c>
      <c r="BP32" s="51">
        <v>8296.7620000000006</v>
      </c>
      <c r="BQ32" s="51">
        <v>8443.5580000000009</v>
      </c>
      <c r="BR32" s="51">
        <v>8368.4480000000003</v>
      </c>
      <c r="BS32" s="51">
        <v>8347.5759999999991</v>
      </c>
      <c r="BT32" s="51">
        <v>9226.5229999999992</v>
      </c>
      <c r="BU32" s="51">
        <v>9410.527</v>
      </c>
      <c r="BV32" s="51">
        <v>11407.16</v>
      </c>
      <c r="BW32" s="51">
        <v>11442.621999999999</v>
      </c>
      <c r="BX32" s="51">
        <v>10739.171</v>
      </c>
      <c r="BY32" s="51">
        <v>10832.519</v>
      </c>
      <c r="BZ32" s="51">
        <v>9653.7819999999992</v>
      </c>
      <c r="CA32" s="51">
        <v>8771.4220000000005</v>
      </c>
      <c r="CB32" s="51">
        <v>9062.7819999999992</v>
      </c>
      <c r="CC32" s="51">
        <v>9435.0519999999997</v>
      </c>
      <c r="CD32" s="51">
        <v>8603.4850000000006</v>
      </c>
      <c r="CE32" s="51">
        <v>8040.9430000000002</v>
      </c>
      <c r="CF32" s="51">
        <v>8032.9679999999998</v>
      </c>
      <c r="CG32" s="51">
        <v>8146.4970000000003</v>
      </c>
      <c r="CH32" s="51">
        <v>7047.4309999999996</v>
      </c>
      <c r="CI32" s="51">
        <v>7007.49</v>
      </c>
      <c r="CJ32" s="51"/>
      <c r="CK32" s="51"/>
    </row>
    <row r="33" spans="1:89">
      <c r="A33" s="51" t="s">
        <v>196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>
        <v>4.7430000000000003</v>
      </c>
      <c r="AK33" s="51">
        <v>4.2050000000000001</v>
      </c>
      <c r="AL33" s="51">
        <v>3.6</v>
      </c>
      <c r="AM33" s="51">
        <v>8.3539999999999992</v>
      </c>
      <c r="AN33" s="51">
        <v>7.1360000000000001</v>
      </c>
      <c r="AO33" s="51">
        <v>5.7949999999999999</v>
      </c>
      <c r="AP33" s="51">
        <v>4.47</v>
      </c>
      <c r="AQ33" s="51">
        <v>3.0510000000000002</v>
      </c>
      <c r="AR33" s="51">
        <v>6.75</v>
      </c>
      <c r="AS33" s="51">
        <v>5.2460000000000004</v>
      </c>
      <c r="AT33" s="51">
        <v>10.91</v>
      </c>
      <c r="AU33" s="51">
        <v>10.583</v>
      </c>
      <c r="AV33" s="51">
        <v>8.0920000000000005</v>
      </c>
      <c r="AW33" s="51">
        <v>6.2110000000000003</v>
      </c>
      <c r="AX33" s="51">
        <v>4.3769999999999998</v>
      </c>
      <c r="AY33" s="51">
        <v>2.4350000000000001</v>
      </c>
      <c r="AZ33" s="51">
        <v>1.3080000000000001</v>
      </c>
      <c r="BA33" s="51">
        <v>0.09</v>
      </c>
      <c r="BB33" s="51">
        <v>7.6999999999999999E-2</v>
      </c>
      <c r="BC33" s="51">
        <v>6.4000000000000001E-2</v>
      </c>
      <c r="BD33" s="51"/>
      <c r="BE33" s="51">
        <v>0.05</v>
      </c>
      <c r="BF33" s="51"/>
      <c r="BG33" s="51"/>
      <c r="BH33" s="51"/>
      <c r="BI33" s="51"/>
      <c r="BJ33" s="51"/>
      <c r="BK33" s="51"/>
      <c r="BL33" s="51"/>
      <c r="BM33" s="51"/>
      <c r="BN33" s="51">
        <v>628.03499999999997</v>
      </c>
      <c r="BO33" s="51">
        <v>615.57299999999998</v>
      </c>
      <c r="BP33" s="51">
        <v>639.60500000000002</v>
      </c>
      <c r="BQ33" s="51">
        <v>635.71</v>
      </c>
      <c r="BR33" s="51">
        <v>621.89300000000003</v>
      </c>
      <c r="BS33" s="51">
        <v>676.44600000000003</v>
      </c>
      <c r="BT33" s="51">
        <v>717.66099999999994</v>
      </c>
      <c r="BU33" s="51">
        <v>696.524</v>
      </c>
      <c r="BV33" s="51">
        <v>730.89499999999998</v>
      </c>
      <c r="BW33" s="51">
        <v>758.94899999999996</v>
      </c>
      <c r="BX33" s="51">
        <v>874.35</v>
      </c>
      <c r="BY33" s="51">
        <v>811.55600000000004</v>
      </c>
      <c r="BZ33" s="51">
        <v>740.38099999999997</v>
      </c>
      <c r="CA33" s="51">
        <v>735.80700000000002</v>
      </c>
      <c r="CB33" s="51">
        <v>689.93200000000002</v>
      </c>
      <c r="CC33" s="51">
        <v>674.803</v>
      </c>
      <c r="CD33" s="51">
        <v>669.42200000000003</v>
      </c>
      <c r="CE33" s="51">
        <v>661.83399999999995</v>
      </c>
      <c r="CF33" s="51">
        <v>705.86300000000006</v>
      </c>
      <c r="CG33" s="51">
        <v>678.47</v>
      </c>
      <c r="CH33" s="51">
        <v>696.928</v>
      </c>
      <c r="CI33" s="51">
        <v>694.03599999999994</v>
      </c>
      <c r="CJ33" s="51"/>
      <c r="CK33" s="51"/>
    </row>
    <row r="34" spans="1:89">
      <c r="A34" s="51" t="s">
        <v>197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</row>
    <row r="35" spans="1:89">
      <c r="A35" s="51" t="s">
        <v>189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>
        <v>1.4999999999999999E-2</v>
      </c>
      <c r="N35" s="51"/>
      <c r="O35" s="51"/>
      <c r="P35" s="51"/>
      <c r="Q35" s="51">
        <v>0.36</v>
      </c>
      <c r="R35" s="51"/>
      <c r="S35" s="51"/>
      <c r="T35" s="51"/>
      <c r="U35" s="51">
        <v>4.4999999999999998E-2</v>
      </c>
      <c r="V35" s="51"/>
      <c r="W35" s="51"/>
      <c r="X35" s="51"/>
      <c r="Y35" s="51"/>
      <c r="Z35" s="51"/>
      <c r="AA35" s="51"/>
      <c r="AB35" s="51"/>
      <c r="AC35" s="51"/>
      <c r="AD35" s="51"/>
      <c r="AE35" s="51">
        <v>0.73299999999999998</v>
      </c>
      <c r="AF35" s="51">
        <v>0.752</v>
      </c>
      <c r="AG35" s="51"/>
      <c r="AH35" s="51"/>
      <c r="AI35" s="51"/>
      <c r="AJ35" s="51">
        <v>23.876000000000001</v>
      </c>
      <c r="AK35" s="51">
        <v>55.741999999999997</v>
      </c>
      <c r="AL35" s="51">
        <v>70.808999999999997</v>
      </c>
      <c r="AM35" s="51">
        <v>70.224000000000004</v>
      </c>
      <c r="AN35" s="51">
        <v>76.929000000000002</v>
      </c>
      <c r="AO35" s="51">
        <v>104.383</v>
      </c>
      <c r="AP35" s="51">
        <v>199.916</v>
      </c>
      <c r="AQ35" s="51">
        <v>205.24799999999999</v>
      </c>
      <c r="AR35" s="51">
        <v>259.60000000000002</v>
      </c>
      <c r="AS35" s="51">
        <v>267.00599999999997</v>
      </c>
      <c r="AT35" s="51">
        <v>259.89499999999998</v>
      </c>
      <c r="AU35" s="51">
        <v>259.07400000000001</v>
      </c>
      <c r="AV35" s="51">
        <v>191.23</v>
      </c>
      <c r="AW35" s="51">
        <v>184.18100000000001</v>
      </c>
      <c r="AX35" s="51">
        <v>185.286</v>
      </c>
      <c r="AY35" s="51">
        <v>176.52500000000001</v>
      </c>
      <c r="AZ35" s="51">
        <v>536.30799999999999</v>
      </c>
      <c r="BA35" s="51">
        <v>527.09100000000001</v>
      </c>
      <c r="BB35" s="51">
        <v>530.27099999999996</v>
      </c>
      <c r="BC35" s="51">
        <v>520.61900000000003</v>
      </c>
      <c r="BD35" s="51">
        <v>522.70299999999997</v>
      </c>
      <c r="BE35" s="51">
        <v>526.41800000000001</v>
      </c>
      <c r="BF35" s="51">
        <v>536.09699999999998</v>
      </c>
      <c r="BG35" s="51">
        <v>539.65599999999995</v>
      </c>
      <c r="BH35" s="51">
        <v>522.96299999999997</v>
      </c>
      <c r="BI35" s="51">
        <v>543.57799999999997</v>
      </c>
      <c r="BJ35" s="51">
        <v>762.55600000000004</v>
      </c>
      <c r="BK35" s="51">
        <v>797.94600000000003</v>
      </c>
      <c r="BL35" s="51">
        <v>793.46900000000005</v>
      </c>
      <c r="BM35" s="51">
        <v>795.9</v>
      </c>
      <c r="BN35" s="51">
        <v>763.15300000000002</v>
      </c>
      <c r="BO35" s="51">
        <v>741.38599999999997</v>
      </c>
      <c r="BP35" s="51">
        <v>612.94299999999998</v>
      </c>
      <c r="BQ35" s="51">
        <v>583.71900000000005</v>
      </c>
      <c r="BR35" s="51">
        <v>608.76099999999997</v>
      </c>
      <c r="BS35" s="51">
        <v>585.11699999999996</v>
      </c>
      <c r="BT35" s="51">
        <v>588.74800000000005</v>
      </c>
      <c r="BU35" s="51">
        <v>608.21100000000001</v>
      </c>
      <c r="BV35" s="51">
        <v>575.72</v>
      </c>
      <c r="BW35" s="51">
        <v>571.99900000000002</v>
      </c>
      <c r="BX35" s="51">
        <v>571.17700000000002</v>
      </c>
      <c r="BY35" s="51">
        <v>533.84</v>
      </c>
      <c r="BZ35" s="51">
        <v>502.45</v>
      </c>
      <c r="CA35" s="51">
        <v>472.113</v>
      </c>
      <c r="CB35" s="51">
        <v>485.96499999999997</v>
      </c>
      <c r="CC35" s="51">
        <v>508.642</v>
      </c>
      <c r="CD35" s="51">
        <v>491.66399999999999</v>
      </c>
      <c r="CE35" s="51">
        <v>450.815</v>
      </c>
      <c r="CF35" s="51">
        <v>477.017</v>
      </c>
      <c r="CG35" s="51">
        <v>489.48099999999999</v>
      </c>
      <c r="CH35" s="51">
        <v>516.49300000000005</v>
      </c>
      <c r="CI35" s="51">
        <v>520.35</v>
      </c>
      <c r="CJ35" s="51"/>
      <c r="CK35" s="51"/>
    </row>
    <row r="36" spans="1:89">
      <c r="A36" s="51" t="s">
        <v>198</v>
      </c>
      <c r="B36" s="165"/>
      <c r="C36" s="165"/>
      <c r="D36" s="165"/>
      <c r="E36" s="165">
        <v>11.071</v>
      </c>
      <c r="F36" s="165"/>
      <c r="G36" s="165"/>
      <c r="H36" s="165"/>
      <c r="I36" s="165">
        <v>25.536000000000001</v>
      </c>
      <c r="J36" s="165">
        <v>25.536999999999999</v>
      </c>
      <c r="K36" s="165">
        <v>25.536999999999999</v>
      </c>
      <c r="L36" s="165">
        <v>1.0000000000012E-3</v>
      </c>
      <c r="M36" s="165">
        <v>1.0000000000012E-3</v>
      </c>
      <c r="N36" s="165">
        <v>0.42399999999999999</v>
      </c>
      <c r="O36" s="165">
        <v>0.33600000000000002</v>
      </c>
      <c r="P36" s="165">
        <v>1.369</v>
      </c>
      <c r="Q36" s="165">
        <v>0.89500000000000002</v>
      </c>
      <c r="R36" s="165">
        <v>1.1459999999999999</v>
      </c>
      <c r="S36" s="165">
        <v>0.53100000000001002</v>
      </c>
      <c r="T36" s="165">
        <v>0.48199999999999998</v>
      </c>
      <c r="U36" s="165">
        <v>0.40699999999999997</v>
      </c>
      <c r="V36" s="165">
        <v>7.9999999999955992E-3</v>
      </c>
      <c r="W36" s="165"/>
      <c r="X36" s="165"/>
      <c r="Y36" s="165"/>
      <c r="Z36" s="165"/>
      <c r="AA36" s="165"/>
      <c r="AB36" s="165">
        <v>0.60799999999999998</v>
      </c>
      <c r="AC36" s="165">
        <v>0.60799999999999998</v>
      </c>
      <c r="AD36" s="165">
        <v>0.60799999999999998</v>
      </c>
      <c r="AE36" s="165"/>
      <c r="AF36" s="165"/>
      <c r="AG36" s="165"/>
      <c r="AH36" s="165"/>
      <c r="AI36" s="165"/>
      <c r="AJ36" s="165">
        <v>23.452000000000002</v>
      </c>
      <c r="AK36" s="165">
        <v>23.597000000000001</v>
      </c>
      <c r="AL36" s="165">
        <v>71.156999999999996</v>
      </c>
      <c r="AM36" s="165">
        <v>70.876000000000005</v>
      </c>
      <c r="AN36" s="165"/>
      <c r="AO36" s="165"/>
      <c r="AP36" s="165"/>
      <c r="AQ36" s="165">
        <v>-9.9999999929422994E-4</v>
      </c>
      <c r="AR36" s="165">
        <v>72.541999999999007</v>
      </c>
      <c r="AS36" s="165">
        <v>10.519</v>
      </c>
      <c r="AT36" s="165">
        <v>12.485000000001</v>
      </c>
      <c r="AU36" s="165">
        <v>18.778000000001001</v>
      </c>
      <c r="AV36" s="165">
        <v>23.356999999999999</v>
      </c>
      <c r="AW36" s="165">
        <v>26.879000000000001</v>
      </c>
      <c r="AX36" s="165">
        <v>27.449999999999001</v>
      </c>
      <c r="AY36" s="165">
        <v>32.204999999999998</v>
      </c>
      <c r="AZ36" s="165">
        <v>19.514999999998</v>
      </c>
      <c r="BA36" s="165">
        <v>16.726000000001001</v>
      </c>
      <c r="BB36" s="165">
        <v>18.822999999998999</v>
      </c>
      <c r="BC36" s="165">
        <v>16.829999999998002</v>
      </c>
      <c r="BD36" s="165">
        <v>9.3930000000000007</v>
      </c>
      <c r="BE36" s="165">
        <v>9.7920000000013001</v>
      </c>
      <c r="BF36" s="165">
        <v>9.8439999999972994</v>
      </c>
      <c r="BG36" s="165">
        <v>11.418000000000999</v>
      </c>
      <c r="BH36" s="165">
        <v>5.9150000000008998</v>
      </c>
      <c r="BI36" s="165">
        <v>8.7069999999984997</v>
      </c>
      <c r="BJ36" s="165">
        <v>11.446</v>
      </c>
      <c r="BK36" s="165">
        <v>466.51400000000001</v>
      </c>
      <c r="BL36" s="165">
        <v>667.66399999999999</v>
      </c>
      <c r="BM36" s="165">
        <v>1261.3420000000001</v>
      </c>
      <c r="BN36" s="165">
        <v>673.41300000000001</v>
      </c>
      <c r="BO36" s="165">
        <v>669.69399999999996</v>
      </c>
      <c r="BP36" s="165">
        <v>590.98699999999997</v>
      </c>
      <c r="BQ36" s="165">
        <v>619.61400000000003</v>
      </c>
      <c r="BR36" s="165">
        <v>599.72299999999996</v>
      </c>
      <c r="BS36" s="165">
        <v>588.053</v>
      </c>
      <c r="BT36" s="165">
        <v>550.82299999999998</v>
      </c>
      <c r="BU36" s="165">
        <v>549.38699999999994</v>
      </c>
      <c r="BV36" s="165">
        <v>540.85500000000002</v>
      </c>
      <c r="BW36" s="165">
        <v>528.16600000000005</v>
      </c>
      <c r="BX36" s="165">
        <v>625.81500000000005</v>
      </c>
      <c r="BY36" s="165">
        <v>780.19100000000003</v>
      </c>
      <c r="BZ36" s="165">
        <v>780.70799999999997</v>
      </c>
      <c r="CA36" s="165">
        <v>457.72699999999998</v>
      </c>
      <c r="CB36" s="165">
        <v>309.39400000000001</v>
      </c>
      <c r="CC36" s="165">
        <v>313.74700000000001</v>
      </c>
      <c r="CD36" s="165">
        <v>313.06799999999998</v>
      </c>
      <c r="CE36" s="165">
        <v>263.226</v>
      </c>
      <c r="CF36" s="165">
        <v>265.67899999999997</v>
      </c>
      <c r="CG36" s="165">
        <v>267.30500000000001</v>
      </c>
      <c r="CH36" s="165">
        <v>261.072</v>
      </c>
      <c r="CI36" s="165">
        <v>214.529</v>
      </c>
      <c r="CJ36" s="165"/>
      <c r="CK36" s="165"/>
    </row>
    <row r="37" spans="1:89">
      <c r="A37" s="166" t="s">
        <v>199</v>
      </c>
      <c r="B37" s="166"/>
      <c r="C37" s="166"/>
      <c r="D37" s="166"/>
      <c r="E37" s="166">
        <v>13.443</v>
      </c>
      <c r="F37" s="166"/>
      <c r="G37" s="166"/>
      <c r="H37" s="166"/>
      <c r="I37" s="166">
        <v>32.084000000000003</v>
      </c>
      <c r="J37" s="166">
        <v>33.704999999999998</v>
      </c>
      <c r="K37" s="166">
        <v>36.347000000000001</v>
      </c>
      <c r="L37" s="166">
        <v>17.259</v>
      </c>
      <c r="M37" s="166">
        <v>16.268000000000001</v>
      </c>
      <c r="N37" s="166">
        <v>24.571000000000002</v>
      </c>
      <c r="O37" s="166">
        <v>29.550999999999998</v>
      </c>
      <c r="P37" s="166">
        <v>35.313000000000002</v>
      </c>
      <c r="Q37" s="166">
        <v>39.737000000000002</v>
      </c>
      <c r="R37" s="166">
        <v>45.908999999999999</v>
      </c>
      <c r="S37" s="166">
        <v>64.209000000000003</v>
      </c>
      <c r="T37" s="166">
        <v>73.016000000000005</v>
      </c>
      <c r="U37" s="166">
        <v>86.117999999999995</v>
      </c>
      <c r="V37" s="166">
        <v>82.064999999999998</v>
      </c>
      <c r="W37" s="166">
        <v>101.681</v>
      </c>
      <c r="X37" s="166">
        <v>108.197</v>
      </c>
      <c r="Y37" s="166">
        <v>123.919</v>
      </c>
      <c r="Z37" s="166">
        <v>116.376</v>
      </c>
      <c r="AA37" s="166">
        <v>131.76</v>
      </c>
      <c r="AB37" s="166">
        <v>173.541</v>
      </c>
      <c r="AC37" s="166">
        <v>205.62100000000001</v>
      </c>
      <c r="AD37" s="166">
        <v>190.607</v>
      </c>
      <c r="AE37" s="166">
        <v>243.476</v>
      </c>
      <c r="AF37" s="166">
        <v>397.43900000000002</v>
      </c>
      <c r="AG37" s="166">
        <v>445.78300000000002</v>
      </c>
      <c r="AH37" s="166">
        <v>492.334</v>
      </c>
      <c r="AI37" s="166"/>
      <c r="AJ37" s="166">
        <v>1105.0419999999999</v>
      </c>
      <c r="AK37" s="166">
        <v>1070.6179999999999</v>
      </c>
      <c r="AL37" s="166">
        <v>1180.934</v>
      </c>
      <c r="AM37" s="166">
        <v>1340.1849999999999</v>
      </c>
      <c r="AN37" s="166">
        <v>2960.75</v>
      </c>
      <c r="AO37" s="166">
        <v>2944.8</v>
      </c>
      <c r="AP37" s="166">
        <v>3240.16</v>
      </c>
      <c r="AQ37" s="166">
        <v>4509.9840000000004</v>
      </c>
      <c r="AR37" s="166">
        <v>4992.0209999999997</v>
      </c>
      <c r="AS37" s="166">
        <v>5072.1400000000003</v>
      </c>
      <c r="AT37" s="166">
        <v>6316.4840000000004</v>
      </c>
      <c r="AU37" s="166">
        <v>6730.1570000000002</v>
      </c>
      <c r="AV37" s="166">
        <v>7282.0469999999996</v>
      </c>
      <c r="AW37" s="166">
        <v>7287.0919999999996</v>
      </c>
      <c r="AX37" s="166">
        <v>9485.8690000000006</v>
      </c>
      <c r="AY37" s="166">
        <v>10207.075999999999</v>
      </c>
      <c r="AZ37" s="166">
        <v>9867.67</v>
      </c>
      <c r="BA37" s="166">
        <v>9810.7620000000006</v>
      </c>
      <c r="BB37" s="166">
        <v>10510.034</v>
      </c>
      <c r="BC37" s="166">
        <v>10732.714</v>
      </c>
      <c r="BD37" s="166">
        <v>12175.785</v>
      </c>
      <c r="BE37" s="166">
        <v>15293.779</v>
      </c>
      <c r="BF37" s="166">
        <v>17268.093000000001</v>
      </c>
      <c r="BG37" s="166">
        <v>19965.292000000001</v>
      </c>
      <c r="BH37" s="166">
        <v>18406.237000000001</v>
      </c>
      <c r="BI37" s="166">
        <v>20703.295999999998</v>
      </c>
      <c r="BJ37" s="166">
        <v>19587.012999999999</v>
      </c>
      <c r="BK37" s="166">
        <v>14951.204</v>
      </c>
      <c r="BL37" s="166">
        <v>17696.007000000001</v>
      </c>
      <c r="BM37" s="166">
        <v>19609.350999999999</v>
      </c>
      <c r="BN37" s="166">
        <v>18903.547999999999</v>
      </c>
      <c r="BO37" s="166">
        <v>18775.04</v>
      </c>
      <c r="BP37" s="166">
        <v>18321.428</v>
      </c>
      <c r="BQ37" s="166">
        <v>18261.377</v>
      </c>
      <c r="BR37" s="166">
        <v>18734.749</v>
      </c>
      <c r="BS37" s="166">
        <v>19246.761999999999</v>
      </c>
      <c r="BT37" s="166">
        <v>21541.295999999998</v>
      </c>
      <c r="BU37" s="166">
        <v>21538.19</v>
      </c>
      <c r="BV37" s="166">
        <v>23339.921999999999</v>
      </c>
      <c r="BW37" s="166">
        <v>24750.243999999999</v>
      </c>
      <c r="BX37" s="166">
        <v>24505.362000000001</v>
      </c>
      <c r="BY37" s="166">
        <v>23705.670999999998</v>
      </c>
      <c r="BZ37" s="166">
        <v>23058.609</v>
      </c>
      <c r="CA37" s="166">
        <v>22543.059000000001</v>
      </c>
      <c r="CB37" s="166">
        <v>21969.964</v>
      </c>
      <c r="CC37" s="166">
        <v>22261.678</v>
      </c>
      <c r="CD37" s="166">
        <v>21346.106</v>
      </c>
      <c r="CE37" s="166">
        <v>20598.254000000001</v>
      </c>
      <c r="CF37" s="166">
        <v>20188.650000000001</v>
      </c>
      <c r="CG37" s="166">
        <v>20403.249</v>
      </c>
      <c r="CH37" s="166">
        <v>19654.706999999999</v>
      </c>
      <c r="CI37" s="166">
        <v>19520.208999999999</v>
      </c>
      <c r="CJ37" s="166"/>
      <c r="CK37" s="166"/>
    </row>
    <row r="38" spans="1:89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</row>
    <row r="39" spans="1:89">
      <c r="A39" s="166" t="s">
        <v>200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</row>
    <row r="40" spans="1:89">
      <c r="A40" s="51" t="s">
        <v>201</v>
      </c>
      <c r="B40" s="51"/>
      <c r="C40" s="51"/>
      <c r="D40" s="51"/>
      <c r="E40" s="51">
        <v>2.9049999999999998</v>
      </c>
      <c r="F40" s="51"/>
      <c r="G40" s="51"/>
      <c r="H40" s="51"/>
      <c r="I40" s="51">
        <v>5.2270000000000003</v>
      </c>
      <c r="J40" s="51"/>
      <c r="K40" s="51"/>
      <c r="L40" s="51"/>
      <c r="M40" s="51">
        <v>125.006</v>
      </c>
      <c r="N40" s="51">
        <v>127.709</v>
      </c>
      <c r="O40" s="51">
        <v>130.864</v>
      </c>
      <c r="P40" s="51">
        <v>135.92400000000001</v>
      </c>
      <c r="Q40" s="51">
        <v>139.119</v>
      </c>
      <c r="R40" s="51">
        <v>142.53299999999999</v>
      </c>
      <c r="S40" s="51">
        <v>147.53700000000001</v>
      </c>
      <c r="T40" s="51">
        <v>151.40899999999999</v>
      </c>
      <c r="U40" s="51">
        <v>159.00399999999999</v>
      </c>
      <c r="V40" s="51">
        <v>169.19300000000001</v>
      </c>
      <c r="W40" s="51">
        <v>178.739</v>
      </c>
      <c r="X40" s="51">
        <v>183.583</v>
      </c>
      <c r="Y40" s="51">
        <v>177.761</v>
      </c>
      <c r="Z40" s="51">
        <v>173.08600000000001</v>
      </c>
      <c r="AA40" s="51">
        <v>199.68700000000001</v>
      </c>
      <c r="AB40" s="51">
        <v>205.16300000000001</v>
      </c>
      <c r="AC40" s="51">
        <v>208.87100000000001</v>
      </c>
      <c r="AD40" s="51">
        <v>213.20699999999999</v>
      </c>
      <c r="AE40" s="51">
        <v>216.703</v>
      </c>
      <c r="AF40" s="51">
        <v>234.185</v>
      </c>
      <c r="AG40" s="51">
        <v>243.71</v>
      </c>
      <c r="AH40" s="51">
        <v>253.47399999999999</v>
      </c>
      <c r="AI40" s="51"/>
      <c r="AJ40" s="51">
        <v>279.09800000000001</v>
      </c>
      <c r="AK40" s="51">
        <v>288.87700000000001</v>
      </c>
      <c r="AL40" s="51">
        <v>293.74299999999999</v>
      </c>
      <c r="AM40" s="51">
        <v>318.68</v>
      </c>
      <c r="AN40" s="51">
        <v>336.16899999999998</v>
      </c>
      <c r="AO40" s="51">
        <v>365.346</v>
      </c>
      <c r="AP40" s="51">
        <v>372.43700000000001</v>
      </c>
      <c r="AQ40" s="51">
        <v>380.73899999999998</v>
      </c>
      <c r="AR40" s="51">
        <v>503.21300000000002</v>
      </c>
      <c r="AS40" s="51">
        <v>456.35899999999998</v>
      </c>
      <c r="AT40" s="51">
        <v>486.13900000000001</v>
      </c>
      <c r="AU40" s="51">
        <v>529.05200000000002</v>
      </c>
      <c r="AV40" s="51">
        <v>589.89099999999996</v>
      </c>
      <c r="AW40" s="51">
        <v>629.09</v>
      </c>
      <c r="AX40" s="51">
        <v>885.93200000000002</v>
      </c>
      <c r="AY40" s="51">
        <v>916.07500000000005</v>
      </c>
      <c r="AZ40" s="51">
        <v>992.75099999999998</v>
      </c>
      <c r="BA40" s="51">
        <v>1037.2</v>
      </c>
      <c r="BB40" s="51">
        <v>1086.7629999999999</v>
      </c>
      <c r="BC40" s="51">
        <v>1147.8119999999999</v>
      </c>
      <c r="BD40" s="51">
        <v>1202.78</v>
      </c>
      <c r="BE40" s="51">
        <v>1303.7280000000001</v>
      </c>
      <c r="BF40" s="51">
        <v>1462.992</v>
      </c>
      <c r="BG40" s="51">
        <v>1668.1379999999999</v>
      </c>
      <c r="BH40" s="51">
        <v>1833.404</v>
      </c>
      <c r="BI40" s="51">
        <v>2059.2330000000002</v>
      </c>
      <c r="BJ40" s="51">
        <v>4742.8500000000004</v>
      </c>
      <c r="BK40" s="51">
        <v>4681.1859999999997</v>
      </c>
      <c r="BL40" s="51">
        <v>4857.9979999999996</v>
      </c>
      <c r="BM40" s="51">
        <v>5175.8819999999996</v>
      </c>
      <c r="BN40" s="51">
        <v>5247.5460000000003</v>
      </c>
      <c r="BO40" s="51">
        <v>5238.0619999999999</v>
      </c>
      <c r="BP40" s="51">
        <v>5519.768</v>
      </c>
      <c r="BQ40" s="51">
        <v>5697.03</v>
      </c>
      <c r="BR40" s="51">
        <v>5895.7020000000002</v>
      </c>
      <c r="BS40" s="51"/>
      <c r="BT40" s="51">
        <v>7219.8860000000004</v>
      </c>
      <c r="BU40" s="51"/>
      <c r="BV40" s="51"/>
      <c r="BW40" s="51"/>
      <c r="BX40" s="51">
        <v>11600.647000000001</v>
      </c>
      <c r="BY40" s="51"/>
      <c r="BZ40" s="51"/>
      <c r="CA40" s="51"/>
      <c r="CB40" s="51">
        <v>11454.165000000001</v>
      </c>
      <c r="CC40" s="51"/>
      <c r="CD40" s="51"/>
      <c r="CE40" s="51"/>
      <c r="CF40" s="51">
        <v>12198.397999999999</v>
      </c>
      <c r="CG40" s="51"/>
      <c r="CH40" s="51"/>
      <c r="CI40" s="51"/>
      <c r="CJ40" s="51"/>
      <c r="CK40" s="51"/>
    </row>
    <row r="41" spans="1:89">
      <c r="A41" s="51" t="s">
        <v>202</v>
      </c>
      <c r="B41" s="51"/>
      <c r="C41" s="51"/>
      <c r="D41" s="51"/>
      <c r="E41" s="51">
        <v>-7.0810000000000004</v>
      </c>
      <c r="F41" s="51"/>
      <c r="G41" s="51"/>
      <c r="H41" s="51"/>
      <c r="I41" s="51">
        <v>-5.6310000000000002</v>
      </c>
      <c r="J41" s="51">
        <v>-5.3920000000000003</v>
      </c>
      <c r="K41" s="51">
        <v>-4.2380000000000004</v>
      </c>
      <c r="L41" s="51">
        <v>-2.8839999999999999</v>
      </c>
      <c r="M41" s="51">
        <v>0.124</v>
      </c>
      <c r="N41" s="51">
        <v>4.508</v>
      </c>
      <c r="O41" s="51">
        <v>11.835000000000001</v>
      </c>
      <c r="P41" s="51">
        <v>22.734000000000002</v>
      </c>
      <c r="Q41" s="51">
        <v>38.707999999999998</v>
      </c>
      <c r="R41" s="51">
        <v>50.097999999999999</v>
      </c>
      <c r="S41" s="51">
        <v>69.338999999999999</v>
      </c>
      <c r="T41" s="51">
        <v>94.51</v>
      </c>
      <c r="U41" s="51">
        <v>126.45399999999999</v>
      </c>
      <c r="V41" s="51">
        <v>152.38499999999999</v>
      </c>
      <c r="W41" s="51">
        <v>194.60900000000001</v>
      </c>
      <c r="X41" s="51">
        <v>247.46799999999999</v>
      </c>
      <c r="Y41" s="51">
        <v>288.86399999999998</v>
      </c>
      <c r="Z41" s="51">
        <v>312.54300000000001</v>
      </c>
      <c r="AA41" s="51">
        <v>368.74799999999999</v>
      </c>
      <c r="AB41" s="51">
        <v>441.24200000000002</v>
      </c>
      <c r="AC41" s="51">
        <v>503.92200000000003</v>
      </c>
      <c r="AD41" s="51">
        <v>574.41399999999999</v>
      </c>
      <c r="AE41" s="51">
        <v>697.88099999999997</v>
      </c>
      <c r="AF41" s="51">
        <v>1047.52</v>
      </c>
      <c r="AG41" s="51">
        <v>1224.1990000000001</v>
      </c>
      <c r="AH41" s="51">
        <v>1493.3789999999999</v>
      </c>
      <c r="AI41" s="51"/>
      <c r="AJ41" s="51">
        <v>2143.0219999999999</v>
      </c>
      <c r="AK41" s="51">
        <v>2453.4349999999999</v>
      </c>
      <c r="AL41" s="51">
        <v>2865.9070000000002</v>
      </c>
      <c r="AM41" s="51">
        <v>3361.1930000000002</v>
      </c>
      <c r="AN41" s="51">
        <v>3856.7289999999998</v>
      </c>
      <c r="AO41" s="51">
        <v>4198.6750000000002</v>
      </c>
      <c r="AP41" s="51">
        <v>4682.9480000000003</v>
      </c>
      <c r="AQ41" s="51">
        <v>5188.32</v>
      </c>
      <c r="AR41" s="51">
        <v>5684.3140000000003</v>
      </c>
      <c r="AS41" s="51">
        <v>6003.7550000000001</v>
      </c>
      <c r="AT41" s="51">
        <v>6517.3940000000002</v>
      </c>
      <c r="AU41" s="51">
        <v>7246.9759999999997</v>
      </c>
      <c r="AV41" s="51">
        <v>7707.9350000000004</v>
      </c>
      <c r="AW41" s="51">
        <v>8021.4560000000001</v>
      </c>
      <c r="AX41" s="51">
        <v>8640.9869999999992</v>
      </c>
      <c r="AY41" s="51">
        <v>7869.7740000000003</v>
      </c>
      <c r="AZ41" s="51">
        <v>11576.709000000001</v>
      </c>
      <c r="BA41" s="51">
        <v>11768.314</v>
      </c>
      <c r="BB41" s="51">
        <v>11960.207</v>
      </c>
      <c r="BC41" s="51">
        <v>12258.31</v>
      </c>
      <c r="BD41" s="51">
        <v>12389.664000000001</v>
      </c>
      <c r="BE41" s="51">
        <v>12559.776</v>
      </c>
      <c r="BF41" s="51">
        <v>13158.405000000001</v>
      </c>
      <c r="BG41" s="51">
        <v>14915.36</v>
      </c>
      <c r="BH41" s="51">
        <v>15520.233</v>
      </c>
      <c r="BI41" s="51">
        <v>17479.501</v>
      </c>
      <c r="BJ41" s="51">
        <v>18269.323</v>
      </c>
      <c r="BK41" s="51">
        <v>18555.673999999999</v>
      </c>
      <c r="BL41" s="51">
        <v>18775.657999999999</v>
      </c>
      <c r="BM41" s="51">
        <v>19205.143</v>
      </c>
      <c r="BN41" s="51">
        <v>18744.944</v>
      </c>
      <c r="BO41" s="51">
        <v>17009.573</v>
      </c>
      <c r="BP41" s="51">
        <v>18003.050999999999</v>
      </c>
      <c r="BQ41" s="51">
        <v>17764.261999999999</v>
      </c>
      <c r="BR41" s="51">
        <v>17566.368999999999</v>
      </c>
      <c r="BS41" s="51"/>
      <c r="BT41" s="51">
        <v>20687.841</v>
      </c>
      <c r="BU41" s="51"/>
      <c r="BV41" s="51"/>
      <c r="BW41" s="51"/>
      <c r="BX41" s="51">
        <v>22790.574000000001</v>
      </c>
      <c r="BY41" s="51"/>
      <c r="BZ41" s="51"/>
      <c r="CA41" s="51"/>
      <c r="CB41" s="51">
        <v>21277.594000000001</v>
      </c>
      <c r="CC41" s="51"/>
      <c r="CD41" s="51"/>
      <c r="CE41" s="51"/>
      <c r="CF41" s="51">
        <v>22582.001</v>
      </c>
      <c r="CG41" s="51"/>
      <c r="CH41" s="51"/>
      <c r="CI41" s="51"/>
      <c r="CJ41" s="51"/>
      <c r="CK41" s="51"/>
    </row>
    <row r="42" spans="1:89">
      <c r="A42" s="51" t="s">
        <v>203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>
        <v>-1190.241</v>
      </c>
      <c r="BY42" s="51"/>
      <c r="BZ42" s="51"/>
      <c r="CA42" s="51"/>
      <c r="CB42" s="51">
        <v>-755.053</v>
      </c>
      <c r="CC42" s="51"/>
      <c r="CD42" s="51"/>
      <c r="CE42" s="51"/>
      <c r="CF42" s="51">
        <v>-534.71900000000005</v>
      </c>
      <c r="CG42" s="51"/>
      <c r="CH42" s="51"/>
      <c r="CI42" s="51"/>
      <c r="CJ42" s="51"/>
      <c r="CK42" s="51"/>
    </row>
    <row r="43" spans="1:89">
      <c r="A43" s="51" t="s">
        <v>204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</row>
    <row r="44" spans="1:89">
      <c r="A44" s="51" t="s">
        <v>205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</row>
    <row r="45" spans="1:89">
      <c r="A45" s="51" t="s">
        <v>206</v>
      </c>
      <c r="B45" s="51"/>
      <c r="C45" s="51"/>
      <c r="D45" s="51"/>
      <c r="E45" s="51"/>
      <c r="F45" s="51"/>
      <c r="G45" s="51"/>
      <c r="H45" s="51"/>
      <c r="I45" s="51"/>
      <c r="J45" s="51">
        <v>6.0369999999999999</v>
      </c>
      <c r="K45" s="51">
        <v>7.5739999999999998</v>
      </c>
      <c r="L45" s="51">
        <v>123.05200000000001</v>
      </c>
      <c r="M45" s="51">
        <v>-0.67500000000000004</v>
      </c>
      <c r="N45" s="51">
        <v>-1.4</v>
      </c>
      <c r="O45" s="51">
        <v>-1.7430000000000001</v>
      </c>
      <c r="P45" s="51">
        <v>-2.8849999999999998</v>
      </c>
      <c r="Q45" s="51">
        <v>-4.3079999999999998</v>
      </c>
      <c r="R45" s="51">
        <v>-5.5030000000000001</v>
      </c>
      <c r="S45" s="51">
        <v>-7.9</v>
      </c>
      <c r="T45" s="51">
        <v>-8.5540000000000003</v>
      </c>
      <c r="U45" s="51">
        <v>-11.122999999999999</v>
      </c>
      <c r="V45" s="51">
        <v>-14.003</v>
      </c>
      <c r="W45" s="51">
        <v>-17.643999999999998</v>
      </c>
      <c r="X45" s="51">
        <v>-18.696000000000002</v>
      </c>
      <c r="Y45" s="51">
        <v>-15.984</v>
      </c>
      <c r="Z45" s="51">
        <v>-17.013999999999999</v>
      </c>
      <c r="AA45" s="51">
        <v>-16.844000000000001</v>
      </c>
      <c r="AB45" s="51">
        <v>-16.213000000000001</v>
      </c>
      <c r="AC45" s="51">
        <v>-16.626000000000001</v>
      </c>
      <c r="AD45" s="51">
        <v>-17.239999999999998</v>
      </c>
      <c r="AE45" s="51">
        <v>-17.001000000000001</v>
      </c>
      <c r="AF45" s="51">
        <v>-17.652000000000001</v>
      </c>
      <c r="AG45" s="51">
        <v>-18.948</v>
      </c>
      <c r="AH45" s="51">
        <v>-19.64</v>
      </c>
      <c r="AI45" s="51"/>
      <c r="AJ45" s="51">
        <v>-13.295999999999999</v>
      </c>
      <c r="AK45" s="51">
        <v>-14.026</v>
      </c>
      <c r="AL45" s="51">
        <v>-14.956</v>
      </c>
      <c r="AM45" s="51">
        <v>-11.848000000000001</v>
      </c>
      <c r="AN45" s="51">
        <v>-12.558999999999999</v>
      </c>
      <c r="AO45" s="51">
        <v>-7.8949999999999996</v>
      </c>
      <c r="AP45" s="51">
        <v>38.118000000000002</v>
      </c>
      <c r="AQ45" s="51">
        <v>164.00700000000001</v>
      </c>
      <c r="AR45" s="51">
        <v>138.809</v>
      </c>
      <c r="AS45" s="51">
        <v>58.838000000000001</v>
      </c>
      <c r="AT45" s="51">
        <v>124.714</v>
      </c>
      <c r="AU45" s="51">
        <v>121.74299999999999</v>
      </c>
      <c r="AV45" s="51">
        <v>-45.167000000000002</v>
      </c>
      <c r="AW45" s="51">
        <v>95.13</v>
      </c>
      <c r="AX45" s="51">
        <v>165.792</v>
      </c>
      <c r="AY45" s="51">
        <v>27.396000000000001</v>
      </c>
      <c r="AZ45" s="51">
        <v>-124.98699999999999</v>
      </c>
      <c r="BA45" s="51">
        <v>-148.71899999999999</v>
      </c>
      <c r="BB45" s="51">
        <v>-155.96899999999999</v>
      </c>
      <c r="BC45" s="51">
        <v>-174.334</v>
      </c>
      <c r="BD45" s="51">
        <v>-257.666</v>
      </c>
      <c r="BE45" s="51">
        <v>-211.869</v>
      </c>
      <c r="BF45" s="51">
        <v>-126.495</v>
      </c>
      <c r="BG45" s="51">
        <v>10.656000000000001</v>
      </c>
      <c r="BH45" s="51">
        <v>141.054</v>
      </c>
      <c r="BI45" s="51">
        <v>169.37299999999999</v>
      </c>
      <c r="BJ45" s="51">
        <v>47.021999999999998</v>
      </c>
      <c r="BK45" s="51">
        <v>58.204999999999998</v>
      </c>
      <c r="BL45" s="51">
        <v>30.507000000000001</v>
      </c>
      <c r="BM45" s="51">
        <v>27.562999999999999</v>
      </c>
      <c r="BN45" s="51">
        <v>34.213999999999999</v>
      </c>
      <c r="BO45" s="51">
        <v>-23.053999999999998</v>
      </c>
      <c r="BP45" s="51">
        <v>-197.18600000000001</v>
      </c>
      <c r="BQ45" s="51">
        <v>-237.02</v>
      </c>
      <c r="BR45" s="51">
        <v>-231.58600000000001</v>
      </c>
      <c r="BS45" s="51"/>
      <c r="BT45" s="51">
        <v>30.431000000000001</v>
      </c>
      <c r="BU45" s="51"/>
      <c r="BV45" s="51"/>
      <c r="BW45" s="51"/>
      <c r="BX45" s="51">
        <v>-1.256</v>
      </c>
      <c r="BY45" s="51"/>
      <c r="BZ45" s="51"/>
      <c r="CA45" s="51"/>
      <c r="CB45" s="51">
        <v>78.316999999999993</v>
      </c>
      <c r="CC45" s="51"/>
      <c r="CD45" s="51"/>
      <c r="CE45" s="51"/>
      <c r="CF45" s="51">
        <v>-125.34699999999999</v>
      </c>
      <c r="CG45" s="51"/>
      <c r="CH45" s="51"/>
      <c r="CI45" s="51"/>
      <c r="CJ45" s="51"/>
      <c r="CK45" s="51"/>
    </row>
    <row r="46" spans="1:89">
      <c r="A46" s="51" t="s">
        <v>132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>
        <v>0.13600000000000001</v>
      </c>
      <c r="AI46" s="51"/>
      <c r="AJ46" s="51">
        <v>162.84899999999999</v>
      </c>
      <c r="AK46" s="51">
        <v>161.50299999999999</v>
      </c>
      <c r="AL46" s="51">
        <v>161.44200000000001</v>
      </c>
      <c r="AM46" s="51">
        <v>164.791</v>
      </c>
      <c r="AN46" s="51">
        <v>186.095</v>
      </c>
      <c r="AO46" s="51">
        <v>196.124</v>
      </c>
      <c r="AP46" s="51">
        <v>208.68100000000001</v>
      </c>
      <c r="AQ46" s="51">
        <v>205.68</v>
      </c>
      <c r="AR46" s="51">
        <v>368.85199999999998</v>
      </c>
      <c r="AS46" s="51">
        <v>295.89600000000002</v>
      </c>
      <c r="AT46" s="51">
        <v>265.64800000000002</v>
      </c>
      <c r="AU46" s="51">
        <v>234.126</v>
      </c>
      <c r="AV46" s="51">
        <v>481.524</v>
      </c>
      <c r="AW46" s="51">
        <v>436.04300000000001</v>
      </c>
      <c r="AX46" s="51">
        <v>596.94200000000001</v>
      </c>
      <c r="AY46" s="51">
        <v>551.10500000000002</v>
      </c>
      <c r="AZ46" s="51">
        <v>614.04700000000003</v>
      </c>
      <c r="BA46" s="51">
        <v>623.09100000000001</v>
      </c>
      <c r="BB46" s="51">
        <v>720.97</v>
      </c>
      <c r="BC46" s="51">
        <v>765.38199999999995</v>
      </c>
      <c r="BD46" s="51">
        <v>790.34100000000001</v>
      </c>
      <c r="BE46" s="51">
        <v>810.56700000000001</v>
      </c>
      <c r="BF46" s="51">
        <v>875.91499999999996</v>
      </c>
      <c r="BG46" s="51">
        <v>501.90300000000002</v>
      </c>
      <c r="BH46" s="51">
        <v>2279.0149999999999</v>
      </c>
      <c r="BI46" s="51">
        <v>2243.328</v>
      </c>
      <c r="BJ46" s="51">
        <v>1950.163</v>
      </c>
      <c r="BK46" s="51">
        <v>1918.8630000000001</v>
      </c>
      <c r="BL46" s="51">
        <v>1867.4549999999999</v>
      </c>
      <c r="BM46" s="51">
        <v>2013.1410000000001</v>
      </c>
      <c r="BN46" s="51">
        <v>1808.5740000000001</v>
      </c>
      <c r="BO46" s="51">
        <v>1574.4269999999999</v>
      </c>
      <c r="BP46" s="51">
        <v>1314</v>
      </c>
      <c r="BQ46" s="51">
        <v>1106.3309999999999</v>
      </c>
      <c r="BR46" s="51">
        <v>1029.0050000000001</v>
      </c>
      <c r="BS46" s="51">
        <v>1081.99</v>
      </c>
      <c r="BT46" s="51">
        <v>1398.7739999999999</v>
      </c>
      <c r="BU46" s="51">
        <v>1428.528</v>
      </c>
      <c r="BV46" s="51">
        <v>1621.9459999999999</v>
      </c>
      <c r="BW46" s="51">
        <v>2041.8820000000001</v>
      </c>
      <c r="BX46" s="51">
        <v>1961.44</v>
      </c>
      <c r="BY46" s="51">
        <v>2058.4430000000002</v>
      </c>
      <c r="BZ46" s="51">
        <v>2034.8910000000001</v>
      </c>
      <c r="CA46" s="51">
        <v>1931.192</v>
      </c>
      <c r="CB46" s="51">
        <v>2055.0219999999999</v>
      </c>
      <c r="CC46" s="51">
        <v>2536.8240000000001</v>
      </c>
      <c r="CD46" s="51">
        <v>2487.0839999999998</v>
      </c>
      <c r="CE46" s="51">
        <v>2505.241</v>
      </c>
      <c r="CF46" s="51">
        <v>2658.4690000000001</v>
      </c>
      <c r="CG46" s="51">
        <v>2743.317</v>
      </c>
      <c r="CH46" s="51">
        <v>2780.1289999999999</v>
      </c>
      <c r="CI46" s="51">
        <v>2761.73</v>
      </c>
      <c r="CJ46" s="51"/>
      <c r="CK46" s="51"/>
    </row>
    <row r="47" spans="1:89">
      <c r="A47" s="51" t="s">
        <v>207</v>
      </c>
      <c r="B47" s="165"/>
      <c r="C47" s="165"/>
      <c r="D47" s="165"/>
      <c r="E47" s="165"/>
      <c r="F47" s="165"/>
      <c r="G47" s="165"/>
      <c r="H47" s="165"/>
      <c r="I47" s="165">
        <v>9.9999999999988987E-4</v>
      </c>
      <c r="J47" s="165">
        <v>4.4408920985006E-16</v>
      </c>
      <c r="K47" s="165">
        <v>1.0000000000007999E-3</v>
      </c>
      <c r="L47" s="165"/>
      <c r="M47" s="165">
        <v>1.9999999999952998E-3</v>
      </c>
      <c r="N47" s="165">
        <v>1.0000000000048E-3</v>
      </c>
      <c r="O47" s="165">
        <v>1.9999999999810998E-3</v>
      </c>
      <c r="P47" s="165">
        <v>1.9999999999810998E-3</v>
      </c>
      <c r="Q47" s="165">
        <v>1.9999999999810998E-3</v>
      </c>
      <c r="R47" s="165">
        <v>2.0000000000094998E-3</v>
      </c>
      <c r="S47" s="165">
        <v>1.0000000000048E-3</v>
      </c>
      <c r="T47" s="165">
        <v>1.0000000000048E-3</v>
      </c>
      <c r="U47" s="165">
        <v>2.0000000000094998E-3</v>
      </c>
      <c r="V47" s="165">
        <v>2.9999999999291002E-3</v>
      </c>
      <c r="W47" s="165">
        <v>2.0000000000094998E-3</v>
      </c>
      <c r="X47" s="165">
        <v>9.9999999997634989E-4</v>
      </c>
      <c r="Y47" s="165">
        <v>2.0000000000094998E-3</v>
      </c>
      <c r="Z47" s="165">
        <v>2.0000000000094998E-3</v>
      </c>
      <c r="AA47" s="165">
        <v>1.9999999999527002E-3</v>
      </c>
      <c r="AB47" s="165">
        <v>1.9999999999527002E-3</v>
      </c>
      <c r="AC47" s="165">
        <v>2.9999999999291002E-3</v>
      </c>
      <c r="AD47" s="165">
        <v>3.0000000000426998E-3</v>
      </c>
      <c r="AE47" s="165">
        <v>2.0000000000664001E-3</v>
      </c>
      <c r="AF47" s="165">
        <v>3.0000000001564001E-3</v>
      </c>
      <c r="AG47" s="165">
        <v>1.9999999999527002E-3</v>
      </c>
      <c r="AH47" s="165">
        <v>3.0000000003837998E-3</v>
      </c>
      <c r="AI47" s="165"/>
      <c r="AJ47" s="165">
        <v>2.9999999997017E-3</v>
      </c>
      <c r="AK47" s="165">
        <v>1.9999999999527002E-3</v>
      </c>
      <c r="AL47" s="165">
        <v>1.9999999999527002E-3</v>
      </c>
      <c r="AM47" s="165">
        <v>1.9999999999527002E-3</v>
      </c>
      <c r="AN47" s="165">
        <v>1.9999999994980001E-3</v>
      </c>
      <c r="AO47" s="165">
        <v>2.9999999997017E-3</v>
      </c>
      <c r="AP47" s="165">
        <v>1.9999999994980001E-3</v>
      </c>
      <c r="AQ47" s="165">
        <v>2.0000000004075E-3</v>
      </c>
      <c r="AR47" s="165">
        <v>2.9999999997017E-3</v>
      </c>
      <c r="AS47" s="165">
        <v>2.0000000004075E-3</v>
      </c>
      <c r="AT47" s="165">
        <v>1.9999999994980001E-3</v>
      </c>
      <c r="AU47" s="165">
        <v>2.9999999997017E-3</v>
      </c>
      <c r="AV47" s="165">
        <v>3.0000000006112E-3</v>
      </c>
      <c r="AW47" s="165">
        <v>2.0000000004075E-3</v>
      </c>
      <c r="AX47" s="165">
        <v>3.0000000024302002E-3</v>
      </c>
      <c r="AY47" s="165">
        <v>2.9999999987922001E-3</v>
      </c>
      <c r="AZ47" s="165">
        <v>1.9999999985884998E-3</v>
      </c>
      <c r="BA47" s="165">
        <v>1.9999999985884998E-3</v>
      </c>
      <c r="BB47" s="165">
        <v>2.0000000004075E-3</v>
      </c>
      <c r="BC47" s="165">
        <v>2.0000000022264001E-3</v>
      </c>
      <c r="BD47" s="165">
        <v>-1.8189894035459001E-12</v>
      </c>
      <c r="BE47" s="165">
        <v>3.0000000024302002E-3</v>
      </c>
      <c r="BF47" s="165"/>
      <c r="BG47" s="165"/>
      <c r="BH47" s="165"/>
      <c r="BI47" s="165">
        <v>1.0000000002036999E-3</v>
      </c>
      <c r="BJ47" s="165"/>
      <c r="BK47" s="165">
        <v>-3.6379788070917E-12</v>
      </c>
      <c r="BL47" s="165">
        <v>-3.6379788070917E-12</v>
      </c>
      <c r="BM47" s="165">
        <v>3.6379788070917E-12</v>
      </c>
      <c r="BN47" s="165"/>
      <c r="BO47" s="165">
        <v>3.6379788070917E-12</v>
      </c>
      <c r="BP47" s="165">
        <v>1.0000000002036999E-3</v>
      </c>
      <c r="BQ47" s="165">
        <v>3.6379788070917E-12</v>
      </c>
      <c r="BR47" s="165">
        <v>-1.0000000002036999E-3</v>
      </c>
      <c r="BS47" s="165">
        <v>25884.796999999999</v>
      </c>
      <c r="BT47" s="165">
        <v>-3.6379788070917E-12</v>
      </c>
      <c r="BU47" s="165">
        <v>35296.81</v>
      </c>
      <c r="BV47" s="165">
        <v>35627.548000000003</v>
      </c>
      <c r="BW47" s="165">
        <v>32739.804</v>
      </c>
      <c r="BX47" s="165"/>
      <c r="BY47" s="165">
        <v>33441.036999999997</v>
      </c>
      <c r="BZ47" s="165">
        <v>32428.156999999999</v>
      </c>
      <c r="CA47" s="165">
        <v>30947.503000000001</v>
      </c>
      <c r="CB47" s="165"/>
      <c r="CC47" s="165">
        <v>33391.139000000003</v>
      </c>
      <c r="CD47" s="165">
        <v>32904.599000000002</v>
      </c>
      <c r="CE47" s="165">
        <v>33218.733999999997</v>
      </c>
      <c r="CF47" s="165">
        <v>7.2759576141833992E-12</v>
      </c>
      <c r="CG47" s="165">
        <v>34438.241999999998</v>
      </c>
      <c r="CH47" s="165">
        <v>34842.101999999999</v>
      </c>
      <c r="CI47" s="165">
        <v>36694.319000000003</v>
      </c>
      <c r="CJ47" s="165"/>
      <c r="CK47" s="165"/>
    </row>
    <row r="48" spans="1:89">
      <c r="A48" s="166" t="s">
        <v>208</v>
      </c>
      <c r="B48" s="166"/>
      <c r="C48" s="166"/>
      <c r="D48" s="166"/>
      <c r="E48" s="166">
        <v>-4.1760000000000002</v>
      </c>
      <c r="F48" s="166"/>
      <c r="G48" s="166"/>
      <c r="H48" s="166"/>
      <c r="I48" s="166">
        <v>-0.40300000000000002</v>
      </c>
      <c r="J48" s="166">
        <v>0.64500000000000002</v>
      </c>
      <c r="K48" s="166">
        <v>3.3370000000000002</v>
      </c>
      <c r="L48" s="166">
        <v>120.16800000000001</v>
      </c>
      <c r="M48" s="166">
        <v>124.45699999999999</v>
      </c>
      <c r="N48" s="166">
        <v>130.81800000000001</v>
      </c>
      <c r="O48" s="166">
        <v>140.958</v>
      </c>
      <c r="P48" s="166">
        <v>155.77500000000001</v>
      </c>
      <c r="Q48" s="166">
        <v>173.52099999999999</v>
      </c>
      <c r="R48" s="166">
        <v>187.13</v>
      </c>
      <c r="S48" s="166">
        <v>208.977</v>
      </c>
      <c r="T48" s="166">
        <v>237.36600000000001</v>
      </c>
      <c r="U48" s="166">
        <v>274.33699999999999</v>
      </c>
      <c r="V48" s="166">
        <v>307.57799999999997</v>
      </c>
      <c r="W48" s="166">
        <v>355.70600000000002</v>
      </c>
      <c r="X48" s="166">
        <v>412.35599999999999</v>
      </c>
      <c r="Y48" s="166">
        <v>450.64299999999997</v>
      </c>
      <c r="Z48" s="166">
        <v>468.61700000000002</v>
      </c>
      <c r="AA48" s="166">
        <v>551.59299999999996</v>
      </c>
      <c r="AB48" s="166">
        <v>630.19399999999996</v>
      </c>
      <c r="AC48" s="166">
        <v>696.17</v>
      </c>
      <c r="AD48" s="166">
        <v>770.38400000000001</v>
      </c>
      <c r="AE48" s="166">
        <v>897.58500000000004</v>
      </c>
      <c r="AF48" s="166">
        <v>1264.056</v>
      </c>
      <c r="AG48" s="166">
        <v>1448.963</v>
      </c>
      <c r="AH48" s="166">
        <v>1727.3520000000001</v>
      </c>
      <c r="AI48" s="166"/>
      <c r="AJ48" s="166">
        <v>2571.6759999999999</v>
      </c>
      <c r="AK48" s="166">
        <v>2889.7910000000002</v>
      </c>
      <c r="AL48" s="166">
        <v>3306.1379999999999</v>
      </c>
      <c r="AM48" s="166">
        <v>3832.8180000000002</v>
      </c>
      <c r="AN48" s="166">
        <v>4366.4359999999997</v>
      </c>
      <c r="AO48" s="166">
        <v>4752.2529999999997</v>
      </c>
      <c r="AP48" s="166">
        <v>5302.1859999999997</v>
      </c>
      <c r="AQ48" s="166">
        <v>5938.7479999999996</v>
      </c>
      <c r="AR48" s="166">
        <v>6695.1909999999998</v>
      </c>
      <c r="AS48" s="166">
        <v>6814.85</v>
      </c>
      <c r="AT48" s="166">
        <v>7393.8969999999999</v>
      </c>
      <c r="AU48" s="166">
        <v>8131.9</v>
      </c>
      <c r="AV48" s="166">
        <v>8734.1859999999997</v>
      </c>
      <c r="AW48" s="166">
        <v>9181.7209999999995</v>
      </c>
      <c r="AX48" s="166">
        <v>10289.656000000001</v>
      </c>
      <c r="AY48" s="166">
        <v>9364.3529999999992</v>
      </c>
      <c r="AZ48" s="166">
        <v>13058.522000000001</v>
      </c>
      <c r="BA48" s="166">
        <v>13279.888000000001</v>
      </c>
      <c r="BB48" s="166">
        <v>13611.973</v>
      </c>
      <c r="BC48" s="166">
        <v>13997.172</v>
      </c>
      <c r="BD48" s="166">
        <v>14125.119000000001</v>
      </c>
      <c r="BE48" s="166">
        <v>14462.205</v>
      </c>
      <c r="BF48" s="166">
        <v>15370.816999999999</v>
      </c>
      <c r="BG48" s="166">
        <v>17096.057000000001</v>
      </c>
      <c r="BH48" s="166">
        <v>19773.705999999998</v>
      </c>
      <c r="BI48" s="166">
        <v>21951.436000000002</v>
      </c>
      <c r="BJ48" s="166">
        <v>25009.358</v>
      </c>
      <c r="BK48" s="166">
        <v>25213.928</v>
      </c>
      <c r="BL48" s="166">
        <v>25531.617999999999</v>
      </c>
      <c r="BM48" s="166">
        <v>26421.728999999999</v>
      </c>
      <c r="BN48" s="166">
        <v>25835.277999999998</v>
      </c>
      <c r="BO48" s="166">
        <v>23799.008000000002</v>
      </c>
      <c r="BP48" s="166">
        <v>24639.633999999998</v>
      </c>
      <c r="BQ48" s="166">
        <v>24330.602999999999</v>
      </c>
      <c r="BR48" s="166">
        <v>24259.489000000001</v>
      </c>
      <c r="BS48" s="166">
        <v>26966.787</v>
      </c>
      <c r="BT48" s="166">
        <v>29336.932000000001</v>
      </c>
      <c r="BU48" s="166">
        <v>36725.338000000003</v>
      </c>
      <c r="BV48" s="166">
        <v>37249.493999999999</v>
      </c>
      <c r="BW48" s="166">
        <v>34781.686000000002</v>
      </c>
      <c r="BX48" s="166">
        <v>35161.163999999997</v>
      </c>
      <c r="BY48" s="166">
        <v>35499.480000000003</v>
      </c>
      <c r="BZ48" s="166">
        <v>34463.048000000003</v>
      </c>
      <c r="CA48" s="166">
        <v>32878.695</v>
      </c>
      <c r="CB48" s="166">
        <v>34110.044999999998</v>
      </c>
      <c r="CC48" s="166">
        <v>35927.963000000003</v>
      </c>
      <c r="CD48" s="166">
        <v>35391.682999999997</v>
      </c>
      <c r="CE48" s="166">
        <v>35723.974999999999</v>
      </c>
      <c r="CF48" s="166">
        <v>36778.802000000003</v>
      </c>
      <c r="CG48" s="166">
        <v>37181.559000000001</v>
      </c>
      <c r="CH48" s="166">
        <v>37622.231</v>
      </c>
      <c r="CI48" s="166">
        <v>39456.048999999999</v>
      </c>
      <c r="CJ48" s="166"/>
      <c r="CK48" s="166"/>
    </row>
    <row r="49" spans="1:8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</row>
    <row r="50" spans="1:89" ht="17" thickBot="1">
      <c r="A50" s="166" t="s">
        <v>209</v>
      </c>
      <c r="B50" s="171"/>
      <c r="C50" s="171"/>
      <c r="D50" s="171"/>
      <c r="E50" s="171">
        <v>9.2669999999999995</v>
      </c>
      <c r="F50" s="171"/>
      <c r="G50" s="171"/>
      <c r="H50" s="171"/>
      <c r="I50" s="171">
        <v>31.681000000000001</v>
      </c>
      <c r="J50" s="171">
        <v>34.35</v>
      </c>
      <c r="K50" s="171">
        <v>39.683999999999997</v>
      </c>
      <c r="L50" s="171">
        <v>137.42699999999999</v>
      </c>
      <c r="M50" s="171">
        <v>140.72499999999999</v>
      </c>
      <c r="N50" s="171">
        <v>155.38900000000001</v>
      </c>
      <c r="O50" s="171">
        <v>170.50899999999999</v>
      </c>
      <c r="P50" s="171">
        <v>191.08799999999999</v>
      </c>
      <c r="Q50" s="171">
        <v>213.25800000000001</v>
      </c>
      <c r="R50" s="171">
        <v>233.03899999999999</v>
      </c>
      <c r="S50" s="171">
        <v>273.18599999999998</v>
      </c>
      <c r="T50" s="171">
        <v>310.38200000000001</v>
      </c>
      <c r="U50" s="171">
        <v>360.45499999999998</v>
      </c>
      <c r="V50" s="171">
        <v>389.64299999999997</v>
      </c>
      <c r="W50" s="171">
        <v>457.387</v>
      </c>
      <c r="X50" s="171">
        <v>520.553</v>
      </c>
      <c r="Y50" s="171">
        <v>574.56200000000001</v>
      </c>
      <c r="Z50" s="171">
        <v>584.99300000000005</v>
      </c>
      <c r="AA50" s="171">
        <v>683.35299999999995</v>
      </c>
      <c r="AB50" s="171">
        <v>803.73500000000001</v>
      </c>
      <c r="AC50" s="171">
        <v>901.79100000000005</v>
      </c>
      <c r="AD50" s="171">
        <v>960.99099999999999</v>
      </c>
      <c r="AE50" s="171">
        <v>1141.0609999999999</v>
      </c>
      <c r="AF50" s="171">
        <v>1661.4949999999999</v>
      </c>
      <c r="AG50" s="171">
        <v>1894.7460000000001</v>
      </c>
      <c r="AH50" s="171">
        <v>2219.6860000000001</v>
      </c>
      <c r="AI50" s="171"/>
      <c r="AJ50" s="171">
        <v>3676.7179999999998</v>
      </c>
      <c r="AK50" s="171">
        <v>3960.4090000000001</v>
      </c>
      <c r="AL50" s="171">
        <v>4487.0720000000001</v>
      </c>
      <c r="AM50" s="171">
        <v>5173.0029999999997</v>
      </c>
      <c r="AN50" s="171">
        <v>7327.1859999999997</v>
      </c>
      <c r="AO50" s="171">
        <v>7697.0529999999999</v>
      </c>
      <c r="AP50" s="171">
        <v>8542.3459999999995</v>
      </c>
      <c r="AQ50" s="171">
        <v>10448.732</v>
      </c>
      <c r="AR50" s="171">
        <v>11687.212</v>
      </c>
      <c r="AS50" s="171">
        <v>11886.99</v>
      </c>
      <c r="AT50" s="171">
        <v>13710.380999999999</v>
      </c>
      <c r="AU50" s="171">
        <v>14862.057000000001</v>
      </c>
      <c r="AV50" s="171">
        <v>16016.233</v>
      </c>
      <c r="AW50" s="171">
        <v>16468.812999999998</v>
      </c>
      <c r="AX50" s="171">
        <v>19775.525000000001</v>
      </c>
      <c r="AY50" s="171">
        <v>19571.429</v>
      </c>
      <c r="AZ50" s="171">
        <v>22926.191999999999</v>
      </c>
      <c r="BA50" s="171">
        <v>23090.65</v>
      </c>
      <c r="BB50" s="171">
        <v>24122.007000000001</v>
      </c>
      <c r="BC50" s="171">
        <v>24729.885999999999</v>
      </c>
      <c r="BD50" s="171">
        <v>26300.903999999999</v>
      </c>
      <c r="BE50" s="171">
        <v>29755.984</v>
      </c>
      <c r="BF50" s="171">
        <v>32638.91</v>
      </c>
      <c r="BG50" s="171">
        <v>37061.349000000002</v>
      </c>
      <c r="BH50" s="171">
        <v>38179.942999999999</v>
      </c>
      <c r="BI50" s="171">
        <v>42654.732000000004</v>
      </c>
      <c r="BJ50" s="171">
        <v>44596.370999999999</v>
      </c>
      <c r="BK50" s="171">
        <v>40165.131999999998</v>
      </c>
      <c r="BL50" s="171">
        <v>43227.625</v>
      </c>
      <c r="BM50" s="171">
        <v>46031.08</v>
      </c>
      <c r="BN50" s="171">
        <v>44738.826000000001</v>
      </c>
      <c r="BO50" s="171">
        <v>42574.048000000003</v>
      </c>
      <c r="BP50" s="171">
        <v>42961.061999999998</v>
      </c>
      <c r="BQ50" s="171">
        <v>42591.98</v>
      </c>
      <c r="BR50" s="171">
        <v>42994.237999999998</v>
      </c>
      <c r="BS50" s="171">
        <v>46213.548999999999</v>
      </c>
      <c r="BT50" s="171">
        <v>50878.228000000003</v>
      </c>
      <c r="BU50" s="171">
        <v>58263.527999999998</v>
      </c>
      <c r="BV50" s="171">
        <v>60589.415999999997</v>
      </c>
      <c r="BW50" s="171">
        <v>59531.93</v>
      </c>
      <c r="BX50" s="171">
        <v>59666.525999999998</v>
      </c>
      <c r="BY50" s="171">
        <v>59205.150999999998</v>
      </c>
      <c r="BZ50" s="171">
        <v>57521.656999999999</v>
      </c>
      <c r="CA50" s="171">
        <v>55421.754000000001</v>
      </c>
      <c r="CB50" s="171">
        <v>56080.008999999998</v>
      </c>
      <c r="CC50" s="171">
        <v>58189.641000000003</v>
      </c>
      <c r="CD50" s="171">
        <v>56737.788999999997</v>
      </c>
      <c r="CE50" s="171">
        <v>56322.228999999999</v>
      </c>
      <c r="CF50" s="171">
        <v>56967.451999999997</v>
      </c>
      <c r="CG50" s="171">
        <v>57584.807999999997</v>
      </c>
      <c r="CH50" s="171">
        <v>57276.938000000002</v>
      </c>
      <c r="CI50" s="171">
        <v>58976.258000000002</v>
      </c>
      <c r="CJ50" s="171"/>
      <c r="CK50" s="171"/>
    </row>
    <row r="51" spans="1:89" ht="17" thickTop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</row>
    <row r="52" spans="1:89">
      <c r="A52" s="166" t="s">
        <v>210</v>
      </c>
      <c r="B52" s="51">
        <v>815.20899999999995</v>
      </c>
      <c r="C52" s="51">
        <v>815.20899999999995</v>
      </c>
      <c r="D52" s="51">
        <v>908.47500000000002</v>
      </c>
      <c r="E52" s="51">
        <v>2441.4430000000002</v>
      </c>
      <c r="F52" s="51">
        <v>2233.846</v>
      </c>
      <c r="G52" s="51">
        <v>2233.846</v>
      </c>
      <c r="H52" s="51">
        <v>2233.846</v>
      </c>
      <c r="I52" s="51">
        <v>2298.2460000000001</v>
      </c>
      <c r="J52" s="51">
        <v>2585.4899999999998</v>
      </c>
      <c r="K52" s="51">
        <v>2585.4899999999998</v>
      </c>
      <c r="L52" s="51">
        <v>1920.85</v>
      </c>
      <c r="M52" s="51">
        <v>2635.66</v>
      </c>
      <c r="N52" s="51">
        <v>2654.49</v>
      </c>
      <c r="O52" s="51">
        <v>2675.87</v>
      </c>
      <c r="P52" s="51">
        <v>2691.12</v>
      </c>
      <c r="Q52" s="51">
        <v>2696.35</v>
      </c>
      <c r="R52" s="51">
        <v>2706.27</v>
      </c>
      <c r="S52" s="51">
        <v>2715.92</v>
      </c>
      <c r="T52" s="51">
        <v>2724.79</v>
      </c>
      <c r="U52" s="51">
        <v>2730.64</v>
      </c>
      <c r="V52" s="51">
        <v>2735.61</v>
      </c>
      <c r="W52" s="51">
        <v>2739.23</v>
      </c>
      <c r="X52" s="51">
        <v>2743.02</v>
      </c>
      <c r="Y52" s="51">
        <v>2761.27</v>
      </c>
      <c r="Z52" s="51">
        <v>2764.17</v>
      </c>
      <c r="AA52" s="51">
        <v>2761.27</v>
      </c>
      <c r="AB52" s="51">
        <v>2775.02</v>
      </c>
      <c r="AC52" s="51">
        <v>2780.26</v>
      </c>
      <c r="AD52" s="51">
        <v>2782.8</v>
      </c>
      <c r="AE52" s="51">
        <v>2784.01</v>
      </c>
      <c r="AF52" s="51">
        <v>2787.97</v>
      </c>
      <c r="AG52" s="51">
        <v>2790.49</v>
      </c>
      <c r="AH52" s="51">
        <v>2791.51</v>
      </c>
      <c r="AI52" s="51">
        <v>2792.22</v>
      </c>
      <c r="AJ52" s="51">
        <v>2793.13</v>
      </c>
      <c r="AK52" s="51">
        <v>2794.19</v>
      </c>
      <c r="AL52" s="51">
        <v>2795.19</v>
      </c>
      <c r="AM52" s="51">
        <v>2796.71</v>
      </c>
      <c r="AN52" s="51">
        <v>2797.26</v>
      </c>
      <c r="AO52" s="51">
        <v>2797.68</v>
      </c>
      <c r="AP52" s="51">
        <v>2798.2</v>
      </c>
      <c r="AQ52" s="51">
        <v>2799.52</v>
      </c>
      <c r="AR52" s="51">
        <v>2802.43</v>
      </c>
      <c r="AS52" s="51">
        <v>2800.83</v>
      </c>
      <c r="AT52" s="51">
        <v>2804.88</v>
      </c>
      <c r="AU52" s="51">
        <v>2805.88</v>
      </c>
      <c r="AV52" s="51">
        <v>2808.5</v>
      </c>
      <c r="AW52" s="51">
        <v>2809.84</v>
      </c>
      <c r="AX52" s="51">
        <v>2812.04</v>
      </c>
      <c r="AY52" s="51">
        <v>2765.02</v>
      </c>
      <c r="AZ52" s="51">
        <v>2768.52</v>
      </c>
      <c r="BA52" s="51">
        <v>2770.37</v>
      </c>
      <c r="BB52" s="51">
        <v>2772.8</v>
      </c>
      <c r="BC52" s="51">
        <v>2775.29</v>
      </c>
      <c r="BD52" s="51">
        <v>2778.14</v>
      </c>
      <c r="BE52" s="51">
        <v>2774.99</v>
      </c>
      <c r="BF52" s="51">
        <v>2774.1</v>
      </c>
      <c r="BG52" s="51">
        <v>2777.8</v>
      </c>
      <c r="BH52" s="51">
        <v>2785.3</v>
      </c>
      <c r="BI52" s="51">
        <v>2789.84</v>
      </c>
      <c r="BJ52" s="51">
        <v>2800.86</v>
      </c>
      <c r="BK52" s="51">
        <v>2788.48</v>
      </c>
      <c r="BL52" s="51">
        <v>2794.8</v>
      </c>
      <c r="BM52" s="51">
        <v>2800.12</v>
      </c>
      <c r="BN52" s="51">
        <v>2788.33</v>
      </c>
      <c r="BO52" s="51">
        <v>2771.99</v>
      </c>
      <c r="BP52" s="51">
        <v>2766.63</v>
      </c>
      <c r="BQ52" s="51">
        <v>2757.33</v>
      </c>
      <c r="BR52" s="51">
        <v>2728.61</v>
      </c>
      <c r="BS52" s="51">
        <v>2728.61</v>
      </c>
      <c r="BT52" s="51">
        <v>2679.13</v>
      </c>
      <c r="BU52" s="51">
        <v>2780.02</v>
      </c>
      <c r="BV52" s="51">
        <v>2784.47</v>
      </c>
      <c r="BW52" s="51">
        <v>2784.47</v>
      </c>
      <c r="BX52" s="51">
        <v>2764.33</v>
      </c>
      <c r="BY52" s="51">
        <v>2764.4</v>
      </c>
      <c r="BZ52" s="51">
        <v>2764.4</v>
      </c>
      <c r="CA52" s="51">
        <v>2796.59</v>
      </c>
      <c r="CB52" s="51">
        <v>2796.59</v>
      </c>
      <c r="CC52" s="51">
        <v>2796.78</v>
      </c>
      <c r="CD52" s="51">
        <v>2796.78</v>
      </c>
      <c r="CE52" s="51">
        <v>2805.19</v>
      </c>
      <c r="CF52" s="51">
        <v>2805.19</v>
      </c>
      <c r="CG52" s="51">
        <v>2805.22</v>
      </c>
      <c r="CH52" s="51">
        <v>2805.22</v>
      </c>
      <c r="CI52" s="51">
        <v>2789</v>
      </c>
      <c r="CJ52" s="51"/>
      <c r="CK52" s="51"/>
    </row>
    <row r="53" spans="1:89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</row>
    <row r="54" spans="1:89">
      <c r="A54" s="166" t="s">
        <v>211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</row>
    <row r="55" spans="1:89">
      <c r="A55" s="51" t="s">
        <v>212</v>
      </c>
      <c r="B55" s="169">
        <f t="shared" ref="B55:BM55" si="0">B48</f>
        <v>0</v>
      </c>
      <c r="C55" s="169">
        <f t="shared" si="0"/>
        <v>0</v>
      </c>
      <c r="D55" s="169">
        <f t="shared" si="0"/>
        <v>0</v>
      </c>
      <c r="E55" s="169">
        <f t="shared" si="0"/>
        <v>-4.1760000000000002</v>
      </c>
      <c r="F55" s="169">
        <f t="shared" si="0"/>
        <v>0</v>
      </c>
      <c r="G55" s="169">
        <f t="shared" si="0"/>
        <v>0</v>
      </c>
      <c r="H55" s="169">
        <f t="shared" si="0"/>
        <v>0</v>
      </c>
      <c r="I55" s="169">
        <f t="shared" si="0"/>
        <v>-0.40300000000000002</v>
      </c>
      <c r="J55" s="169">
        <f t="shared" si="0"/>
        <v>0.64500000000000002</v>
      </c>
      <c r="K55" s="169">
        <f t="shared" si="0"/>
        <v>3.3370000000000002</v>
      </c>
      <c r="L55" s="169">
        <f t="shared" si="0"/>
        <v>120.16800000000001</v>
      </c>
      <c r="M55" s="169">
        <f t="shared" si="0"/>
        <v>124.45699999999999</v>
      </c>
      <c r="N55" s="169">
        <f t="shared" si="0"/>
        <v>130.81800000000001</v>
      </c>
      <c r="O55" s="169">
        <f t="shared" si="0"/>
        <v>140.958</v>
      </c>
      <c r="P55" s="169">
        <f t="shared" si="0"/>
        <v>155.77500000000001</v>
      </c>
      <c r="Q55" s="169">
        <f t="shared" si="0"/>
        <v>173.52099999999999</v>
      </c>
      <c r="R55" s="169">
        <f t="shared" si="0"/>
        <v>187.13</v>
      </c>
      <c r="S55" s="169">
        <f t="shared" si="0"/>
        <v>208.977</v>
      </c>
      <c r="T55" s="169">
        <f t="shared" si="0"/>
        <v>237.36600000000001</v>
      </c>
      <c r="U55" s="169">
        <f t="shared" si="0"/>
        <v>274.33699999999999</v>
      </c>
      <c r="V55" s="169">
        <f t="shared" si="0"/>
        <v>307.57799999999997</v>
      </c>
      <c r="W55" s="169">
        <f t="shared" si="0"/>
        <v>355.70600000000002</v>
      </c>
      <c r="X55" s="169">
        <f t="shared" si="0"/>
        <v>412.35599999999999</v>
      </c>
      <c r="Y55" s="169">
        <f t="shared" si="0"/>
        <v>450.64299999999997</v>
      </c>
      <c r="Z55" s="169">
        <f t="shared" si="0"/>
        <v>468.61700000000002</v>
      </c>
      <c r="AA55" s="169">
        <f t="shared" si="0"/>
        <v>551.59299999999996</v>
      </c>
      <c r="AB55" s="169">
        <f t="shared" si="0"/>
        <v>630.19399999999996</v>
      </c>
      <c r="AC55" s="169">
        <f t="shared" si="0"/>
        <v>696.17</v>
      </c>
      <c r="AD55" s="169">
        <f t="shared" si="0"/>
        <v>770.38400000000001</v>
      </c>
      <c r="AE55" s="169">
        <f t="shared" si="0"/>
        <v>897.58500000000004</v>
      </c>
      <c r="AF55" s="169">
        <f t="shared" si="0"/>
        <v>1264.056</v>
      </c>
      <c r="AG55" s="169">
        <f t="shared" si="0"/>
        <v>1448.963</v>
      </c>
      <c r="AH55" s="169">
        <f t="shared" si="0"/>
        <v>1727.3520000000001</v>
      </c>
      <c r="AI55" s="169">
        <f t="shared" si="0"/>
        <v>0</v>
      </c>
      <c r="AJ55" s="169">
        <f t="shared" si="0"/>
        <v>2571.6759999999999</v>
      </c>
      <c r="AK55" s="169">
        <f t="shared" si="0"/>
        <v>2889.7910000000002</v>
      </c>
      <c r="AL55" s="169">
        <f t="shared" si="0"/>
        <v>3306.1379999999999</v>
      </c>
      <c r="AM55" s="169">
        <f t="shared" si="0"/>
        <v>3832.8180000000002</v>
      </c>
      <c r="AN55" s="169">
        <f t="shared" si="0"/>
        <v>4366.4359999999997</v>
      </c>
      <c r="AO55" s="169">
        <f t="shared" si="0"/>
        <v>4752.2529999999997</v>
      </c>
      <c r="AP55" s="169">
        <f t="shared" si="0"/>
        <v>5302.1859999999997</v>
      </c>
      <c r="AQ55" s="169">
        <f t="shared" si="0"/>
        <v>5938.7479999999996</v>
      </c>
      <c r="AR55" s="169">
        <f t="shared" si="0"/>
        <v>6695.1909999999998</v>
      </c>
      <c r="AS55" s="169">
        <f t="shared" si="0"/>
        <v>6814.85</v>
      </c>
      <c r="AT55" s="169">
        <f t="shared" si="0"/>
        <v>7393.8969999999999</v>
      </c>
      <c r="AU55" s="169">
        <f t="shared" si="0"/>
        <v>8131.9</v>
      </c>
      <c r="AV55" s="169">
        <f t="shared" si="0"/>
        <v>8734.1859999999997</v>
      </c>
      <c r="AW55" s="169">
        <f t="shared" si="0"/>
        <v>9181.7209999999995</v>
      </c>
      <c r="AX55" s="169">
        <f t="shared" si="0"/>
        <v>10289.656000000001</v>
      </c>
      <c r="AY55" s="169">
        <f t="shared" si="0"/>
        <v>9364.3529999999992</v>
      </c>
      <c r="AZ55" s="169">
        <f t="shared" si="0"/>
        <v>13058.522000000001</v>
      </c>
      <c r="BA55" s="169">
        <f t="shared" si="0"/>
        <v>13279.888000000001</v>
      </c>
      <c r="BB55" s="169">
        <f t="shared" si="0"/>
        <v>13611.973</v>
      </c>
      <c r="BC55" s="169">
        <f t="shared" si="0"/>
        <v>13997.172</v>
      </c>
      <c r="BD55" s="169">
        <f t="shared" si="0"/>
        <v>14125.119000000001</v>
      </c>
      <c r="BE55" s="169">
        <f t="shared" si="0"/>
        <v>14462.205</v>
      </c>
      <c r="BF55" s="169">
        <f t="shared" si="0"/>
        <v>15370.816999999999</v>
      </c>
      <c r="BG55" s="169">
        <f t="shared" si="0"/>
        <v>17096.057000000001</v>
      </c>
      <c r="BH55" s="169">
        <f t="shared" si="0"/>
        <v>19773.705999999998</v>
      </c>
      <c r="BI55" s="169">
        <f t="shared" si="0"/>
        <v>21951.436000000002</v>
      </c>
      <c r="BJ55" s="169">
        <f t="shared" si="0"/>
        <v>25009.358</v>
      </c>
      <c r="BK55" s="169">
        <f t="shared" si="0"/>
        <v>25213.928</v>
      </c>
      <c r="BL55" s="169">
        <f t="shared" si="0"/>
        <v>25531.617999999999</v>
      </c>
      <c r="BM55" s="169">
        <f t="shared" si="0"/>
        <v>26421.728999999999</v>
      </c>
      <c r="BN55" s="169">
        <f t="shared" ref="BN55:CK55" si="1">BN48</f>
        <v>25835.277999999998</v>
      </c>
      <c r="BO55" s="169">
        <f t="shared" si="1"/>
        <v>23799.008000000002</v>
      </c>
      <c r="BP55" s="169">
        <f t="shared" si="1"/>
        <v>24639.633999999998</v>
      </c>
      <c r="BQ55" s="169">
        <f t="shared" si="1"/>
        <v>24330.602999999999</v>
      </c>
      <c r="BR55" s="169">
        <f t="shared" si="1"/>
        <v>24259.489000000001</v>
      </c>
      <c r="BS55" s="169">
        <f t="shared" si="1"/>
        <v>26966.787</v>
      </c>
      <c r="BT55" s="169">
        <f t="shared" si="1"/>
        <v>29336.932000000001</v>
      </c>
      <c r="BU55" s="169">
        <f t="shared" si="1"/>
        <v>36725.338000000003</v>
      </c>
      <c r="BV55" s="169">
        <f t="shared" si="1"/>
        <v>37249.493999999999</v>
      </c>
      <c r="BW55" s="169">
        <f t="shared" si="1"/>
        <v>34781.686000000002</v>
      </c>
      <c r="BX55" s="169">
        <f t="shared" si="1"/>
        <v>35161.163999999997</v>
      </c>
      <c r="BY55" s="169">
        <f t="shared" si="1"/>
        <v>35499.480000000003</v>
      </c>
      <c r="BZ55" s="169">
        <f t="shared" si="1"/>
        <v>34463.048000000003</v>
      </c>
      <c r="CA55" s="169">
        <f t="shared" si="1"/>
        <v>32878.695</v>
      </c>
      <c r="CB55" s="169">
        <f t="shared" si="1"/>
        <v>34110.044999999998</v>
      </c>
      <c r="CC55" s="169">
        <f t="shared" si="1"/>
        <v>35927.963000000003</v>
      </c>
      <c r="CD55" s="169">
        <f t="shared" si="1"/>
        <v>35391.682999999997</v>
      </c>
      <c r="CE55" s="169">
        <f t="shared" si="1"/>
        <v>35723.974999999999</v>
      </c>
      <c r="CF55" s="169">
        <f t="shared" si="1"/>
        <v>36778.802000000003</v>
      </c>
      <c r="CG55" s="169">
        <f t="shared" si="1"/>
        <v>37181.559000000001</v>
      </c>
      <c r="CH55" s="169">
        <f t="shared" si="1"/>
        <v>37622.231</v>
      </c>
      <c r="CI55" s="169">
        <f t="shared" si="1"/>
        <v>39456.048999999999</v>
      </c>
      <c r="CJ55" s="169">
        <f t="shared" si="1"/>
        <v>0</v>
      </c>
      <c r="CK55" s="169">
        <f t="shared" si="1"/>
        <v>0</v>
      </c>
    </row>
    <row r="56" spans="1:89">
      <c r="A56" s="51" t="s">
        <v>213</v>
      </c>
      <c r="B56" s="169">
        <f t="shared" ref="B56:BM56" si="2">B32+B33</f>
        <v>0</v>
      </c>
      <c r="C56" s="169">
        <f t="shared" si="2"/>
        <v>0</v>
      </c>
      <c r="D56" s="169">
        <f t="shared" si="2"/>
        <v>0</v>
      </c>
      <c r="E56" s="169">
        <f t="shared" si="2"/>
        <v>0</v>
      </c>
      <c r="F56" s="169">
        <f t="shared" si="2"/>
        <v>0</v>
      </c>
      <c r="G56" s="169">
        <f t="shared" si="2"/>
        <v>0</v>
      </c>
      <c r="H56" s="169">
        <f t="shared" si="2"/>
        <v>0</v>
      </c>
      <c r="I56" s="169">
        <f t="shared" si="2"/>
        <v>0</v>
      </c>
      <c r="J56" s="169">
        <f t="shared" si="2"/>
        <v>0</v>
      </c>
      <c r="K56" s="169">
        <f t="shared" si="2"/>
        <v>0</v>
      </c>
      <c r="L56" s="169">
        <f t="shared" si="2"/>
        <v>0</v>
      </c>
      <c r="M56" s="169">
        <f t="shared" si="2"/>
        <v>0</v>
      </c>
      <c r="N56" s="169">
        <f t="shared" si="2"/>
        <v>0.87</v>
      </c>
      <c r="O56" s="169">
        <f t="shared" si="2"/>
        <v>0.875</v>
      </c>
      <c r="P56" s="169">
        <f t="shared" si="2"/>
        <v>0</v>
      </c>
      <c r="Q56" s="169">
        <f t="shared" si="2"/>
        <v>0</v>
      </c>
      <c r="R56" s="169">
        <f t="shared" si="2"/>
        <v>0</v>
      </c>
      <c r="S56" s="169">
        <f t="shared" si="2"/>
        <v>0</v>
      </c>
      <c r="T56" s="169">
        <f t="shared" si="2"/>
        <v>0</v>
      </c>
      <c r="U56" s="169">
        <f t="shared" si="2"/>
        <v>0</v>
      </c>
      <c r="V56" s="169">
        <f t="shared" si="2"/>
        <v>0</v>
      </c>
      <c r="W56" s="169">
        <f t="shared" si="2"/>
        <v>0</v>
      </c>
      <c r="X56" s="169">
        <f t="shared" si="2"/>
        <v>0</v>
      </c>
      <c r="Y56" s="169">
        <f t="shared" si="2"/>
        <v>0</v>
      </c>
      <c r="Z56" s="169">
        <f t="shared" si="2"/>
        <v>0</v>
      </c>
      <c r="AA56" s="169">
        <f t="shared" si="2"/>
        <v>0</v>
      </c>
      <c r="AB56" s="169">
        <f t="shared" si="2"/>
        <v>0</v>
      </c>
      <c r="AC56" s="169">
        <f t="shared" si="2"/>
        <v>0</v>
      </c>
      <c r="AD56" s="169">
        <f t="shared" si="2"/>
        <v>0</v>
      </c>
      <c r="AE56" s="169">
        <f t="shared" si="2"/>
        <v>0.60899999999999999</v>
      </c>
      <c r="AF56" s="169">
        <f t="shared" si="2"/>
        <v>12.933</v>
      </c>
      <c r="AG56" s="169">
        <f t="shared" si="2"/>
        <v>21.327000000000002</v>
      </c>
      <c r="AH56" s="169">
        <f t="shared" si="2"/>
        <v>21.623000000000001</v>
      </c>
      <c r="AI56" s="169">
        <f t="shared" si="2"/>
        <v>0</v>
      </c>
      <c r="AJ56" s="169">
        <f t="shared" si="2"/>
        <v>363.57299999999998</v>
      </c>
      <c r="AK56" s="169">
        <f t="shared" si="2"/>
        <v>362.08499999999998</v>
      </c>
      <c r="AL56" s="169">
        <f t="shared" si="2"/>
        <v>358.512</v>
      </c>
      <c r="AM56" s="169">
        <f t="shared" si="2"/>
        <v>12.309999999999999</v>
      </c>
      <c r="AN56" s="169">
        <f t="shared" si="2"/>
        <v>1562.34</v>
      </c>
      <c r="AO56" s="169">
        <f t="shared" si="2"/>
        <v>1559.806</v>
      </c>
      <c r="AP56" s="169">
        <f t="shared" si="2"/>
        <v>1560.492</v>
      </c>
      <c r="AQ56" s="169">
        <f t="shared" si="2"/>
        <v>2906.1019999999999</v>
      </c>
      <c r="AR56" s="169">
        <f t="shared" si="2"/>
        <v>2843.4169999999999</v>
      </c>
      <c r="AS56" s="169">
        <f t="shared" si="2"/>
        <v>2868.366</v>
      </c>
      <c r="AT56" s="169">
        <f t="shared" si="2"/>
        <v>3834.5169999999998</v>
      </c>
      <c r="AU56" s="169">
        <f t="shared" si="2"/>
        <v>3504.828</v>
      </c>
      <c r="AV56" s="169">
        <f t="shared" si="2"/>
        <v>3791.9500000000003</v>
      </c>
      <c r="AW56" s="169">
        <f t="shared" si="2"/>
        <v>3773.0739999999996</v>
      </c>
      <c r="AX56" s="169">
        <f t="shared" si="2"/>
        <v>5428.4950000000008</v>
      </c>
      <c r="AY56" s="169">
        <f t="shared" si="2"/>
        <v>5767.8980000000001</v>
      </c>
      <c r="AZ56" s="169">
        <f t="shared" si="2"/>
        <v>5264.3360000000002</v>
      </c>
      <c r="BA56" s="169">
        <f t="shared" si="2"/>
        <v>5194.4740000000002</v>
      </c>
      <c r="BB56" s="169">
        <f t="shared" si="2"/>
        <v>5755.9480000000003</v>
      </c>
      <c r="BC56" s="169">
        <f t="shared" si="2"/>
        <v>5361.8609999999999</v>
      </c>
      <c r="BD56" s="169">
        <f t="shared" si="2"/>
        <v>4981.3580000000002</v>
      </c>
      <c r="BE56" s="169">
        <f t="shared" si="2"/>
        <v>4968.933</v>
      </c>
      <c r="BF56" s="169">
        <f t="shared" si="2"/>
        <v>4991.6260000000002</v>
      </c>
      <c r="BG56" s="169">
        <f t="shared" si="2"/>
        <v>5572.9939999999997</v>
      </c>
      <c r="BH56" s="169">
        <f t="shared" si="2"/>
        <v>5431.6570000000002</v>
      </c>
      <c r="BI56" s="169">
        <f t="shared" si="2"/>
        <v>6948.4279999999999</v>
      </c>
      <c r="BJ56" s="169">
        <f t="shared" si="2"/>
        <v>6252.9579999999996</v>
      </c>
      <c r="BK56" s="169">
        <f t="shared" si="2"/>
        <v>6011.7280000000001</v>
      </c>
      <c r="BL56" s="169">
        <f t="shared" si="2"/>
        <v>7975.7979999999998</v>
      </c>
      <c r="BM56" s="169">
        <f t="shared" si="2"/>
        <v>9023.3760000000002</v>
      </c>
      <c r="BN56" s="169">
        <f t="shared" ref="BN56:CK56" si="3">BN32+BN33</f>
        <v>8840.9179999999997</v>
      </c>
      <c r="BO56" s="169">
        <f t="shared" si="3"/>
        <v>8963.9709999999995</v>
      </c>
      <c r="BP56" s="169">
        <f t="shared" si="3"/>
        <v>8936.3670000000002</v>
      </c>
      <c r="BQ56" s="169">
        <f t="shared" si="3"/>
        <v>9079.268</v>
      </c>
      <c r="BR56" s="169">
        <f t="shared" si="3"/>
        <v>8990.3410000000003</v>
      </c>
      <c r="BS56" s="169">
        <f t="shared" si="3"/>
        <v>9024.021999999999</v>
      </c>
      <c r="BT56" s="169">
        <f t="shared" si="3"/>
        <v>9944.1839999999993</v>
      </c>
      <c r="BU56" s="169">
        <f t="shared" si="3"/>
        <v>10107.050999999999</v>
      </c>
      <c r="BV56" s="169">
        <f t="shared" si="3"/>
        <v>12138.055</v>
      </c>
      <c r="BW56" s="169">
        <f t="shared" si="3"/>
        <v>12201.571</v>
      </c>
      <c r="BX56" s="169">
        <f t="shared" si="3"/>
        <v>11613.521000000001</v>
      </c>
      <c r="BY56" s="169">
        <f t="shared" si="3"/>
        <v>11644.075000000001</v>
      </c>
      <c r="BZ56" s="169">
        <f t="shared" si="3"/>
        <v>10394.162999999999</v>
      </c>
      <c r="CA56" s="169">
        <f t="shared" si="3"/>
        <v>9507.2290000000012</v>
      </c>
      <c r="CB56" s="169">
        <f t="shared" si="3"/>
        <v>9752.7139999999999</v>
      </c>
      <c r="CC56" s="169">
        <f t="shared" si="3"/>
        <v>10109.855</v>
      </c>
      <c r="CD56" s="169">
        <f t="shared" si="3"/>
        <v>9272.9070000000011</v>
      </c>
      <c r="CE56" s="169">
        <f t="shared" si="3"/>
        <v>8702.777</v>
      </c>
      <c r="CF56" s="169">
        <f t="shared" si="3"/>
        <v>8738.8310000000001</v>
      </c>
      <c r="CG56" s="169">
        <f t="shared" si="3"/>
        <v>8824.9670000000006</v>
      </c>
      <c r="CH56" s="169">
        <f t="shared" si="3"/>
        <v>7744.3589999999995</v>
      </c>
      <c r="CI56" s="169">
        <f t="shared" si="3"/>
        <v>7701.5259999999998</v>
      </c>
      <c r="CJ56" s="169">
        <f t="shared" si="3"/>
        <v>0</v>
      </c>
      <c r="CK56" s="169">
        <f t="shared" si="3"/>
        <v>0</v>
      </c>
    </row>
    <row r="57" spans="1:89">
      <c r="A57" s="51" t="s">
        <v>214</v>
      </c>
      <c r="B57" s="169">
        <f t="shared" ref="B57:BM57" si="4">B26</f>
        <v>0</v>
      </c>
      <c r="C57" s="169">
        <f t="shared" si="4"/>
        <v>0</v>
      </c>
      <c r="D57" s="169">
        <f t="shared" si="4"/>
        <v>0</v>
      </c>
      <c r="E57" s="169">
        <f t="shared" si="4"/>
        <v>0</v>
      </c>
      <c r="F57" s="169">
        <f t="shared" si="4"/>
        <v>0</v>
      </c>
      <c r="G57" s="169">
        <f t="shared" si="4"/>
        <v>0</v>
      </c>
      <c r="H57" s="169">
        <f t="shared" si="4"/>
        <v>0</v>
      </c>
      <c r="I57" s="169">
        <f t="shared" si="4"/>
        <v>0</v>
      </c>
      <c r="J57" s="169">
        <f t="shared" si="4"/>
        <v>0</v>
      </c>
      <c r="K57" s="169">
        <f t="shared" si="4"/>
        <v>0</v>
      </c>
      <c r="L57" s="169">
        <f t="shared" si="4"/>
        <v>7.0910000000000002</v>
      </c>
      <c r="M57" s="169">
        <f t="shared" si="4"/>
        <v>0</v>
      </c>
      <c r="N57" s="169">
        <f t="shared" si="4"/>
        <v>0</v>
      </c>
      <c r="O57" s="169">
        <f t="shared" si="4"/>
        <v>0</v>
      </c>
      <c r="P57" s="169">
        <f t="shared" si="4"/>
        <v>0</v>
      </c>
      <c r="Q57" s="169">
        <f t="shared" si="4"/>
        <v>0</v>
      </c>
      <c r="R57" s="169">
        <f t="shared" si="4"/>
        <v>0</v>
      </c>
      <c r="S57" s="169">
        <f t="shared" si="4"/>
        <v>0</v>
      </c>
      <c r="T57" s="169">
        <f t="shared" si="4"/>
        <v>0</v>
      </c>
      <c r="U57" s="169">
        <f t="shared" si="4"/>
        <v>0</v>
      </c>
      <c r="V57" s="169">
        <f t="shared" si="4"/>
        <v>0</v>
      </c>
      <c r="W57" s="169">
        <f t="shared" si="4"/>
        <v>0</v>
      </c>
      <c r="X57" s="169">
        <f t="shared" si="4"/>
        <v>0</v>
      </c>
      <c r="Y57" s="169">
        <f t="shared" si="4"/>
        <v>0</v>
      </c>
      <c r="Z57" s="169">
        <f t="shared" si="4"/>
        <v>0</v>
      </c>
      <c r="AA57" s="169">
        <f t="shared" si="4"/>
        <v>0</v>
      </c>
      <c r="AB57" s="169">
        <f t="shared" si="4"/>
        <v>0</v>
      </c>
      <c r="AC57" s="169">
        <f t="shared" si="4"/>
        <v>0</v>
      </c>
      <c r="AD57" s="169">
        <f t="shared" si="4"/>
        <v>0</v>
      </c>
      <c r="AE57" s="169">
        <f t="shared" si="4"/>
        <v>0</v>
      </c>
      <c r="AF57" s="169">
        <f t="shared" si="4"/>
        <v>0</v>
      </c>
      <c r="AG57" s="169">
        <f t="shared" si="4"/>
        <v>19.951000000000001</v>
      </c>
      <c r="AH57" s="169">
        <f t="shared" si="4"/>
        <v>19.966000000000001</v>
      </c>
      <c r="AI57" s="169">
        <f t="shared" si="4"/>
        <v>0</v>
      </c>
      <c r="AJ57" s="169">
        <f t="shared" si="4"/>
        <v>27.074999999999999</v>
      </c>
      <c r="AK57" s="169">
        <f t="shared" si="4"/>
        <v>10.930999999999999</v>
      </c>
      <c r="AL57" s="169">
        <f t="shared" si="4"/>
        <v>14.458</v>
      </c>
      <c r="AM57" s="169">
        <f t="shared" si="4"/>
        <v>361.01600000000002</v>
      </c>
      <c r="AN57" s="169">
        <f t="shared" si="4"/>
        <v>348.315</v>
      </c>
      <c r="AO57" s="169">
        <f t="shared" si="4"/>
        <v>349.09100000000001</v>
      </c>
      <c r="AP57" s="169">
        <f t="shared" si="4"/>
        <v>357.78800000000001</v>
      </c>
      <c r="AQ57" s="169">
        <f t="shared" si="4"/>
        <v>4.093</v>
      </c>
      <c r="AR57" s="169">
        <f t="shared" si="4"/>
        <v>56.575000000000003</v>
      </c>
      <c r="AS57" s="169">
        <f t="shared" si="4"/>
        <v>57.097000000000001</v>
      </c>
      <c r="AT57" s="169">
        <f t="shared" si="4"/>
        <v>63.491</v>
      </c>
      <c r="AU57" s="169">
        <f t="shared" si="4"/>
        <v>421.57</v>
      </c>
      <c r="AV57" s="169">
        <f t="shared" si="4"/>
        <v>365.25299999999999</v>
      </c>
      <c r="AW57" s="169">
        <f t="shared" si="4"/>
        <v>362.74200000000002</v>
      </c>
      <c r="AX57" s="169">
        <f t="shared" si="4"/>
        <v>358.00900000000001</v>
      </c>
      <c r="AY57" s="169">
        <f t="shared" si="4"/>
        <v>110.598</v>
      </c>
      <c r="AZ57" s="169">
        <f t="shared" si="4"/>
        <v>166.66200000000001</v>
      </c>
      <c r="BA57" s="169">
        <f t="shared" si="4"/>
        <v>175.92400000000001</v>
      </c>
      <c r="BB57" s="169">
        <f t="shared" si="4"/>
        <v>177.733</v>
      </c>
      <c r="BC57" s="169">
        <f t="shared" si="4"/>
        <v>588.43399999999997</v>
      </c>
      <c r="BD57" s="169">
        <f t="shared" si="4"/>
        <v>1414.203</v>
      </c>
      <c r="BE57" s="169">
        <f t="shared" si="4"/>
        <v>5527.7730000000001</v>
      </c>
      <c r="BF57" s="169">
        <f t="shared" si="4"/>
        <v>2626.5680000000002</v>
      </c>
      <c r="BG57" s="169">
        <f t="shared" si="4"/>
        <v>3377.0740000000001</v>
      </c>
      <c r="BH57" s="169">
        <f t="shared" si="4"/>
        <v>1176.06</v>
      </c>
      <c r="BI57" s="169">
        <f t="shared" si="4"/>
        <v>1056.922</v>
      </c>
      <c r="BJ57" s="169">
        <f t="shared" si="4"/>
        <v>2144.2820000000002</v>
      </c>
      <c r="BK57" s="169">
        <f t="shared" si="4"/>
        <v>1172.704</v>
      </c>
      <c r="BL57" s="169">
        <f t="shared" si="4"/>
        <v>1452.8520000000001</v>
      </c>
      <c r="BM57" s="169">
        <f t="shared" si="4"/>
        <v>1545.4639999999999</v>
      </c>
      <c r="BN57" s="169">
        <f t="shared" ref="BN57:CK57" si="5">BN26</f>
        <v>1379.01</v>
      </c>
      <c r="BO57" s="169">
        <f t="shared" si="5"/>
        <v>1297.356</v>
      </c>
      <c r="BP57" s="169">
        <f t="shared" si="5"/>
        <v>1222.4649999999999</v>
      </c>
      <c r="BQ57" s="169">
        <f t="shared" si="5"/>
        <v>1228.6869999999999</v>
      </c>
      <c r="BR57" s="169">
        <f t="shared" si="5"/>
        <v>1570.973</v>
      </c>
      <c r="BS57" s="169">
        <f t="shared" si="5"/>
        <v>1660.6469999999999</v>
      </c>
      <c r="BT57" s="169">
        <f t="shared" si="5"/>
        <v>2323.643</v>
      </c>
      <c r="BU57" s="169">
        <f t="shared" si="5"/>
        <v>2226.2669999999998</v>
      </c>
      <c r="BV57" s="169">
        <f t="shared" si="5"/>
        <v>1356.732</v>
      </c>
      <c r="BW57" s="169">
        <f t="shared" si="5"/>
        <v>2362.0340000000001</v>
      </c>
      <c r="BX57" s="169">
        <f t="shared" si="5"/>
        <v>2304.0210000000002</v>
      </c>
      <c r="BY57" s="169">
        <f t="shared" si="5"/>
        <v>2348.2959999999998</v>
      </c>
      <c r="BZ57" s="169">
        <f t="shared" si="5"/>
        <v>3459.9409999999998</v>
      </c>
      <c r="CA57" s="169">
        <f t="shared" si="5"/>
        <v>3695.7049999999999</v>
      </c>
      <c r="CB57" s="169">
        <f t="shared" si="5"/>
        <v>2947.9180000000001</v>
      </c>
      <c r="CC57" s="169">
        <f t="shared" si="5"/>
        <v>3187.3919999999998</v>
      </c>
      <c r="CD57" s="169">
        <f t="shared" si="5"/>
        <v>3064.0659999999998</v>
      </c>
      <c r="CE57" s="169">
        <f t="shared" si="5"/>
        <v>2881.5140000000001</v>
      </c>
      <c r="CF57" s="169">
        <f t="shared" si="5"/>
        <v>2673.5949999999998</v>
      </c>
      <c r="CG57" s="169">
        <f t="shared" si="5"/>
        <v>3156.2869999999998</v>
      </c>
      <c r="CH57" s="169">
        <f t="shared" si="5"/>
        <v>3228.39</v>
      </c>
      <c r="CI57" s="169">
        <f t="shared" si="5"/>
        <v>2789.288</v>
      </c>
      <c r="CJ57" s="169">
        <f t="shared" si="5"/>
        <v>0</v>
      </c>
      <c r="CK57" s="169">
        <f t="shared" si="5"/>
        <v>0</v>
      </c>
    </row>
    <row r="58" spans="1:89">
      <c r="A58" s="51" t="s">
        <v>215</v>
      </c>
      <c r="B58" s="169">
        <f t="shared" ref="B58:BM58" si="6">B46</f>
        <v>0</v>
      </c>
      <c r="C58" s="169">
        <f t="shared" si="6"/>
        <v>0</v>
      </c>
      <c r="D58" s="169">
        <f t="shared" si="6"/>
        <v>0</v>
      </c>
      <c r="E58" s="169">
        <f t="shared" si="6"/>
        <v>0</v>
      </c>
      <c r="F58" s="169">
        <f t="shared" si="6"/>
        <v>0</v>
      </c>
      <c r="G58" s="169">
        <f t="shared" si="6"/>
        <v>0</v>
      </c>
      <c r="H58" s="169">
        <f t="shared" si="6"/>
        <v>0</v>
      </c>
      <c r="I58" s="169">
        <f t="shared" si="6"/>
        <v>0</v>
      </c>
      <c r="J58" s="169">
        <f t="shared" si="6"/>
        <v>0</v>
      </c>
      <c r="K58" s="169">
        <f t="shared" si="6"/>
        <v>0</v>
      </c>
      <c r="L58" s="169">
        <f t="shared" si="6"/>
        <v>0</v>
      </c>
      <c r="M58" s="169">
        <f t="shared" si="6"/>
        <v>0</v>
      </c>
      <c r="N58" s="169">
        <f t="shared" si="6"/>
        <v>0</v>
      </c>
      <c r="O58" s="169">
        <f t="shared" si="6"/>
        <v>0</v>
      </c>
      <c r="P58" s="169">
        <f t="shared" si="6"/>
        <v>0</v>
      </c>
      <c r="Q58" s="169">
        <f t="shared" si="6"/>
        <v>0</v>
      </c>
      <c r="R58" s="169">
        <f t="shared" si="6"/>
        <v>0</v>
      </c>
      <c r="S58" s="169">
        <f t="shared" si="6"/>
        <v>0</v>
      </c>
      <c r="T58" s="169">
        <f t="shared" si="6"/>
        <v>0</v>
      </c>
      <c r="U58" s="169">
        <f t="shared" si="6"/>
        <v>0</v>
      </c>
      <c r="V58" s="169">
        <f t="shared" si="6"/>
        <v>0</v>
      </c>
      <c r="W58" s="169">
        <f t="shared" si="6"/>
        <v>0</v>
      </c>
      <c r="X58" s="169">
        <f t="shared" si="6"/>
        <v>0</v>
      </c>
      <c r="Y58" s="169">
        <f t="shared" si="6"/>
        <v>0</v>
      </c>
      <c r="Z58" s="169">
        <f t="shared" si="6"/>
        <v>0</v>
      </c>
      <c r="AA58" s="169">
        <f t="shared" si="6"/>
        <v>0</v>
      </c>
      <c r="AB58" s="169">
        <f t="shared" si="6"/>
        <v>0</v>
      </c>
      <c r="AC58" s="169">
        <f t="shared" si="6"/>
        <v>0</v>
      </c>
      <c r="AD58" s="169">
        <f t="shared" si="6"/>
        <v>0</v>
      </c>
      <c r="AE58" s="169">
        <f t="shared" si="6"/>
        <v>0</v>
      </c>
      <c r="AF58" s="169">
        <f t="shared" si="6"/>
        <v>0</v>
      </c>
      <c r="AG58" s="169">
        <f t="shared" si="6"/>
        <v>0</v>
      </c>
      <c r="AH58" s="169">
        <f t="shared" si="6"/>
        <v>0.13600000000000001</v>
      </c>
      <c r="AI58" s="169">
        <f t="shared" si="6"/>
        <v>0</v>
      </c>
      <c r="AJ58" s="169">
        <f t="shared" si="6"/>
        <v>162.84899999999999</v>
      </c>
      <c r="AK58" s="169">
        <f t="shared" si="6"/>
        <v>161.50299999999999</v>
      </c>
      <c r="AL58" s="169">
        <f t="shared" si="6"/>
        <v>161.44200000000001</v>
      </c>
      <c r="AM58" s="169">
        <f t="shared" si="6"/>
        <v>164.791</v>
      </c>
      <c r="AN58" s="169">
        <f t="shared" si="6"/>
        <v>186.095</v>
      </c>
      <c r="AO58" s="169">
        <f t="shared" si="6"/>
        <v>196.124</v>
      </c>
      <c r="AP58" s="169">
        <f t="shared" si="6"/>
        <v>208.68100000000001</v>
      </c>
      <c r="AQ58" s="169">
        <f t="shared" si="6"/>
        <v>205.68</v>
      </c>
      <c r="AR58" s="169">
        <f t="shared" si="6"/>
        <v>368.85199999999998</v>
      </c>
      <c r="AS58" s="169">
        <f t="shared" si="6"/>
        <v>295.89600000000002</v>
      </c>
      <c r="AT58" s="169">
        <f t="shared" si="6"/>
        <v>265.64800000000002</v>
      </c>
      <c r="AU58" s="169">
        <f t="shared" si="6"/>
        <v>234.126</v>
      </c>
      <c r="AV58" s="169">
        <f t="shared" si="6"/>
        <v>481.524</v>
      </c>
      <c r="AW58" s="169">
        <f t="shared" si="6"/>
        <v>436.04300000000001</v>
      </c>
      <c r="AX58" s="169">
        <f t="shared" si="6"/>
        <v>596.94200000000001</v>
      </c>
      <c r="AY58" s="169">
        <f t="shared" si="6"/>
        <v>551.10500000000002</v>
      </c>
      <c r="AZ58" s="169">
        <f t="shared" si="6"/>
        <v>614.04700000000003</v>
      </c>
      <c r="BA58" s="169">
        <f t="shared" si="6"/>
        <v>623.09100000000001</v>
      </c>
      <c r="BB58" s="169">
        <f t="shared" si="6"/>
        <v>720.97</v>
      </c>
      <c r="BC58" s="169">
        <f t="shared" si="6"/>
        <v>765.38199999999995</v>
      </c>
      <c r="BD58" s="169">
        <f t="shared" si="6"/>
        <v>790.34100000000001</v>
      </c>
      <c r="BE58" s="169">
        <f t="shared" si="6"/>
        <v>810.56700000000001</v>
      </c>
      <c r="BF58" s="169">
        <f t="shared" si="6"/>
        <v>875.91499999999996</v>
      </c>
      <c r="BG58" s="169">
        <f t="shared" si="6"/>
        <v>501.90300000000002</v>
      </c>
      <c r="BH58" s="169">
        <f t="shared" si="6"/>
        <v>2279.0149999999999</v>
      </c>
      <c r="BI58" s="169">
        <f t="shared" si="6"/>
        <v>2243.328</v>
      </c>
      <c r="BJ58" s="169">
        <f t="shared" si="6"/>
        <v>1950.163</v>
      </c>
      <c r="BK58" s="169">
        <f t="shared" si="6"/>
        <v>1918.8630000000001</v>
      </c>
      <c r="BL58" s="169">
        <f t="shared" si="6"/>
        <v>1867.4549999999999</v>
      </c>
      <c r="BM58" s="169">
        <f t="shared" si="6"/>
        <v>2013.1410000000001</v>
      </c>
      <c r="BN58" s="169">
        <f t="shared" ref="BN58:CK58" si="7">BN46</f>
        <v>1808.5740000000001</v>
      </c>
      <c r="BO58" s="169">
        <f t="shared" si="7"/>
        <v>1574.4269999999999</v>
      </c>
      <c r="BP58" s="169">
        <f t="shared" si="7"/>
        <v>1314</v>
      </c>
      <c r="BQ58" s="169">
        <f t="shared" si="7"/>
        <v>1106.3309999999999</v>
      </c>
      <c r="BR58" s="169">
        <f t="shared" si="7"/>
        <v>1029.0050000000001</v>
      </c>
      <c r="BS58" s="169">
        <f t="shared" si="7"/>
        <v>1081.99</v>
      </c>
      <c r="BT58" s="169">
        <f t="shared" si="7"/>
        <v>1398.7739999999999</v>
      </c>
      <c r="BU58" s="169">
        <f t="shared" si="7"/>
        <v>1428.528</v>
      </c>
      <c r="BV58" s="169">
        <f t="shared" si="7"/>
        <v>1621.9459999999999</v>
      </c>
      <c r="BW58" s="169">
        <f t="shared" si="7"/>
        <v>2041.8820000000001</v>
      </c>
      <c r="BX58" s="169">
        <f t="shared" si="7"/>
        <v>1961.44</v>
      </c>
      <c r="BY58" s="169">
        <f t="shared" si="7"/>
        <v>2058.4430000000002</v>
      </c>
      <c r="BZ58" s="169">
        <f t="shared" si="7"/>
        <v>2034.8910000000001</v>
      </c>
      <c r="CA58" s="169">
        <f t="shared" si="7"/>
        <v>1931.192</v>
      </c>
      <c r="CB58" s="169">
        <f t="shared" si="7"/>
        <v>2055.0219999999999</v>
      </c>
      <c r="CC58" s="169">
        <f t="shared" si="7"/>
        <v>2536.8240000000001</v>
      </c>
      <c r="CD58" s="169">
        <f t="shared" si="7"/>
        <v>2487.0839999999998</v>
      </c>
      <c r="CE58" s="169">
        <f t="shared" si="7"/>
        <v>2505.241</v>
      </c>
      <c r="CF58" s="169">
        <f t="shared" si="7"/>
        <v>2658.4690000000001</v>
      </c>
      <c r="CG58" s="169">
        <f t="shared" si="7"/>
        <v>2743.317</v>
      </c>
      <c r="CH58" s="169">
        <f t="shared" si="7"/>
        <v>2780.1289999999999</v>
      </c>
      <c r="CI58" s="169">
        <f t="shared" si="7"/>
        <v>2761.73</v>
      </c>
      <c r="CJ58" s="169">
        <f t="shared" si="7"/>
        <v>0</v>
      </c>
      <c r="CK58" s="169">
        <f t="shared" si="7"/>
        <v>0</v>
      </c>
    </row>
    <row r="59" spans="1:89">
      <c r="A59" s="51" t="s">
        <v>216</v>
      </c>
      <c r="B59" s="170">
        <f t="shared" ref="B59:BM59" si="8">B5</f>
        <v>0</v>
      </c>
      <c r="C59" s="170">
        <f t="shared" si="8"/>
        <v>0</v>
      </c>
      <c r="D59" s="170">
        <f t="shared" si="8"/>
        <v>0</v>
      </c>
      <c r="E59" s="170">
        <f t="shared" si="8"/>
        <v>7.59</v>
      </c>
      <c r="F59" s="170">
        <f t="shared" si="8"/>
        <v>0</v>
      </c>
      <c r="G59" s="170">
        <f t="shared" si="8"/>
        <v>0</v>
      </c>
      <c r="H59" s="170">
        <f t="shared" si="8"/>
        <v>0</v>
      </c>
      <c r="I59" s="170">
        <f t="shared" si="8"/>
        <v>24.34</v>
      </c>
      <c r="J59" s="170">
        <f t="shared" si="8"/>
        <v>23.471</v>
      </c>
      <c r="K59" s="170">
        <f t="shared" si="8"/>
        <v>25.457000000000001</v>
      </c>
      <c r="L59" s="170">
        <f t="shared" si="8"/>
        <v>119.437</v>
      </c>
      <c r="M59" s="170">
        <f t="shared" si="8"/>
        <v>111.965</v>
      </c>
      <c r="N59" s="170">
        <f t="shared" si="8"/>
        <v>121.383</v>
      </c>
      <c r="O59" s="170">
        <f t="shared" si="8"/>
        <v>133.02000000000001</v>
      </c>
      <c r="P59" s="170">
        <f t="shared" si="8"/>
        <v>136.84899999999999</v>
      </c>
      <c r="Q59" s="170">
        <f t="shared" si="8"/>
        <v>145.904</v>
      </c>
      <c r="R59" s="170">
        <f t="shared" si="8"/>
        <v>150.88</v>
      </c>
      <c r="S59" s="170">
        <f t="shared" si="8"/>
        <v>158.667</v>
      </c>
      <c r="T59" s="170">
        <f t="shared" si="8"/>
        <v>172.727</v>
      </c>
      <c r="U59" s="170">
        <f t="shared" si="8"/>
        <v>184.47900000000001</v>
      </c>
      <c r="V59" s="170">
        <f t="shared" si="8"/>
        <v>201.69800000000001</v>
      </c>
      <c r="W59" s="170">
        <f t="shared" si="8"/>
        <v>259.46499999999997</v>
      </c>
      <c r="X59" s="170">
        <f t="shared" si="8"/>
        <v>305.61500000000001</v>
      </c>
      <c r="Y59" s="170">
        <f t="shared" si="8"/>
        <v>346.21899999999999</v>
      </c>
      <c r="Z59" s="170">
        <f t="shared" si="8"/>
        <v>364.88</v>
      </c>
      <c r="AA59" s="170">
        <f t="shared" si="8"/>
        <v>427.11900000000003</v>
      </c>
      <c r="AB59" s="170">
        <f t="shared" si="8"/>
        <v>500.69099999999997</v>
      </c>
      <c r="AC59" s="170">
        <f t="shared" si="8"/>
        <v>612.28499999999997</v>
      </c>
      <c r="AD59" s="170">
        <f t="shared" si="8"/>
        <v>608.99599999999998</v>
      </c>
      <c r="AE59" s="170">
        <f t="shared" si="8"/>
        <v>609.35900000000004</v>
      </c>
      <c r="AF59" s="170">
        <f t="shared" si="8"/>
        <v>1170.2750000000001</v>
      </c>
      <c r="AG59" s="170">
        <f t="shared" si="8"/>
        <v>1294.7380000000001</v>
      </c>
      <c r="AH59" s="170">
        <f t="shared" si="8"/>
        <v>1538.7660000000001</v>
      </c>
      <c r="AI59" s="170">
        <f t="shared" si="8"/>
        <v>0</v>
      </c>
      <c r="AJ59" s="170">
        <f t="shared" si="8"/>
        <v>650.18200000000002</v>
      </c>
      <c r="AK59" s="170">
        <f t="shared" si="8"/>
        <v>990.79100000000005</v>
      </c>
      <c r="AL59" s="170">
        <f t="shared" si="8"/>
        <v>458.70299999999997</v>
      </c>
      <c r="AM59" s="170">
        <f t="shared" si="8"/>
        <v>407.303</v>
      </c>
      <c r="AN59" s="170">
        <f t="shared" si="8"/>
        <v>1906.1469999999999</v>
      </c>
      <c r="AO59" s="170">
        <f t="shared" si="8"/>
        <v>1404.135</v>
      </c>
      <c r="AP59" s="170">
        <f t="shared" si="8"/>
        <v>1471.9110000000001</v>
      </c>
      <c r="AQ59" s="170">
        <f t="shared" si="8"/>
        <v>2910.3939999999998</v>
      </c>
      <c r="AR59" s="170">
        <f t="shared" si="8"/>
        <v>1595.673</v>
      </c>
      <c r="AS59" s="170">
        <f t="shared" si="8"/>
        <v>1424.509</v>
      </c>
      <c r="AT59" s="170">
        <f t="shared" si="8"/>
        <v>1984.973</v>
      </c>
      <c r="AU59" s="170">
        <f t="shared" si="8"/>
        <v>1622.2280000000001</v>
      </c>
      <c r="AV59" s="170">
        <f t="shared" si="8"/>
        <v>2238.4259999999999</v>
      </c>
      <c r="AW59" s="170">
        <f t="shared" si="8"/>
        <v>2118.7510000000002</v>
      </c>
      <c r="AX59" s="170">
        <f t="shared" si="8"/>
        <v>3432.0940000000001</v>
      </c>
      <c r="AY59" s="170">
        <f t="shared" si="8"/>
        <v>2288.962</v>
      </c>
      <c r="AZ59" s="170">
        <f t="shared" si="8"/>
        <v>1544.3910000000001</v>
      </c>
      <c r="BA59" s="170">
        <f t="shared" si="8"/>
        <v>1936.6179999999999</v>
      </c>
      <c r="BB59" s="170">
        <f t="shared" si="8"/>
        <v>2393.1999999999998</v>
      </c>
      <c r="BC59" s="170">
        <f t="shared" si="8"/>
        <v>1720.922</v>
      </c>
      <c r="BD59" s="170">
        <f t="shared" si="8"/>
        <v>1574.9010000000001</v>
      </c>
      <c r="BE59" s="170">
        <f t="shared" si="8"/>
        <v>2112.817</v>
      </c>
      <c r="BF59" s="170">
        <f t="shared" si="8"/>
        <v>2274.8510000000001</v>
      </c>
      <c r="BG59" s="170">
        <f t="shared" si="8"/>
        <v>2337.7979999999998</v>
      </c>
      <c r="BH59" s="170">
        <f t="shared" si="8"/>
        <v>1681.126</v>
      </c>
      <c r="BI59" s="170">
        <f t="shared" si="8"/>
        <v>3328.11</v>
      </c>
      <c r="BJ59" s="170">
        <f t="shared" si="8"/>
        <v>4463.8140000000003</v>
      </c>
      <c r="BK59" s="170">
        <f t="shared" si="8"/>
        <v>2301.2060000000001</v>
      </c>
      <c r="BL59" s="170">
        <f t="shared" si="8"/>
        <v>4014.9920000000002</v>
      </c>
      <c r="BM59" s="170">
        <f t="shared" si="8"/>
        <v>4825.7569999999996</v>
      </c>
      <c r="BN59" s="170">
        <f t="shared" ref="BN59:CK59" si="9">BN5</f>
        <v>3003.61</v>
      </c>
      <c r="BO59" s="170">
        <f t="shared" si="9"/>
        <v>2047.318</v>
      </c>
      <c r="BP59" s="170">
        <f t="shared" si="9"/>
        <v>4768.2389999999996</v>
      </c>
      <c r="BQ59" s="170">
        <f t="shared" si="9"/>
        <v>3099.636</v>
      </c>
      <c r="BR59" s="170">
        <f t="shared" si="9"/>
        <v>2873.5030000000002</v>
      </c>
      <c r="BS59" s="170">
        <f t="shared" si="9"/>
        <v>2705.0479999999998</v>
      </c>
      <c r="BT59" s="170">
        <f t="shared" si="9"/>
        <v>5471.8389999999999</v>
      </c>
      <c r="BU59" s="170">
        <f t="shared" si="9"/>
        <v>6380.6850000000004</v>
      </c>
      <c r="BV59" s="170">
        <f t="shared" si="9"/>
        <v>6676.4210000000003</v>
      </c>
      <c r="BW59" s="170">
        <f t="shared" si="9"/>
        <v>6304.0749999999998</v>
      </c>
      <c r="BX59" s="170">
        <f t="shared" si="9"/>
        <v>5785.5649999999996</v>
      </c>
      <c r="BY59" s="170">
        <f t="shared" si="9"/>
        <v>5805.2510000000002</v>
      </c>
      <c r="BZ59" s="170">
        <f t="shared" si="9"/>
        <v>6352.76</v>
      </c>
      <c r="CA59" s="170">
        <f t="shared" si="9"/>
        <v>7858.68</v>
      </c>
      <c r="CB59" s="170">
        <f t="shared" si="9"/>
        <v>7624.5389999999998</v>
      </c>
      <c r="CC59" s="170">
        <f t="shared" si="9"/>
        <v>3430.3209999999999</v>
      </c>
      <c r="CD59" s="170">
        <f t="shared" si="9"/>
        <v>5873.1530000000002</v>
      </c>
      <c r="CE59" s="170">
        <f t="shared" si="9"/>
        <v>4783.2929999999997</v>
      </c>
      <c r="CF59" s="170">
        <f t="shared" si="9"/>
        <v>3533.654</v>
      </c>
      <c r="CG59" s="170">
        <f t="shared" si="9"/>
        <v>4223.8419999999996</v>
      </c>
      <c r="CH59" s="170">
        <f t="shared" si="9"/>
        <v>6000.799</v>
      </c>
      <c r="CI59" s="170">
        <f t="shared" si="9"/>
        <v>4053.42</v>
      </c>
      <c r="CJ59" s="170">
        <f t="shared" si="9"/>
        <v>0</v>
      </c>
      <c r="CK59" s="170">
        <f t="shared" si="9"/>
        <v>0</v>
      </c>
    </row>
    <row r="60" spans="1:89">
      <c r="A60" s="51" t="s">
        <v>217</v>
      </c>
      <c r="B60" s="51">
        <f t="shared" ref="B60:BM60" si="10">SUM(B55:B58)-B59</f>
        <v>0</v>
      </c>
      <c r="C60" s="51">
        <f t="shared" si="10"/>
        <v>0</v>
      </c>
      <c r="D60" s="51">
        <f t="shared" si="10"/>
        <v>0</v>
      </c>
      <c r="E60" s="51">
        <f t="shared" si="10"/>
        <v>-11.766</v>
      </c>
      <c r="F60" s="51">
        <f t="shared" si="10"/>
        <v>0</v>
      </c>
      <c r="G60" s="51">
        <f t="shared" si="10"/>
        <v>0</v>
      </c>
      <c r="H60" s="51">
        <f t="shared" si="10"/>
        <v>0</v>
      </c>
      <c r="I60" s="51">
        <f t="shared" si="10"/>
        <v>-24.742999999999999</v>
      </c>
      <c r="J60" s="51">
        <f t="shared" si="10"/>
        <v>-22.826000000000001</v>
      </c>
      <c r="K60" s="51">
        <f t="shared" si="10"/>
        <v>-22.12</v>
      </c>
      <c r="L60" s="51">
        <f t="shared" si="10"/>
        <v>7.8220000000000027</v>
      </c>
      <c r="M60" s="51">
        <f t="shared" si="10"/>
        <v>12.49199999999999</v>
      </c>
      <c r="N60" s="51">
        <f t="shared" si="10"/>
        <v>10.305000000000021</v>
      </c>
      <c r="O60" s="51">
        <f t="shared" si="10"/>
        <v>8.8129999999999882</v>
      </c>
      <c r="P60" s="51">
        <f t="shared" si="10"/>
        <v>18.926000000000016</v>
      </c>
      <c r="Q60" s="51">
        <f t="shared" si="10"/>
        <v>27.61699999999999</v>
      </c>
      <c r="R60" s="51">
        <f t="shared" si="10"/>
        <v>36.25</v>
      </c>
      <c r="S60" s="51">
        <f t="shared" si="10"/>
        <v>50.31</v>
      </c>
      <c r="T60" s="51">
        <f t="shared" si="10"/>
        <v>64.63900000000001</v>
      </c>
      <c r="U60" s="51">
        <f t="shared" si="10"/>
        <v>89.857999999999976</v>
      </c>
      <c r="V60" s="51">
        <f t="shared" si="10"/>
        <v>105.87999999999997</v>
      </c>
      <c r="W60" s="51">
        <f t="shared" si="10"/>
        <v>96.241000000000042</v>
      </c>
      <c r="X60" s="51">
        <f t="shared" si="10"/>
        <v>106.74099999999999</v>
      </c>
      <c r="Y60" s="51">
        <f t="shared" si="10"/>
        <v>104.42399999999998</v>
      </c>
      <c r="Z60" s="51">
        <f t="shared" si="10"/>
        <v>103.73700000000002</v>
      </c>
      <c r="AA60" s="51">
        <f t="shared" si="10"/>
        <v>124.47399999999993</v>
      </c>
      <c r="AB60" s="51">
        <f t="shared" si="10"/>
        <v>129.50299999999999</v>
      </c>
      <c r="AC60" s="51">
        <f t="shared" si="10"/>
        <v>83.884999999999991</v>
      </c>
      <c r="AD60" s="51">
        <f t="shared" si="10"/>
        <v>161.38800000000003</v>
      </c>
      <c r="AE60" s="51">
        <f t="shared" si="10"/>
        <v>288.83500000000004</v>
      </c>
      <c r="AF60" s="51">
        <f t="shared" si="10"/>
        <v>106.71399999999994</v>
      </c>
      <c r="AG60" s="51">
        <f t="shared" si="10"/>
        <v>195.50299999999993</v>
      </c>
      <c r="AH60" s="51">
        <f t="shared" si="10"/>
        <v>230.31099999999992</v>
      </c>
      <c r="AI60" s="51">
        <f t="shared" si="10"/>
        <v>0</v>
      </c>
      <c r="AJ60" s="51">
        <f t="shared" si="10"/>
        <v>2474.991</v>
      </c>
      <c r="AK60" s="51">
        <f t="shared" si="10"/>
        <v>2433.5190000000002</v>
      </c>
      <c r="AL60" s="51">
        <f t="shared" si="10"/>
        <v>3381.8470000000002</v>
      </c>
      <c r="AM60" s="51">
        <f t="shared" si="10"/>
        <v>3963.6320000000005</v>
      </c>
      <c r="AN60" s="51">
        <f t="shared" si="10"/>
        <v>4557.0389999999998</v>
      </c>
      <c r="AO60" s="51">
        <f t="shared" si="10"/>
        <v>5453.1389999999992</v>
      </c>
      <c r="AP60" s="51">
        <f t="shared" si="10"/>
        <v>5957.2359999999999</v>
      </c>
      <c r="AQ60" s="51">
        <f t="shared" si="10"/>
        <v>6144.2289999999994</v>
      </c>
      <c r="AR60" s="51">
        <f t="shared" si="10"/>
        <v>8368.362000000001</v>
      </c>
      <c r="AS60" s="51">
        <f t="shared" si="10"/>
        <v>8611.7000000000007</v>
      </c>
      <c r="AT60" s="51">
        <f t="shared" si="10"/>
        <v>9572.58</v>
      </c>
      <c r="AU60" s="51">
        <f t="shared" si="10"/>
        <v>10670.196</v>
      </c>
      <c r="AV60" s="51">
        <f t="shared" si="10"/>
        <v>11134.487000000001</v>
      </c>
      <c r="AW60" s="51">
        <f t="shared" si="10"/>
        <v>11634.828999999998</v>
      </c>
      <c r="AX60" s="51">
        <f t="shared" si="10"/>
        <v>13241.008000000002</v>
      </c>
      <c r="AY60" s="51">
        <f t="shared" si="10"/>
        <v>13504.992</v>
      </c>
      <c r="AZ60" s="51">
        <f t="shared" si="10"/>
        <v>17559.175999999999</v>
      </c>
      <c r="BA60" s="51">
        <f t="shared" si="10"/>
        <v>17336.759000000002</v>
      </c>
      <c r="BB60" s="51">
        <f t="shared" si="10"/>
        <v>17873.424000000003</v>
      </c>
      <c r="BC60" s="51">
        <f t="shared" si="10"/>
        <v>18991.927000000003</v>
      </c>
      <c r="BD60" s="51">
        <f t="shared" si="10"/>
        <v>19736.12</v>
      </c>
      <c r="BE60" s="51">
        <f t="shared" si="10"/>
        <v>23656.661</v>
      </c>
      <c r="BF60" s="51">
        <f t="shared" si="10"/>
        <v>21590.075000000001</v>
      </c>
      <c r="BG60" s="51">
        <f t="shared" si="10"/>
        <v>24210.23</v>
      </c>
      <c r="BH60" s="51">
        <f t="shared" si="10"/>
        <v>26979.311999999998</v>
      </c>
      <c r="BI60" s="51">
        <f t="shared" si="10"/>
        <v>28872.004000000001</v>
      </c>
      <c r="BJ60" s="51">
        <f t="shared" si="10"/>
        <v>30892.947</v>
      </c>
      <c r="BK60" s="51">
        <f t="shared" si="10"/>
        <v>32016.017</v>
      </c>
      <c r="BL60" s="51">
        <f t="shared" si="10"/>
        <v>32812.731</v>
      </c>
      <c r="BM60" s="51">
        <f t="shared" si="10"/>
        <v>34177.953000000001</v>
      </c>
      <c r="BN60" s="51">
        <f t="shared" ref="BN60:CK60" si="11">SUM(BN55:BN58)-BN59</f>
        <v>34860.17</v>
      </c>
      <c r="BO60" s="51">
        <f t="shared" si="11"/>
        <v>33587.444000000003</v>
      </c>
      <c r="BP60" s="51">
        <f t="shared" si="11"/>
        <v>31344.226999999992</v>
      </c>
      <c r="BQ60" s="51">
        <f t="shared" si="11"/>
        <v>32645.252999999997</v>
      </c>
      <c r="BR60" s="51">
        <f t="shared" si="11"/>
        <v>32976.305</v>
      </c>
      <c r="BS60" s="51">
        <f t="shared" si="11"/>
        <v>36028.397999999994</v>
      </c>
      <c r="BT60" s="51">
        <f t="shared" si="11"/>
        <v>37531.694000000003</v>
      </c>
      <c r="BU60" s="51">
        <f t="shared" si="11"/>
        <v>44106.499000000003</v>
      </c>
      <c r="BV60" s="51">
        <f t="shared" si="11"/>
        <v>45689.805999999997</v>
      </c>
      <c r="BW60" s="51">
        <f t="shared" si="11"/>
        <v>45083.097999999998</v>
      </c>
      <c r="BX60" s="51">
        <f t="shared" si="11"/>
        <v>45254.580999999998</v>
      </c>
      <c r="BY60" s="51">
        <f t="shared" si="11"/>
        <v>45745.043000000005</v>
      </c>
      <c r="BZ60" s="51">
        <f t="shared" si="11"/>
        <v>43999.283000000003</v>
      </c>
      <c r="CA60" s="51">
        <f t="shared" si="11"/>
        <v>40154.141000000003</v>
      </c>
      <c r="CB60" s="51">
        <f t="shared" si="11"/>
        <v>41241.159999999996</v>
      </c>
      <c r="CC60" s="51">
        <f t="shared" si="11"/>
        <v>48331.713000000003</v>
      </c>
      <c r="CD60" s="51">
        <f t="shared" si="11"/>
        <v>44342.587</v>
      </c>
      <c r="CE60" s="51">
        <f t="shared" si="11"/>
        <v>45030.214000000007</v>
      </c>
      <c r="CF60" s="51">
        <f t="shared" si="11"/>
        <v>47316.042999999998</v>
      </c>
      <c r="CG60" s="51">
        <f t="shared" si="11"/>
        <v>47682.288</v>
      </c>
      <c r="CH60" s="51">
        <f t="shared" si="11"/>
        <v>45374.31</v>
      </c>
      <c r="CI60" s="51">
        <f t="shared" si="11"/>
        <v>48655.173000000003</v>
      </c>
      <c r="CJ60" s="51">
        <f t="shared" si="11"/>
        <v>0</v>
      </c>
      <c r="CK60" s="51">
        <f t="shared" si="11"/>
        <v>0</v>
      </c>
    </row>
    <row r="61" spans="1:89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90" t="s">
        <v>64</v>
      </c>
      <c r="D2" s="90" t="s">
        <v>65</v>
      </c>
    </row>
    <row r="3" spans="3:15">
      <c r="C3" s="91">
        <v>43871</v>
      </c>
      <c r="D3" s="92">
        <v>129.26</v>
      </c>
    </row>
    <row r="4" spans="3:15">
      <c r="C4" s="91">
        <v>43872</v>
      </c>
      <c r="D4" s="92">
        <v>133.51</v>
      </c>
    </row>
    <row r="5" spans="3:15">
      <c r="C5" s="91">
        <v>43873</v>
      </c>
      <c r="D5" s="92">
        <v>136.72999999999999</v>
      </c>
    </row>
    <row r="6" spans="3:15">
      <c r="C6" s="91">
        <v>43874</v>
      </c>
      <c r="D6" s="92">
        <v>135.02000000000001</v>
      </c>
    </row>
    <row r="7" spans="3:15">
      <c r="C7" s="91">
        <v>43875</v>
      </c>
      <c r="D7" s="92">
        <v>135.9</v>
      </c>
    </row>
    <row r="8" spans="3:15">
      <c r="C8" s="91">
        <v>43879</v>
      </c>
      <c r="D8" s="92">
        <v>134.02000000000001</v>
      </c>
    </row>
    <row r="9" spans="3:15">
      <c r="C9" s="91">
        <v>43880</v>
      </c>
      <c r="D9" s="92">
        <v>134.24</v>
      </c>
    </row>
    <row r="10" spans="3:15">
      <c r="C10" s="91">
        <v>43881</v>
      </c>
      <c r="D10" s="92">
        <v>135</v>
      </c>
    </row>
    <row r="11" spans="3:15">
      <c r="C11" s="91">
        <v>43882</v>
      </c>
      <c r="D11" s="92">
        <v>131.35</v>
      </c>
      <c r="H11" s="181"/>
      <c r="I11" s="181"/>
      <c r="J11" s="181"/>
      <c r="K11" s="181"/>
      <c r="L11" s="181"/>
      <c r="M11" s="181"/>
      <c r="N11" s="181"/>
      <c r="O11" s="181"/>
    </row>
    <row r="12" spans="3:15">
      <c r="C12" s="91">
        <v>43885</v>
      </c>
      <c r="D12" s="92">
        <v>122.7</v>
      </c>
      <c r="H12" s="51"/>
      <c r="I12" s="51"/>
      <c r="J12" s="51"/>
      <c r="K12" s="51"/>
      <c r="L12" s="51"/>
      <c r="M12" s="51"/>
      <c r="N12" s="51"/>
      <c r="O12" s="51"/>
    </row>
    <row r="13" spans="3:15">
      <c r="C13" s="91">
        <v>43886</v>
      </c>
      <c r="D13" s="92">
        <v>128.36000000000001</v>
      </c>
    </row>
    <row r="14" spans="3:15">
      <c r="C14" s="91">
        <v>43887</v>
      </c>
      <c r="D14" s="92">
        <v>124.02</v>
      </c>
    </row>
    <row r="15" spans="3:15">
      <c r="C15" s="91">
        <v>43888</v>
      </c>
      <c r="D15" s="92">
        <v>122.01</v>
      </c>
    </row>
    <row r="16" spans="3:15">
      <c r="C16" s="91">
        <v>43889</v>
      </c>
      <c r="D16" s="92">
        <v>115</v>
      </c>
    </row>
    <row r="17" spans="3:4">
      <c r="C17" s="91">
        <v>43892</v>
      </c>
      <c r="D17" s="92">
        <v>122.8</v>
      </c>
    </row>
    <row r="18" spans="3:4">
      <c r="C18" s="91">
        <v>43893</v>
      </c>
      <c r="D18" s="92">
        <v>121.4</v>
      </c>
    </row>
    <row r="19" spans="3:4">
      <c r="C19" s="91">
        <v>43894</v>
      </c>
      <c r="D19" s="92">
        <v>119.29</v>
      </c>
    </row>
    <row r="20" spans="3:4">
      <c r="C20" s="91">
        <v>43895</v>
      </c>
      <c r="D20" s="92">
        <v>118.37</v>
      </c>
    </row>
    <row r="21" spans="3:4">
      <c r="C21" s="91">
        <v>43896</v>
      </c>
      <c r="D21" s="92">
        <v>114.99</v>
      </c>
    </row>
    <row r="22" spans="3:4">
      <c r="C22" s="91">
        <v>43899</v>
      </c>
      <c r="D22" s="92">
        <v>106.94</v>
      </c>
    </row>
    <row r="23" spans="3:4">
      <c r="C23" s="91">
        <v>43900</v>
      </c>
      <c r="D23" s="92">
        <v>110.86</v>
      </c>
    </row>
    <row r="24" spans="3:4">
      <c r="C24" s="91">
        <v>43901</v>
      </c>
      <c r="D24" s="92">
        <v>109.6</v>
      </c>
    </row>
    <row r="25" spans="3:4">
      <c r="C25" s="91">
        <v>43902</v>
      </c>
      <c r="D25" s="92">
        <v>100.05</v>
      </c>
    </row>
    <row r="26" spans="3:4">
      <c r="C26" s="91">
        <v>43903</v>
      </c>
      <c r="D26" s="92">
        <v>104.71</v>
      </c>
    </row>
    <row r="27" spans="3:4">
      <c r="C27" s="91">
        <v>43906</v>
      </c>
      <c r="D27" s="92">
        <v>90.92</v>
      </c>
    </row>
    <row r="28" spans="3:4">
      <c r="C28" s="91">
        <v>43907</v>
      </c>
      <c r="D28" s="92">
        <v>89.72</v>
      </c>
    </row>
    <row r="29" spans="3:4">
      <c r="C29" s="91">
        <v>43908</v>
      </c>
      <c r="D29" s="92">
        <v>84.6</v>
      </c>
    </row>
    <row r="30" spans="3:4">
      <c r="C30" s="91">
        <v>43909</v>
      </c>
      <c r="D30" s="92">
        <v>83.34</v>
      </c>
    </row>
    <row r="31" spans="3:4">
      <c r="C31" s="91">
        <v>43910</v>
      </c>
      <c r="D31" s="92">
        <v>91.25</v>
      </c>
    </row>
    <row r="32" spans="3:4">
      <c r="C32" s="91">
        <v>43913</v>
      </c>
      <c r="D32" s="92">
        <v>89.03</v>
      </c>
    </row>
    <row r="33" spans="3:4">
      <c r="C33" s="91">
        <v>43914</v>
      </c>
      <c r="D33" s="92">
        <v>95.18</v>
      </c>
    </row>
    <row r="34" spans="3:4">
      <c r="C34" s="91">
        <v>43915</v>
      </c>
      <c r="D34" s="92">
        <v>97</v>
      </c>
    </row>
    <row r="35" spans="3:4">
      <c r="C35" s="91">
        <v>43916</v>
      </c>
      <c r="D35" s="92">
        <v>98.61</v>
      </c>
    </row>
    <row r="36" spans="3:4">
      <c r="C36" s="91">
        <v>43917</v>
      </c>
      <c r="D36" s="92">
        <v>98.5</v>
      </c>
    </row>
    <row r="37" spans="3:4">
      <c r="C37" s="91">
        <v>43920</v>
      </c>
      <c r="D37" s="92">
        <v>98.52</v>
      </c>
    </row>
    <row r="38" spans="3:4">
      <c r="C38" s="91">
        <v>43921</v>
      </c>
      <c r="D38" s="92">
        <v>98.54</v>
      </c>
    </row>
    <row r="39" spans="3:4">
      <c r="C39" s="91">
        <v>43922</v>
      </c>
      <c r="D39" s="92">
        <v>98.68</v>
      </c>
    </row>
    <row r="40" spans="3:4">
      <c r="C40" s="91">
        <v>43923</v>
      </c>
      <c r="D40" s="92">
        <v>97.77</v>
      </c>
    </row>
    <row r="41" spans="3:4">
      <c r="C41" s="91">
        <v>43924</v>
      </c>
      <c r="D41" s="92">
        <v>98.92</v>
      </c>
    </row>
    <row r="42" spans="3:4">
      <c r="C42" s="91">
        <v>43927</v>
      </c>
      <c r="D42" s="92">
        <v>100.88</v>
      </c>
    </row>
    <row r="43" spans="3:4">
      <c r="C43" s="91">
        <v>43928</v>
      </c>
      <c r="D43" s="92">
        <v>105</v>
      </c>
    </row>
    <row r="44" spans="3:4">
      <c r="C44" s="91">
        <v>43929</v>
      </c>
      <c r="D44" s="92">
        <v>98</v>
      </c>
    </row>
    <row r="45" spans="3:4">
      <c r="C45" s="91">
        <v>43930</v>
      </c>
      <c r="D45" s="92">
        <v>97.57</v>
      </c>
    </row>
    <row r="46" spans="3:4">
      <c r="C46" s="91">
        <v>43934</v>
      </c>
      <c r="D46" s="92">
        <v>98.71</v>
      </c>
    </row>
    <row r="47" spans="3:4">
      <c r="C47" s="91">
        <v>43935</v>
      </c>
      <c r="D47" s="92">
        <v>99.58</v>
      </c>
    </row>
    <row r="48" spans="3:4">
      <c r="C48" s="91">
        <v>43936</v>
      </c>
      <c r="D48" s="92">
        <v>98.64</v>
      </c>
    </row>
    <row r="49" spans="3:4">
      <c r="C49" s="91">
        <v>43937</v>
      </c>
      <c r="D49" s="92">
        <v>101.6</v>
      </c>
    </row>
    <row r="50" spans="3:4">
      <c r="C50" s="91">
        <v>43938</v>
      </c>
      <c r="D50" s="92">
        <v>104.21</v>
      </c>
    </row>
    <row r="51" spans="3:4">
      <c r="C51" s="91">
        <v>43941</v>
      </c>
      <c r="D51" s="92">
        <v>103.6</v>
      </c>
    </row>
    <row r="52" spans="3:4">
      <c r="C52" s="91">
        <v>43942</v>
      </c>
      <c r="D52" s="92">
        <v>102.1</v>
      </c>
    </row>
    <row r="53" spans="3:4">
      <c r="C53" s="91">
        <v>43943</v>
      </c>
      <c r="D53" s="92">
        <v>101.99</v>
      </c>
    </row>
    <row r="54" spans="3:4">
      <c r="C54" s="91">
        <v>43944</v>
      </c>
      <c r="D54" s="92">
        <v>101.2</v>
      </c>
    </row>
    <row r="55" spans="3:4">
      <c r="C55" s="91">
        <v>43945</v>
      </c>
      <c r="D55" s="92">
        <v>101.1</v>
      </c>
    </row>
    <row r="56" spans="3:4">
      <c r="C56" s="91">
        <v>43948</v>
      </c>
      <c r="D56" s="92">
        <v>101.2</v>
      </c>
    </row>
    <row r="57" spans="3:4">
      <c r="C57" s="91">
        <v>43949</v>
      </c>
      <c r="D57" s="92">
        <v>101</v>
      </c>
    </row>
    <row r="58" spans="3:4">
      <c r="C58" s="91">
        <v>43950</v>
      </c>
      <c r="D58" s="92">
        <v>98.47</v>
      </c>
    </row>
    <row r="59" spans="3:4">
      <c r="C59" s="91">
        <v>43951</v>
      </c>
      <c r="D59" s="92">
        <v>99.74</v>
      </c>
    </row>
    <row r="60" spans="3:4">
      <c r="C60" s="91">
        <v>43952</v>
      </c>
      <c r="D60" s="92">
        <v>98.2</v>
      </c>
    </row>
    <row r="61" spans="3:4">
      <c r="C61" s="91">
        <v>43955</v>
      </c>
      <c r="D61" s="92">
        <v>95.43</v>
      </c>
    </row>
    <row r="62" spans="3:4">
      <c r="C62" s="91">
        <v>43956</v>
      </c>
      <c r="D62" s="92">
        <v>96.41</v>
      </c>
    </row>
    <row r="63" spans="3:4">
      <c r="C63" s="91">
        <v>43957</v>
      </c>
      <c r="D63" s="92">
        <v>96.61</v>
      </c>
    </row>
    <row r="64" spans="3:4">
      <c r="C64" s="91">
        <v>43958</v>
      </c>
      <c r="D64" s="92">
        <v>98.1</v>
      </c>
    </row>
    <row r="65" spans="3:4">
      <c r="C65" s="91">
        <v>43959</v>
      </c>
      <c r="D65" s="92">
        <v>99.787000000000006</v>
      </c>
    </row>
    <row r="66" spans="3:4">
      <c r="C66" s="91">
        <v>43962</v>
      </c>
      <c r="D66" s="92">
        <v>99.76</v>
      </c>
    </row>
    <row r="67" spans="3:4">
      <c r="C67" s="91">
        <v>43963</v>
      </c>
      <c r="D67" s="92">
        <v>100</v>
      </c>
    </row>
    <row r="68" spans="3:4">
      <c r="C68" s="91">
        <v>43964</v>
      </c>
      <c r="D68" s="92">
        <v>98.21</v>
      </c>
    </row>
    <row r="69" spans="3:4">
      <c r="C69" s="91">
        <v>43965</v>
      </c>
      <c r="D69" s="92">
        <v>93.19</v>
      </c>
    </row>
    <row r="70" spans="3:4">
      <c r="C70" s="91">
        <v>43966</v>
      </c>
      <c r="D70" s="92">
        <v>95.18</v>
      </c>
    </row>
    <row r="71" spans="3:4">
      <c r="C71" s="91">
        <v>43969</v>
      </c>
      <c r="D71" s="92">
        <v>101.83</v>
      </c>
    </row>
    <row r="72" spans="3:4">
      <c r="C72" s="91">
        <v>43970</v>
      </c>
      <c r="D72" s="92">
        <v>117.8</v>
      </c>
    </row>
    <row r="73" spans="3:4">
      <c r="C73" s="91">
        <v>43971</v>
      </c>
      <c r="D73" s="92">
        <v>110.7</v>
      </c>
    </row>
    <row r="74" spans="3:4">
      <c r="C74" s="91">
        <v>43972</v>
      </c>
      <c r="D74" s="92">
        <v>107.11499999999999</v>
      </c>
    </row>
    <row r="75" spans="3:4">
      <c r="C75" s="91">
        <v>43973</v>
      </c>
      <c r="D75" s="92">
        <v>106.26</v>
      </c>
    </row>
    <row r="76" spans="3:4">
      <c r="C76" s="91">
        <v>43977</v>
      </c>
      <c r="D76" s="92">
        <v>106</v>
      </c>
    </row>
    <row r="77" spans="3:4">
      <c r="C77" s="91">
        <v>43978</v>
      </c>
      <c r="D77" s="92">
        <v>107.8</v>
      </c>
    </row>
    <row r="78" spans="3:4">
      <c r="C78" s="91">
        <v>43979</v>
      </c>
      <c r="D78" s="92">
        <v>106.46</v>
      </c>
    </row>
    <row r="79" spans="3:4">
      <c r="C79" s="91">
        <v>43980</v>
      </c>
      <c r="D79" s="92">
        <v>105.82</v>
      </c>
    </row>
    <row r="80" spans="3:4">
      <c r="C80" s="91">
        <v>43983</v>
      </c>
      <c r="D80" s="92">
        <v>106.02</v>
      </c>
    </row>
    <row r="81" spans="3:4">
      <c r="C81" s="91">
        <v>43984</v>
      </c>
      <c r="D81" s="92">
        <v>107.77</v>
      </c>
    </row>
    <row r="82" spans="3:4">
      <c r="C82" s="91">
        <v>43985</v>
      </c>
      <c r="D82" s="92">
        <v>108.62</v>
      </c>
    </row>
    <row r="83" spans="3:4">
      <c r="C83" s="91">
        <v>43986</v>
      </c>
      <c r="D83" s="92">
        <v>112.1</v>
      </c>
    </row>
    <row r="84" spans="3:4">
      <c r="C84" s="91">
        <v>43987</v>
      </c>
      <c r="D84" s="92">
        <v>111.86</v>
      </c>
    </row>
    <row r="85" spans="3:4">
      <c r="C85" s="91">
        <v>43990</v>
      </c>
      <c r="D85" s="92">
        <v>116</v>
      </c>
    </row>
    <row r="86" spans="3:4">
      <c r="C86" s="91">
        <v>43991</v>
      </c>
      <c r="D86" s="92">
        <v>115.39</v>
      </c>
    </row>
    <row r="87" spans="3:4">
      <c r="C87" s="91">
        <v>43992</v>
      </c>
      <c r="D87" s="92">
        <v>118</v>
      </c>
    </row>
    <row r="88" spans="3:4">
      <c r="C88" s="91">
        <v>43993</v>
      </c>
      <c r="D88" s="92">
        <v>112.63</v>
      </c>
    </row>
    <row r="89" spans="3:4">
      <c r="C89" s="91">
        <v>43994</v>
      </c>
      <c r="D89" s="92">
        <v>114.5</v>
      </c>
    </row>
    <row r="90" spans="3:4">
      <c r="C90" s="91">
        <v>43997</v>
      </c>
      <c r="D90" s="92">
        <v>113.39</v>
      </c>
    </row>
    <row r="91" spans="3:4">
      <c r="C91" s="91">
        <v>43998</v>
      </c>
      <c r="D91" s="92">
        <v>127.25</v>
      </c>
    </row>
    <row r="92" spans="3:4">
      <c r="C92" s="91">
        <v>43999</v>
      </c>
      <c r="D92" s="92">
        <v>123</v>
      </c>
    </row>
    <row r="93" spans="3:4">
      <c r="C93" s="91">
        <v>44000</v>
      </c>
      <c r="D93" s="92">
        <v>122.03</v>
      </c>
    </row>
    <row r="94" spans="3:4">
      <c r="C94" s="91">
        <v>44001</v>
      </c>
      <c r="D94" s="92">
        <v>124.94</v>
      </c>
    </row>
    <row r="95" spans="3:4">
      <c r="C95" s="91">
        <v>44004</v>
      </c>
      <c r="D95" s="92">
        <v>122.37</v>
      </c>
    </row>
    <row r="96" spans="3:4">
      <c r="C96" s="91">
        <v>44005</v>
      </c>
      <c r="D96" s="92">
        <v>123.81</v>
      </c>
    </row>
    <row r="97" spans="3:4">
      <c r="C97" s="91">
        <v>44006</v>
      </c>
      <c r="D97" s="92">
        <v>122.05</v>
      </c>
    </row>
    <row r="98" spans="3:4">
      <c r="C98" s="91">
        <v>44007</v>
      </c>
      <c r="D98" s="92">
        <v>120.39</v>
      </c>
    </row>
    <row r="99" spans="3:4">
      <c r="C99" s="91">
        <v>44008</v>
      </c>
      <c r="D99" s="92">
        <v>123.25</v>
      </c>
    </row>
    <row r="100" spans="3:4">
      <c r="C100" s="91">
        <v>44011</v>
      </c>
      <c r="D100" s="92">
        <v>121.01</v>
      </c>
    </row>
    <row r="101" spans="3:4">
      <c r="C101" s="91">
        <v>44012</v>
      </c>
      <c r="D101" s="92">
        <v>120.35</v>
      </c>
    </row>
    <row r="102" spans="3:4">
      <c r="C102" s="91">
        <v>44013</v>
      </c>
      <c r="D102" s="92">
        <v>119.89</v>
      </c>
    </row>
    <row r="103" spans="3:4">
      <c r="C103" s="91">
        <v>44014</v>
      </c>
      <c r="D103" s="92">
        <v>123.22</v>
      </c>
    </row>
    <row r="104" spans="3:4">
      <c r="C104" s="91">
        <v>44018</v>
      </c>
      <c r="D104" s="92">
        <v>129.01</v>
      </c>
    </row>
    <row r="105" spans="3:4">
      <c r="C105" s="91">
        <v>44019</v>
      </c>
      <c r="D105" s="92">
        <v>130</v>
      </c>
    </row>
    <row r="106" spans="3:4">
      <c r="C106" s="91">
        <v>44020</v>
      </c>
      <c r="D106" s="92">
        <v>131.01</v>
      </c>
    </row>
    <row r="107" spans="3:4">
      <c r="C107" s="91">
        <v>44021</v>
      </c>
      <c r="D107" s="92">
        <v>134.01</v>
      </c>
    </row>
    <row r="108" spans="3:4">
      <c r="C108" s="91">
        <v>44022</v>
      </c>
      <c r="D108" s="92">
        <v>130.75</v>
      </c>
    </row>
    <row r="109" spans="3:4">
      <c r="C109" s="91">
        <v>44025</v>
      </c>
      <c r="D109" s="92">
        <v>133.702</v>
      </c>
    </row>
    <row r="110" spans="3:4">
      <c r="C110" s="91">
        <v>44026</v>
      </c>
      <c r="D110" s="92">
        <v>125</v>
      </c>
    </row>
    <row r="111" spans="3:4">
      <c r="C111" s="91">
        <v>44027</v>
      </c>
      <c r="D111" s="92">
        <v>126.96</v>
      </c>
    </row>
    <row r="112" spans="3:4">
      <c r="C112" s="91">
        <v>44028</v>
      </c>
      <c r="D112" s="92">
        <v>121.33</v>
      </c>
    </row>
    <row r="113" spans="3:4">
      <c r="C113" s="91">
        <v>44029</v>
      </c>
      <c r="D113" s="92">
        <v>125</v>
      </c>
    </row>
    <row r="114" spans="3:4">
      <c r="C114" s="91">
        <v>44032</v>
      </c>
      <c r="D114" s="92">
        <v>122.77</v>
      </c>
    </row>
    <row r="115" spans="3:4">
      <c r="C115" s="91">
        <v>44033</v>
      </c>
      <c r="D115" s="92">
        <v>125.989</v>
      </c>
    </row>
    <row r="116" spans="3:4">
      <c r="C116" s="91">
        <v>44034</v>
      </c>
      <c r="D116" s="92">
        <v>123.58</v>
      </c>
    </row>
    <row r="117" spans="3:4">
      <c r="C117" s="91">
        <v>44035</v>
      </c>
      <c r="D117" s="92">
        <v>122.21</v>
      </c>
    </row>
    <row r="118" spans="3:4">
      <c r="C118" s="91">
        <v>44036</v>
      </c>
      <c r="D118" s="92">
        <v>117.5</v>
      </c>
    </row>
    <row r="119" spans="3:4">
      <c r="C119" s="91">
        <v>44039</v>
      </c>
      <c r="D119" s="92">
        <v>117.74</v>
      </c>
    </row>
    <row r="120" spans="3:4">
      <c r="C120" s="91">
        <v>44040</v>
      </c>
      <c r="D120" s="92">
        <v>115.75</v>
      </c>
    </row>
    <row r="121" spans="3:4">
      <c r="C121" s="91">
        <v>44041</v>
      </c>
      <c r="D121" s="92">
        <v>116.46</v>
      </c>
    </row>
    <row r="122" spans="3:4">
      <c r="C122" s="91">
        <v>44042</v>
      </c>
      <c r="D122" s="92">
        <v>118.17</v>
      </c>
    </row>
    <row r="123" spans="3:4">
      <c r="C123" s="91">
        <v>44043</v>
      </c>
      <c r="D123" s="92">
        <v>118.86</v>
      </c>
    </row>
    <row r="124" spans="3:4">
      <c r="C124" s="91">
        <v>44046</v>
      </c>
      <c r="D124" s="92">
        <v>120.29</v>
      </c>
    </row>
    <row r="125" spans="3:4">
      <c r="C125" s="91">
        <v>44047</v>
      </c>
      <c r="D125" s="92">
        <v>120.14</v>
      </c>
    </row>
    <row r="126" spans="3:4">
      <c r="C126" s="91">
        <v>44048</v>
      </c>
      <c r="D126" s="92">
        <v>127</v>
      </c>
    </row>
    <row r="127" spans="3:4">
      <c r="C127" s="91">
        <v>44049</v>
      </c>
      <c r="D127" s="92">
        <v>125.34</v>
      </c>
    </row>
    <row r="128" spans="3:4">
      <c r="C128" s="91">
        <v>44050</v>
      </c>
      <c r="D128" s="92">
        <v>122.5</v>
      </c>
    </row>
    <row r="129" spans="3:4">
      <c r="C129" s="91">
        <v>44053</v>
      </c>
      <c r="D129" s="92">
        <v>124.55</v>
      </c>
    </row>
    <row r="130" spans="3:4">
      <c r="C130" s="91">
        <v>44054</v>
      </c>
      <c r="D130" s="92">
        <v>125.23</v>
      </c>
    </row>
    <row r="131" spans="3:4">
      <c r="C131" s="91">
        <v>44055</v>
      </c>
      <c r="D131" s="92">
        <v>126.23</v>
      </c>
    </row>
    <row r="132" spans="3:4">
      <c r="C132" s="91">
        <v>44056</v>
      </c>
      <c r="D132" s="92">
        <v>126.67</v>
      </c>
    </row>
    <row r="133" spans="3:4">
      <c r="C133" s="91">
        <v>44057</v>
      </c>
      <c r="D133" s="92">
        <v>118.4</v>
      </c>
    </row>
    <row r="134" spans="3:4">
      <c r="C134" s="91">
        <v>44060</v>
      </c>
      <c r="D134" s="92">
        <v>117.99</v>
      </c>
    </row>
    <row r="135" spans="3:4">
      <c r="C135" s="91">
        <v>44061</v>
      </c>
      <c r="D135" s="92">
        <v>123.83</v>
      </c>
    </row>
    <row r="136" spans="3:4">
      <c r="C136" s="91">
        <v>44062</v>
      </c>
      <c r="D136" s="92">
        <v>124.13</v>
      </c>
    </row>
    <row r="137" spans="3:4">
      <c r="C137" s="91">
        <v>44063</v>
      </c>
      <c r="D137" s="92">
        <v>121.79</v>
      </c>
    </row>
    <row r="138" spans="3:4">
      <c r="C138" s="91">
        <v>44064</v>
      </c>
      <c r="D138" s="92">
        <v>121.54</v>
      </c>
    </row>
    <row r="139" spans="3:4">
      <c r="C139" s="91">
        <v>44067</v>
      </c>
      <c r="D139" s="92">
        <v>123.87</v>
      </c>
    </row>
    <row r="140" spans="3:4">
      <c r="C140" s="91">
        <v>44068</v>
      </c>
      <c r="D140" s="92">
        <v>122.68</v>
      </c>
    </row>
    <row r="141" spans="3:4">
      <c r="C141" s="91">
        <v>44069</v>
      </c>
      <c r="D141" s="92">
        <v>125.95</v>
      </c>
    </row>
    <row r="142" spans="3:4">
      <c r="C142" s="91">
        <v>44070</v>
      </c>
      <c r="D142" s="92">
        <v>127.47</v>
      </c>
    </row>
    <row r="143" spans="3:4">
      <c r="C143" s="91">
        <v>44071</v>
      </c>
      <c r="D143" s="92">
        <v>127.12</v>
      </c>
    </row>
    <row r="144" spans="3:4">
      <c r="C144" s="91">
        <v>44074</v>
      </c>
      <c r="D144" s="92">
        <v>125.81</v>
      </c>
    </row>
    <row r="145" spans="3:4">
      <c r="C145" s="91">
        <v>44075</v>
      </c>
      <c r="D145" s="92">
        <v>125.37</v>
      </c>
    </row>
    <row r="146" spans="3:4">
      <c r="C146" s="91">
        <v>44076</v>
      </c>
      <c r="D146" s="92">
        <v>127.55</v>
      </c>
    </row>
    <row r="147" spans="3:4">
      <c r="C147" s="91">
        <v>44077</v>
      </c>
      <c r="D147" s="92">
        <v>123.47</v>
      </c>
    </row>
    <row r="148" spans="3:4">
      <c r="C148" s="91">
        <v>44078</v>
      </c>
      <c r="D148" s="92">
        <v>120.91</v>
      </c>
    </row>
    <row r="149" spans="3:4">
      <c r="C149" s="91">
        <v>44082</v>
      </c>
      <c r="D149" s="92">
        <v>117.59</v>
      </c>
    </row>
    <row r="150" spans="3:4">
      <c r="C150" s="91">
        <v>44083</v>
      </c>
      <c r="D150" s="92">
        <v>120.14</v>
      </c>
    </row>
    <row r="151" spans="3:4">
      <c r="C151" s="91">
        <v>44084</v>
      </c>
      <c r="D151" s="92">
        <v>119.7</v>
      </c>
    </row>
    <row r="152" spans="3:4">
      <c r="C152" s="91">
        <v>44085</v>
      </c>
      <c r="D152" s="92">
        <v>119.97</v>
      </c>
    </row>
    <row r="153" spans="3:4">
      <c r="C153" s="91">
        <v>44088</v>
      </c>
      <c r="D153" s="92">
        <v>121.35</v>
      </c>
    </row>
    <row r="154" spans="3:4">
      <c r="C154" s="91">
        <v>44089</v>
      </c>
      <c r="D154" s="92">
        <v>123.89</v>
      </c>
    </row>
    <row r="155" spans="3:4">
      <c r="C155" s="91">
        <v>44090</v>
      </c>
      <c r="D155" s="92">
        <v>125.17</v>
      </c>
    </row>
    <row r="156" spans="3:4">
      <c r="C156" s="91">
        <v>44091</v>
      </c>
      <c r="D156" s="92">
        <v>123</v>
      </c>
    </row>
    <row r="157" spans="3:4">
      <c r="C157" s="91">
        <v>44092</v>
      </c>
      <c r="D157" s="92">
        <v>124.595</v>
      </c>
    </row>
    <row r="158" spans="3:4">
      <c r="C158" s="91">
        <v>44095</v>
      </c>
      <c r="D158" s="92">
        <v>121.36</v>
      </c>
    </row>
    <row r="159" spans="3:4">
      <c r="C159" s="91">
        <v>44096</v>
      </c>
      <c r="D159" s="92">
        <v>125.24</v>
      </c>
    </row>
    <row r="160" spans="3:4">
      <c r="C160" s="91">
        <v>44097</v>
      </c>
      <c r="D160" s="92">
        <v>123.42</v>
      </c>
    </row>
    <row r="161" spans="3:4">
      <c r="C161" s="91">
        <v>44098</v>
      </c>
      <c r="D161" s="92">
        <v>121.28</v>
      </c>
    </row>
    <row r="162" spans="3:4">
      <c r="C162" s="91">
        <v>44099</v>
      </c>
      <c r="D162" s="92">
        <v>122.24</v>
      </c>
    </row>
    <row r="163" spans="3:4">
      <c r="C163" s="91">
        <v>44102</v>
      </c>
      <c r="D163" s="92">
        <v>124.49</v>
      </c>
    </row>
    <row r="164" spans="3:4">
      <c r="C164" s="91">
        <v>44103</v>
      </c>
      <c r="D164" s="92">
        <v>125.04</v>
      </c>
    </row>
    <row r="165" spans="3:4">
      <c r="C165" s="91">
        <v>44104</v>
      </c>
      <c r="D165" s="92">
        <v>123.83499999999999</v>
      </c>
    </row>
    <row r="166" spans="3:4">
      <c r="C166" s="91">
        <v>44105</v>
      </c>
      <c r="D166" s="92">
        <v>126.53</v>
      </c>
    </row>
    <row r="167" spans="3:4">
      <c r="C167" s="91">
        <v>44106</v>
      </c>
      <c r="D167" s="92">
        <v>124.66</v>
      </c>
    </row>
    <row r="168" spans="3:4">
      <c r="C168" s="91">
        <v>44109</v>
      </c>
      <c r="D168" s="92">
        <v>124.83</v>
      </c>
    </row>
    <row r="169" spans="3:4">
      <c r="C169" s="91">
        <v>44110</v>
      </c>
      <c r="D169" s="92">
        <v>124.98</v>
      </c>
    </row>
    <row r="170" spans="3:4">
      <c r="C170" s="91">
        <v>44111</v>
      </c>
      <c r="D170" s="92">
        <v>125.8</v>
      </c>
    </row>
    <row r="171" spans="3:4">
      <c r="C171" s="91">
        <v>44112</v>
      </c>
      <c r="D171" s="92">
        <v>128.69999999999999</v>
      </c>
    </row>
    <row r="172" spans="3:4">
      <c r="C172" s="91">
        <v>44113</v>
      </c>
      <c r="D172" s="92">
        <v>126.79</v>
      </c>
    </row>
    <row r="173" spans="3:4">
      <c r="C173" s="91">
        <v>44116</v>
      </c>
      <c r="D173" s="92">
        <v>129.03</v>
      </c>
    </row>
    <row r="174" spans="3:4">
      <c r="C174" s="91">
        <v>44117</v>
      </c>
      <c r="D174" s="92">
        <v>127.83</v>
      </c>
    </row>
    <row r="175" spans="3:4">
      <c r="C175" s="91">
        <v>44118</v>
      </c>
      <c r="D175" s="92">
        <v>127.8</v>
      </c>
    </row>
    <row r="176" spans="3:4">
      <c r="C176" s="91">
        <v>44119</v>
      </c>
      <c r="D176" s="92">
        <v>133.19999999999999</v>
      </c>
    </row>
    <row r="177" spans="3:4">
      <c r="C177" s="91">
        <v>44120</v>
      </c>
      <c r="D177" s="92">
        <v>131.9</v>
      </c>
    </row>
    <row r="178" spans="3:4">
      <c r="C178" s="91">
        <v>44123</v>
      </c>
      <c r="D178" s="92">
        <v>131.5</v>
      </c>
    </row>
    <row r="179" spans="3:4">
      <c r="C179" s="91">
        <v>44124</v>
      </c>
      <c r="D179" s="92">
        <v>130.01</v>
      </c>
    </row>
    <row r="180" spans="3:4">
      <c r="C180" s="91">
        <v>44125</v>
      </c>
      <c r="D180" s="92">
        <v>132.63</v>
      </c>
    </row>
    <row r="181" spans="3:4">
      <c r="C181" s="91">
        <v>44126</v>
      </c>
      <c r="D181" s="92">
        <v>134.51</v>
      </c>
    </row>
    <row r="182" spans="3:4">
      <c r="C182" s="91">
        <v>44127</v>
      </c>
      <c r="D182" s="92">
        <v>133</v>
      </c>
    </row>
    <row r="183" spans="3:4">
      <c r="C183" s="91">
        <v>44130</v>
      </c>
      <c r="D183" s="92">
        <v>132.85</v>
      </c>
    </row>
    <row r="184" spans="3:4">
      <c r="C184" s="91">
        <v>44131</v>
      </c>
      <c r="D184" s="92">
        <v>132</v>
      </c>
    </row>
    <row r="185" spans="3:4">
      <c r="C185" s="91">
        <v>44132</v>
      </c>
      <c r="D185" s="92">
        <v>132.07</v>
      </c>
    </row>
    <row r="186" spans="3:4">
      <c r="C186" s="91">
        <v>44133</v>
      </c>
      <c r="D186" s="92">
        <v>130.94</v>
      </c>
    </row>
    <row r="187" spans="3:4">
      <c r="C187" s="91">
        <v>44134</v>
      </c>
      <c r="D187" s="92">
        <v>131</v>
      </c>
    </row>
    <row r="188" spans="3:4">
      <c r="C188" s="91">
        <v>44137</v>
      </c>
      <c r="D188" s="92">
        <v>134.31</v>
      </c>
    </row>
    <row r="189" spans="3:4">
      <c r="C189" s="91">
        <v>44138</v>
      </c>
      <c r="D189" s="92">
        <v>134.66</v>
      </c>
    </row>
    <row r="190" spans="3:4">
      <c r="C190" s="91">
        <v>44139</v>
      </c>
      <c r="D190" s="92">
        <v>137.84</v>
      </c>
    </row>
    <row r="191" spans="3:4">
      <c r="C191" s="91">
        <v>44140</v>
      </c>
      <c r="D191" s="92">
        <v>144.97</v>
      </c>
    </row>
    <row r="192" spans="3:4">
      <c r="C192" s="91">
        <v>44141</v>
      </c>
      <c r="D192" s="92">
        <v>143.87</v>
      </c>
    </row>
    <row r="193" spans="3:4">
      <c r="C193" s="91">
        <v>44144</v>
      </c>
      <c r="D193" s="92">
        <v>148.38</v>
      </c>
    </row>
    <row r="194" spans="3:4">
      <c r="C194" s="91">
        <v>44145</v>
      </c>
      <c r="D194" s="92">
        <v>141.19999999999999</v>
      </c>
    </row>
    <row r="195" spans="3:4">
      <c r="C195" s="91">
        <v>44146</v>
      </c>
      <c r="D195" s="92">
        <v>142.34</v>
      </c>
    </row>
    <row r="196" spans="3:4">
      <c r="C196" s="91">
        <v>44147</v>
      </c>
      <c r="D196" s="92">
        <v>144.27000000000001</v>
      </c>
    </row>
    <row r="197" spans="3:4">
      <c r="C197" s="91">
        <v>44148</v>
      </c>
      <c r="D197" s="92">
        <v>144.51</v>
      </c>
    </row>
    <row r="198" spans="3:4">
      <c r="C198" s="91">
        <v>44151</v>
      </c>
      <c r="D198" s="92">
        <v>146.71</v>
      </c>
    </row>
    <row r="199" spans="3:4">
      <c r="C199" s="91">
        <v>44152</v>
      </c>
      <c r="D199" s="92">
        <v>145</v>
      </c>
    </row>
    <row r="200" spans="3:4">
      <c r="C200" s="91">
        <v>44153</v>
      </c>
      <c r="D200" s="92">
        <v>143.47999999999999</v>
      </c>
    </row>
    <row r="201" spans="3:4">
      <c r="C201" s="91">
        <v>44154</v>
      </c>
      <c r="D201" s="92">
        <v>138.66999999999999</v>
      </c>
    </row>
    <row r="202" spans="3:4">
      <c r="C202" s="91">
        <v>44155</v>
      </c>
      <c r="D202" s="92">
        <v>137.1</v>
      </c>
    </row>
    <row r="203" spans="3:4">
      <c r="C203" s="91">
        <v>44158</v>
      </c>
      <c r="D203" s="92">
        <v>136.21</v>
      </c>
    </row>
    <row r="204" spans="3:4">
      <c r="C204" s="91">
        <v>44159</v>
      </c>
      <c r="D204" s="92">
        <v>134.69999999999999</v>
      </c>
    </row>
    <row r="205" spans="3:4">
      <c r="C205" s="91">
        <v>44160</v>
      </c>
      <c r="D205" s="92">
        <v>133.072</v>
      </c>
    </row>
    <row r="206" spans="3:4">
      <c r="C206" s="91">
        <v>44162</v>
      </c>
      <c r="D206" s="92">
        <v>136.75</v>
      </c>
    </row>
    <row r="207" spans="3:4">
      <c r="C207" s="91">
        <v>44165</v>
      </c>
      <c r="D207" s="92">
        <v>137.27000000000001</v>
      </c>
    </row>
    <row r="208" spans="3:4">
      <c r="C208" s="91">
        <v>44166</v>
      </c>
      <c r="D208" s="92">
        <v>139.06</v>
      </c>
    </row>
    <row r="209" spans="3:4">
      <c r="C209" s="91">
        <v>44167</v>
      </c>
      <c r="D209" s="92">
        <v>139</v>
      </c>
    </row>
    <row r="210" spans="3:4">
      <c r="C210" s="91">
        <v>44168</v>
      </c>
      <c r="D210" s="92">
        <v>143.69999999999999</v>
      </c>
    </row>
    <row r="211" spans="3:4">
      <c r="C211" s="91">
        <v>44169</v>
      </c>
      <c r="D211" s="92">
        <v>144.30000000000001</v>
      </c>
    </row>
    <row r="212" spans="3:4">
      <c r="C212" s="91">
        <v>44172</v>
      </c>
      <c r="D212" s="92">
        <v>143.72999999999999</v>
      </c>
    </row>
    <row r="213" spans="3:4">
      <c r="C213" s="91">
        <v>44173</v>
      </c>
      <c r="D213" s="92">
        <v>146.61000000000001</v>
      </c>
    </row>
    <row r="214" spans="3:4">
      <c r="C214" s="91">
        <v>44174</v>
      </c>
      <c r="D214" s="92">
        <v>148</v>
      </c>
    </row>
    <row r="215" spans="3:4">
      <c r="C215" s="91">
        <v>44175</v>
      </c>
      <c r="D215" s="92">
        <v>154.12</v>
      </c>
    </row>
    <row r="216" spans="3:4">
      <c r="C216" s="91">
        <v>44176</v>
      </c>
      <c r="D216" s="92">
        <v>158.03</v>
      </c>
    </row>
    <row r="217" spans="3:4">
      <c r="C217" s="91">
        <v>44179</v>
      </c>
      <c r="D217" s="92">
        <v>164.8</v>
      </c>
    </row>
    <row r="218" spans="3:4">
      <c r="C218" s="91">
        <v>44180</v>
      </c>
      <c r="D218" s="92">
        <v>169.75</v>
      </c>
    </row>
    <row r="219" spans="3:4">
      <c r="C219" s="91">
        <v>44181</v>
      </c>
      <c r="D219" s="92">
        <v>189.34</v>
      </c>
    </row>
    <row r="220" spans="3:4">
      <c r="C220" s="91">
        <v>44182</v>
      </c>
      <c r="D220" s="92">
        <v>185.14</v>
      </c>
    </row>
    <row r="221" spans="3:4">
      <c r="C221" s="91">
        <v>44183</v>
      </c>
      <c r="D221" s="92">
        <v>191.97</v>
      </c>
    </row>
    <row r="222" spans="3:4">
      <c r="C222" s="91">
        <v>44186</v>
      </c>
      <c r="D222" s="92">
        <v>188.95</v>
      </c>
    </row>
    <row r="223" spans="3:4">
      <c r="C223" s="91">
        <v>44187</v>
      </c>
      <c r="D223" s="92">
        <v>197.852</v>
      </c>
    </row>
    <row r="224" spans="3:4">
      <c r="C224" s="91">
        <v>44188</v>
      </c>
      <c r="D224" s="92">
        <v>191.35</v>
      </c>
    </row>
    <row r="225" spans="3:4">
      <c r="C225" s="91">
        <v>44189</v>
      </c>
      <c r="D225" s="92">
        <v>189.75</v>
      </c>
    </row>
    <row r="226" spans="3:4">
      <c r="C226" s="91">
        <v>44193</v>
      </c>
      <c r="D226" s="92">
        <v>189.63</v>
      </c>
    </row>
    <row r="227" spans="3:4">
      <c r="C227" s="91">
        <v>44194</v>
      </c>
      <c r="D227" s="92">
        <v>195.97</v>
      </c>
    </row>
    <row r="228" spans="3:4">
      <c r="C228" s="91">
        <v>44195</v>
      </c>
      <c r="D228" s="92">
        <v>198.1</v>
      </c>
    </row>
    <row r="229" spans="3:4">
      <c r="C229" s="91">
        <v>44196</v>
      </c>
      <c r="D229" s="92">
        <v>224.36</v>
      </c>
    </row>
    <row r="230" spans="3:4">
      <c r="C230" s="91">
        <v>44200</v>
      </c>
      <c r="D230" s="92">
        <v>219.51</v>
      </c>
    </row>
    <row r="231" spans="3:4">
      <c r="C231" s="91">
        <v>44201</v>
      </c>
      <c r="D231" s="92">
        <v>213.43</v>
      </c>
    </row>
    <row r="232" spans="3:4">
      <c r="C232" s="91">
        <v>44202</v>
      </c>
      <c r="D232" s="92">
        <v>212.78</v>
      </c>
    </row>
    <row r="233" spans="3:4">
      <c r="C233" s="91">
        <v>44203</v>
      </c>
      <c r="D233" s="92">
        <v>207.71</v>
      </c>
    </row>
    <row r="234" spans="3:4">
      <c r="C234" s="91">
        <v>44204</v>
      </c>
      <c r="D234" s="92">
        <v>227.06</v>
      </c>
    </row>
    <row r="235" spans="3:4">
      <c r="C235" s="91">
        <v>44207</v>
      </c>
      <c r="D235" s="92">
        <v>244.51</v>
      </c>
    </row>
    <row r="236" spans="3:4">
      <c r="C236" s="91">
        <v>44208</v>
      </c>
      <c r="D236" s="92">
        <v>227</v>
      </c>
    </row>
    <row r="237" spans="3:4">
      <c r="C237" s="91">
        <v>44209</v>
      </c>
      <c r="D237" s="92">
        <v>242.01</v>
      </c>
    </row>
    <row r="238" spans="3:4">
      <c r="C238" s="91">
        <v>44210</v>
      </c>
      <c r="D238" s="92">
        <v>240.1</v>
      </c>
    </row>
    <row r="239" spans="3:4">
      <c r="C239" s="91">
        <v>44211</v>
      </c>
      <c r="D239" s="92">
        <v>245.27</v>
      </c>
    </row>
    <row r="240" spans="3:4">
      <c r="C240" s="91">
        <v>44215</v>
      </c>
      <c r="D240" s="92">
        <v>250</v>
      </c>
    </row>
    <row r="241" spans="3:4">
      <c r="C241" s="91">
        <v>44216</v>
      </c>
      <c r="D241" s="92">
        <v>260</v>
      </c>
    </row>
    <row r="242" spans="3:4">
      <c r="C242" s="91">
        <v>44217</v>
      </c>
      <c r="D242" s="92">
        <v>263.5</v>
      </c>
    </row>
    <row r="243" spans="3:4">
      <c r="C243" s="91">
        <v>44218</v>
      </c>
      <c r="D243" s="92">
        <v>253.39</v>
      </c>
    </row>
    <row r="244" spans="3:4">
      <c r="C244" s="91">
        <v>44221</v>
      </c>
      <c r="D244" s="92">
        <v>261.12</v>
      </c>
    </row>
    <row r="245" spans="3:4">
      <c r="C245" s="91">
        <v>44222</v>
      </c>
      <c r="D245" s="92">
        <v>254.57300000000001</v>
      </c>
    </row>
    <row r="246" spans="3:4">
      <c r="C246" s="91">
        <v>44223</v>
      </c>
      <c r="D246" s="92">
        <v>236.745</v>
      </c>
    </row>
    <row r="247" spans="3:4">
      <c r="C247" s="91">
        <v>44224</v>
      </c>
      <c r="D247" s="92">
        <v>233.11</v>
      </c>
    </row>
    <row r="248" spans="3:4">
      <c r="C248" s="91">
        <v>44225</v>
      </c>
      <c r="D248" s="92">
        <v>240.3</v>
      </c>
    </row>
    <row r="249" spans="3:4">
      <c r="C249" s="91">
        <v>44228</v>
      </c>
      <c r="D249" s="92">
        <v>239.35</v>
      </c>
    </row>
    <row r="250" spans="3:4">
      <c r="C250" s="91">
        <v>44229</v>
      </c>
      <c r="D250" s="92">
        <v>245.09</v>
      </c>
    </row>
    <row r="251" spans="3:4">
      <c r="C251" s="91">
        <v>44230</v>
      </c>
      <c r="D251" s="92">
        <v>249.07</v>
      </c>
    </row>
    <row r="252" spans="3:4">
      <c r="C252" s="91">
        <v>44231</v>
      </c>
      <c r="D252" s="92">
        <v>255.36</v>
      </c>
    </row>
    <row r="253" spans="3:4">
      <c r="C253" s="91">
        <v>44232</v>
      </c>
      <c r="D253" s="92">
        <v>261.56</v>
      </c>
    </row>
    <row r="254" spans="3:4">
      <c r="C254" s="91">
        <v>44235</v>
      </c>
      <c r="D254" s="92">
        <v>275</v>
      </c>
    </row>
    <row r="255" spans="3:4">
      <c r="C255" s="91">
        <v>44236</v>
      </c>
      <c r="D255" s="92">
        <v>279.60000000000002</v>
      </c>
    </row>
    <row r="256" spans="3:4">
      <c r="C256" s="91">
        <v>44237</v>
      </c>
      <c r="D256" s="92">
        <v>309.92</v>
      </c>
    </row>
    <row r="257" spans="3:4">
      <c r="C257" s="91">
        <v>44238</v>
      </c>
      <c r="D257" s="92">
        <v>308.97000000000003</v>
      </c>
    </row>
    <row r="258" spans="3:4">
      <c r="C258" s="91">
        <v>44239</v>
      </c>
      <c r="D258" s="92">
        <v>303</v>
      </c>
    </row>
    <row r="259" spans="3:4">
      <c r="C259" s="91">
        <v>44243</v>
      </c>
      <c r="D259" s="92">
        <v>317.14</v>
      </c>
    </row>
    <row r="260" spans="3:4">
      <c r="C260" s="91">
        <v>44244</v>
      </c>
      <c r="D260" s="92">
        <v>318.01</v>
      </c>
    </row>
    <row r="261" spans="3:4">
      <c r="C261" s="91">
        <v>44245</v>
      </c>
      <c r="D261" s="92">
        <v>296.3</v>
      </c>
    </row>
    <row r="262" spans="3:4">
      <c r="C262" s="91">
        <v>44246</v>
      </c>
      <c r="D262" s="92">
        <v>305.63</v>
      </c>
    </row>
    <row r="263" spans="3:4">
      <c r="C263" s="91">
        <v>44249</v>
      </c>
      <c r="D263" s="92">
        <v>339.91</v>
      </c>
    </row>
    <row r="264" spans="3:4">
      <c r="C264" s="91">
        <v>44250</v>
      </c>
      <c r="D264" s="92">
        <v>315</v>
      </c>
    </row>
    <row r="265" spans="3:4">
      <c r="C265" s="91">
        <v>44251</v>
      </c>
      <c r="D265" s="92">
        <v>309.76</v>
      </c>
    </row>
    <row r="266" spans="3:4">
      <c r="C266" s="91">
        <v>44252</v>
      </c>
      <c r="D266" s="92">
        <v>303.99</v>
      </c>
    </row>
    <row r="267" spans="3:4">
      <c r="C267" s="91">
        <v>44253</v>
      </c>
      <c r="D267" s="92">
        <v>288.61</v>
      </c>
    </row>
    <row r="268" spans="3:4">
      <c r="C268" s="91">
        <v>44256</v>
      </c>
      <c r="D268" s="92">
        <v>303.33999999999997</v>
      </c>
    </row>
    <row r="269" spans="3:4">
      <c r="C269" s="91">
        <v>44257</v>
      </c>
      <c r="D269" s="92">
        <v>296.88</v>
      </c>
    </row>
    <row r="270" spans="3:4">
      <c r="C270" s="91">
        <v>44258</v>
      </c>
      <c r="D270" s="92">
        <v>304.2</v>
      </c>
    </row>
    <row r="271" spans="3:4">
      <c r="C271" s="91">
        <v>44259</v>
      </c>
      <c r="D271" s="92">
        <v>272.22000000000003</v>
      </c>
    </row>
    <row r="272" spans="3:4">
      <c r="C272" s="91">
        <v>44260</v>
      </c>
      <c r="D272" s="92">
        <v>266.24900000000002</v>
      </c>
    </row>
    <row r="273" spans="3:4">
      <c r="C273" s="91">
        <v>44263</v>
      </c>
      <c r="D273" s="92">
        <v>254</v>
      </c>
    </row>
    <row r="274" spans="3:4">
      <c r="C274" s="91">
        <v>44264</v>
      </c>
      <c r="D274" s="92">
        <v>249.37</v>
      </c>
    </row>
    <row r="275" spans="3:4">
      <c r="C275" s="91">
        <v>44265</v>
      </c>
      <c r="D275" s="92">
        <v>271.02</v>
      </c>
    </row>
    <row r="276" spans="3:4">
      <c r="C276" s="91">
        <v>44266</v>
      </c>
      <c r="D276" s="92">
        <v>263.68</v>
      </c>
    </row>
    <row r="277" spans="3:4">
      <c r="C277" s="91">
        <v>44267</v>
      </c>
      <c r="D277" s="92">
        <v>264.11</v>
      </c>
    </row>
    <row r="278" spans="3:4">
      <c r="C278" s="91">
        <v>44270</v>
      </c>
      <c r="D278" s="92">
        <v>262.97000000000003</v>
      </c>
    </row>
    <row r="279" spans="3:4">
      <c r="C279" s="91">
        <v>44271</v>
      </c>
      <c r="D279" s="92">
        <v>264.01</v>
      </c>
    </row>
    <row r="280" spans="3:4">
      <c r="C280" s="91">
        <v>44272</v>
      </c>
      <c r="D280" s="92">
        <v>260</v>
      </c>
    </row>
    <row r="281" spans="3:4">
      <c r="C281" s="91">
        <v>44273</v>
      </c>
      <c r="D281" s="92">
        <v>269.28500000000003</v>
      </c>
    </row>
    <row r="282" spans="3:4">
      <c r="C282" s="91">
        <v>44274</v>
      </c>
      <c r="D282" s="92">
        <v>263</v>
      </c>
    </row>
    <row r="283" spans="3:4">
      <c r="C283" s="91">
        <v>44277</v>
      </c>
      <c r="D283" s="92">
        <v>262.36</v>
      </c>
    </row>
    <row r="284" spans="3:4">
      <c r="C284" s="91">
        <v>44278</v>
      </c>
      <c r="D284" s="92">
        <v>258.22000000000003</v>
      </c>
    </row>
    <row r="285" spans="3:4">
      <c r="C285" s="91">
        <v>44279</v>
      </c>
      <c r="D285" s="92">
        <v>258.12</v>
      </c>
    </row>
    <row r="286" spans="3:4">
      <c r="C286" s="91">
        <v>44280</v>
      </c>
      <c r="D286" s="92">
        <v>224.97499999999999</v>
      </c>
    </row>
    <row r="287" spans="3:4">
      <c r="C287" s="91">
        <v>44281</v>
      </c>
      <c r="D287" s="92">
        <v>190.84</v>
      </c>
    </row>
    <row r="288" spans="3:4">
      <c r="C288" s="91">
        <v>44284</v>
      </c>
      <c r="D288" s="92">
        <v>212.49</v>
      </c>
    </row>
    <row r="289" spans="3:4">
      <c r="C289" s="91">
        <v>44285</v>
      </c>
      <c r="D289" s="92">
        <v>208.75</v>
      </c>
    </row>
    <row r="290" spans="3:4">
      <c r="C290" s="91">
        <v>44286</v>
      </c>
      <c r="D290" s="92">
        <v>222</v>
      </c>
    </row>
    <row r="291" spans="3:4">
      <c r="C291" s="91">
        <v>44287</v>
      </c>
      <c r="D291" s="92">
        <v>224</v>
      </c>
    </row>
    <row r="292" spans="3:4">
      <c r="C292" s="91">
        <v>44291</v>
      </c>
      <c r="D292" s="92">
        <v>222</v>
      </c>
    </row>
    <row r="293" spans="3:4">
      <c r="C293" s="91">
        <v>44292</v>
      </c>
      <c r="D293" s="92">
        <v>223.3</v>
      </c>
    </row>
    <row r="294" spans="3:4">
      <c r="C294" s="91">
        <v>44293</v>
      </c>
      <c r="D294" s="92">
        <v>223.8</v>
      </c>
    </row>
    <row r="295" spans="3:4">
      <c r="C295" s="91">
        <v>44294</v>
      </c>
      <c r="D295" s="92">
        <v>223.5</v>
      </c>
    </row>
    <row r="296" spans="3:4">
      <c r="C296" s="91">
        <v>44295</v>
      </c>
      <c r="D296" s="92">
        <v>222.95</v>
      </c>
    </row>
    <row r="297" spans="3:4">
      <c r="C297" s="91">
        <v>44298</v>
      </c>
      <c r="D297" s="92">
        <v>217.49</v>
      </c>
    </row>
    <row r="298" spans="3:4">
      <c r="C298" s="91">
        <v>44299</v>
      </c>
      <c r="D298" s="92">
        <v>209.60300000000001</v>
      </c>
    </row>
    <row r="299" spans="3:4">
      <c r="C299" s="91">
        <v>44300</v>
      </c>
      <c r="D299" s="92">
        <v>218.91</v>
      </c>
    </row>
    <row r="300" spans="3:4">
      <c r="C300" s="91">
        <v>44301</v>
      </c>
      <c r="D300" s="92">
        <v>216.94</v>
      </c>
    </row>
    <row r="301" spans="3:4">
      <c r="C301" s="91">
        <v>44302</v>
      </c>
      <c r="D301" s="92">
        <v>212.29</v>
      </c>
    </row>
    <row r="302" spans="3:4">
      <c r="C302" s="91">
        <v>44305</v>
      </c>
      <c r="D302" s="92">
        <v>216.21</v>
      </c>
    </row>
    <row r="303" spans="3:4">
      <c r="C303" s="91">
        <v>44306</v>
      </c>
      <c r="D303" s="92">
        <v>209.99</v>
      </c>
    </row>
    <row r="304" spans="3:4">
      <c r="C304" s="91">
        <v>44307</v>
      </c>
      <c r="D304" s="92">
        <v>206.40199999999999</v>
      </c>
    </row>
    <row r="305" spans="3:4">
      <c r="C305" s="91">
        <v>44308</v>
      </c>
      <c r="D305" s="92">
        <v>215.79300000000001</v>
      </c>
    </row>
    <row r="306" spans="3:4">
      <c r="C306" s="91">
        <v>44309</v>
      </c>
      <c r="D306" s="92">
        <v>218.5</v>
      </c>
    </row>
    <row r="307" spans="3:4">
      <c r="C307" s="91">
        <v>44312</v>
      </c>
      <c r="D307" s="92">
        <v>218.1</v>
      </c>
    </row>
    <row r="308" spans="3:4">
      <c r="C308" s="91">
        <v>44313</v>
      </c>
      <c r="D308" s="92">
        <v>218.2</v>
      </c>
    </row>
    <row r="309" spans="3:4">
      <c r="C309" s="91">
        <v>44314</v>
      </c>
      <c r="D309" s="92">
        <v>216.5</v>
      </c>
    </row>
    <row r="310" spans="3:4">
      <c r="C310" s="91">
        <v>44315</v>
      </c>
      <c r="D310" s="92">
        <v>218.79</v>
      </c>
    </row>
    <row r="311" spans="3:4">
      <c r="C311" s="91">
        <v>44316</v>
      </c>
      <c r="D311" s="92">
        <v>210.49</v>
      </c>
    </row>
    <row r="312" spans="3:4">
      <c r="C312" s="91">
        <v>44319</v>
      </c>
      <c r="D312" s="92">
        <v>210.55</v>
      </c>
    </row>
    <row r="313" spans="3:4">
      <c r="C313" s="91">
        <v>44320</v>
      </c>
      <c r="D313" s="92">
        <v>205.8</v>
      </c>
    </row>
    <row r="314" spans="3:4">
      <c r="C314" s="91">
        <v>44321</v>
      </c>
      <c r="D314" s="92">
        <v>201.42</v>
      </c>
    </row>
    <row r="315" spans="3:4">
      <c r="C315" s="91">
        <v>44322</v>
      </c>
      <c r="D315" s="92">
        <v>195.71</v>
      </c>
    </row>
    <row r="316" spans="3:4">
      <c r="C316" s="91">
        <v>44323</v>
      </c>
      <c r="D316" s="92">
        <v>194.2</v>
      </c>
    </row>
    <row r="317" spans="3:4">
      <c r="C317" s="91">
        <v>44326</v>
      </c>
      <c r="D317" s="92">
        <v>190.04</v>
      </c>
    </row>
    <row r="318" spans="3:4">
      <c r="C318" s="91">
        <v>44327</v>
      </c>
      <c r="D318" s="92">
        <v>178.19</v>
      </c>
    </row>
    <row r="319" spans="3:4">
      <c r="C319" s="91">
        <v>44328</v>
      </c>
      <c r="D319" s="92">
        <v>188.19</v>
      </c>
    </row>
    <row r="320" spans="3:4">
      <c r="C320" s="91">
        <v>44329</v>
      </c>
      <c r="D320" s="92">
        <v>186.79</v>
      </c>
    </row>
    <row r="321" spans="3:4">
      <c r="C321" s="91">
        <v>44330</v>
      </c>
      <c r="D321" s="92">
        <v>181.35</v>
      </c>
    </row>
    <row r="322" spans="3:4">
      <c r="C322" s="91">
        <v>44333</v>
      </c>
      <c r="D322" s="92">
        <v>188.49</v>
      </c>
    </row>
    <row r="323" spans="3:4">
      <c r="C323" s="91">
        <v>44334</v>
      </c>
      <c r="D323" s="92">
        <v>197.59</v>
      </c>
    </row>
    <row r="324" spans="3:4">
      <c r="C324" s="91">
        <v>44335</v>
      </c>
      <c r="D324" s="92">
        <v>184.81</v>
      </c>
    </row>
    <row r="325" spans="3:4">
      <c r="C325" s="91">
        <v>44336</v>
      </c>
      <c r="D325" s="92">
        <v>190.37</v>
      </c>
    </row>
    <row r="326" spans="3:4">
      <c r="C326" s="91">
        <v>44337</v>
      </c>
      <c r="D326" s="92">
        <v>193.91</v>
      </c>
    </row>
    <row r="327" spans="3:4">
      <c r="C327" s="91">
        <v>44340</v>
      </c>
      <c r="D327" s="92">
        <v>189.01</v>
      </c>
    </row>
    <row r="328" spans="3:4">
      <c r="C328" s="91">
        <v>44341</v>
      </c>
      <c r="D328" s="92">
        <v>192.96</v>
      </c>
    </row>
    <row r="329" spans="3:4">
      <c r="C329" s="91">
        <v>44342</v>
      </c>
      <c r="D329" s="92">
        <v>194.78</v>
      </c>
    </row>
    <row r="330" spans="3:4">
      <c r="C330" s="91">
        <v>44343</v>
      </c>
      <c r="D330" s="92">
        <v>195.69</v>
      </c>
    </row>
    <row r="331" spans="3:4">
      <c r="C331" s="91">
        <v>44344</v>
      </c>
      <c r="D331" s="92">
        <v>194.178</v>
      </c>
    </row>
    <row r="332" spans="3:4">
      <c r="C332" s="91">
        <v>44348</v>
      </c>
      <c r="D332" s="92">
        <v>200.71</v>
      </c>
    </row>
    <row r="333" spans="3:4">
      <c r="C333" s="91">
        <v>44349</v>
      </c>
      <c r="D333" s="92">
        <v>202.24</v>
      </c>
    </row>
    <row r="334" spans="3:4">
      <c r="C334" s="91">
        <v>44350</v>
      </c>
      <c r="D334" s="92">
        <v>193.31</v>
      </c>
    </row>
    <row r="335" spans="3:4">
      <c r="C335" s="91">
        <v>44351</v>
      </c>
      <c r="D335" s="92">
        <v>190.5</v>
      </c>
    </row>
    <row r="336" spans="3:4">
      <c r="C336" s="91">
        <v>44354</v>
      </c>
      <c r="D336" s="92">
        <v>191.98</v>
      </c>
    </row>
    <row r="337" spans="3:4">
      <c r="C337" s="91">
        <v>44355</v>
      </c>
      <c r="D337" s="92">
        <v>190</v>
      </c>
    </row>
    <row r="338" spans="3:4">
      <c r="C338" s="91">
        <v>44356</v>
      </c>
      <c r="D338" s="92">
        <v>188.83500000000001</v>
      </c>
    </row>
    <row r="339" spans="3:4">
      <c r="C339" s="91">
        <v>44357</v>
      </c>
      <c r="D339" s="92">
        <v>187.79300000000001</v>
      </c>
    </row>
    <row r="340" spans="3:4">
      <c r="C340" s="91">
        <v>44358</v>
      </c>
      <c r="D340" s="92">
        <v>190.71</v>
      </c>
    </row>
    <row r="341" spans="3:4">
      <c r="C341" s="91">
        <v>44361</v>
      </c>
      <c r="D341" s="92">
        <v>188.07</v>
      </c>
    </row>
    <row r="342" spans="3:4">
      <c r="C342" s="91">
        <v>44362</v>
      </c>
      <c r="D342" s="92">
        <v>189.82</v>
      </c>
    </row>
    <row r="343" spans="3:4">
      <c r="C343" s="91">
        <v>44363</v>
      </c>
      <c r="D343" s="92">
        <v>185.06</v>
      </c>
    </row>
    <row r="344" spans="3:4">
      <c r="C344" s="91">
        <v>44364</v>
      </c>
      <c r="D344" s="92">
        <v>184.44</v>
      </c>
    </row>
    <row r="345" spans="3:4">
      <c r="C345" s="91">
        <v>44365</v>
      </c>
      <c r="D345" s="92">
        <v>184.74</v>
      </c>
    </row>
    <row r="346" spans="3:4">
      <c r="C346" s="91">
        <v>44368</v>
      </c>
      <c r="D346" s="92">
        <v>185.04</v>
      </c>
    </row>
    <row r="347" spans="3:4">
      <c r="C347" s="91">
        <v>44369</v>
      </c>
      <c r="D347" s="92">
        <v>184.81</v>
      </c>
    </row>
    <row r="348" spans="3:4">
      <c r="C348" s="91">
        <v>44370</v>
      </c>
      <c r="D348" s="92">
        <v>190.14</v>
      </c>
    </row>
    <row r="349" spans="3:4">
      <c r="C349" s="91">
        <v>44371</v>
      </c>
      <c r="D349" s="92">
        <v>190.84</v>
      </c>
    </row>
    <row r="350" spans="3:4">
      <c r="C350" s="91">
        <v>44372</v>
      </c>
      <c r="D350" s="92">
        <v>199</v>
      </c>
    </row>
    <row r="351" spans="3:4">
      <c r="C351" s="91">
        <v>44375</v>
      </c>
      <c r="D351" s="92">
        <v>205.09</v>
      </c>
    </row>
    <row r="352" spans="3:4">
      <c r="C352" s="91">
        <v>44376</v>
      </c>
      <c r="D352" s="92">
        <v>203.95</v>
      </c>
    </row>
    <row r="353" spans="3:4">
      <c r="C353" s="91">
        <v>44377</v>
      </c>
      <c r="D353" s="92">
        <v>205.16</v>
      </c>
    </row>
    <row r="354" spans="3:4">
      <c r="C354" s="91">
        <v>44378</v>
      </c>
      <c r="D354" s="92">
        <v>203.91</v>
      </c>
    </row>
    <row r="355" spans="3:4">
      <c r="C355" s="91">
        <v>44379</v>
      </c>
      <c r="D355" s="92">
        <v>200</v>
      </c>
    </row>
    <row r="356" spans="3:4">
      <c r="C356" s="91">
        <v>44383</v>
      </c>
      <c r="D356" s="92">
        <v>191.55</v>
      </c>
    </row>
    <row r="357" spans="3:4">
      <c r="C357" s="91">
        <v>44384</v>
      </c>
      <c r="D357" s="92">
        <v>189</v>
      </c>
    </row>
    <row r="358" spans="3:4">
      <c r="C358" s="91">
        <v>44385</v>
      </c>
      <c r="D358" s="92">
        <v>176.76</v>
      </c>
    </row>
    <row r="359" spans="3:4">
      <c r="C359" s="91">
        <v>44386</v>
      </c>
      <c r="D359" s="92">
        <v>180.1</v>
      </c>
    </row>
    <row r="360" spans="3:4">
      <c r="C360" s="91">
        <v>44389</v>
      </c>
      <c r="D360" s="92">
        <v>180.3</v>
      </c>
    </row>
    <row r="361" spans="3:4">
      <c r="C361" s="91">
        <v>44390</v>
      </c>
      <c r="D361" s="92">
        <v>183.03</v>
      </c>
    </row>
    <row r="362" spans="3:4">
      <c r="C362" s="91">
        <v>44391</v>
      </c>
      <c r="D362" s="92">
        <v>185.11</v>
      </c>
    </row>
    <row r="363" spans="3:4">
      <c r="C363" s="91">
        <v>44392</v>
      </c>
      <c r="D363" s="92">
        <v>182.78</v>
      </c>
    </row>
    <row r="364" spans="3:4">
      <c r="C364" s="91">
        <v>44393</v>
      </c>
      <c r="D364" s="92">
        <v>185.45</v>
      </c>
    </row>
    <row r="365" spans="3:4">
      <c r="C365" s="91">
        <v>44396</v>
      </c>
      <c r="D365" s="92">
        <v>175.31</v>
      </c>
    </row>
    <row r="366" spans="3:4">
      <c r="C366" s="91">
        <v>44397</v>
      </c>
      <c r="D366" s="92">
        <v>177.16</v>
      </c>
    </row>
    <row r="367" spans="3:4">
      <c r="C367" s="91">
        <v>44398</v>
      </c>
      <c r="D367" s="92">
        <v>177.86</v>
      </c>
    </row>
    <row r="368" spans="3:4">
      <c r="C368" s="91">
        <v>44399</v>
      </c>
      <c r="D368" s="92">
        <v>181.41300000000001</v>
      </c>
    </row>
    <row r="369" spans="3:4">
      <c r="C369" s="91">
        <v>44400</v>
      </c>
      <c r="D369" s="92">
        <v>172.65</v>
      </c>
    </row>
    <row r="370" spans="3:4">
      <c r="C370" s="91">
        <v>44403</v>
      </c>
      <c r="D370" s="92">
        <v>165.17</v>
      </c>
    </row>
    <row r="371" spans="3:4">
      <c r="C371" s="91">
        <v>44404</v>
      </c>
      <c r="D371" s="92">
        <v>155.25399999999999</v>
      </c>
    </row>
    <row r="372" spans="3:4">
      <c r="C372" s="91">
        <v>44405</v>
      </c>
      <c r="D372" s="92">
        <v>163.99</v>
      </c>
    </row>
    <row r="373" spans="3:4">
      <c r="C373" s="91">
        <v>44406</v>
      </c>
      <c r="D373" s="92">
        <v>169.685</v>
      </c>
    </row>
    <row r="374" spans="3:4">
      <c r="C374" s="91">
        <v>44407</v>
      </c>
      <c r="D374" s="92">
        <v>164.25</v>
      </c>
    </row>
    <row r="375" spans="3:4">
      <c r="C375" s="91">
        <v>44410</v>
      </c>
      <c r="D375" s="92">
        <v>166</v>
      </c>
    </row>
    <row r="376" spans="3:4">
      <c r="C376" s="91">
        <v>44411</v>
      </c>
      <c r="D376" s="92">
        <v>165</v>
      </c>
    </row>
    <row r="377" spans="3:4">
      <c r="C377" s="91">
        <v>44412</v>
      </c>
      <c r="D377" s="92">
        <v>165.19</v>
      </c>
    </row>
    <row r="378" spans="3:4">
      <c r="C378" s="91">
        <v>44413</v>
      </c>
      <c r="D378" s="92">
        <v>163.59</v>
      </c>
    </row>
    <row r="379" spans="3:4">
      <c r="C379" s="91">
        <v>44414</v>
      </c>
      <c r="D379" s="92">
        <v>165.99</v>
      </c>
    </row>
    <row r="380" spans="3:4">
      <c r="C380" s="91">
        <v>44417</v>
      </c>
      <c r="D380" s="92">
        <v>164.75</v>
      </c>
    </row>
    <row r="381" spans="3:4">
      <c r="C381" s="91">
        <v>44418</v>
      </c>
      <c r="D381" s="92">
        <v>168.54</v>
      </c>
    </row>
    <row r="382" spans="3:4">
      <c r="C382" s="91">
        <v>44419</v>
      </c>
      <c r="D382" s="92">
        <v>167.41</v>
      </c>
    </row>
    <row r="383" spans="3:4">
      <c r="C383" s="91">
        <v>44420</v>
      </c>
      <c r="D383" s="92">
        <v>160.26</v>
      </c>
    </row>
    <row r="384" spans="3:4">
      <c r="C384" s="91">
        <v>44421</v>
      </c>
      <c r="D384" s="92">
        <v>157.72</v>
      </c>
    </row>
    <row r="385" spans="3:4">
      <c r="C385" s="91">
        <v>44424</v>
      </c>
      <c r="D385" s="92">
        <v>149.5</v>
      </c>
    </row>
    <row r="386" spans="3:4">
      <c r="C386" s="91">
        <v>44425</v>
      </c>
      <c r="D386" s="92">
        <v>141.59399999999999</v>
      </c>
    </row>
    <row r="387" spans="3:4">
      <c r="C387" s="91">
        <v>44426</v>
      </c>
      <c r="D387" s="92">
        <v>144.095</v>
      </c>
    </row>
    <row r="388" spans="3:4">
      <c r="C388" s="91">
        <v>44427</v>
      </c>
      <c r="D388" s="92">
        <v>137.97999999999999</v>
      </c>
    </row>
    <row r="389" spans="3:4">
      <c r="C389" s="91">
        <v>44428</v>
      </c>
      <c r="D389" s="92">
        <v>139.77500000000001</v>
      </c>
    </row>
    <row r="390" spans="3:4">
      <c r="C390" s="91">
        <v>44431</v>
      </c>
      <c r="D390" s="92">
        <v>139.69999999999999</v>
      </c>
    </row>
    <row r="391" spans="3:4">
      <c r="C391" s="91">
        <v>44432</v>
      </c>
      <c r="D391" s="92">
        <v>149.29</v>
      </c>
    </row>
    <row r="392" spans="3:4">
      <c r="C392" s="91">
        <v>44433</v>
      </c>
      <c r="D392" s="92">
        <v>152.46</v>
      </c>
    </row>
    <row r="393" spans="3:4">
      <c r="C393" s="91">
        <v>44434</v>
      </c>
      <c r="D393" s="92">
        <v>154.99</v>
      </c>
    </row>
    <row r="394" spans="3:4">
      <c r="C394" s="91">
        <v>44435</v>
      </c>
      <c r="D394" s="92">
        <v>153.55000000000001</v>
      </c>
    </row>
    <row r="395" spans="3:4">
      <c r="C395" s="91">
        <v>44438</v>
      </c>
      <c r="D395" s="92">
        <v>154.19999999999999</v>
      </c>
    </row>
    <row r="396" spans="3:4">
      <c r="C396" s="91">
        <v>44439</v>
      </c>
      <c r="D396" s="92">
        <v>155.5</v>
      </c>
    </row>
    <row r="397" spans="3:4">
      <c r="C397" s="91">
        <v>44440</v>
      </c>
      <c r="D397" s="92">
        <v>158.88</v>
      </c>
    </row>
    <row r="398" spans="3:4">
      <c r="C398" s="91">
        <v>44441</v>
      </c>
      <c r="D398" s="92">
        <v>165.86</v>
      </c>
    </row>
    <row r="399" spans="3:4">
      <c r="C399" s="91">
        <v>44442</v>
      </c>
      <c r="D399" s="92">
        <v>161.94</v>
      </c>
    </row>
    <row r="400" spans="3:4">
      <c r="C400" s="91">
        <v>44446</v>
      </c>
      <c r="D400" s="92">
        <v>167.57</v>
      </c>
    </row>
    <row r="401" spans="3:4">
      <c r="C401" s="91">
        <v>44447</v>
      </c>
      <c r="D401" s="92">
        <v>166.65</v>
      </c>
    </row>
    <row r="402" spans="3:4">
      <c r="C402" s="91">
        <v>44448</v>
      </c>
      <c r="D402" s="92">
        <v>159.405</v>
      </c>
    </row>
    <row r="403" spans="3:4">
      <c r="C403" s="91">
        <v>44449</v>
      </c>
      <c r="D403" s="92">
        <v>166.53</v>
      </c>
    </row>
    <row r="404" spans="3:4">
      <c r="C404" s="91">
        <v>44452</v>
      </c>
      <c r="D404" s="92">
        <v>163.38999999999999</v>
      </c>
    </row>
    <row r="405" spans="3:4">
      <c r="C405" s="91">
        <v>44453</v>
      </c>
      <c r="D405" s="92">
        <v>162.44</v>
      </c>
    </row>
    <row r="406" spans="3:4">
      <c r="C406" s="91">
        <v>44454</v>
      </c>
      <c r="D406" s="92">
        <v>159</v>
      </c>
    </row>
    <row r="407" spans="3:4">
      <c r="C407" s="91">
        <v>44455</v>
      </c>
      <c r="D407" s="92">
        <v>158.83000000000001</v>
      </c>
    </row>
    <row r="408" spans="3:4">
      <c r="C408" s="91">
        <v>44456</v>
      </c>
      <c r="D408" s="92">
        <v>163.27000000000001</v>
      </c>
    </row>
    <row r="409" spans="3:4">
      <c r="C409" s="91">
        <v>44459</v>
      </c>
      <c r="D409" s="92">
        <v>158.12</v>
      </c>
    </row>
    <row r="410" spans="3:4">
      <c r="C410" s="91">
        <v>44460</v>
      </c>
      <c r="D410" s="92">
        <v>156</v>
      </c>
    </row>
    <row r="411" spans="3:4">
      <c r="C411" s="91">
        <v>44461</v>
      </c>
      <c r="D411" s="92">
        <v>158.11000000000001</v>
      </c>
    </row>
    <row r="412" spans="3:4">
      <c r="C412" s="91">
        <v>44462</v>
      </c>
      <c r="D412" s="92">
        <v>160.94999999999999</v>
      </c>
    </row>
    <row r="413" spans="3:4">
      <c r="C413" s="91">
        <v>44463</v>
      </c>
      <c r="D413" s="92">
        <v>158.55000000000001</v>
      </c>
    </row>
    <row r="414" spans="3:4">
      <c r="C414" s="91">
        <v>44466</v>
      </c>
      <c r="D414" s="92">
        <v>156.25</v>
      </c>
    </row>
    <row r="415" spans="3:4">
      <c r="C415" s="91">
        <v>44467</v>
      </c>
      <c r="D415" s="92">
        <v>155.99</v>
      </c>
    </row>
    <row r="416" spans="3:4">
      <c r="C416" s="91">
        <v>44468</v>
      </c>
      <c r="D416" s="92">
        <v>154.76599999999999</v>
      </c>
    </row>
    <row r="417" spans="3:4">
      <c r="C417" s="91">
        <v>44469</v>
      </c>
      <c r="D417" s="92">
        <v>151.94999999999999</v>
      </c>
    </row>
    <row r="418" spans="3:4">
      <c r="C418" s="91">
        <v>44470</v>
      </c>
      <c r="D418" s="92">
        <v>153.59</v>
      </c>
    </row>
    <row r="419" spans="3:4">
      <c r="C419" s="91">
        <v>44473</v>
      </c>
      <c r="D419" s="92">
        <v>149.02000000000001</v>
      </c>
    </row>
    <row r="420" spans="3:4">
      <c r="C420" s="91">
        <v>44474</v>
      </c>
      <c r="D420" s="92">
        <v>146.30000000000001</v>
      </c>
    </row>
    <row r="421" spans="3:4">
      <c r="C421" s="91">
        <v>44475</v>
      </c>
      <c r="D421" s="92">
        <v>146.84</v>
      </c>
    </row>
    <row r="422" spans="3:4">
      <c r="C422" s="91">
        <v>44476</v>
      </c>
      <c r="D422" s="92">
        <v>154.63999999999999</v>
      </c>
    </row>
    <row r="423" spans="3:4">
      <c r="C423" s="91">
        <v>44477</v>
      </c>
      <c r="D423" s="92">
        <v>158</v>
      </c>
    </row>
    <row r="424" spans="3:4">
      <c r="C424" s="91">
        <v>44480</v>
      </c>
      <c r="D424" s="92">
        <v>164.9</v>
      </c>
    </row>
    <row r="425" spans="3:4">
      <c r="C425" s="91">
        <v>44481</v>
      </c>
      <c r="D425" s="92">
        <v>161.4</v>
      </c>
    </row>
    <row r="426" spans="3:4">
      <c r="C426" s="91">
        <v>44482</v>
      </c>
      <c r="D426" s="92">
        <v>161.46</v>
      </c>
    </row>
    <row r="427" spans="3:4">
      <c r="C427" s="91">
        <v>44483</v>
      </c>
      <c r="D427" s="92">
        <v>164.2</v>
      </c>
    </row>
    <row r="428" spans="3:4">
      <c r="C428" s="91">
        <v>44484</v>
      </c>
      <c r="D428" s="92">
        <v>164.05</v>
      </c>
    </row>
    <row r="429" spans="3:4">
      <c r="C429" s="91">
        <v>44487</v>
      </c>
      <c r="D429" s="92">
        <v>168.15899999999999</v>
      </c>
    </row>
    <row r="430" spans="3:4">
      <c r="C430" s="91">
        <v>44488</v>
      </c>
      <c r="D430" s="92">
        <v>172.27</v>
      </c>
    </row>
    <row r="431" spans="3:4">
      <c r="C431" s="91">
        <v>44489</v>
      </c>
      <c r="D431" s="92">
        <v>179.9</v>
      </c>
    </row>
    <row r="432" spans="3:4">
      <c r="C432" s="91">
        <v>44490</v>
      </c>
      <c r="D432" s="92">
        <v>179.36</v>
      </c>
    </row>
    <row r="433" spans="3:4">
      <c r="C433" s="91">
        <v>44491</v>
      </c>
      <c r="D433" s="92">
        <v>181.2</v>
      </c>
    </row>
    <row r="434" spans="3:4">
      <c r="C434" s="91">
        <v>44494</v>
      </c>
      <c r="D434" s="92">
        <v>176.18</v>
      </c>
    </row>
    <row r="435" spans="3:4">
      <c r="C435" s="91">
        <v>44495</v>
      </c>
      <c r="D435" s="92">
        <v>174.27799999999999</v>
      </c>
    </row>
    <row r="436" spans="3:4">
      <c r="C436" s="91">
        <v>44496</v>
      </c>
      <c r="D436" s="92">
        <v>167.04</v>
      </c>
    </row>
    <row r="437" spans="3:4">
      <c r="C437" s="91">
        <v>44497</v>
      </c>
      <c r="D437" s="92">
        <v>167.74</v>
      </c>
    </row>
    <row r="438" spans="3:4">
      <c r="C438" s="91">
        <v>44498</v>
      </c>
      <c r="D438" s="92">
        <v>166.73</v>
      </c>
    </row>
    <row r="439" spans="3:4">
      <c r="C439" s="91">
        <v>44501</v>
      </c>
      <c r="D439" s="92">
        <v>162.54</v>
      </c>
    </row>
    <row r="440" spans="3:4">
      <c r="C440" s="91">
        <v>44502</v>
      </c>
      <c r="D440" s="92">
        <v>166.14</v>
      </c>
    </row>
    <row r="441" spans="3:4">
      <c r="C441" s="91">
        <v>44503</v>
      </c>
      <c r="D441" s="92">
        <v>163.15</v>
      </c>
    </row>
    <row r="442" spans="3:4">
      <c r="C442" s="91">
        <v>44504</v>
      </c>
      <c r="D442" s="92">
        <v>167.02</v>
      </c>
    </row>
    <row r="443" spans="3:4">
      <c r="C443" s="91">
        <v>44505</v>
      </c>
      <c r="D443" s="92">
        <v>163.678</v>
      </c>
    </row>
    <row r="444" spans="3:4">
      <c r="C444" s="91">
        <v>44508</v>
      </c>
      <c r="D444" s="92">
        <v>159.66</v>
      </c>
    </row>
    <row r="445" spans="3:4">
      <c r="C445" s="91">
        <v>44509</v>
      </c>
      <c r="D445" s="92">
        <v>160.52000000000001</v>
      </c>
    </row>
    <row r="446" spans="3:4">
      <c r="C446" s="91">
        <v>44510</v>
      </c>
      <c r="D446" s="92">
        <v>161.77000000000001</v>
      </c>
    </row>
    <row r="447" spans="3:4">
      <c r="C447" s="91">
        <v>44511</v>
      </c>
      <c r="D447" s="92">
        <v>164.88</v>
      </c>
    </row>
    <row r="448" spans="3:4">
      <c r="C448" s="91">
        <v>44512</v>
      </c>
      <c r="D448" s="92">
        <v>166.97499999999999</v>
      </c>
    </row>
    <row r="449" spans="3:4">
      <c r="C449" s="91">
        <v>44515</v>
      </c>
      <c r="D449" s="92">
        <v>171.405</v>
      </c>
    </row>
    <row r="450" spans="3:4">
      <c r="C450" s="91">
        <v>44516</v>
      </c>
      <c r="D450" s="92">
        <v>171.91</v>
      </c>
    </row>
    <row r="451" spans="3:4">
      <c r="C451" s="91">
        <v>44517</v>
      </c>
      <c r="D451" s="92">
        <v>173.38</v>
      </c>
    </row>
    <row r="452" spans="3:4">
      <c r="C452" s="91">
        <v>44518</v>
      </c>
      <c r="D452" s="92">
        <v>155.78</v>
      </c>
    </row>
    <row r="453" spans="3:4">
      <c r="C453" s="91">
        <v>44519</v>
      </c>
      <c r="D453" s="92">
        <v>154.11000000000001</v>
      </c>
    </row>
    <row r="454" spans="3:4">
      <c r="C454" s="91">
        <v>44522</v>
      </c>
      <c r="D454" s="92">
        <v>152</v>
      </c>
    </row>
    <row r="455" spans="3:4">
      <c r="C455" s="91">
        <v>44523</v>
      </c>
      <c r="D455" s="92">
        <v>147.9</v>
      </c>
    </row>
    <row r="456" spans="3:4">
      <c r="C456" s="91">
        <v>44524</v>
      </c>
      <c r="D456" s="92">
        <v>148.93</v>
      </c>
    </row>
    <row r="457" spans="3:4">
      <c r="C457" s="91">
        <v>44526</v>
      </c>
      <c r="D457" s="92">
        <v>148.52000000000001</v>
      </c>
    </row>
    <row r="458" spans="3:4">
      <c r="C458" s="91">
        <v>44529</v>
      </c>
      <c r="D458" s="92">
        <v>153</v>
      </c>
    </row>
    <row r="459" spans="3:4">
      <c r="C459" s="91">
        <v>44530</v>
      </c>
      <c r="D459" s="92">
        <v>149.12</v>
      </c>
    </row>
    <row r="460" spans="3:4">
      <c r="C460" s="91">
        <v>44531</v>
      </c>
      <c r="D460" s="92">
        <v>150.66</v>
      </c>
    </row>
    <row r="461" spans="3:4">
      <c r="C461" s="91">
        <v>44532</v>
      </c>
      <c r="D461" s="92">
        <v>148.4</v>
      </c>
    </row>
    <row r="462" spans="3:4">
      <c r="C462" s="91">
        <v>44533</v>
      </c>
      <c r="D462" s="92">
        <v>141.85</v>
      </c>
    </row>
    <row r="463" spans="3:4">
      <c r="C463" s="91">
        <v>44536</v>
      </c>
      <c r="D463" s="92">
        <v>136.25</v>
      </c>
    </row>
    <row r="464" spans="3:4">
      <c r="C464" s="91">
        <v>44537</v>
      </c>
      <c r="D464" s="92">
        <v>150.18</v>
      </c>
    </row>
    <row r="465" spans="3:4">
      <c r="C465" s="91">
        <v>44538</v>
      </c>
      <c r="D465" s="92">
        <v>147.16999999999999</v>
      </c>
    </row>
    <row r="466" spans="3:4">
      <c r="C466" s="91">
        <v>44539</v>
      </c>
      <c r="D466" s="92">
        <v>148.685</v>
      </c>
    </row>
    <row r="467" spans="3:4">
      <c r="C467" s="91">
        <v>44540</v>
      </c>
      <c r="D467" s="92">
        <v>148</v>
      </c>
    </row>
    <row r="468" spans="3:4">
      <c r="C468" s="91">
        <v>44543</v>
      </c>
      <c r="D468" s="92">
        <v>147.65</v>
      </c>
    </row>
    <row r="469" spans="3:4">
      <c r="C469" s="91">
        <v>44544</v>
      </c>
      <c r="D469" s="92">
        <v>140.57</v>
      </c>
    </row>
    <row r="470" spans="3:4">
      <c r="C470" s="91">
        <v>44545</v>
      </c>
      <c r="D470" s="92">
        <v>141</v>
      </c>
    </row>
    <row r="471" spans="3:4">
      <c r="C471" s="91">
        <v>44546</v>
      </c>
      <c r="D471" s="92">
        <v>142.55000000000001</v>
      </c>
    </row>
    <row r="472" spans="3:4">
      <c r="C472" s="91">
        <v>44547</v>
      </c>
      <c r="D472" s="92">
        <v>138.31</v>
      </c>
    </row>
    <row r="473" spans="3:4">
      <c r="C473" s="91">
        <v>44550</v>
      </c>
      <c r="D473" s="92">
        <v>138.63</v>
      </c>
    </row>
    <row r="474" spans="3:4">
      <c r="C474" s="91">
        <v>44551</v>
      </c>
      <c r="D474" s="92">
        <v>139.55000000000001</v>
      </c>
    </row>
    <row r="475" spans="3:4">
      <c r="C475" s="91">
        <v>44552</v>
      </c>
      <c r="D475" s="92">
        <v>140.69999999999999</v>
      </c>
    </row>
    <row r="476" spans="3:4">
      <c r="C476" s="91">
        <v>44553</v>
      </c>
      <c r="D476" s="92">
        <v>141.69999999999999</v>
      </c>
    </row>
    <row r="477" spans="3:4">
      <c r="C477" s="91">
        <v>44557</v>
      </c>
      <c r="D477" s="92">
        <v>142.1</v>
      </c>
    </row>
    <row r="478" spans="3:4">
      <c r="C478" s="91">
        <v>44558</v>
      </c>
      <c r="D478" s="92">
        <v>142.25</v>
      </c>
    </row>
    <row r="479" spans="3:4">
      <c r="C479" s="91">
        <v>44559</v>
      </c>
      <c r="D479" s="92">
        <v>139.09</v>
      </c>
    </row>
    <row r="480" spans="3:4">
      <c r="C480" s="91">
        <v>44560</v>
      </c>
      <c r="D480" s="92">
        <v>136.22999999999999</v>
      </c>
    </row>
    <row r="481" spans="3:4">
      <c r="C481" s="91">
        <v>44561</v>
      </c>
      <c r="D481" s="92">
        <v>147.18</v>
      </c>
    </row>
    <row r="482" spans="3:4">
      <c r="C482" s="91">
        <v>44564</v>
      </c>
      <c r="D482" s="92">
        <v>148.91</v>
      </c>
    </row>
    <row r="483" spans="3:4">
      <c r="C483" s="91">
        <v>44565</v>
      </c>
      <c r="D483" s="92">
        <v>148.13999999999999</v>
      </c>
    </row>
    <row r="484" spans="3:4">
      <c r="C484" s="91">
        <v>44566</v>
      </c>
      <c r="D484" s="92">
        <v>143.82</v>
      </c>
    </row>
    <row r="485" spans="3:4">
      <c r="C485" s="91">
        <v>44567</v>
      </c>
      <c r="D485" s="92">
        <v>146.19499999999999</v>
      </c>
    </row>
    <row r="486" spans="3:4">
      <c r="C486" s="91">
        <v>44568</v>
      </c>
      <c r="D486" s="92">
        <v>152.97999999999999</v>
      </c>
    </row>
    <row r="487" spans="3:4">
      <c r="C487" s="91">
        <v>44571</v>
      </c>
      <c r="D487" s="92">
        <v>154.94999999999999</v>
      </c>
    </row>
    <row r="488" spans="3:4">
      <c r="C488" s="91">
        <v>44572</v>
      </c>
      <c r="D488" s="92">
        <v>150.01</v>
      </c>
    </row>
    <row r="489" spans="3:4">
      <c r="C489" s="91">
        <v>44573</v>
      </c>
      <c r="D489" s="92">
        <v>159.77000000000001</v>
      </c>
    </row>
    <row r="490" spans="3:4">
      <c r="C490" s="91">
        <v>44574</v>
      </c>
      <c r="D490" s="92">
        <v>155.62</v>
      </c>
    </row>
    <row r="491" spans="3:4">
      <c r="C491" s="91">
        <v>44575</v>
      </c>
      <c r="D491" s="92">
        <v>151.26</v>
      </c>
    </row>
    <row r="492" spans="3:4">
      <c r="C492" s="91">
        <v>44579</v>
      </c>
      <c r="D492" s="92">
        <v>150.94</v>
      </c>
    </row>
    <row r="493" spans="3:4">
      <c r="C493" s="91">
        <v>44580</v>
      </c>
      <c r="D493" s="92">
        <v>153.32</v>
      </c>
    </row>
    <row r="494" spans="3:4">
      <c r="C494" s="91">
        <v>44581</v>
      </c>
      <c r="D494" s="92">
        <v>162.91999999999999</v>
      </c>
    </row>
    <row r="495" spans="3:4">
      <c r="C495" s="91">
        <v>44582</v>
      </c>
      <c r="D495" s="92">
        <v>162.53</v>
      </c>
    </row>
    <row r="496" spans="3:4">
      <c r="C496" s="91">
        <v>44585</v>
      </c>
      <c r="D496" s="92">
        <v>154.99</v>
      </c>
    </row>
    <row r="497" spans="3:4">
      <c r="C497" s="91">
        <v>44586</v>
      </c>
      <c r="D497" s="92">
        <v>146.74</v>
      </c>
    </row>
    <row r="498" spans="3:4">
      <c r="C498" s="91">
        <v>44587</v>
      </c>
      <c r="D498" s="92">
        <v>153.21</v>
      </c>
    </row>
    <row r="499" spans="3:4">
      <c r="C499" s="91">
        <v>44588</v>
      </c>
      <c r="D499" s="92">
        <v>148.01</v>
      </c>
    </row>
    <row r="500" spans="3:4">
      <c r="C500" s="91">
        <v>44589</v>
      </c>
      <c r="D500" s="92">
        <v>143.72</v>
      </c>
    </row>
    <row r="501" spans="3:4">
      <c r="C501" s="91">
        <v>44592</v>
      </c>
      <c r="D501" s="92">
        <v>148.65</v>
      </c>
    </row>
    <row r="502" spans="3:4">
      <c r="C502" s="91">
        <v>44593</v>
      </c>
      <c r="D502" s="92">
        <v>158.88</v>
      </c>
    </row>
    <row r="503" spans="3:4">
      <c r="C503" s="91">
        <v>44594</v>
      </c>
      <c r="D503" s="92">
        <v>161.72</v>
      </c>
    </row>
    <row r="504" spans="3:4">
      <c r="C504" s="91">
        <v>44595</v>
      </c>
      <c r="D504" s="92">
        <v>155.25</v>
      </c>
    </row>
    <row r="505" spans="3:4">
      <c r="C505" s="91">
        <v>44596</v>
      </c>
      <c r="D505" s="92">
        <v>153.62</v>
      </c>
    </row>
    <row r="506" spans="3:4">
      <c r="C506" s="91">
        <v>44599</v>
      </c>
      <c r="D506" s="92">
        <v>156.04</v>
      </c>
    </row>
    <row r="507" spans="3:4">
      <c r="C507" s="91">
        <v>44600</v>
      </c>
      <c r="D507" s="92">
        <v>155.55000000000001</v>
      </c>
    </row>
    <row r="508" spans="3:4">
      <c r="C508" s="91">
        <v>44601</v>
      </c>
      <c r="D508" s="92">
        <v>163.11000000000001</v>
      </c>
    </row>
    <row r="509" spans="3:4">
      <c r="C509" s="91">
        <v>44602</v>
      </c>
      <c r="D509" s="92">
        <v>162.62</v>
      </c>
    </row>
    <row r="510" spans="3:4">
      <c r="C510" s="91">
        <v>44603</v>
      </c>
      <c r="D510" s="92">
        <v>163.6</v>
      </c>
    </row>
    <row r="511" spans="3:4">
      <c r="C511" s="91">
        <v>44606</v>
      </c>
      <c r="D511" s="92">
        <v>159.47</v>
      </c>
    </row>
    <row r="512" spans="3:4">
      <c r="C512" s="91">
        <v>44607</v>
      </c>
      <c r="D512" s="92">
        <v>160.79</v>
      </c>
    </row>
    <row r="513" spans="3:4">
      <c r="C513" s="91">
        <v>44608</v>
      </c>
      <c r="D513" s="92">
        <v>165.75</v>
      </c>
    </row>
    <row r="514" spans="3:4">
      <c r="C514" s="91">
        <v>44609</v>
      </c>
      <c r="D514" s="92">
        <v>165.73500000000001</v>
      </c>
    </row>
    <row r="515" spans="3:4">
      <c r="C515" s="91">
        <v>44610</v>
      </c>
      <c r="D515" s="92">
        <v>163.1</v>
      </c>
    </row>
    <row r="516" spans="3:4">
      <c r="C516" s="91">
        <v>44614</v>
      </c>
      <c r="D516" s="92">
        <v>154.18</v>
      </c>
    </row>
    <row r="517" spans="3:4">
      <c r="C517" s="91">
        <v>44615</v>
      </c>
      <c r="D517" s="92">
        <v>154.16999999999999</v>
      </c>
    </row>
    <row r="518" spans="3:4">
      <c r="C518" s="91">
        <v>44616</v>
      </c>
      <c r="D518" s="92">
        <v>140.01</v>
      </c>
    </row>
    <row r="519" spans="3:4">
      <c r="C519" s="91">
        <v>44617</v>
      </c>
      <c r="D519" s="92">
        <v>149.75</v>
      </c>
    </row>
    <row r="520" spans="3:4">
      <c r="C520" s="91">
        <v>44620</v>
      </c>
      <c r="D520" s="92">
        <v>150.09</v>
      </c>
    </row>
    <row r="521" spans="3:4">
      <c r="C521" s="91">
        <v>44621</v>
      </c>
      <c r="D521" s="92">
        <v>160.87</v>
      </c>
    </row>
    <row r="522" spans="3:4">
      <c r="C522" s="91">
        <v>44622</v>
      </c>
      <c r="D522" s="92">
        <v>160.26499999999999</v>
      </c>
    </row>
    <row r="523" spans="3:4">
      <c r="C523" s="91">
        <v>44623</v>
      </c>
      <c r="D523" s="92">
        <v>161.32</v>
      </c>
    </row>
    <row r="524" spans="3:4">
      <c r="C524" s="91">
        <v>44624</v>
      </c>
      <c r="D524" s="92">
        <v>152.30000000000001</v>
      </c>
    </row>
    <row r="525" spans="3:4">
      <c r="C525" s="91">
        <v>44627</v>
      </c>
      <c r="D525" s="92">
        <v>143.62</v>
      </c>
    </row>
    <row r="526" spans="3:4">
      <c r="C526" s="91">
        <v>44628</v>
      </c>
      <c r="D526" s="92">
        <v>138.28</v>
      </c>
    </row>
    <row r="527" spans="3:4">
      <c r="C527" s="91">
        <v>44629</v>
      </c>
      <c r="D527" s="92">
        <v>138.46</v>
      </c>
    </row>
    <row r="528" spans="3:4">
      <c r="C528" s="91">
        <v>44630</v>
      </c>
      <c r="D528" s="92">
        <v>138.09</v>
      </c>
    </row>
    <row r="529" spans="3:4">
      <c r="C529" s="91">
        <v>44631</v>
      </c>
      <c r="D529" s="92">
        <v>135.9</v>
      </c>
    </row>
    <row r="530" spans="3:4">
      <c r="C530" s="91">
        <v>44634</v>
      </c>
      <c r="D530" s="92">
        <v>107.65</v>
      </c>
    </row>
    <row r="531" spans="3:4">
      <c r="C531" s="91">
        <v>44635</v>
      </c>
      <c r="D531" s="92">
        <v>105.01</v>
      </c>
    </row>
    <row r="532" spans="3:4">
      <c r="C532" s="91">
        <v>44636</v>
      </c>
      <c r="D532" s="92">
        <v>126.04</v>
      </c>
    </row>
    <row r="533" spans="3:4">
      <c r="C533" s="91">
        <v>44637</v>
      </c>
      <c r="D533" s="92">
        <v>143.43</v>
      </c>
    </row>
    <row r="534" spans="3:4">
      <c r="C534" s="91">
        <v>44638</v>
      </c>
      <c r="D534" s="92">
        <v>150.21</v>
      </c>
    </row>
    <row r="535" spans="3:4">
      <c r="C535" s="91">
        <v>44641</v>
      </c>
      <c r="D535" s="92">
        <v>146</v>
      </c>
    </row>
    <row r="536" spans="3:4">
      <c r="C536" s="91">
        <v>44642</v>
      </c>
      <c r="D536" s="92">
        <v>154.86000000000001</v>
      </c>
    </row>
    <row r="537" spans="3:4">
      <c r="C537" s="91">
        <v>44643</v>
      </c>
      <c r="D537" s="92">
        <v>152.5</v>
      </c>
    </row>
    <row r="538" spans="3:4">
      <c r="C538" s="91">
        <v>44644</v>
      </c>
      <c r="D538" s="92">
        <v>153.71</v>
      </c>
    </row>
    <row r="539" spans="3:4">
      <c r="C539" s="91">
        <v>44645</v>
      </c>
      <c r="D539" s="92">
        <v>145.16</v>
      </c>
    </row>
    <row r="540" spans="3:4">
      <c r="C540" s="91">
        <v>44648</v>
      </c>
      <c r="D540" s="92">
        <v>147</v>
      </c>
    </row>
    <row r="541" spans="3:4">
      <c r="C541" s="91">
        <v>44649</v>
      </c>
      <c r="D541" s="92">
        <v>153.19</v>
      </c>
    </row>
    <row r="542" spans="3:4">
      <c r="C542" s="91">
        <v>44650</v>
      </c>
      <c r="D542" s="92">
        <v>146.12</v>
      </c>
    </row>
    <row r="543" spans="3:4">
      <c r="C543" s="91">
        <v>44651</v>
      </c>
      <c r="D543" s="92">
        <v>138.32</v>
      </c>
    </row>
    <row r="544" spans="3:4">
      <c r="C544" s="91">
        <v>44652</v>
      </c>
      <c r="D544" s="92">
        <v>144.01</v>
      </c>
    </row>
    <row r="545" spans="3:4">
      <c r="C545" s="91">
        <v>44655</v>
      </c>
      <c r="D545" s="92">
        <v>146.63</v>
      </c>
    </row>
    <row r="546" spans="3:4">
      <c r="C546" s="91">
        <v>44656</v>
      </c>
      <c r="D546" s="92">
        <v>150.61000000000001</v>
      </c>
    </row>
    <row r="547" spans="3:4">
      <c r="C547" s="91">
        <v>44657</v>
      </c>
      <c r="D547" s="92">
        <v>142.72999999999999</v>
      </c>
    </row>
    <row r="548" spans="3:4">
      <c r="C548" s="91">
        <v>44658</v>
      </c>
      <c r="D548" s="92">
        <v>138.35499999999999</v>
      </c>
    </row>
    <row r="549" spans="3:4">
      <c r="C549" s="91">
        <v>44659</v>
      </c>
      <c r="D549" s="92">
        <v>135.4</v>
      </c>
    </row>
    <row r="550" spans="3:4">
      <c r="C550" s="91">
        <v>44662</v>
      </c>
      <c r="D550" s="92">
        <v>133.99</v>
      </c>
    </row>
    <row r="551" spans="3:4">
      <c r="C551" s="91">
        <v>44663</v>
      </c>
      <c r="D551" s="92">
        <v>134.88999999999999</v>
      </c>
    </row>
    <row r="552" spans="3:4">
      <c r="C552" s="91">
        <v>44664</v>
      </c>
      <c r="D552" s="92">
        <v>131.77000000000001</v>
      </c>
    </row>
    <row r="553" spans="3:4">
      <c r="C553" s="91">
        <v>44665</v>
      </c>
      <c r="D553" s="92">
        <v>133.5</v>
      </c>
    </row>
    <row r="554" spans="3:4">
      <c r="C554" s="91">
        <v>44669</v>
      </c>
      <c r="D554" s="92">
        <v>128.6</v>
      </c>
    </row>
    <row r="555" spans="3:4">
      <c r="C555" s="91">
        <v>44670</v>
      </c>
      <c r="D555" s="92">
        <v>124.68</v>
      </c>
    </row>
    <row r="556" spans="3:4">
      <c r="C556" s="91">
        <v>44671</v>
      </c>
      <c r="D556" s="92">
        <v>127.48</v>
      </c>
    </row>
    <row r="557" spans="3:4">
      <c r="C557" s="91">
        <v>44672</v>
      </c>
      <c r="D557" s="92">
        <v>122.37</v>
      </c>
    </row>
    <row r="558" spans="3:4">
      <c r="C558" s="91">
        <v>44673</v>
      </c>
      <c r="D558" s="92">
        <v>116.65</v>
      </c>
    </row>
    <row r="559" spans="3:4">
      <c r="C559" s="91">
        <v>44676</v>
      </c>
      <c r="D559" s="92">
        <v>110.72</v>
      </c>
    </row>
    <row r="560" spans="3:4">
      <c r="C560" s="91">
        <v>44677</v>
      </c>
      <c r="D560" s="92">
        <v>114.06</v>
      </c>
    </row>
    <row r="561" spans="3:4">
      <c r="C561" s="91">
        <v>44678</v>
      </c>
      <c r="D561" s="92">
        <v>113.57</v>
      </c>
    </row>
    <row r="562" spans="3:4">
      <c r="C562" s="91">
        <v>44679</v>
      </c>
      <c r="D562" s="92">
        <v>120</v>
      </c>
    </row>
    <row r="563" spans="3:4">
      <c r="C563" s="91">
        <v>44680</v>
      </c>
      <c r="D563" s="92">
        <v>130.69</v>
      </c>
    </row>
    <row r="564" spans="3:4">
      <c r="C564" s="91">
        <v>44683</v>
      </c>
      <c r="D564" s="92">
        <v>123.01</v>
      </c>
    </row>
    <row r="565" spans="3:4">
      <c r="C565" s="91">
        <v>44684</v>
      </c>
      <c r="D565" s="92">
        <v>127.85</v>
      </c>
    </row>
    <row r="566" spans="3:4">
      <c r="C566" s="91">
        <v>44685</v>
      </c>
      <c r="D566" s="92">
        <v>124.13</v>
      </c>
    </row>
    <row r="567" spans="3:4">
      <c r="C567" s="91">
        <v>44686</v>
      </c>
      <c r="D567" s="92">
        <v>126.65</v>
      </c>
    </row>
    <row r="568" spans="3:4">
      <c r="C568" s="91">
        <v>44687</v>
      </c>
      <c r="D568" s="92">
        <v>121.7</v>
      </c>
    </row>
    <row r="569" spans="3:4">
      <c r="C569" s="91">
        <v>44690</v>
      </c>
      <c r="D569" s="92">
        <v>113</v>
      </c>
    </row>
    <row r="570" spans="3:4">
      <c r="C570" s="91">
        <v>44691</v>
      </c>
      <c r="D570" s="92">
        <v>110.74</v>
      </c>
    </row>
    <row r="571" spans="3:4">
      <c r="C571" s="91">
        <v>44692</v>
      </c>
      <c r="D571" s="92">
        <v>109.7</v>
      </c>
    </row>
    <row r="572" spans="3:4">
      <c r="C572" s="91">
        <v>44693</v>
      </c>
      <c r="D572" s="92">
        <v>105.02</v>
      </c>
    </row>
    <row r="573" spans="3:4">
      <c r="C573" s="91">
        <v>44694</v>
      </c>
      <c r="D573" s="92">
        <v>112.4</v>
      </c>
    </row>
    <row r="574" spans="3:4">
      <c r="C574" s="91">
        <v>44697</v>
      </c>
      <c r="D574" s="92">
        <v>116.63</v>
      </c>
    </row>
    <row r="575" spans="3:4">
      <c r="C575" s="91">
        <v>44698</v>
      </c>
      <c r="D575" s="92">
        <v>123.41</v>
      </c>
    </row>
    <row r="576" spans="3:4">
      <c r="C576" s="91">
        <v>44699</v>
      </c>
      <c r="D576" s="92">
        <v>121.2</v>
      </c>
    </row>
    <row r="577" spans="3:4">
      <c r="C577" s="91">
        <v>44700</v>
      </c>
      <c r="D577" s="92">
        <v>119.2</v>
      </c>
    </row>
    <row r="578" spans="3:4">
      <c r="C578" s="91">
        <v>44701</v>
      </c>
      <c r="D578" s="92">
        <v>126.12</v>
      </c>
    </row>
    <row r="579" spans="3:4">
      <c r="C579" s="91">
        <v>44704</v>
      </c>
      <c r="D579" s="92">
        <v>125.75</v>
      </c>
    </row>
    <row r="580" spans="3:4">
      <c r="C580" s="91">
        <v>44705</v>
      </c>
      <c r="D580" s="92">
        <v>120.15</v>
      </c>
    </row>
    <row r="581" spans="3:4">
      <c r="C581" s="91">
        <v>44706</v>
      </c>
      <c r="D581" s="92">
        <v>117.42</v>
      </c>
    </row>
    <row r="582" spans="3:4">
      <c r="C582" s="91">
        <v>44707</v>
      </c>
      <c r="D582" s="92">
        <v>124.91</v>
      </c>
    </row>
    <row r="583" spans="3:4">
      <c r="C583" s="91">
        <v>44708</v>
      </c>
      <c r="D583" s="92">
        <v>134.30000000000001</v>
      </c>
    </row>
    <row r="584" spans="3:4">
      <c r="C584" s="91">
        <v>44712</v>
      </c>
      <c r="D584" s="92">
        <v>145.87</v>
      </c>
    </row>
    <row r="585" spans="3:4">
      <c r="C585" s="91">
        <v>44713</v>
      </c>
      <c r="D585" s="92">
        <v>141.81</v>
      </c>
    </row>
    <row r="586" spans="3:4">
      <c r="C586" s="91">
        <v>44714</v>
      </c>
      <c r="D586" s="92">
        <v>141.32</v>
      </c>
    </row>
    <row r="587" spans="3:4">
      <c r="C587" s="91">
        <v>44715</v>
      </c>
      <c r="D587" s="92">
        <v>144.21</v>
      </c>
    </row>
    <row r="588" spans="3:4">
      <c r="C588" s="91">
        <v>44718</v>
      </c>
      <c r="D588" s="92">
        <v>148.71</v>
      </c>
    </row>
    <row r="589" spans="3:4">
      <c r="C589" s="91">
        <v>44719</v>
      </c>
      <c r="D589" s="92">
        <v>145.06</v>
      </c>
    </row>
    <row r="590" spans="3:4">
      <c r="C590" s="91">
        <v>44720</v>
      </c>
      <c r="D590" s="92">
        <v>152.04</v>
      </c>
    </row>
    <row r="591" spans="3:4">
      <c r="C591" s="91">
        <v>44721</v>
      </c>
      <c r="D591" s="92">
        <v>150.55000000000001</v>
      </c>
    </row>
    <row r="592" spans="3:4">
      <c r="C592" s="91">
        <v>44722</v>
      </c>
      <c r="D592" s="92">
        <v>149.38999999999999</v>
      </c>
    </row>
    <row r="593" spans="3:4">
      <c r="C593" s="91">
        <v>44725</v>
      </c>
      <c r="D593" s="92">
        <v>139.16999999999999</v>
      </c>
    </row>
    <row r="594" spans="3:4">
      <c r="C594" s="91">
        <v>44726</v>
      </c>
      <c r="D594" s="92">
        <v>136.68</v>
      </c>
    </row>
    <row r="595" spans="3:4">
      <c r="C595" s="91">
        <v>44727</v>
      </c>
      <c r="D595" s="92">
        <v>144.69999999999999</v>
      </c>
    </row>
    <row r="596" spans="3:4">
      <c r="C596" s="91">
        <v>44728</v>
      </c>
      <c r="D596" s="92">
        <v>139.01</v>
      </c>
    </row>
    <row r="597" spans="3:4">
      <c r="C597" s="91">
        <v>44729</v>
      </c>
      <c r="D597" s="92">
        <v>142.98500000000001</v>
      </c>
    </row>
    <row r="598" spans="3:4">
      <c r="C598" s="91">
        <v>44733</v>
      </c>
      <c r="D598" s="92">
        <v>142.78</v>
      </c>
    </row>
    <row r="599" spans="3:4">
      <c r="C599" s="91">
        <v>44734</v>
      </c>
      <c r="D599" s="92">
        <v>142.83000000000001</v>
      </c>
    </row>
    <row r="600" spans="3:4">
      <c r="C600" s="91">
        <v>44735</v>
      </c>
      <c r="D600" s="92">
        <v>145.375</v>
      </c>
    </row>
    <row r="601" spans="3:4">
      <c r="C601" s="91">
        <v>44736</v>
      </c>
      <c r="D601" s="92">
        <v>149.01</v>
      </c>
    </row>
    <row r="602" spans="3:4">
      <c r="C602" s="91">
        <v>44739</v>
      </c>
      <c r="D602" s="92">
        <v>154.1</v>
      </c>
    </row>
    <row r="603" spans="3:4">
      <c r="C603" s="91">
        <v>44740</v>
      </c>
      <c r="D603" s="92">
        <v>155.19</v>
      </c>
    </row>
    <row r="604" spans="3:4">
      <c r="C604" s="91">
        <v>44741</v>
      </c>
      <c r="D604" s="92">
        <v>151.41</v>
      </c>
    </row>
    <row r="605" spans="3:4">
      <c r="C605" s="91">
        <v>44742</v>
      </c>
      <c r="D605" s="92">
        <v>149.41999999999999</v>
      </c>
    </row>
    <row r="606" spans="3:4">
      <c r="C606" s="91">
        <v>44743</v>
      </c>
      <c r="D606" s="92">
        <v>148.09</v>
      </c>
    </row>
    <row r="607" spans="3:4">
      <c r="C607" s="91">
        <v>44747</v>
      </c>
      <c r="D607" s="92">
        <v>151.80000000000001</v>
      </c>
    </row>
    <row r="608" spans="3:4">
      <c r="C608" s="91">
        <v>44748</v>
      </c>
      <c r="D608" s="92">
        <v>151.38999999999999</v>
      </c>
    </row>
    <row r="609" spans="3:4">
      <c r="C609" s="91">
        <v>44749</v>
      </c>
      <c r="D609" s="92">
        <v>150.72</v>
      </c>
    </row>
    <row r="610" spans="3:4">
      <c r="C610" s="91">
        <v>44750</v>
      </c>
      <c r="D610" s="92">
        <v>150.97</v>
      </c>
    </row>
    <row r="611" spans="3:4">
      <c r="C611" s="91">
        <v>44753</v>
      </c>
      <c r="D611" s="92">
        <v>146.93</v>
      </c>
    </row>
    <row r="612" spans="3:4">
      <c r="C612" s="91">
        <v>44754</v>
      </c>
      <c r="D612" s="92">
        <v>144.18</v>
      </c>
    </row>
    <row r="613" spans="3:4">
      <c r="C613" s="91">
        <v>44755</v>
      </c>
      <c r="D613" s="92">
        <v>140.58000000000001</v>
      </c>
    </row>
    <row r="614" spans="3:4">
      <c r="C614" s="91">
        <v>44756</v>
      </c>
      <c r="D614" s="92">
        <v>143.94</v>
      </c>
    </row>
    <row r="615" spans="3:4">
      <c r="C615" s="91">
        <v>44757</v>
      </c>
      <c r="D615" s="92">
        <v>140.85</v>
      </c>
    </row>
    <row r="616" spans="3:4">
      <c r="C616" s="91">
        <v>44760</v>
      </c>
      <c r="D616" s="92">
        <v>143.85</v>
      </c>
    </row>
    <row r="617" spans="3:4">
      <c r="C617" s="91">
        <v>44761</v>
      </c>
      <c r="D617" s="92">
        <v>141.09</v>
      </c>
    </row>
    <row r="618" spans="3:4">
      <c r="C618" s="91">
        <v>44762</v>
      </c>
      <c r="D618" s="92">
        <v>144.02000000000001</v>
      </c>
    </row>
    <row r="619" spans="3:4">
      <c r="C619" s="91">
        <v>44763</v>
      </c>
      <c r="D619" s="92">
        <v>141.56</v>
      </c>
    </row>
    <row r="620" spans="3:4">
      <c r="C620" s="91">
        <v>44764</v>
      </c>
      <c r="D620" s="92">
        <v>142.15</v>
      </c>
    </row>
    <row r="621" spans="3:4">
      <c r="C621" s="91">
        <v>44767</v>
      </c>
      <c r="D621" s="92">
        <v>140.01</v>
      </c>
    </row>
    <row r="622" spans="3:4">
      <c r="C622" s="91">
        <v>44768</v>
      </c>
      <c r="D622" s="92">
        <v>142.85</v>
      </c>
    </row>
    <row r="623" spans="3:4">
      <c r="C623" s="91">
        <v>44769</v>
      </c>
      <c r="D623" s="92">
        <v>139.41499999999999</v>
      </c>
    </row>
    <row r="624" spans="3:4">
      <c r="C624" s="91">
        <v>44770</v>
      </c>
      <c r="D624" s="92">
        <v>140.85</v>
      </c>
    </row>
    <row r="625" spans="3:4">
      <c r="C625" s="91">
        <v>44771</v>
      </c>
      <c r="D625" s="92">
        <v>133.07499999999999</v>
      </c>
    </row>
    <row r="626" spans="3:4">
      <c r="C626" s="91">
        <v>44774</v>
      </c>
      <c r="D626" s="92">
        <v>133.04</v>
      </c>
    </row>
    <row r="627" spans="3:4">
      <c r="C627" s="91">
        <v>44775</v>
      </c>
      <c r="D627" s="92">
        <v>129.85</v>
      </c>
    </row>
    <row r="628" spans="3:4">
      <c r="C628" s="91">
        <v>44776</v>
      </c>
      <c r="D628" s="92">
        <v>132.4</v>
      </c>
    </row>
    <row r="629" spans="3:4">
      <c r="C629" s="91">
        <v>44777</v>
      </c>
      <c r="D629" s="92">
        <v>140.15</v>
      </c>
    </row>
    <row r="630" spans="3:4">
      <c r="C630" s="91">
        <v>44778</v>
      </c>
      <c r="D630" s="92">
        <v>136.29</v>
      </c>
    </row>
    <row r="631" spans="3:4">
      <c r="C631" s="91">
        <v>44781</v>
      </c>
      <c r="D631" s="92">
        <v>138</v>
      </c>
    </row>
    <row r="632" spans="3:4">
      <c r="C632" s="91">
        <v>44782</v>
      </c>
      <c r="D632" s="92">
        <v>135.13</v>
      </c>
    </row>
    <row r="633" spans="3:4">
      <c r="C633" s="91">
        <v>44783</v>
      </c>
      <c r="D633" s="92">
        <v>136.1</v>
      </c>
    </row>
    <row r="634" spans="3:4">
      <c r="C634" s="91">
        <v>44784</v>
      </c>
      <c r="D634" s="92">
        <v>140</v>
      </c>
    </row>
    <row r="635" spans="3:4">
      <c r="C635" s="91">
        <v>44785</v>
      </c>
      <c r="D635" s="92">
        <v>135.21</v>
      </c>
    </row>
    <row r="636" spans="3:4">
      <c r="C636" s="91">
        <v>44788</v>
      </c>
      <c r="D636" s="92">
        <v>137.21</v>
      </c>
    </row>
    <row r="637" spans="3:4">
      <c r="C637" s="91">
        <v>44789</v>
      </c>
      <c r="D637" s="92">
        <v>137.03</v>
      </c>
    </row>
    <row r="638" spans="3:4">
      <c r="C638" s="91">
        <v>44790</v>
      </c>
      <c r="D638" s="92">
        <v>134.27000000000001</v>
      </c>
    </row>
    <row r="639" spans="3:4">
      <c r="C639" s="91">
        <v>44791</v>
      </c>
      <c r="D639" s="92">
        <v>131.16</v>
      </c>
    </row>
    <row r="640" spans="3:4">
      <c r="C640" s="91">
        <v>44792</v>
      </c>
      <c r="D640" s="92">
        <v>129.77000000000001</v>
      </c>
    </row>
    <row r="641" spans="3:4">
      <c r="C641" s="91">
        <v>44795</v>
      </c>
      <c r="D641" s="92">
        <v>130.93</v>
      </c>
    </row>
    <row r="642" spans="3:4">
      <c r="C642" s="91">
        <v>44796</v>
      </c>
      <c r="D642" s="92">
        <v>133.19999999999999</v>
      </c>
    </row>
    <row r="643" spans="3:4">
      <c r="C643" s="91">
        <v>44797</v>
      </c>
      <c r="D643" s="92">
        <v>131.63999999999999</v>
      </c>
    </row>
    <row r="644" spans="3:4">
      <c r="C644" s="91">
        <v>44798</v>
      </c>
      <c r="D644" s="92">
        <v>144.75</v>
      </c>
    </row>
    <row r="645" spans="3:4">
      <c r="C645" s="91">
        <v>44799</v>
      </c>
      <c r="D645" s="92">
        <v>154.27000000000001</v>
      </c>
    </row>
    <row r="646" spans="3:4">
      <c r="C646" s="91">
        <v>44802</v>
      </c>
      <c r="D646" s="92">
        <v>148.30000000000001</v>
      </c>
    </row>
    <row r="647" spans="3:4">
      <c r="C647" s="91">
        <v>44803</v>
      </c>
      <c r="D647" s="92">
        <v>147.94999999999999</v>
      </c>
    </row>
    <row r="648" spans="3:4">
      <c r="C648" s="91">
        <v>44804</v>
      </c>
      <c r="D648" s="92">
        <v>143</v>
      </c>
    </row>
    <row r="649" spans="3:4">
      <c r="C649" s="91">
        <v>44805</v>
      </c>
      <c r="D649" s="92">
        <v>144.15</v>
      </c>
    </row>
    <row r="650" spans="3:4">
      <c r="C650" s="91">
        <v>44806</v>
      </c>
      <c r="D650" s="92">
        <v>141.47</v>
      </c>
    </row>
    <row r="651" spans="3:4">
      <c r="C651" s="91">
        <v>44810</v>
      </c>
      <c r="D651" s="92">
        <v>136.53</v>
      </c>
    </row>
    <row r="652" spans="3:4">
      <c r="C652" s="91">
        <v>44811</v>
      </c>
      <c r="D652" s="92">
        <v>133.91</v>
      </c>
    </row>
    <row r="653" spans="3:4">
      <c r="C653" s="91">
        <v>44812</v>
      </c>
      <c r="D653" s="92">
        <v>134</v>
      </c>
    </row>
    <row r="654" spans="3:4">
      <c r="C654" s="91">
        <v>44813</v>
      </c>
      <c r="D654" s="92">
        <v>139.58000000000001</v>
      </c>
    </row>
    <row r="655" spans="3:4">
      <c r="C655" s="91">
        <v>44816</v>
      </c>
      <c r="D655" s="92">
        <v>138.37</v>
      </c>
    </row>
    <row r="656" spans="3:4">
      <c r="C656" s="91">
        <v>44817</v>
      </c>
      <c r="D656" s="92">
        <v>135.30000000000001</v>
      </c>
    </row>
    <row r="657" spans="3:4">
      <c r="C657" s="91">
        <v>44818</v>
      </c>
      <c r="D657" s="92">
        <v>130.81</v>
      </c>
    </row>
    <row r="658" spans="3:4">
      <c r="C658" s="91">
        <v>44819</v>
      </c>
      <c r="D658" s="92">
        <v>129.01</v>
      </c>
    </row>
    <row r="659" spans="3:4">
      <c r="C659" s="91">
        <v>44820</v>
      </c>
      <c r="D659" s="92">
        <v>123.97</v>
      </c>
    </row>
    <row r="660" spans="3:4">
      <c r="C660" s="91">
        <v>44823</v>
      </c>
      <c r="D660" s="92">
        <v>123.55</v>
      </c>
    </row>
    <row r="661" spans="3:4">
      <c r="C661" s="91">
        <v>44824</v>
      </c>
      <c r="D661" s="92">
        <v>125.83</v>
      </c>
    </row>
    <row r="662" spans="3:4">
      <c r="C662" s="91">
        <v>44825</v>
      </c>
      <c r="D662" s="92">
        <v>123.87</v>
      </c>
    </row>
    <row r="663" spans="3:4">
      <c r="C663" s="91">
        <v>44826</v>
      </c>
      <c r="D663" s="92">
        <v>121.26</v>
      </c>
    </row>
    <row r="664" spans="3:4">
      <c r="C664" s="91">
        <v>44827</v>
      </c>
      <c r="D664" s="92">
        <v>117.59</v>
      </c>
    </row>
    <row r="665" spans="3:4">
      <c r="C665" s="91">
        <v>44830</v>
      </c>
      <c r="D665" s="92">
        <v>119.27</v>
      </c>
    </row>
    <row r="666" spans="3:4">
      <c r="C666" s="91">
        <v>44831</v>
      </c>
      <c r="D666" s="92">
        <v>119.6</v>
      </c>
    </row>
    <row r="667" spans="3:4">
      <c r="C667" s="91">
        <v>44832</v>
      </c>
      <c r="D667" s="92">
        <v>116.17</v>
      </c>
    </row>
    <row r="668" spans="3:4">
      <c r="C668" s="91">
        <v>44833</v>
      </c>
      <c r="D668" s="92">
        <v>117.14</v>
      </c>
    </row>
    <row r="669" spans="3:4">
      <c r="C669" s="91">
        <v>44834</v>
      </c>
      <c r="D669" s="92">
        <v>115.21</v>
      </c>
    </row>
    <row r="670" spans="3:4">
      <c r="C670" s="91">
        <v>44837</v>
      </c>
      <c r="D670" s="92">
        <v>117.2</v>
      </c>
    </row>
    <row r="671" spans="3:4">
      <c r="C671" s="91">
        <v>44838</v>
      </c>
      <c r="D671" s="92">
        <v>121.56</v>
      </c>
    </row>
    <row r="672" spans="3:4">
      <c r="C672" s="91">
        <v>44839</v>
      </c>
      <c r="D672" s="92">
        <v>124.22</v>
      </c>
    </row>
    <row r="673" spans="3:4">
      <c r="C673" s="91">
        <v>44840</v>
      </c>
      <c r="D673" s="92">
        <v>123.74</v>
      </c>
    </row>
    <row r="674" spans="3:4">
      <c r="C674" s="91">
        <v>44841</v>
      </c>
      <c r="D674" s="92">
        <v>120.11</v>
      </c>
    </row>
    <row r="675" spans="3:4">
      <c r="C675" s="91">
        <v>44844</v>
      </c>
      <c r="D675" s="92">
        <v>118.38</v>
      </c>
    </row>
    <row r="676" spans="3:4">
      <c r="C676" s="91">
        <v>44845</v>
      </c>
      <c r="D676" s="92">
        <v>111.72</v>
      </c>
    </row>
    <row r="677" spans="3:4">
      <c r="C677" s="91">
        <v>44846</v>
      </c>
      <c r="D677" s="92">
        <v>107.72</v>
      </c>
    </row>
    <row r="678" spans="3:4">
      <c r="C678" s="91">
        <v>44847</v>
      </c>
      <c r="D678" s="92">
        <v>102.36</v>
      </c>
    </row>
    <row r="679" spans="3:4">
      <c r="C679" s="91">
        <v>44848</v>
      </c>
      <c r="D679" s="92">
        <v>106.92</v>
      </c>
    </row>
    <row r="680" spans="3:4">
      <c r="C680" s="91">
        <v>44851</v>
      </c>
      <c r="D680" s="92">
        <v>101.64</v>
      </c>
    </row>
    <row r="681" spans="3:4">
      <c r="C681" s="91">
        <v>44852</v>
      </c>
      <c r="D681" s="92">
        <v>104.41</v>
      </c>
    </row>
    <row r="682" spans="3:4">
      <c r="C682" s="91">
        <v>44853</v>
      </c>
      <c r="D682" s="92">
        <v>99.001999999999995</v>
      </c>
    </row>
    <row r="683" spans="3:4">
      <c r="C683" s="91">
        <v>44854</v>
      </c>
      <c r="D683" s="92">
        <v>93.5</v>
      </c>
    </row>
    <row r="684" spans="3:4">
      <c r="C684" s="91">
        <v>44855</v>
      </c>
      <c r="D684" s="92">
        <v>91.01</v>
      </c>
    </row>
    <row r="685" spans="3:4">
      <c r="C685" s="91">
        <v>44858</v>
      </c>
      <c r="D685" s="92">
        <v>78.680000000000007</v>
      </c>
    </row>
    <row r="686" spans="3:4">
      <c r="C686" s="91">
        <v>44859</v>
      </c>
      <c r="D686" s="92">
        <v>82.46</v>
      </c>
    </row>
    <row r="687" spans="3:4">
      <c r="C687" s="91">
        <v>44860</v>
      </c>
      <c r="D687" s="92">
        <v>81.319999999999993</v>
      </c>
    </row>
    <row r="688" spans="3:4">
      <c r="C688" s="91">
        <v>44861</v>
      </c>
      <c r="D688" s="92">
        <v>81.81</v>
      </c>
    </row>
    <row r="689" spans="3:4">
      <c r="C689" s="91">
        <v>44862</v>
      </c>
      <c r="D689" s="92">
        <v>79.34</v>
      </c>
    </row>
    <row r="690" spans="3:4">
      <c r="C690" s="91">
        <v>44865</v>
      </c>
      <c r="D690" s="92">
        <v>77.5</v>
      </c>
    </row>
    <row r="691" spans="3:4">
      <c r="C691" s="91">
        <v>44866</v>
      </c>
      <c r="D691" s="92">
        <v>81.72</v>
      </c>
    </row>
    <row r="692" spans="3:4">
      <c r="C692" s="91">
        <v>44867</v>
      </c>
      <c r="D692" s="92">
        <v>80.27</v>
      </c>
    </row>
    <row r="693" spans="3:4">
      <c r="C693" s="91">
        <v>44868</v>
      </c>
      <c r="D693" s="92">
        <v>76.180000000000007</v>
      </c>
    </row>
    <row r="694" spans="3:4">
      <c r="C694" s="91">
        <v>44869</v>
      </c>
      <c r="D694" s="92">
        <v>85.16</v>
      </c>
    </row>
    <row r="695" spans="3:4">
      <c r="C695" s="91">
        <v>44872</v>
      </c>
      <c r="D695" s="92">
        <v>87.7</v>
      </c>
    </row>
    <row r="696" spans="3:4">
      <c r="C696" s="91">
        <v>44873</v>
      </c>
      <c r="D696" s="92">
        <v>84.7</v>
      </c>
    </row>
    <row r="697" spans="3:4">
      <c r="C697" s="91">
        <v>44874</v>
      </c>
      <c r="D697" s="92">
        <v>81.06</v>
      </c>
    </row>
    <row r="698" spans="3:4">
      <c r="C698" s="91">
        <v>44875</v>
      </c>
      <c r="D698" s="92">
        <v>83.78</v>
      </c>
    </row>
    <row r="699" spans="3:4">
      <c r="C699" s="91">
        <v>44876</v>
      </c>
      <c r="D699" s="92">
        <v>88.76</v>
      </c>
    </row>
    <row r="700" spans="3:4">
      <c r="C700" s="91">
        <v>44879</v>
      </c>
      <c r="D700" s="92">
        <v>91.18</v>
      </c>
    </row>
    <row r="701" spans="3:4">
      <c r="C701" s="91">
        <v>44880</v>
      </c>
      <c r="D701" s="92">
        <v>97.63</v>
      </c>
    </row>
    <row r="702" spans="3:4">
      <c r="C702" s="91">
        <v>44881</v>
      </c>
      <c r="D702" s="92">
        <v>98.69</v>
      </c>
    </row>
    <row r="703" spans="3:4">
      <c r="C703" s="91">
        <v>44882</v>
      </c>
      <c r="D703" s="92">
        <v>91.52</v>
      </c>
    </row>
    <row r="704" spans="3:4">
      <c r="C704" s="91">
        <v>44883</v>
      </c>
      <c r="D704" s="92">
        <v>95.61</v>
      </c>
    </row>
    <row r="705" spans="3:4">
      <c r="C705" s="91">
        <v>44886</v>
      </c>
      <c r="D705" s="92">
        <v>94</v>
      </c>
    </row>
    <row r="706" spans="3:4">
      <c r="C706" s="91">
        <v>44887</v>
      </c>
      <c r="D706" s="92">
        <v>93.04</v>
      </c>
    </row>
    <row r="707" spans="3:4">
      <c r="C707" s="91">
        <v>44888</v>
      </c>
      <c r="D707" s="92">
        <v>96.16</v>
      </c>
    </row>
    <row r="708" spans="3:4">
      <c r="C708" s="91">
        <v>44890</v>
      </c>
      <c r="D708" s="92">
        <v>93.51</v>
      </c>
    </row>
    <row r="709" spans="3:4">
      <c r="C709" s="91">
        <v>44893</v>
      </c>
      <c r="D709" s="92">
        <v>92.78</v>
      </c>
    </row>
    <row r="710" spans="3:4">
      <c r="C710" s="91">
        <v>44894</v>
      </c>
      <c r="D710" s="92">
        <v>100</v>
      </c>
    </row>
    <row r="711" spans="3:4">
      <c r="C711" s="91">
        <v>44895</v>
      </c>
      <c r="D711" s="92">
        <v>104.99</v>
      </c>
    </row>
    <row r="712" spans="3:4">
      <c r="C712" s="91">
        <v>44896</v>
      </c>
      <c r="D712" s="92">
        <v>107.5</v>
      </c>
    </row>
    <row r="713" spans="3:4">
      <c r="C713" s="91">
        <v>44897</v>
      </c>
      <c r="D713" s="92">
        <v>107.81</v>
      </c>
    </row>
    <row r="714" spans="3:4">
      <c r="C714" s="91">
        <v>44900</v>
      </c>
      <c r="D714" s="92">
        <v>119.27</v>
      </c>
    </row>
    <row r="715" spans="3:4">
      <c r="C715" s="91">
        <v>44901</v>
      </c>
      <c r="D715" s="92">
        <v>118.81</v>
      </c>
    </row>
    <row r="716" spans="3:4">
      <c r="C716" s="91">
        <v>44902</v>
      </c>
      <c r="D716" s="92">
        <v>113.32</v>
      </c>
    </row>
    <row r="717" spans="3:4">
      <c r="C717" s="91">
        <v>44903</v>
      </c>
      <c r="D717" s="92">
        <v>119.92</v>
      </c>
    </row>
    <row r="718" spans="3:4">
      <c r="C718" s="91">
        <v>44904</v>
      </c>
      <c r="D718" s="92">
        <v>123.26</v>
      </c>
    </row>
    <row r="719" spans="3:4">
      <c r="C719" s="91">
        <v>44907</v>
      </c>
      <c r="D719" s="92">
        <v>117.48</v>
      </c>
    </row>
    <row r="720" spans="3:4">
      <c r="C720" s="91">
        <v>44908</v>
      </c>
      <c r="D720" s="92">
        <v>121.04</v>
      </c>
    </row>
    <row r="721" spans="3:4">
      <c r="C721" s="91">
        <v>44909</v>
      </c>
      <c r="D721" s="92">
        <v>119.46</v>
      </c>
    </row>
    <row r="722" spans="3:4">
      <c r="C722" s="91">
        <v>44910</v>
      </c>
      <c r="D722" s="92">
        <v>120.96</v>
      </c>
    </row>
    <row r="723" spans="3:4">
      <c r="C723" s="91">
        <v>44911</v>
      </c>
      <c r="D723" s="92">
        <v>114.35</v>
      </c>
    </row>
    <row r="724" spans="3:4">
      <c r="C724" s="91">
        <v>44914</v>
      </c>
      <c r="D724" s="92">
        <v>114.14</v>
      </c>
    </row>
    <row r="725" spans="3:4">
      <c r="C725" s="91">
        <v>44915</v>
      </c>
      <c r="D725" s="92">
        <v>107.3</v>
      </c>
    </row>
    <row r="726" spans="3:4">
      <c r="C726" s="91">
        <v>44916</v>
      </c>
      <c r="D726" s="92">
        <v>108.37</v>
      </c>
    </row>
    <row r="727" spans="3:4">
      <c r="C727" s="91">
        <v>44917</v>
      </c>
      <c r="D727" s="92">
        <v>114</v>
      </c>
    </row>
    <row r="728" spans="3:4">
      <c r="C728" s="91">
        <v>44918</v>
      </c>
      <c r="D728" s="92">
        <v>113.88</v>
      </c>
    </row>
    <row r="729" spans="3:4">
      <c r="C729" s="91">
        <v>44922</v>
      </c>
      <c r="D729" s="92">
        <v>113.1</v>
      </c>
    </row>
    <row r="730" spans="3:4">
      <c r="C730" s="91">
        <v>44923</v>
      </c>
      <c r="D730" s="92">
        <v>114.09</v>
      </c>
    </row>
    <row r="731" spans="3:4">
      <c r="C731" s="91">
        <v>44924</v>
      </c>
      <c r="D731" s="92">
        <v>112.81</v>
      </c>
    </row>
    <row r="732" spans="3:4">
      <c r="C732" s="91">
        <v>44925</v>
      </c>
      <c r="D732" s="92">
        <v>113.49</v>
      </c>
    </row>
    <row r="733" spans="3:4">
      <c r="C733" s="91">
        <v>44929</v>
      </c>
      <c r="D733" s="92">
        <v>118.86</v>
      </c>
    </row>
    <row r="734" spans="3:4">
      <c r="C734" s="91">
        <v>44930</v>
      </c>
      <c r="D734" s="92">
        <v>126.535</v>
      </c>
    </row>
    <row r="735" spans="3:4">
      <c r="C735" s="91">
        <v>44931</v>
      </c>
      <c r="D735" s="92">
        <v>128.33000000000001</v>
      </c>
    </row>
    <row r="736" spans="3:4">
      <c r="C736" s="91">
        <v>44932</v>
      </c>
      <c r="D736" s="92">
        <v>130.91</v>
      </c>
    </row>
    <row r="737" spans="3:4">
      <c r="C737" s="91">
        <v>44935</v>
      </c>
      <c r="D737" s="92">
        <v>135.79</v>
      </c>
    </row>
    <row r="738" spans="3:4">
      <c r="C738" s="91">
        <v>44936</v>
      </c>
      <c r="D738" s="92">
        <v>133.61000000000001</v>
      </c>
    </row>
    <row r="739" spans="3:4">
      <c r="C739" s="91">
        <v>44937</v>
      </c>
      <c r="D739" s="92">
        <v>136.58000000000001</v>
      </c>
    </row>
    <row r="740" spans="3:4">
      <c r="C740" s="91">
        <v>44938</v>
      </c>
      <c r="D740" s="92">
        <v>137.01</v>
      </c>
    </row>
    <row r="741" spans="3:4">
      <c r="C741" s="91">
        <v>44939</v>
      </c>
      <c r="D741" s="92">
        <v>135.4</v>
      </c>
    </row>
    <row r="742" spans="3:4">
      <c r="C742" s="91">
        <v>44943</v>
      </c>
      <c r="D742" s="92">
        <v>135.46</v>
      </c>
    </row>
    <row r="743" spans="3:4">
      <c r="C743" s="91">
        <v>44944</v>
      </c>
      <c r="D743" s="92">
        <v>131.49</v>
      </c>
    </row>
    <row r="744" spans="3:4">
      <c r="C744" s="91">
        <v>44945</v>
      </c>
      <c r="D744" s="92">
        <v>126.97499999999999</v>
      </c>
    </row>
    <row r="745" spans="3:4">
      <c r="C745" s="91">
        <v>44946</v>
      </c>
      <c r="D745" s="92">
        <v>133.41999999999999</v>
      </c>
    </row>
    <row r="746" spans="3:4">
      <c r="C746" s="91">
        <v>44949</v>
      </c>
      <c r="D746" s="92">
        <v>136</v>
      </c>
    </row>
    <row r="747" spans="3:4">
      <c r="C747" s="91">
        <v>44950</v>
      </c>
      <c r="D747" s="92">
        <v>134.24</v>
      </c>
    </row>
    <row r="748" spans="3:4">
      <c r="C748" s="91">
        <v>44951</v>
      </c>
      <c r="D748" s="92">
        <v>131.99</v>
      </c>
    </row>
    <row r="749" spans="3:4">
      <c r="C749" s="91">
        <v>44952</v>
      </c>
      <c r="D749" s="92">
        <v>137.22999999999999</v>
      </c>
    </row>
    <row r="750" spans="3:4">
      <c r="C750" s="91">
        <v>44953</v>
      </c>
      <c r="D750" s="92">
        <v>139.66999999999999</v>
      </c>
    </row>
    <row r="751" spans="3:4">
      <c r="C751" s="91">
        <v>44956</v>
      </c>
      <c r="D751" s="92">
        <v>140.65</v>
      </c>
    </row>
    <row r="752" spans="3:4">
      <c r="C752" s="91">
        <v>44957</v>
      </c>
      <c r="D752" s="92">
        <v>136</v>
      </c>
    </row>
    <row r="753" spans="3:4">
      <c r="C753" s="91">
        <v>44958</v>
      </c>
      <c r="D753" s="92">
        <v>145.05000000000001</v>
      </c>
    </row>
    <row r="754" spans="3:4">
      <c r="C754" s="91">
        <v>44959</v>
      </c>
      <c r="D754" s="92">
        <v>154.65</v>
      </c>
    </row>
    <row r="755" spans="3:4">
      <c r="C755" s="91">
        <v>44960</v>
      </c>
      <c r="D755" s="92">
        <v>148</v>
      </c>
    </row>
    <row r="756" spans="3:4">
      <c r="C756" s="91">
        <v>44963</v>
      </c>
      <c r="D756" s="92">
        <v>142.02000000000001</v>
      </c>
    </row>
    <row r="757" spans="3:4">
      <c r="C757" s="91">
        <v>44964</v>
      </c>
      <c r="D757" s="92">
        <v>159.14500000000001</v>
      </c>
    </row>
    <row r="758" spans="3:4">
      <c r="C758" s="91">
        <v>44965</v>
      </c>
      <c r="D758" s="92">
        <v>157</v>
      </c>
    </row>
    <row r="759" spans="3:4">
      <c r="C759" s="91">
        <v>44966</v>
      </c>
      <c r="D759" s="92">
        <v>154.47</v>
      </c>
    </row>
    <row r="760" spans="3:4">
      <c r="C760" s="91">
        <v>44967</v>
      </c>
      <c r="D760" s="92">
        <v>142.84</v>
      </c>
    </row>
    <row r="761" spans="3:4">
      <c r="C761" s="91">
        <v>44970</v>
      </c>
      <c r="D761" s="92">
        <v>145.57</v>
      </c>
    </row>
    <row r="762" spans="3:4">
      <c r="C762" s="91">
        <v>44971</v>
      </c>
      <c r="D762" s="92">
        <v>145.44999999999999</v>
      </c>
    </row>
    <row r="763" spans="3:4">
      <c r="C763" s="91">
        <v>44972</v>
      </c>
      <c r="D763" s="92">
        <v>153.06</v>
      </c>
    </row>
    <row r="764" spans="3:4">
      <c r="C764" s="91">
        <v>44973</v>
      </c>
      <c r="D764" s="92">
        <v>149</v>
      </c>
    </row>
    <row r="765" spans="3:4">
      <c r="C765" s="91">
        <v>44974</v>
      </c>
      <c r="D765" s="92">
        <v>143.49</v>
      </c>
    </row>
    <row r="766" spans="3:4">
      <c r="C766" s="91">
        <v>44978</v>
      </c>
      <c r="D766" s="92">
        <v>138.27000000000001</v>
      </c>
    </row>
    <row r="767" spans="3:4">
      <c r="C767" s="91">
        <v>44979</v>
      </c>
      <c r="D767" s="92">
        <v>150</v>
      </c>
    </row>
    <row r="768" spans="3:4">
      <c r="C768" s="91">
        <v>44980</v>
      </c>
      <c r="D768" s="92">
        <v>140.75</v>
      </c>
    </row>
    <row r="769" spans="3:4">
      <c r="C769" s="91">
        <v>44981</v>
      </c>
      <c r="D769" s="92">
        <v>131.12</v>
      </c>
    </row>
    <row r="770" spans="3:4">
      <c r="C770" s="91">
        <v>44984</v>
      </c>
      <c r="D770" s="92">
        <v>136.19999999999999</v>
      </c>
    </row>
    <row r="771" spans="3:4">
      <c r="C771" s="91">
        <v>44985</v>
      </c>
      <c r="D771" s="92">
        <v>138.21</v>
      </c>
    </row>
    <row r="772" spans="3:4">
      <c r="C772" s="91">
        <v>44986</v>
      </c>
      <c r="D772" s="92">
        <v>145.74</v>
      </c>
    </row>
    <row r="773" spans="3:4">
      <c r="C773" s="91">
        <v>44987</v>
      </c>
      <c r="D773" s="92">
        <v>143.5</v>
      </c>
    </row>
    <row r="774" spans="3:4">
      <c r="C774" s="91">
        <v>44988</v>
      </c>
      <c r="D774" s="92">
        <v>151.84</v>
      </c>
    </row>
    <row r="775" spans="3:4">
      <c r="C775" s="91">
        <v>44991</v>
      </c>
      <c r="D775" s="92">
        <v>150.63999999999999</v>
      </c>
    </row>
    <row r="776" spans="3:4">
      <c r="C776" s="91">
        <v>44992</v>
      </c>
      <c r="D776" s="92">
        <v>145.38999999999999</v>
      </c>
    </row>
    <row r="777" spans="3:4">
      <c r="C777" s="91">
        <v>44993</v>
      </c>
      <c r="D777" s="92">
        <v>140.94999999999999</v>
      </c>
    </row>
    <row r="778" spans="3:4">
      <c r="C778" s="91">
        <v>44994</v>
      </c>
      <c r="D778" s="92">
        <v>139.69</v>
      </c>
    </row>
    <row r="779" spans="3:4">
      <c r="C779" s="91">
        <v>44995</v>
      </c>
      <c r="D779" s="92">
        <v>131.5</v>
      </c>
    </row>
    <row r="780" spans="3:4">
      <c r="C780" s="91">
        <v>44998</v>
      </c>
      <c r="D780" s="92">
        <v>132.30000000000001</v>
      </c>
    </row>
    <row r="781" spans="3:4">
      <c r="C781" s="91">
        <v>44999</v>
      </c>
      <c r="D781" s="92">
        <v>133.5</v>
      </c>
    </row>
    <row r="782" spans="3:4">
      <c r="C782" s="91">
        <v>45000</v>
      </c>
      <c r="D782" s="92">
        <v>131.81</v>
      </c>
    </row>
    <row r="783" spans="3:4">
      <c r="C783" s="91">
        <v>45001</v>
      </c>
      <c r="D783" s="92">
        <v>126.5</v>
      </c>
    </row>
    <row r="784" spans="3:4">
      <c r="C784" s="91">
        <v>45002</v>
      </c>
      <c r="D784" s="92">
        <v>143.72999999999999</v>
      </c>
    </row>
    <row r="785" spans="3:4">
      <c r="C785" s="91">
        <v>45005</v>
      </c>
      <c r="D785" s="92">
        <v>144.41999999999999</v>
      </c>
    </row>
    <row r="786" spans="3:4">
      <c r="C786" s="91">
        <v>45006</v>
      </c>
      <c r="D786" s="92">
        <v>150.75</v>
      </c>
    </row>
    <row r="787" spans="3:4">
      <c r="C787" s="91">
        <v>45007</v>
      </c>
      <c r="D787" s="92">
        <v>150.09</v>
      </c>
    </row>
    <row r="788" spans="3:4">
      <c r="C788" s="91">
        <v>45008</v>
      </c>
      <c r="D788" s="92">
        <v>153.03</v>
      </c>
    </row>
    <row r="789" spans="3:4">
      <c r="C789" s="91">
        <v>45009</v>
      </c>
      <c r="D789" s="92">
        <v>154.34</v>
      </c>
    </row>
    <row r="790" spans="3:4">
      <c r="C790" s="91">
        <v>45012</v>
      </c>
      <c r="D790" s="92">
        <v>152.6</v>
      </c>
    </row>
    <row r="791" spans="3:4">
      <c r="C791" s="91">
        <v>45013</v>
      </c>
      <c r="D791" s="92">
        <v>157.01</v>
      </c>
    </row>
    <row r="792" spans="3:4">
      <c r="C792" s="91">
        <v>45014</v>
      </c>
      <c r="D792" s="92">
        <v>157.69999999999999</v>
      </c>
    </row>
    <row r="793" spans="3:4">
      <c r="C793" s="91">
        <v>45015</v>
      </c>
      <c r="D793" s="92">
        <v>154.51</v>
      </c>
    </row>
    <row r="794" spans="3:4">
      <c r="C794" s="91">
        <v>45016</v>
      </c>
      <c r="D794" s="92">
        <v>151.47999999999999</v>
      </c>
    </row>
    <row r="795" spans="3:4">
      <c r="C795" s="91">
        <v>45019</v>
      </c>
      <c r="D795" s="92">
        <v>150</v>
      </c>
    </row>
    <row r="796" spans="3:4">
      <c r="C796" s="91">
        <v>45020</v>
      </c>
      <c r="D796" s="92">
        <v>149.59</v>
      </c>
    </row>
    <row r="797" spans="3:4">
      <c r="C797" s="91">
        <v>45021</v>
      </c>
      <c r="D797" s="92">
        <v>148.13999999999999</v>
      </c>
    </row>
    <row r="798" spans="3:4">
      <c r="C798" s="91">
        <v>45022</v>
      </c>
      <c r="D798" s="92">
        <v>144.63999999999999</v>
      </c>
    </row>
    <row r="799" spans="3:4">
      <c r="C799" s="91">
        <v>45026</v>
      </c>
      <c r="D799" s="92">
        <v>140.44</v>
      </c>
    </row>
    <row r="800" spans="3:4">
      <c r="C800" s="91">
        <v>45027</v>
      </c>
      <c r="D800" s="92">
        <v>139.88999999999999</v>
      </c>
    </row>
    <row r="801" spans="3:4">
      <c r="C801" s="91">
        <v>45028</v>
      </c>
      <c r="D801" s="92">
        <v>136.13999999999999</v>
      </c>
    </row>
    <row r="802" spans="3:4">
      <c r="C802" s="91">
        <v>45029</v>
      </c>
      <c r="D802" s="92">
        <v>136.58000000000001</v>
      </c>
    </row>
    <row r="803" spans="3:4">
      <c r="C803" s="91">
        <v>45030</v>
      </c>
      <c r="D803" s="92">
        <v>131.46</v>
      </c>
    </row>
    <row r="804" spans="3:4">
      <c r="C804" s="91">
        <v>45033</v>
      </c>
      <c r="D804" s="92">
        <v>131.86000000000001</v>
      </c>
    </row>
    <row r="805" spans="3:4">
      <c r="C805" s="91">
        <v>45034</v>
      </c>
      <c r="D805" s="92">
        <v>131.94999999999999</v>
      </c>
    </row>
    <row r="806" spans="3:4">
      <c r="C806" s="91">
        <v>45035</v>
      </c>
      <c r="D806" s="92">
        <v>128.08000000000001</v>
      </c>
    </row>
    <row r="807" spans="3:4">
      <c r="C807" s="91">
        <v>45036</v>
      </c>
      <c r="D807" s="92">
        <v>128</v>
      </c>
    </row>
    <row r="808" spans="3:4">
      <c r="C808" s="91">
        <v>45037</v>
      </c>
      <c r="D808" s="92">
        <v>125.72</v>
      </c>
    </row>
    <row r="809" spans="3:4">
      <c r="C809" s="91">
        <v>45040</v>
      </c>
      <c r="D809" s="92">
        <v>123.6</v>
      </c>
    </row>
    <row r="810" spans="3:4">
      <c r="C810" s="91">
        <v>45041</v>
      </c>
      <c r="D810" s="92">
        <v>119.63</v>
      </c>
    </row>
    <row r="811" spans="3:4">
      <c r="C811" s="91">
        <v>45042</v>
      </c>
      <c r="D811" s="92">
        <v>120.45</v>
      </c>
    </row>
    <row r="812" spans="3:4">
      <c r="C812" s="91">
        <v>45043</v>
      </c>
      <c r="D812" s="92">
        <v>117.11</v>
      </c>
    </row>
    <row r="813" spans="3:4">
      <c r="C813" s="91">
        <v>45044</v>
      </c>
      <c r="D813" s="92">
        <v>118</v>
      </c>
    </row>
    <row r="814" spans="3:4">
      <c r="C814" s="91">
        <v>45047</v>
      </c>
      <c r="D814" s="92">
        <v>120.33</v>
      </c>
    </row>
    <row r="815" spans="3:4">
      <c r="C815" s="91">
        <v>45048</v>
      </c>
      <c r="D815" s="92">
        <v>119.81</v>
      </c>
    </row>
    <row r="816" spans="3:4">
      <c r="C816" s="91">
        <v>45049</v>
      </c>
      <c r="D816" s="92">
        <v>116.57</v>
      </c>
    </row>
    <row r="817" spans="3:4">
      <c r="C817" s="91">
        <v>45050</v>
      </c>
      <c r="D817" s="92">
        <v>118.34</v>
      </c>
    </row>
    <row r="818" spans="3:4">
      <c r="C818" s="91">
        <v>45051</v>
      </c>
      <c r="D818" s="92">
        <v>122.49</v>
      </c>
    </row>
    <row r="819" spans="3:4">
      <c r="C819" s="91">
        <v>45054</v>
      </c>
      <c r="D819" s="92">
        <v>125.21</v>
      </c>
    </row>
    <row r="820" spans="3:4">
      <c r="C820" s="91">
        <v>45055</v>
      </c>
      <c r="D820" s="92">
        <v>117.05</v>
      </c>
    </row>
    <row r="821" spans="3:4">
      <c r="C821" s="91">
        <v>45056</v>
      </c>
      <c r="D821" s="92">
        <v>118</v>
      </c>
    </row>
    <row r="822" spans="3:4">
      <c r="C822" s="91">
        <v>45057</v>
      </c>
      <c r="D822" s="92">
        <v>119.15</v>
      </c>
    </row>
    <row r="823" spans="3:4">
      <c r="C823" s="91">
        <v>45058</v>
      </c>
      <c r="D823" s="92">
        <v>122</v>
      </c>
    </row>
    <row r="824" spans="3:4">
      <c r="C824" s="91">
        <v>45061</v>
      </c>
      <c r="D824" s="92">
        <v>123.8</v>
      </c>
    </row>
    <row r="825" spans="3:4">
      <c r="C825" s="91">
        <v>45062</v>
      </c>
      <c r="D825" s="92">
        <v>125.71</v>
      </c>
    </row>
    <row r="826" spans="3:4">
      <c r="C826" s="91">
        <v>45063</v>
      </c>
      <c r="D826" s="92">
        <v>128</v>
      </c>
    </row>
    <row r="827" spans="3:4">
      <c r="C827" s="91">
        <v>45064</v>
      </c>
      <c r="D827" s="92">
        <v>128.88</v>
      </c>
    </row>
    <row r="828" spans="3:4">
      <c r="C828" s="91">
        <v>45065</v>
      </c>
      <c r="D828" s="92">
        <v>124</v>
      </c>
    </row>
    <row r="829" spans="3:4">
      <c r="C829" s="91">
        <v>45068</v>
      </c>
      <c r="D829" s="92">
        <v>127</v>
      </c>
    </row>
    <row r="830" spans="3:4">
      <c r="C830" s="91">
        <v>45069</v>
      </c>
      <c r="D830" s="92">
        <v>123.81</v>
      </c>
    </row>
    <row r="831" spans="3:4">
      <c r="C831" s="91">
        <v>45070</v>
      </c>
      <c r="D831" s="92">
        <v>119.78</v>
      </c>
    </row>
    <row r="832" spans="3:4">
      <c r="C832" s="91">
        <v>45071</v>
      </c>
      <c r="D832" s="92">
        <v>119.34</v>
      </c>
    </row>
    <row r="833" spans="3:4">
      <c r="C833" s="91">
        <v>45072</v>
      </c>
      <c r="D833" s="92">
        <v>122.2</v>
      </c>
    </row>
    <row r="834" spans="3:4">
      <c r="C834" s="91">
        <v>45076</v>
      </c>
      <c r="D834" s="92">
        <v>125.06</v>
      </c>
    </row>
    <row r="835" spans="3:4">
      <c r="C835" s="91">
        <v>45077</v>
      </c>
      <c r="D835" s="92">
        <v>121.36</v>
      </c>
    </row>
    <row r="836" spans="3:4">
      <c r="C836" s="91">
        <v>45078</v>
      </c>
      <c r="D836" s="92">
        <v>124.75</v>
      </c>
    </row>
    <row r="837" spans="3:4">
      <c r="C837" s="91">
        <v>45079</v>
      </c>
      <c r="D837" s="92">
        <v>134.16</v>
      </c>
    </row>
    <row r="838" spans="3:4">
      <c r="C838" s="91">
        <v>45082</v>
      </c>
      <c r="D838" s="92">
        <v>131.65</v>
      </c>
    </row>
    <row r="839" spans="3:4">
      <c r="C839" s="91">
        <v>45083</v>
      </c>
      <c r="D839" s="92">
        <v>132.82</v>
      </c>
    </row>
    <row r="840" spans="3:4">
      <c r="C840" s="91">
        <v>45084</v>
      </c>
      <c r="D840" s="92">
        <v>135.6</v>
      </c>
    </row>
    <row r="841" spans="3:4">
      <c r="C841" s="91">
        <v>45085</v>
      </c>
      <c r="D841" s="92">
        <v>133.41999999999999</v>
      </c>
    </row>
    <row r="842" spans="3:4">
      <c r="C842" s="91">
        <v>45086</v>
      </c>
      <c r="D842" s="92">
        <v>136.06</v>
      </c>
    </row>
    <row r="843" spans="3:4">
      <c r="C843" s="91">
        <v>45089</v>
      </c>
      <c r="D843" s="92">
        <v>134.88999999999999</v>
      </c>
    </row>
    <row r="844" spans="3:4">
      <c r="C844" s="91">
        <v>45090</v>
      </c>
      <c r="D844" s="92">
        <v>140.85</v>
      </c>
    </row>
    <row r="845" spans="3:4">
      <c r="C845" s="91">
        <v>45091</v>
      </c>
      <c r="D845" s="92">
        <v>143.13</v>
      </c>
    </row>
    <row r="846" spans="3:4">
      <c r="C846" s="91">
        <v>45092</v>
      </c>
      <c r="D846" s="92">
        <v>149.21</v>
      </c>
    </row>
    <row r="847" spans="3:4">
      <c r="C847" s="91">
        <v>45093</v>
      </c>
      <c r="D847" s="92">
        <v>149</v>
      </c>
    </row>
    <row r="848" spans="3:4">
      <c r="C848" s="91">
        <v>45097</v>
      </c>
      <c r="D848" s="92">
        <v>147</v>
      </c>
    </row>
    <row r="849" spans="3:4">
      <c r="C849" s="91">
        <v>45098</v>
      </c>
      <c r="D849" s="92">
        <v>142.78</v>
      </c>
    </row>
    <row r="850" spans="3:4">
      <c r="C850" s="91">
        <v>45099</v>
      </c>
      <c r="D850" s="92">
        <v>140.5</v>
      </c>
    </row>
    <row r="851" spans="3:4">
      <c r="C851" s="91">
        <v>45100</v>
      </c>
      <c r="D851" s="92">
        <v>140.16</v>
      </c>
    </row>
    <row r="852" spans="3:4">
      <c r="C852" s="91">
        <v>45103</v>
      </c>
      <c r="D852" s="92">
        <v>139.63</v>
      </c>
    </row>
    <row r="853" spans="3:4">
      <c r="C853" s="91">
        <v>45104</v>
      </c>
      <c r="D853" s="92">
        <v>142.54</v>
      </c>
    </row>
    <row r="854" spans="3:4">
      <c r="C854" s="91">
        <v>45105</v>
      </c>
      <c r="D854" s="92">
        <v>141.18</v>
      </c>
    </row>
    <row r="855" spans="3:4">
      <c r="C855" s="91">
        <v>45106</v>
      </c>
      <c r="D855" s="92">
        <v>137.03</v>
      </c>
    </row>
    <row r="856" spans="3:4">
      <c r="C856" s="91">
        <v>45107</v>
      </c>
      <c r="D856" s="92">
        <v>135.5</v>
      </c>
    </row>
    <row r="857" spans="3:4">
      <c r="C857" s="91">
        <v>45110</v>
      </c>
      <c r="D857" s="92">
        <v>142.15</v>
      </c>
    </row>
    <row r="858" spans="3:4">
      <c r="C858" s="91">
        <v>45112</v>
      </c>
      <c r="D858" s="92">
        <v>141.01</v>
      </c>
    </row>
    <row r="859" spans="3:4">
      <c r="C859" s="91">
        <v>45113</v>
      </c>
      <c r="D859" s="92">
        <v>138.84</v>
      </c>
    </row>
    <row r="860" spans="3:4">
      <c r="C860" s="91">
        <v>45114</v>
      </c>
      <c r="D860" s="92">
        <v>141</v>
      </c>
    </row>
    <row r="861" spans="3:4">
      <c r="C861" s="91">
        <v>45117</v>
      </c>
      <c r="D861" s="92">
        <v>140.72</v>
      </c>
    </row>
    <row r="862" spans="3:4">
      <c r="C862" s="91">
        <v>45118</v>
      </c>
      <c r="D862" s="92">
        <v>143.22999999999999</v>
      </c>
    </row>
    <row r="863" spans="3:4">
      <c r="C863" s="91">
        <v>45119</v>
      </c>
      <c r="D863" s="92">
        <v>147.44</v>
      </c>
    </row>
    <row r="864" spans="3:4">
      <c r="C864" s="91">
        <v>45120</v>
      </c>
      <c r="D864" s="92">
        <v>150.125</v>
      </c>
    </row>
    <row r="865" spans="3:4">
      <c r="C865" s="91">
        <v>45121</v>
      </c>
      <c r="D865" s="92">
        <v>150.44999999999999</v>
      </c>
    </row>
    <row r="866" spans="3:4">
      <c r="C866" s="91">
        <v>45124</v>
      </c>
      <c r="D866" s="92">
        <v>149</v>
      </c>
    </row>
    <row r="867" spans="3:4">
      <c r="C867" s="91">
        <v>45125</v>
      </c>
      <c r="D867" s="92">
        <v>147.13</v>
      </c>
    </row>
    <row r="868" spans="3:4">
      <c r="C868" s="91">
        <v>45126</v>
      </c>
      <c r="D868" s="92">
        <v>147</v>
      </c>
    </row>
    <row r="869" spans="3:4">
      <c r="C869" s="91">
        <v>45127</v>
      </c>
      <c r="D869" s="92">
        <v>142.87</v>
      </c>
    </row>
    <row r="870" spans="3:4">
      <c r="C870" s="91">
        <v>45128</v>
      </c>
      <c r="D870" s="92">
        <v>144.18</v>
      </c>
    </row>
    <row r="871" spans="3:4">
      <c r="C871" s="91">
        <v>45131</v>
      </c>
      <c r="D871" s="92">
        <v>139.44</v>
      </c>
    </row>
    <row r="872" spans="3:4">
      <c r="C872" s="91">
        <v>45132</v>
      </c>
      <c r="D872" s="92">
        <v>151</v>
      </c>
    </row>
    <row r="873" spans="3:4">
      <c r="C873" s="91">
        <v>45133</v>
      </c>
      <c r="D873" s="92">
        <v>146.77000000000001</v>
      </c>
    </row>
    <row r="874" spans="3:4">
      <c r="C874" s="91">
        <v>45134</v>
      </c>
      <c r="D874" s="92">
        <v>149.94999999999999</v>
      </c>
    </row>
    <row r="875" spans="3:4">
      <c r="C875" s="91">
        <v>45135</v>
      </c>
      <c r="D875" s="92">
        <v>152.63999999999999</v>
      </c>
    </row>
    <row r="876" spans="3:4">
      <c r="C876" s="91">
        <v>45138</v>
      </c>
      <c r="D876" s="92">
        <v>155.44</v>
      </c>
    </row>
    <row r="877" spans="3:4">
      <c r="C877" s="91">
        <v>45139</v>
      </c>
      <c r="D877" s="92">
        <v>154.01</v>
      </c>
    </row>
    <row r="878" spans="3:4">
      <c r="C878" s="91">
        <v>45140</v>
      </c>
      <c r="D878" s="92">
        <v>149</v>
      </c>
    </row>
    <row r="879" spans="3:4">
      <c r="C879" s="91">
        <v>45141</v>
      </c>
      <c r="D879" s="92">
        <v>150.1</v>
      </c>
    </row>
    <row r="880" spans="3:4">
      <c r="C880" s="91">
        <v>45142</v>
      </c>
      <c r="D880" s="92">
        <v>149.83000000000001</v>
      </c>
    </row>
    <row r="881" spans="3:4">
      <c r="C881" s="91">
        <v>45145</v>
      </c>
      <c r="D881" s="92">
        <v>148.61000000000001</v>
      </c>
    </row>
    <row r="882" spans="3:4">
      <c r="C882" s="91">
        <v>45146</v>
      </c>
      <c r="D882" s="92">
        <v>142.24</v>
      </c>
    </row>
    <row r="883" spans="3:4">
      <c r="C883" s="91">
        <v>45147</v>
      </c>
      <c r="D883" s="92">
        <v>144.25</v>
      </c>
    </row>
    <row r="884" spans="3:4">
      <c r="C884" s="91">
        <v>45148</v>
      </c>
      <c r="D884" s="92">
        <v>146</v>
      </c>
    </row>
    <row r="885" spans="3:4">
      <c r="C885" s="91">
        <v>45149</v>
      </c>
      <c r="D885" s="92">
        <v>139.02000000000001</v>
      </c>
    </row>
    <row r="886" spans="3:4">
      <c r="C886" s="91">
        <v>45152</v>
      </c>
      <c r="D886" s="92">
        <v>135.63</v>
      </c>
    </row>
    <row r="887" spans="3:4">
      <c r="C887" s="91">
        <v>45153</v>
      </c>
      <c r="D887" s="92">
        <v>136.61000000000001</v>
      </c>
    </row>
    <row r="888" spans="3:4">
      <c r="C888" s="91">
        <v>45154</v>
      </c>
      <c r="D888" s="92">
        <v>131.46</v>
      </c>
    </row>
    <row r="889" spans="3:4">
      <c r="C889" s="91">
        <v>45155</v>
      </c>
      <c r="D889" s="92">
        <v>132.12</v>
      </c>
    </row>
    <row r="890" spans="3:4">
      <c r="C890" s="91">
        <v>45156</v>
      </c>
      <c r="D890" s="92">
        <v>126.23</v>
      </c>
    </row>
    <row r="891" spans="3:4">
      <c r="C891" s="91">
        <v>45159</v>
      </c>
      <c r="D891" s="92">
        <v>124</v>
      </c>
    </row>
    <row r="892" spans="3:4">
      <c r="C892" s="91">
        <v>45160</v>
      </c>
      <c r="D892" s="92">
        <v>129.41499999999999</v>
      </c>
    </row>
    <row r="893" spans="3:4">
      <c r="C893" s="91">
        <v>45161</v>
      </c>
      <c r="D893" s="92">
        <v>129.72</v>
      </c>
    </row>
    <row r="894" spans="3:4">
      <c r="C894" s="91">
        <v>45162</v>
      </c>
      <c r="D894" s="92">
        <v>135.28</v>
      </c>
    </row>
    <row r="895" spans="3:4">
      <c r="C895" s="91">
        <v>45163</v>
      </c>
      <c r="D895" s="92">
        <v>134.1</v>
      </c>
    </row>
    <row r="896" spans="3:4">
      <c r="C896" s="91">
        <v>45166</v>
      </c>
      <c r="D896" s="92">
        <v>136.08000000000001</v>
      </c>
    </row>
    <row r="897" spans="3:4">
      <c r="C897" s="91">
        <v>45167</v>
      </c>
      <c r="D897" s="92">
        <v>139.16999999999999</v>
      </c>
    </row>
    <row r="898" spans="3:4">
      <c r="C898" s="91">
        <v>45168</v>
      </c>
      <c r="D898" s="92">
        <v>139.22</v>
      </c>
    </row>
    <row r="899" spans="3:4">
      <c r="C899" s="91">
        <v>45169</v>
      </c>
      <c r="D899" s="92">
        <v>143.1</v>
      </c>
    </row>
    <row r="900" spans="3:4">
      <c r="C900" s="91">
        <v>45170</v>
      </c>
      <c r="D900" s="92">
        <v>145.44999999999999</v>
      </c>
    </row>
    <row r="901" spans="3:4">
      <c r="C901" s="91">
        <v>45174</v>
      </c>
      <c r="D901" s="92">
        <v>143.74</v>
      </c>
    </row>
    <row r="902" spans="3:4">
      <c r="C902" s="91">
        <v>45175</v>
      </c>
      <c r="D902" s="92">
        <v>142.15</v>
      </c>
    </row>
    <row r="903" spans="3:4">
      <c r="C903" s="91">
        <v>45176</v>
      </c>
      <c r="D903" s="92">
        <v>137.55000000000001</v>
      </c>
    </row>
    <row r="904" spans="3:4">
      <c r="C904" s="91">
        <v>45177</v>
      </c>
      <c r="D904" s="92">
        <v>136.22</v>
      </c>
    </row>
    <row r="905" spans="3:4">
      <c r="C905" s="91">
        <v>45180</v>
      </c>
      <c r="D905" s="92">
        <v>139.21</v>
      </c>
    </row>
    <row r="906" spans="3:4">
      <c r="C906" s="91">
        <v>45181</v>
      </c>
      <c r="D906" s="92">
        <v>138.63999999999999</v>
      </c>
    </row>
    <row r="907" spans="3:4">
      <c r="C907" s="91">
        <v>45182</v>
      </c>
      <c r="D907" s="92">
        <v>137.65</v>
      </c>
    </row>
    <row r="908" spans="3:4">
      <c r="C908" s="91">
        <v>45183</v>
      </c>
      <c r="D908" s="92">
        <v>139.32</v>
      </c>
    </row>
    <row r="909" spans="3:4">
      <c r="C909" s="91">
        <v>45184</v>
      </c>
      <c r="D909" s="92">
        <v>136.13</v>
      </c>
    </row>
    <row r="910" spans="3:4">
      <c r="C910" s="91">
        <v>45187</v>
      </c>
      <c r="D910" s="92">
        <v>134.19</v>
      </c>
    </row>
    <row r="911" spans="3:4">
      <c r="C911" s="91">
        <v>45188</v>
      </c>
      <c r="D911" s="92">
        <v>132.72</v>
      </c>
    </row>
    <row r="912" spans="3:4">
      <c r="C912" s="91">
        <v>45189</v>
      </c>
      <c r="D912" s="92">
        <v>132.38999999999999</v>
      </c>
    </row>
    <row r="913" spans="3:4">
      <c r="C913" s="91">
        <v>45190</v>
      </c>
      <c r="D913" s="92">
        <v>127.23</v>
      </c>
    </row>
    <row r="914" spans="3:4">
      <c r="C914" s="91">
        <v>45191</v>
      </c>
      <c r="D914" s="92">
        <v>132.21</v>
      </c>
    </row>
    <row r="915" spans="3:4">
      <c r="C915" s="91">
        <v>45194</v>
      </c>
      <c r="D915" s="92">
        <v>130.01</v>
      </c>
    </row>
    <row r="916" spans="3:4">
      <c r="C916" s="91">
        <v>45195</v>
      </c>
      <c r="D916" s="92">
        <v>132.06</v>
      </c>
    </row>
    <row r="917" spans="3:4">
      <c r="C917" s="91">
        <v>45196</v>
      </c>
      <c r="D917" s="92">
        <v>131.13</v>
      </c>
    </row>
    <row r="918" spans="3:4">
      <c r="C918" s="91">
        <v>45197</v>
      </c>
      <c r="D918" s="92">
        <v>131.38999999999999</v>
      </c>
    </row>
    <row r="919" spans="3:4">
      <c r="C919" s="91">
        <v>45198</v>
      </c>
      <c r="D919" s="92">
        <v>135.86000000000001</v>
      </c>
    </row>
    <row r="920" spans="3:4">
      <c r="C920" s="91">
        <v>45201</v>
      </c>
      <c r="D920" s="92">
        <v>133.32</v>
      </c>
    </row>
    <row r="921" spans="3:4">
      <c r="C921" s="91">
        <v>45202</v>
      </c>
      <c r="D921" s="92">
        <v>131</v>
      </c>
    </row>
    <row r="922" spans="3:4">
      <c r="C922" s="91">
        <v>45203</v>
      </c>
      <c r="D922" s="92">
        <v>127.88</v>
      </c>
    </row>
    <row r="923" spans="3:4">
      <c r="C923" s="91">
        <v>45204</v>
      </c>
      <c r="D923" s="92">
        <v>128</v>
      </c>
    </row>
    <row r="924" spans="3:4">
      <c r="C924" s="91">
        <v>45205</v>
      </c>
      <c r="D924" s="92">
        <v>129.37</v>
      </c>
    </row>
    <row r="925" spans="3:4">
      <c r="C925" s="91">
        <v>45208</v>
      </c>
      <c r="D925" s="92">
        <v>132.01</v>
      </c>
    </row>
    <row r="926" spans="3:4">
      <c r="C926" s="91">
        <v>45209</v>
      </c>
      <c r="D926" s="92">
        <v>133.61000000000001</v>
      </c>
    </row>
    <row r="927" spans="3:4">
      <c r="C927" s="91">
        <v>45210</v>
      </c>
      <c r="D927" s="92">
        <v>135.44999999999999</v>
      </c>
    </row>
    <row r="928" spans="3:4">
      <c r="C928" s="91">
        <v>45211</v>
      </c>
      <c r="D928" s="92">
        <v>133.62</v>
      </c>
    </row>
    <row r="929" spans="3:4">
      <c r="C929" s="91">
        <v>45212</v>
      </c>
      <c r="D929" s="92">
        <v>126.93</v>
      </c>
    </row>
    <row r="930" spans="3:4">
      <c r="C930" s="91">
        <v>45215</v>
      </c>
      <c r="D930" s="92">
        <v>123.69199999999999</v>
      </c>
    </row>
    <row r="931" spans="3:4">
      <c r="C931" s="91">
        <v>45216</v>
      </c>
      <c r="D931" s="92">
        <v>121.38</v>
      </c>
    </row>
    <row r="932" spans="3:4">
      <c r="C932" s="91">
        <v>45217</v>
      </c>
      <c r="D932" s="92">
        <v>117.22</v>
      </c>
    </row>
    <row r="933" spans="3:4">
      <c r="C933" s="91">
        <v>45218</v>
      </c>
      <c r="D933" s="92">
        <v>111.8</v>
      </c>
    </row>
    <row r="934" spans="3:4">
      <c r="C934" s="91">
        <v>45219</v>
      </c>
      <c r="D934" s="92">
        <v>105.94</v>
      </c>
    </row>
    <row r="935" spans="3:4">
      <c r="C935" s="91">
        <v>45222</v>
      </c>
      <c r="D935" s="92">
        <v>105.73</v>
      </c>
    </row>
    <row r="936" spans="3:4">
      <c r="C936" s="91">
        <v>45223</v>
      </c>
      <c r="D936" s="92">
        <v>107.82</v>
      </c>
    </row>
    <row r="937" spans="3:4">
      <c r="C937" s="91">
        <v>45224</v>
      </c>
      <c r="D937" s="92">
        <v>109.2</v>
      </c>
    </row>
    <row r="938" spans="3:4">
      <c r="C938" s="91">
        <v>45225</v>
      </c>
      <c r="D938" s="92">
        <v>107.86</v>
      </c>
    </row>
    <row r="939" spans="3:4">
      <c r="C939" s="91">
        <v>45226</v>
      </c>
      <c r="D939" s="92">
        <v>110.1</v>
      </c>
    </row>
    <row r="940" spans="3:4">
      <c r="C940" s="91">
        <v>45229</v>
      </c>
      <c r="D940" s="92">
        <v>109.355</v>
      </c>
    </row>
    <row r="941" spans="3:4">
      <c r="C941" s="91">
        <v>45230</v>
      </c>
      <c r="D941" s="92">
        <v>104.94</v>
      </c>
    </row>
    <row r="942" spans="3:4">
      <c r="C942" s="91">
        <v>45231</v>
      </c>
      <c r="D942" s="92">
        <v>104.08</v>
      </c>
    </row>
    <row r="943" spans="3:4">
      <c r="C943" s="91">
        <v>45232</v>
      </c>
      <c r="D943" s="92">
        <v>107</v>
      </c>
    </row>
    <row r="944" spans="3:4">
      <c r="C944" s="91">
        <v>45233</v>
      </c>
      <c r="D944" s="92">
        <v>109.06</v>
      </c>
    </row>
    <row r="945" spans="3:4">
      <c r="C945" s="91">
        <v>45236</v>
      </c>
      <c r="D945" s="92">
        <v>110.36</v>
      </c>
    </row>
    <row r="946" spans="3:4">
      <c r="C946" s="91">
        <v>45237</v>
      </c>
      <c r="D946" s="92">
        <v>108.13</v>
      </c>
    </row>
    <row r="947" spans="3:4">
      <c r="C947" s="91">
        <v>45238</v>
      </c>
      <c r="D947" s="92">
        <v>107.57</v>
      </c>
    </row>
    <row r="948" spans="3:4">
      <c r="C948" s="91">
        <v>45239</v>
      </c>
      <c r="D948" s="92">
        <v>107.42</v>
      </c>
    </row>
    <row r="949" spans="3:4">
      <c r="C949" s="91">
        <v>45240</v>
      </c>
      <c r="D949" s="92">
        <v>104.37</v>
      </c>
    </row>
    <row r="950" spans="3:4">
      <c r="C950" s="91">
        <v>45243</v>
      </c>
      <c r="D950" s="92">
        <v>107.6</v>
      </c>
    </row>
    <row r="951" spans="3:4">
      <c r="C951" s="91">
        <v>45244</v>
      </c>
      <c r="D951" s="92">
        <v>108.77</v>
      </c>
    </row>
    <row r="952" spans="3:4">
      <c r="C952" s="91">
        <v>45245</v>
      </c>
      <c r="D952" s="92">
        <v>112.6</v>
      </c>
    </row>
    <row r="953" spans="3:4">
      <c r="C953" s="91">
        <v>45246</v>
      </c>
      <c r="D953" s="92">
        <v>108.61</v>
      </c>
    </row>
    <row r="954" spans="3:4">
      <c r="C954" s="91">
        <v>45247</v>
      </c>
      <c r="D954" s="92">
        <v>108.3</v>
      </c>
    </row>
    <row r="955" spans="3:4">
      <c r="C955" s="91">
        <v>45250</v>
      </c>
      <c r="D955" s="92">
        <v>108.39</v>
      </c>
    </row>
    <row r="956" spans="3:4">
      <c r="C956" s="91">
        <v>45251</v>
      </c>
      <c r="D956" s="92">
        <v>111.22</v>
      </c>
    </row>
    <row r="957" spans="3:4">
      <c r="C957" s="91">
        <v>45252</v>
      </c>
      <c r="D957" s="92">
        <v>115.815</v>
      </c>
    </row>
    <row r="958" spans="3:4">
      <c r="C958" s="91">
        <v>45254</v>
      </c>
      <c r="D958" s="92">
        <v>121.08</v>
      </c>
    </row>
    <row r="959" spans="3:4">
      <c r="C959" s="91">
        <v>45257</v>
      </c>
      <c r="D959" s="92">
        <v>123</v>
      </c>
    </row>
    <row r="960" spans="3:4">
      <c r="C960" s="91">
        <v>45258</v>
      </c>
      <c r="D960" s="92">
        <v>123.02</v>
      </c>
    </row>
    <row r="961" spans="3:4">
      <c r="C961" s="91">
        <v>45259</v>
      </c>
      <c r="D961" s="92">
        <v>118.11</v>
      </c>
    </row>
    <row r="962" spans="3:4">
      <c r="C962" s="91">
        <v>45260</v>
      </c>
      <c r="D962" s="92">
        <v>118.33</v>
      </c>
    </row>
    <row r="963" spans="3:4">
      <c r="C963" s="91">
        <v>45261</v>
      </c>
      <c r="D963" s="92">
        <v>116.2</v>
      </c>
    </row>
    <row r="964" spans="3:4">
      <c r="C964" s="91">
        <v>45264</v>
      </c>
      <c r="D964" s="92">
        <v>114.77</v>
      </c>
    </row>
    <row r="965" spans="3:4">
      <c r="C965" s="91">
        <v>45265</v>
      </c>
      <c r="D965" s="92">
        <v>111.88</v>
      </c>
    </row>
    <row r="966" spans="3:4">
      <c r="C966" s="91">
        <v>45266</v>
      </c>
      <c r="D966" s="92">
        <v>115.25</v>
      </c>
    </row>
    <row r="967" spans="3:4">
      <c r="C967" s="91">
        <v>45267</v>
      </c>
      <c r="D967" s="92">
        <v>114.41</v>
      </c>
    </row>
    <row r="968" spans="3:4">
      <c r="C968" s="91">
        <v>45268</v>
      </c>
      <c r="D968" s="92">
        <v>114.46</v>
      </c>
    </row>
    <row r="969" spans="3:4">
      <c r="C969" s="91">
        <v>45271</v>
      </c>
      <c r="D969" s="92">
        <v>111.27</v>
      </c>
    </row>
    <row r="970" spans="3:4">
      <c r="C970" s="91">
        <v>45272</v>
      </c>
      <c r="D970" s="92">
        <v>113.48</v>
      </c>
    </row>
    <row r="971" spans="3:4">
      <c r="C971" s="91">
        <v>45273</v>
      </c>
      <c r="D971" s="92">
        <v>112.66</v>
      </c>
    </row>
    <row r="972" spans="3:4">
      <c r="C972" s="91">
        <v>45274</v>
      </c>
      <c r="D972" s="92">
        <v>111.25</v>
      </c>
    </row>
    <row r="973" spans="3:4">
      <c r="C973" s="91">
        <v>45275</v>
      </c>
      <c r="D973" s="92">
        <v>115.93</v>
      </c>
    </row>
    <row r="974" spans="3:4">
      <c r="C974" s="91">
        <v>45278</v>
      </c>
      <c r="D974" s="92">
        <v>112.65</v>
      </c>
    </row>
    <row r="975" spans="3:4">
      <c r="C975" s="91">
        <v>45279</v>
      </c>
      <c r="D975" s="92">
        <v>112.26</v>
      </c>
    </row>
    <row r="976" spans="3:4">
      <c r="C976" s="91">
        <v>45280</v>
      </c>
      <c r="D976" s="92">
        <v>113.29</v>
      </c>
    </row>
    <row r="977" spans="3:4">
      <c r="C977" s="91">
        <v>45281</v>
      </c>
      <c r="D977" s="92">
        <v>114.19</v>
      </c>
    </row>
    <row r="978" spans="3:4">
      <c r="C978" s="91">
        <v>45282</v>
      </c>
      <c r="D978" s="92">
        <v>114.13</v>
      </c>
    </row>
    <row r="979" spans="3:4">
      <c r="C979" s="91">
        <v>45286</v>
      </c>
      <c r="D979" s="92">
        <v>115.94</v>
      </c>
    </row>
    <row r="980" spans="3:4">
      <c r="C980" s="91">
        <v>45287</v>
      </c>
      <c r="D980" s="92">
        <v>114.925</v>
      </c>
    </row>
    <row r="981" spans="3:4">
      <c r="C981" s="91">
        <v>45288</v>
      </c>
      <c r="D981" s="92">
        <v>117</v>
      </c>
    </row>
    <row r="982" spans="3:4">
      <c r="C982" s="91">
        <v>45289</v>
      </c>
      <c r="D982" s="92">
        <v>119</v>
      </c>
    </row>
    <row r="983" spans="3:4">
      <c r="C983" s="91">
        <v>45293</v>
      </c>
      <c r="D983" s="92">
        <v>116.89</v>
      </c>
    </row>
    <row r="984" spans="3:4">
      <c r="C984" s="91">
        <v>45294</v>
      </c>
      <c r="D984" s="92">
        <v>113.81</v>
      </c>
    </row>
    <row r="985" spans="3:4">
      <c r="C985" s="91">
        <v>45295</v>
      </c>
      <c r="D985" s="92">
        <v>117.48</v>
      </c>
    </row>
    <row r="986" spans="3:4">
      <c r="C986" s="91">
        <v>45296</v>
      </c>
      <c r="D986" s="92">
        <v>118.03</v>
      </c>
    </row>
    <row r="987" spans="3:4">
      <c r="C987" s="91">
        <v>45299</v>
      </c>
      <c r="D987" s="92">
        <v>115.3</v>
      </c>
    </row>
    <row r="988" spans="3:4">
      <c r="C988" s="91">
        <v>45300</v>
      </c>
      <c r="D988" s="92">
        <v>116.27</v>
      </c>
    </row>
    <row r="989" spans="3:4">
      <c r="C989" s="91">
        <v>45301</v>
      </c>
      <c r="D989" s="92">
        <v>116.38</v>
      </c>
    </row>
    <row r="990" spans="3:4">
      <c r="C990" s="91">
        <v>45302</v>
      </c>
      <c r="D990" s="92">
        <v>117.07</v>
      </c>
    </row>
    <row r="991" spans="3:4">
      <c r="C991" s="91">
        <v>45303</v>
      </c>
      <c r="D991" s="92">
        <v>116.18</v>
      </c>
    </row>
    <row r="992" spans="3:4">
      <c r="C992" s="91">
        <v>45307</v>
      </c>
      <c r="D992" s="92">
        <v>104.65</v>
      </c>
    </row>
    <row r="993" spans="3:4">
      <c r="C993" s="91">
        <v>45308</v>
      </c>
      <c r="D993" s="92">
        <v>99.26</v>
      </c>
    </row>
    <row r="994" spans="3:4">
      <c r="C994" s="91">
        <v>45309</v>
      </c>
      <c r="D994" s="92">
        <v>103.3</v>
      </c>
    </row>
    <row r="995" spans="3:4">
      <c r="C995" s="91">
        <v>45310</v>
      </c>
      <c r="D995" s="92">
        <v>101.4</v>
      </c>
    </row>
    <row r="996" spans="3:4">
      <c r="C996" s="91">
        <v>45313</v>
      </c>
      <c r="D996" s="92">
        <v>98.03</v>
      </c>
    </row>
    <row r="997" spans="3:4">
      <c r="C997" s="91">
        <v>45314</v>
      </c>
      <c r="D997" s="92">
        <v>103.47</v>
      </c>
    </row>
    <row r="998" spans="3:4">
      <c r="C998" s="91">
        <v>45315</v>
      </c>
      <c r="D998" s="92">
        <v>110.79</v>
      </c>
    </row>
    <row r="999" spans="3:4">
      <c r="C999" s="91">
        <v>45316</v>
      </c>
      <c r="D999" s="92">
        <v>109.795</v>
      </c>
    </row>
    <row r="1000" spans="3:4">
      <c r="C1000" s="91">
        <v>45317</v>
      </c>
      <c r="D1000" s="92">
        <v>106.92</v>
      </c>
    </row>
    <row r="1001" spans="3:4">
      <c r="C1001" s="91">
        <v>45320</v>
      </c>
      <c r="D1001" s="92">
        <v>108.4</v>
      </c>
    </row>
    <row r="1002" spans="3:4">
      <c r="C1002" s="91">
        <v>45321</v>
      </c>
      <c r="D1002" s="92">
        <v>104.71</v>
      </c>
    </row>
    <row r="1003" spans="3:4">
      <c r="C1003" s="91">
        <v>45322</v>
      </c>
      <c r="D1003" s="92">
        <v>103.58499999999999</v>
      </c>
    </row>
    <row r="1004" spans="3:4">
      <c r="C1004" s="91">
        <v>45323</v>
      </c>
      <c r="D1004" s="92">
        <v>106.32</v>
      </c>
    </row>
    <row r="1005" spans="3:4">
      <c r="C1005" s="91">
        <v>45324</v>
      </c>
      <c r="D1005" s="92">
        <v>103.68</v>
      </c>
    </row>
    <row r="1006" spans="3:4">
      <c r="C1006" s="91">
        <v>45327</v>
      </c>
      <c r="D1006" s="92">
        <v>102.73</v>
      </c>
    </row>
    <row r="1007" spans="3:4">
      <c r="C1007" s="91">
        <v>45328</v>
      </c>
      <c r="D1007" s="92">
        <v>107.2</v>
      </c>
    </row>
    <row r="1008" spans="3:4">
      <c r="C1008" s="91">
        <v>45329</v>
      </c>
      <c r="D1008" s="92">
        <v>104.75</v>
      </c>
    </row>
    <row r="1009" spans="3:4">
      <c r="C1009" s="91">
        <v>45330</v>
      </c>
      <c r="D1009" s="92">
        <v>104.62</v>
      </c>
    </row>
    <row r="1010" spans="3:4">
      <c r="C1010" s="91">
        <v>45331</v>
      </c>
      <c r="D1010" s="92">
        <v>103.56</v>
      </c>
    </row>
    <row r="1011" spans="3:4">
      <c r="C1011" s="91">
        <v>45334</v>
      </c>
      <c r="D1011" s="92">
        <v>106.47</v>
      </c>
    </row>
    <row r="1012" spans="3:4">
      <c r="C1012" s="91">
        <v>45335</v>
      </c>
      <c r="D1012" s="92">
        <v>104.93</v>
      </c>
    </row>
    <row r="1013" spans="3:4">
      <c r="C1013" s="91">
        <v>45336</v>
      </c>
      <c r="D1013" s="92">
        <v>105.62</v>
      </c>
    </row>
    <row r="1014" spans="3:4">
      <c r="C1014" s="91">
        <v>45337</v>
      </c>
      <c r="D1014" s="92">
        <v>106.13500000000001</v>
      </c>
    </row>
    <row r="1015" spans="3:4">
      <c r="C1015" s="91">
        <v>45338</v>
      </c>
      <c r="D1015" s="92">
        <v>108.8</v>
      </c>
    </row>
    <row r="1016" spans="3:4">
      <c r="C1016" s="91">
        <v>45342</v>
      </c>
      <c r="D1016" s="92">
        <v>106.35</v>
      </c>
    </row>
    <row r="1017" spans="3:4">
      <c r="C1017" s="91">
        <v>45343</v>
      </c>
      <c r="D1017" s="92">
        <v>107.1</v>
      </c>
    </row>
    <row r="1018" spans="3:4">
      <c r="C1018" s="91">
        <v>45344</v>
      </c>
      <c r="D1018" s="92">
        <v>108.45</v>
      </c>
    </row>
    <row r="1019" spans="3:4">
      <c r="C1019" s="91">
        <v>45345</v>
      </c>
      <c r="D1019" s="92">
        <v>112.02</v>
      </c>
    </row>
    <row r="1020" spans="3:4">
      <c r="C1020" s="91">
        <v>45348</v>
      </c>
      <c r="D1020" s="92">
        <v>110.78</v>
      </c>
    </row>
    <row r="1021" spans="3:4">
      <c r="C1021" s="91">
        <v>45349</v>
      </c>
      <c r="D1021" s="92">
        <v>112.07</v>
      </c>
    </row>
    <row r="1022" spans="3:4">
      <c r="C1022" s="91">
        <v>45350</v>
      </c>
      <c r="D1022" s="92">
        <v>107.85</v>
      </c>
    </row>
    <row r="1023" spans="3:4">
      <c r="C1023" s="91">
        <v>45351</v>
      </c>
      <c r="D1023" s="92">
        <v>103.07</v>
      </c>
    </row>
    <row r="1024" spans="3:4">
      <c r="C1024" s="91">
        <v>45352</v>
      </c>
      <c r="D1024" s="92">
        <v>102.5</v>
      </c>
    </row>
    <row r="1025" spans="3:4">
      <c r="C1025" s="91">
        <v>45355</v>
      </c>
      <c r="D1025" s="92">
        <v>103</v>
      </c>
    </row>
    <row r="1026" spans="3:4">
      <c r="C1026" s="91">
        <v>45356</v>
      </c>
      <c r="D1026" s="92">
        <v>98.61</v>
      </c>
    </row>
    <row r="1027" spans="3:4">
      <c r="C1027" s="91">
        <v>45357</v>
      </c>
      <c r="D1027" s="92">
        <v>100.05</v>
      </c>
    </row>
    <row r="1028" spans="3:4">
      <c r="C1028" s="91">
        <v>45358</v>
      </c>
      <c r="D1028" s="92">
        <v>98.78</v>
      </c>
    </row>
    <row r="1029" spans="3:4">
      <c r="C1029" s="91">
        <v>45359</v>
      </c>
      <c r="D1029" s="92">
        <v>98.21</v>
      </c>
    </row>
    <row r="1030" spans="3:4">
      <c r="C1030" s="91">
        <v>45362</v>
      </c>
      <c r="D1030" s="92">
        <v>100.3</v>
      </c>
    </row>
    <row r="1031" spans="3:4">
      <c r="C1031" s="91">
        <v>45363</v>
      </c>
      <c r="D1031" s="92">
        <v>103.24</v>
      </c>
    </row>
    <row r="1032" spans="3:4">
      <c r="C1032" s="91">
        <v>45364</v>
      </c>
      <c r="D1032" s="92">
        <v>108</v>
      </c>
    </row>
    <row r="1033" spans="3:4">
      <c r="C1033" s="91">
        <v>45365</v>
      </c>
      <c r="D1033" s="92">
        <v>106.12</v>
      </c>
    </row>
    <row r="1034" spans="3:4">
      <c r="C1034" s="91">
        <v>45366</v>
      </c>
      <c r="D1034" s="92">
        <v>103.94</v>
      </c>
    </row>
    <row r="1035" spans="3:4">
      <c r="C1035" s="91">
        <v>45369</v>
      </c>
      <c r="D1035" s="92">
        <v>104.15</v>
      </c>
    </row>
    <row r="1036" spans="3:4">
      <c r="C1036" s="91">
        <v>45370</v>
      </c>
      <c r="D1036" s="92">
        <v>104</v>
      </c>
    </row>
    <row r="1037" spans="3:4">
      <c r="C1037" s="91">
        <v>45371</v>
      </c>
      <c r="D1037" s="92">
        <v>104.72</v>
      </c>
    </row>
    <row r="1038" spans="3:4">
      <c r="C1038" s="91">
        <v>45372</v>
      </c>
      <c r="D1038" s="92">
        <v>103.58</v>
      </c>
    </row>
    <row r="1039" spans="3:4">
      <c r="C1039" s="91">
        <v>45373</v>
      </c>
      <c r="D1039" s="92">
        <v>105.68</v>
      </c>
    </row>
    <row r="1040" spans="3:4">
      <c r="C1040" s="91">
        <v>45376</v>
      </c>
      <c r="D1040" s="92">
        <v>104.325</v>
      </c>
    </row>
    <row r="1041" spans="3:4">
      <c r="C1041" s="91">
        <v>45377</v>
      </c>
      <c r="D1041" s="92">
        <v>104.57</v>
      </c>
    </row>
    <row r="1042" spans="3:4">
      <c r="C1042" s="91">
        <v>45378</v>
      </c>
      <c r="D1042" s="92">
        <v>102.69</v>
      </c>
    </row>
    <row r="1043" spans="3:4">
      <c r="C1043" s="91">
        <v>45379</v>
      </c>
      <c r="D1043" s="92">
        <v>105.95</v>
      </c>
    </row>
    <row r="1044" spans="3:4">
      <c r="C1044" s="91">
        <v>45383</v>
      </c>
      <c r="D1044" s="92">
        <v>107</v>
      </c>
    </row>
    <row r="1045" spans="3:4">
      <c r="C1045" s="91">
        <v>45384</v>
      </c>
      <c r="D1045" s="92">
        <v>107</v>
      </c>
    </row>
    <row r="1046" spans="3:4">
      <c r="C1046" s="91">
        <v>45385</v>
      </c>
      <c r="D1046" s="92">
        <v>107.36</v>
      </c>
    </row>
    <row r="1047" spans="3:4">
      <c r="C1047" s="91">
        <v>45386</v>
      </c>
      <c r="D1047" s="92">
        <v>108.63</v>
      </c>
    </row>
    <row r="1048" spans="3:4">
      <c r="C1048" s="91">
        <v>45387</v>
      </c>
      <c r="D1048" s="92">
        <v>108.22</v>
      </c>
    </row>
    <row r="1049" spans="3:4">
      <c r="C1049" s="91">
        <v>45390</v>
      </c>
      <c r="D1049" s="92">
        <v>103.58</v>
      </c>
    </row>
    <row r="1050" spans="3:4">
      <c r="C1050" s="91">
        <v>45391</v>
      </c>
      <c r="D1050" s="92">
        <v>103.39</v>
      </c>
    </row>
    <row r="1051" spans="3:4">
      <c r="C1051" s="91">
        <v>45392</v>
      </c>
      <c r="D1051" s="92">
        <v>103</v>
      </c>
    </row>
    <row r="1052" spans="3:4">
      <c r="C1052" s="91">
        <v>45393</v>
      </c>
      <c r="D1052" s="92">
        <v>102.07</v>
      </c>
    </row>
    <row r="1053" spans="3:4">
      <c r="C1053" s="91">
        <v>45394</v>
      </c>
      <c r="D1053" s="92">
        <v>100.37</v>
      </c>
    </row>
    <row r="1054" spans="3:4">
      <c r="C1054" s="91">
        <v>45397</v>
      </c>
      <c r="D1054" s="92">
        <v>98.484999999999999</v>
      </c>
    </row>
    <row r="1055" spans="3:4">
      <c r="C1055" s="91">
        <v>45398</v>
      </c>
      <c r="D1055" s="92">
        <v>95.85</v>
      </c>
    </row>
    <row r="1056" spans="3:4">
      <c r="C1056" s="91">
        <v>45399</v>
      </c>
      <c r="D1056" s="92">
        <v>95.61</v>
      </c>
    </row>
    <row r="1057" spans="3:4">
      <c r="C1057" s="91">
        <v>45400</v>
      </c>
      <c r="D1057" s="92">
        <v>95.29</v>
      </c>
    </row>
    <row r="1058" spans="3:4">
      <c r="C1058" s="91">
        <v>45401</v>
      </c>
      <c r="D1058" s="92">
        <v>94.63</v>
      </c>
    </row>
    <row r="1059" spans="3:4">
      <c r="C1059" s="91">
        <v>45404</v>
      </c>
      <c r="D1059" s="92">
        <v>95.5</v>
      </c>
    </row>
    <row r="1060" spans="3:4">
      <c r="C1060" s="91">
        <v>45405</v>
      </c>
      <c r="D1060" s="92">
        <v>97.83</v>
      </c>
    </row>
    <row r="1061" spans="3:4">
      <c r="C1061" s="91">
        <v>45406</v>
      </c>
      <c r="D1061" s="92">
        <v>99.67</v>
      </c>
    </row>
    <row r="1062" spans="3:4">
      <c r="C1062" s="91">
        <v>45407</v>
      </c>
      <c r="D1062" s="92">
        <v>98.85</v>
      </c>
    </row>
    <row r="1063" spans="3:4">
      <c r="C1063" s="91">
        <v>45408</v>
      </c>
      <c r="D1063" s="92">
        <v>102.5</v>
      </c>
    </row>
    <row r="1064" spans="3:4">
      <c r="C1064" s="91">
        <v>45411</v>
      </c>
      <c r="D1064" s="92">
        <v>104.88</v>
      </c>
    </row>
    <row r="1065" spans="3:4">
      <c r="C1065" s="91">
        <v>45412</v>
      </c>
      <c r="D1065" s="92">
        <v>105.49</v>
      </c>
    </row>
    <row r="1066" spans="3:4">
      <c r="C1066" s="91">
        <v>45413</v>
      </c>
      <c r="D1066" s="92">
        <v>103.5</v>
      </c>
    </row>
    <row r="1067" spans="3:4">
      <c r="C1067" s="91">
        <v>45414</v>
      </c>
      <c r="D1067" s="92">
        <v>107.86</v>
      </c>
    </row>
    <row r="1068" spans="3:4">
      <c r="C1068" s="91">
        <v>45415</v>
      </c>
      <c r="D1068" s="92">
        <v>112.95</v>
      </c>
    </row>
    <row r="1069" spans="3:4">
      <c r="C1069" s="91">
        <v>45418</v>
      </c>
      <c r="D1069" s="92">
        <v>113.44</v>
      </c>
    </row>
    <row r="1070" spans="3:4">
      <c r="C1070" s="91">
        <v>45419</v>
      </c>
      <c r="D1070" s="92">
        <v>110.71</v>
      </c>
    </row>
    <row r="1071" spans="3:4">
      <c r="C1071" s="91">
        <v>45420</v>
      </c>
      <c r="D1071" s="92">
        <v>108.19</v>
      </c>
    </row>
    <row r="1072" spans="3:4">
      <c r="C1072" s="91">
        <v>45421</v>
      </c>
      <c r="D1072" s="92">
        <v>110.4</v>
      </c>
    </row>
    <row r="1073" spans="3:4">
      <c r="C1073" s="91">
        <v>45422</v>
      </c>
      <c r="D1073" s="92">
        <v>110.25</v>
      </c>
    </row>
    <row r="1074" spans="3:4">
      <c r="C1074" s="91">
        <v>45425</v>
      </c>
      <c r="D1074" s="92">
        <v>109.54</v>
      </c>
    </row>
    <row r="1075" spans="3:4">
      <c r="C1075" s="91">
        <v>45426</v>
      </c>
      <c r="D1075" s="92">
        <v>110.84</v>
      </c>
    </row>
    <row r="1076" spans="3:4">
      <c r="C1076" s="91">
        <v>45427</v>
      </c>
      <c r="D1076" s="92">
        <v>111.39</v>
      </c>
    </row>
    <row r="1077" spans="3:4">
      <c r="C1077" s="91">
        <v>45428</v>
      </c>
      <c r="D1077" s="92">
        <v>108.16</v>
      </c>
    </row>
    <row r="1078" spans="3:4">
      <c r="C1078" s="91">
        <v>45429</v>
      </c>
      <c r="D1078" s="92">
        <v>111.06</v>
      </c>
    </row>
    <row r="1079" spans="3:4">
      <c r="C1079" s="91">
        <v>45432</v>
      </c>
      <c r="D1079" s="92">
        <v>109.5</v>
      </c>
    </row>
    <row r="1080" spans="3:4">
      <c r="C1080" s="91">
        <v>45433</v>
      </c>
      <c r="D1080" s="92">
        <v>105.75</v>
      </c>
    </row>
    <row r="1081" spans="3:4">
      <c r="C1081" s="91">
        <v>45434</v>
      </c>
      <c r="D1081" s="92">
        <v>104.38</v>
      </c>
    </row>
    <row r="1082" spans="3:4">
      <c r="C1082" s="91">
        <v>45435</v>
      </c>
      <c r="D1082" s="92">
        <v>102.23</v>
      </c>
    </row>
    <row r="1083" spans="3:4">
      <c r="C1083" s="91">
        <v>45436</v>
      </c>
      <c r="D1083" s="92">
        <v>101.23</v>
      </c>
    </row>
    <row r="1084" spans="3:4">
      <c r="C1084" s="91">
        <v>45440</v>
      </c>
      <c r="D1084" s="92">
        <v>100.15</v>
      </c>
    </row>
    <row r="1085" spans="3:4">
      <c r="C1085" s="91">
        <v>45441</v>
      </c>
      <c r="D1085" s="92">
        <v>98.5</v>
      </c>
    </row>
    <row r="1086" spans="3:4">
      <c r="C1086" s="91">
        <v>45442</v>
      </c>
      <c r="D1086" s="92">
        <v>98.57</v>
      </c>
    </row>
    <row r="1087" spans="3:4">
      <c r="C1087" s="91">
        <v>45443</v>
      </c>
      <c r="D1087" s="92">
        <v>97.15</v>
      </c>
    </row>
    <row r="1088" spans="3:4">
      <c r="C1088" s="91">
        <v>45446</v>
      </c>
      <c r="D1088" s="92">
        <v>97.57</v>
      </c>
    </row>
    <row r="1089" spans="3:4">
      <c r="C1089" s="91">
        <v>45447</v>
      </c>
      <c r="D1089" s="92">
        <v>95.97</v>
      </c>
    </row>
    <row r="1090" spans="3:4">
      <c r="C1090" s="91">
        <v>45448</v>
      </c>
      <c r="D1090" s="92">
        <v>95.67</v>
      </c>
    </row>
    <row r="1091" spans="3:4">
      <c r="C1091" s="91">
        <v>45449</v>
      </c>
      <c r="D1091" s="92">
        <v>97.61</v>
      </c>
    </row>
    <row r="1092" spans="3:4">
      <c r="C1092" s="91">
        <v>45450</v>
      </c>
      <c r="D1092" s="92">
        <v>96.74</v>
      </c>
    </row>
    <row r="1093" spans="3:4">
      <c r="C1093" s="91">
        <v>45453</v>
      </c>
      <c r="D1093" s="92">
        <v>95.9</v>
      </c>
    </row>
    <row r="1094" spans="3:4">
      <c r="C1094" s="91">
        <v>45454</v>
      </c>
      <c r="D1094" s="92">
        <v>94.97</v>
      </c>
    </row>
    <row r="1095" spans="3:4">
      <c r="C1095" s="91">
        <v>45455</v>
      </c>
      <c r="D1095" s="92">
        <v>94.584999999999994</v>
      </c>
    </row>
    <row r="1096" spans="3:4">
      <c r="C1096" s="91">
        <v>45456</v>
      </c>
      <c r="D1096" s="92">
        <v>94.5</v>
      </c>
    </row>
    <row r="1097" spans="3:4">
      <c r="C1097" s="91">
        <v>45457</v>
      </c>
      <c r="D1097" s="92">
        <v>93.55</v>
      </c>
    </row>
    <row r="1098" spans="3:4">
      <c r="C1098" s="91">
        <v>45460</v>
      </c>
      <c r="D1098" s="92">
        <v>92.22</v>
      </c>
    </row>
    <row r="1099" spans="3:4">
      <c r="C1099" s="91">
        <v>45461</v>
      </c>
      <c r="D1099" s="92">
        <v>90.48</v>
      </c>
    </row>
    <row r="1100" spans="3:4">
      <c r="C1100" s="91">
        <v>45463</v>
      </c>
      <c r="D1100" s="92">
        <v>90.98</v>
      </c>
    </row>
    <row r="1101" spans="3:4">
      <c r="C1101" s="91">
        <v>45464</v>
      </c>
      <c r="D1101" s="92">
        <v>89</v>
      </c>
    </row>
    <row r="1102" spans="3:4">
      <c r="C1102" s="91">
        <v>45467</v>
      </c>
      <c r="D1102" s="92">
        <v>88.5</v>
      </c>
    </row>
    <row r="1103" spans="3:4">
      <c r="C1103" s="91">
        <v>45468</v>
      </c>
      <c r="D1103" s="92">
        <v>88.6</v>
      </c>
    </row>
    <row r="1104" spans="3:4">
      <c r="C1104" s="91">
        <v>45469</v>
      </c>
      <c r="D1104" s="92">
        <v>88.65</v>
      </c>
    </row>
    <row r="1105" spans="3:4">
      <c r="C1105" s="91">
        <v>45470</v>
      </c>
      <c r="D1105" s="92">
        <v>88.19</v>
      </c>
    </row>
    <row r="1106" spans="3:4">
      <c r="C1106" s="91">
        <v>45471</v>
      </c>
      <c r="D1106" s="92">
        <v>87.15</v>
      </c>
    </row>
    <row r="1107" spans="3:4">
      <c r="C1107" s="91">
        <v>45474</v>
      </c>
      <c r="D1107" s="92">
        <v>86.61</v>
      </c>
    </row>
    <row r="1108" spans="3:4">
      <c r="C1108" s="91">
        <v>45475</v>
      </c>
      <c r="D1108" s="92">
        <v>86</v>
      </c>
    </row>
    <row r="1109" spans="3:4">
      <c r="C1109" s="91">
        <v>45476</v>
      </c>
      <c r="D1109" s="92">
        <v>88.39</v>
      </c>
    </row>
    <row r="1110" spans="3:4">
      <c r="C1110" s="91">
        <v>45478</v>
      </c>
      <c r="D1110" s="92">
        <v>88.55</v>
      </c>
    </row>
    <row r="1111" spans="3:4">
      <c r="C1111" s="91">
        <v>45481</v>
      </c>
      <c r="D1111" s="92">
        <v>88.51</v>
      </c>
    </row>
    <row r="1112" spans="3:4">
      <c r="C1112" s="91">
        <v>45482</v>
      </c>
      <c r="D1112" s="92">
        <v>88.45</v>
      </c>
    </row>
    <row r="1113" spans="3:4">
      <c r="C1113" s="91">
        <v>45483</v>
      </c>
      <c r="D1113" s="92">
        <v>98.59</v>
      </c>
    </row>
    <row r="1114" spans="3:4">
      <c r="C1114" s="91">
        <v>45484</v>
      </c>
      <c r="D1114" s="92">
        <v>100.01</v>
      </c>
    </row>
    <row r="1115" spans="3:4">
      <c r="C1115" s="91">
        <v>45485</v>
      </c>
      <c r="D1115" s="92">
        <v>103.36</v>
      </c>
    </row>
    <row r="1116" spans="3:4">
      <c r="C1116" s="91">
        <v>45488</v>
      </c>
      <c r="D1116" s="92">
        <v>95.13</v>
      </c>
    </row>
    <row r="1117" spans="3:4">
      <c r="C1117" s="91">
        <v>45489</v>
      </c>
      <c r="D1117" s="92">
        <v>92.29</v>
      </c>
    </row>
    <row r="1118" spans="3:4">
      <c r="C1118" s="91">
        <v>45490</v>
      </c>
      <c r="D1118" s="92">
        <v>92.85</v>
      </c>
    </row>
    <row r="1119" spans="3:4">
      <c r="C1119" s="91">
        <v>45491</v>
      </c>
      <c r="D1119" s="92">
        <v>90.85</v>
      </c>
    </row>
    <row r="1120" spans="3:4">
      <c r="C1120" s="91">
        <v>45492</v>
      </c>
      <c r="D1120" s="92">
        <v>90.68</v>
      </c>
    </row>
    <row r="1121" spans="3:4">
      <c r="C1121" s="91">
        <v>45495</v>
      </c>
      <c r="D1121" s="92">
        <v>92</v>
      </c>
    </row>
    <row r="1122" spans="3:4">
      <c r="C1122" s="91">
        <v>45496</v>
      </c>
      <c r="D1122" s="92">
        <v>90.39</v>
      </c>
    </row>
    <row r="1123" spans="3:4">
      <c r="C1123" s="91">
        <v>45497</v>
      </c>
      <c r="D1123" s="92">
        <v>89.94</v>
      </c>
    </row>
    <row r="1124" spans="3:4">
      <c r="C1124" s="91">
        <v>45498</v>
      </c>
      <c r="D1124" s="92">
        <v>88.54</v>
      </c>
    </row>
    <row r="1125" spans="3:4">
      <c r="C1125" s="91">
        <v>45499</v>
      </c>
      <c r="D1125" s="92">
        <v>87.74</v>
      </c>
    </row>
    <row r="1126" spans="3:4">
      <c r="C1126" s="91">
        <v>45502</v>
      </c>
      <c r="D1126" s="92">
        <v>88.96</v>
      </c>
    </row>
    <row r="1127" spans="3:4">
      <c r="C1127" s="91">
        <v>45503</v>
      </c>
      <c r="D1127" s="92">
        <v>89.79</v>
      </c>
    </row>
    <row r="1128" spans="3:4">
      <c r="C1128" s="91">
        <v>45504</v>
      </c>
      <c r="D1128" s="92">
        <v>89.89</v>
      </c>
    </row>
    <row r="1129" spans="3:4">
      <c r="C1129" s="91">
        <v>45505</v>
      </c>
      <c r="D1129" s="92">
        <v>88.4</v>
      </c>
    </row>
    <row r="1130" spans="3:4">
      <c r="C1130" s="91">
        <v>45506</v>
      </c>
      <c r="D1130" s="92">
        <v>85</v>
      </c>
    </row>
    <row r="1131" spans="3:4">
      <c r="C1131" s="91">
        <v>45509</v>
      </c>
      <c r="D1131" s="92">
        <v>80.174999999999997</v>
      </c>
    </row>
    <row r="1132" spans="3:4">
      <c r="C1132" s="91">
        <v>45510</v>
      </c>
      <c r="D1132" s="92">
        <v>81.95</v>
      </c>
    </row>
    <row r="1133" spans="3:4">
      <c r="C1133" s="91">
        <v>45511</v>
      </c>
      <c r="D1133" s="92">
        <v>83.9</v>
      </c>
    </row>
    <row r="1134" spans="3:4">
      <c r="C1134" s="91">
        <v>45512</v>
      </c>
      <c r="D1134" s="92">
        <v>83.19</v>
      </c>
    </row>
    <row r="1135" spans="3:4">
      <c r="C1135" s="91">
        <v>45513</v>
      </c>
      <c r="D1135" s="92">
        <v>85.39</v>
      </c>
    </row>
    <row r="1136" spans="3:4">
      <c r="C1136" s="91">
        <v>45516</v>
      </c>
      <c r="D1136" s="92">
        <v>84.91</v>
      </c>
    </row>
    <row r="1137" spans="3:4">
      <c r="C1137" s="91">
        <v>45517</v>
      </c>
      <c r="D1137" s="92">
        <v>85.02</v>
      </c>
    </row>
    <row r="1138" spans="3:4">
      <c r="C1138" s="91">
        <v>45518</v>
      </c>
      <c r="D1138" s="92">
        <v>85.29</v>
      </c>
    </row>
    <row r="1139" spans="3:4">
      <c r="C1139" s="91">
        <v>45519</v>
      </c>
      <c r="D1139" s="92">
        <v>84.88</v>
      </c>
    </row>
    <row r="1140" spans="3:4">
      <c r="C1140" s="91">
        <v>45520</v>
      </c>
      <c r="D1140" s="92">
        <v>86.66</v>
      </c>
    </row>
    <row r="1141" spans="3:4">
      <c r="C1141" s="91">
        <v>45523</v>
      </c>
      <c r="D1141" s="92">
        <v>89</v>
      </c>
    </row>
    <row r="1142" spans="3:4">
      <c r="C1142" s="91">
        <v>45524</v>
      </c>
      <c r="D1142" s="92">
        <v>89.35</v>
      </c>
    </row>
    <row r="1143" spans="3:4">
      <c r="C1143" s="91">
        <v>45525</v>
      </c>
      <c r="D1143" s="92">
        <v>88.14</v>
      </c>
    </row>
    <row r="1144" spans="3:4">
      <c r="C1144" s="91">
        <v>45526</v>
      </c>
      <c r="D1144" s="92">
        <v>87.45</v>
      </c>
    </row>
    <row r="1145" spans="3:4">
      <c r="C1145" s="91">
        <v>45527</v>
      </c>
      <c r="D1145" s="92">
        <v>84.19</v>
      </c>
    </row>
    <row r="1146" spans="3:4">
      <c r="C1146" s="91">
        <v>45530</v>
      </c>
      <c r="D1146" s="92">
        <v>85.62</v>
      </c>
    </row>
    <row r="1147" spans="3:4">
      <c r="C1147" s="91">
        <v>45531</v>
      </c>
      <c r="D1147" s="92">
        <v>86</v>
      </c>
    </row>
    <row r="1148" spans="3:4">
      <c r="C1148" s="91">
        <v>45532</v>
      </c>
      <c r="D1148" s="92">
        <v>84.11</v>
      </c>
    </row>
    <row r="1149" spans="3:4">
      <c r="C1149" s="91">
        <v>45533</v>
      </c>
      <c r="D1149" s="92">
        <v>83.72</v>
      </c>
    </row>
    <row r="1150" spans="3:4">
      <c r="C1150" s="91">
        <v>45534</v>
      </c>
      <c r="D1150" s="92">
        <v>85.4</v>
      </c>
    </row>
    <row r="1151" spans="3:4">
      <c r="C1151" s="91">
        <v>45538</v>
      </c>
      <c r="D1151" s="92">
        <v>82.67</v>
      </c>
    </row>
    <row r="1152" spans="3:4">
      <c r="C1152" s="91">
        <v>45539</v>
      </c>
      <c r="D1152" s="92">
        <v>82.91</v>
      </c>
    </row>
    <row r="1153" spans="3:4">
      <c r="C1153" s="91">
        <v>45540</v>
      </c>
      <c r="D1153" s="92">
        <v>82.08</v>
      </c>
    </row>
    <row r="1154" spans="3:4">
      <c r="C1154" s="91">
        <v>45541</v>
      </c>
      <c r="D1154" s="92">
        <v>82.22</v>
      </c>
    </row>
    <row r="1155" spans="3:4">
      <c r="C1155" s="91">
        <v>45544</v>
      </c>
      <c r="D1155" s="92">
        <v>80.989999999999995</v>
      </c>
    </row>
    <row r="1156" spans="3:4">
      <c r="C1156" s="91">
        <v>45545</v>
      </c>
      <c r="D1156" s="92">
        <v>82.17</v>
      </c>
    </row>
    <row r="1157" spans="3:4">
      <c r="C1157" s="91">
        <v>45546</v>
      </c>
      <c r="D1157" s="92">
        <v>82.87</v>
      </c>
    </row>
    <row r="1158" spans="3:4">
      <c r="C1158" s="91">
        <v>45547</v>
      </c>
      <c r="D1158" s="92">
        <v>83.724999999999994</v>
      </c>
    </row>
    <row r="1159" spans="3:4">
      <c r="C1159" s="91">
        <v>45548</v>
      </c>
      <c r="D1159" s="92">
        <v>83.88</v>
      </c>
    </row>
    <row r="1160" spans="3:4">
      <c r="C1160" s="91">
        <v>45551</v>
      </c>
      <c r="D1160" s="92">
        <v>84.6</v>
      </c>
    </row>
    <row r="1161" spans="3:4">
      <c r="C1161" s="91">
        <v>45552</v>
      </c>
      <c r="D1161" s="92">
        <v>85.004999999999995</v>
      </c>
    </row>
    <row r="1162" spans="3:4">
      <c r="C1162" s="91">
        <v>45553</v>
      </c>
      <c r="D1162" s="92">
        <v>85.56</v>
      </c>
    </row>
    <row r="1163" spans="3:4">
      <c r="C1163" s="91">
        <v>45554</v>
      </c>
      <c r="D1163" s="92">
        <v>87.25</v>
      </c>
    </row>
    <row r="1164" spans="3:4">
      <c r="C1164" s="91">
        <v>45555</v>
      </c>
      <c r="D1164" s="92">
        <v>87.09</v>
      </c>
    </row>
    <row r="1165" spans="3:4">
      <c r="C1165" s="91">
        <v>45558</v>
      </c>
      <c r="D1165" s="92">
        <v>87.07</v>
      </c>
    </row>
    <row r="1166" spans="3:4">
      <c r="C1166" s="91">
        <v>45559</v>
      </c>
      <c r="D1166" s="92">
        <v>92.8</v>
      </c>
    </row>
    <row r="1167" spans="3:4">
      <c r="C1167" s="91">
        <v>45560</v>
      </c>
      <c r="D1167" s="92">
        <v>92.3</v>
      </c>
    </row>
    <row r="1168" spans="3:4">
      <c r="C1168" s="91">
        <v>45561</v>
      </c>
      <c r="D1168" s="92">
        <v>101.95</v>
      </c>
    </row>
    <row r="1169" spans="3:4">
      <c r="C1169" s="91">
        <v>45562</v>
      </c>
      <c r="D1169" s="92">
        <v>104.155</v>
      </c>
    </row>
    <row r="1170" spans="3:4">
      <c r="C1170" s="91">
        <v>45565</v>
      </c>
      <c r="D1170" s="92">
        <v>109.27</v>
      </c>
    </row>
    <row r="1171" spans="3:4">
      <c r="C1171" s="91">
        <v>45566</v>
      </c>
      <c r="D1171" s="92">
        <v>105.75</v>
      </c>
    </row>
    <row r="1172" spans="3:4">
      <c r="C1172" s="91">
        <v>45567</v>
      </c>
      <c r="D1172" s="92">
        <v>116.035</v>
      </c>
    </row>
    <row r="1173" spans="3:4">
      <c r="C1173" s="91">
        <v>45568</v>
      </c>
      <c r="D1173" s="92">
        <v>108.61</v>
      </c>
    </row>
    <row r="1174" spans="3:4">
      <c r="C1174" s="91">
        <v>45569</v>
      </c>
      <c r="D1174" s="92">
        <v>111.42</v>
      </c>
    </row>
    <row r="1175" spans="3:4">
      <c r="C1175" s="91">
        <v>45572</v>
      </c>
      <c r="D1175" s="92">
        <v>113.31</v>
      </c>
    </row>
    <row r="1176" spans="3:4">
      <c r="C1176" s="91">
        <v>45573</v>
      </c>
      <c r="D1176" s="92">
        <v>106.36</v>
      </c>
    </row>
    <row r="1177" spans="3:4">
      <c r="C1177" s="91">
        <v>45574</v>
      </c>
      <c r="D1177" s="92">
        <v>102.24</v>
      </c>
    </row>
    <row r="1178" spans="3:4">
      <c r="C1178" s="91">
        <v>45575</v>
      </c>
      <c r="D1178" s="92">
        <v>104.44</v>
      </c>
    </row>
    <row r="1179" spans="3:4">
      <c r="C1179" s="91">
        <v>45576</v>
      </c>
      <c r="D1179" s="92">
        <v>102.65</v>
      </c>
    </row>
    <row r="1180" spans="3:4">
      <c r="C1180" s="91">
        <v>45579</v>
      </c>
      <c r="D1180" s="92">
        <v>100.96</v>
      </c>
    </row>
    <row r="1181" spans="3:4">
      <c r="C1181" s="91">
        <v>45580</v>
      </c>
      <c r="D1181" s="92">
        <v>96.47</v>
      </c>
    </row>
    <row r="1182" spans="3:4">
      <c r="C1182" s="91">
        <v>45581</v>
      </c>
      <c r="D1182" s="92">
        <v>94.38</v>
      </c>
    </row>
    <row r="1183" spans="3:4">
      <c r="C1183" s="91">
        <v>45582</v>
      </c>
      <c r="D1183" s="92">
        <v>93.15</v>
      </c>
    </row>
    <row r="1184" spans="3:4">
      <c r="C1184" s="91">
        <v>45583</v>
      </c>
      <c r="D1184" s="92">
        <v>95.89</v>
      </c>
    </row>
    <row r="1185" spans="3:4">
      <c r="C1185" s="91">
        <v>45586</v>
      </c>
      <c r="D1185" s="92">
        <v>92.89</v>
      </c>
    </row>
    <row r="1186" spans="3:4">
      <c r="C1186" s="91">
        <v>45587</v>
      </c>
      <c r="D1186" s="92">
        <v>90.85</v>
      </c>
    </row>
    <row r="1187" spans="3:4">
      <c r="C1187" s="91">
        <v>45588</v>
      </c>
      <c r="D1187" s="92">
        <v>91.28</v>
      </c>
    </row>
    <row r="1188" spans="3:4">
      <c r="C1188" s="91">
        <v>45589</v>
      </c>
      <c r="D1188" s="92">
        <v>89.34</v>
      </c>
    </row>
    <row r="1189" spans="3:4">
      <c r="C1189" s="91">
        <v>45590</v>
      </c>
      <c r="D1189" s="92">
        <v>90.15</v>
      </c>
    </row>
    <row r="1190" spans="3:4">
      <c r="C1190" s="91">
        <v>45593</v>
      </c>
      <c r="D1190" s="92">
        <v>91.18</v>
      </c>
    </row>
    <row r="1191" spans="3:4">
      <c r="C1191" s="91">
        <v>45594</v>
      </c>
      <c r="D1191" s="92">
        <v>94.52</v>
      </c>
    </row>
    <row r="1192" spans="3:4">
      <c r="C1192" s="91">
        <v>45595</v>
      </c>
      <c r="D1192" s="92">
        <v>91.28</v>
      </c>
    </row>
    <row r="1193" spans="3:4">
      <c r="C1193" s="91">
        <v>45596</v>
      </c>
      <c r="D1193" s="92">
        <v>92.2</v>
      </c>
    </row>
    <row r="1194" spans="3:4">
      <c r="C1194" s="91">
        <v>45597</v>
      </c>
      <c r="D1194" s="92">
        <v>91.02</v>
      </c>
    </row>
    <row r="1195" spans="3:4">
      <c r="C1195" s="91">
        <v>45600</v>
      </c>
      <c r="D1195" s="92">
        <v>90.72</v>
      </c>
    </row>
    <row r="1196" spans="3:4">
      <c r="C1196" s="91">
        <v>45601</v>
      </c>
      <c r="D1196" s="92">
        <v>92.394999999999996</v>
      </c>
    </row>
    <row r="1197" spans="3:4">
      <c r="C1197" s="91">
        <v>45602</v>
      </c>
      <c r="D1197" s="92">
        <v>89.65</v>
      </c>
    </row>
    <row r="1198" spans="3:4">
      <c r="C1198" s="91">
        <v>45603</v>
      </c>
      <c r="D1198" s="92">
        <v>93.06</v>
      </c>
    </row>
    <row r="1199" spans="3:4">
      <c r="C1199" s="91">
        <v>45604</v>
      </c>
      <c r="D1199" s="92">
        <v>90.79</v>
      </c>
    </row>
    <row r="1200" spans="3:4">
      <c r="C1200" s="91">
        <v>45607</v>
      </c>
      <c r="D1200" s="92">
        <v>89.72</v>
      </c>
    </row>
    <row r="1201" spans="3:4">
      <c r="C1201" s="91">
        <v>45608</v>
      </c>
      <c r="D1201" s="92">
        <v>86</v>
      </c>
    </row>
    <row r="1202" spans="3:4">
      <c r="C1202" s="91">
        <v>45609</v>
      </c>
      <c r="D1202" s="92">
        <v>85.34</v>
      </c>
    </row>
    <row r="1203" spans="3:4">
      <c r="C1203" s="91">
        <v>45610</v>
      </c>
      <c r="D1203" s="92">
        <v>83.93</v>
      </c>
    </row>
    <row r="1204" spans="3:4">
      <c r="C1204" s="91">
        <v>45611</v>
      </c>
      <c r="D1204" s="92">
        <v>84.3</v>
      </c>
    </row>
    <row r="1205" spans="3:4">
      <c r="C1205" s="91">
        <v>45614</v>
      </c>
      <c r="D1205" s="92">
        <v>84.3</v>
      </c>
    </row>
    <row r="1206" spans="3:4">
      <c r="C1206" s="91">
        <v>45615</v>
      </c>
      <c r="D1206" s="92">
        <v>84.97</v>
      </c>
    </row>
    <row r="1207" spans="3:4">
      <c r="C1207" s="91">
        <v>45616</v>
      </c>
      <c r="D1207" s="92">
        <v>86.55</v>
      </c>
    </row>
    <row r="1208" spans="3:4">
      <c r="C1208" s="91">
        <v>45617</v>
      </c>
      <c r="D1208" s="92">
        <v>82.65</v>
      </c>
    </row>
    <row r="1209" spans="3:4">
      <c r="C1209" s="91">
        <v>45618</v>
      </c>
      <c r="D1209" s="92">
        <v>79.41</v>
      </c>
    </row>
    <row r="1210" spans="3:4">
      <c r="C1210" s="91">
        <v>45621</v>
      </c>
      <c r="D1210" s="92">
        <v>80.58</v>
      </c>
    </row>
    <row r="1211" spans="3:4">
      <c r="C1211" s="91">
        <v>45622</v>
      </c>
      <c r="D1211" s="92">
        <v>83.78</v>
      </c>
    </row>
    <row r="1212" spans="3:4">
      <c r="C1212" s="91">
        <v>45623</v>
      </c>
      <c r="D1212" s="92">
        <v>84.5</v>
      </c>
    </row>
    <row r="1213" spans="3:4">
      <c r="C1213" s="91">
        <v>45625</v>
      </c>
      <c r="D1213" s="92">
        <v>84.21</v>
      </c>
    </row>
    <row r="1214" spans="3:4">
      <c r="C1214" s="91">
        <v>45628</v>
      </c>
      <c r="D1214" s="92">
        <v>85.06</v>
      </c>
    </row>
    <row r="1215" spans="3:4">
      <c r="C1215" s="91">
        <v>45629</v>
      </c>
      <c r="D1215" s="92">
        <v>86</v>
      </c>
    </row>
    <row r="1216" spans="3:4">
      <c r="C1216" s="91">
        <v>45630</v>
      </c>
      <c r="D1216" s="92">
        <v>85.1</v>
      </c>
    </row>
    <row r="1217" spans="3:4">
      <c r="C1217" s="91">
        <v>45631</v>
      </c>
      <c r="D1217" s="92">
        <v>86.06</v>
      </c>
    </row>
    <row r="1218" spans="3:4">
      <c r="C1218" s="91">
        <v>45632</v>
      </c>
      <c r="D1218" s="92">
        <v>86.944999999999993</v>
      </c>
    </row>
    <row r="1219" spans="3:4">
      <c r="C1219" s="91">
        <v>45635</v>
      </c>
      <c r="D1219" s="92">
        <v>90.94</v>
      </c>
    </row>
    <row r="1220" spans="3:4">
      <c r="C1220" s="91">
        <v>45636</v>
      </c>
      <c r="D1220" s="92">
        <v>89.215000000000003</v>
      </c>
    </row>
    <row r="1221" spans="3:4">
      <c r="C1221" s="91">
        <v>45637</v>
      </c>
      <c r="D1221" s="92">
        <v>88.27</v>
      </c>
    </row>
    <row r="1222" spans="3:4">
      <c r="C1222" s="91">
        <v>45638</v>
      </c>
      <c r="D1222" s="92">
        <v>88.8</v>
      </c>
    </row>
    <row r="1223" spans="3:4">
      <c r="C1223" s="91">
        <v>45639</v>
      </c>
      <c r="D1223" s="92">
        <v>89.31</v>
      </c>
    </row>
    <row r="1224" spans="3:4">
      <c r="C1224" s="91">
        <v>45642</v>
      </c>
      <c r="D1224" s="92">
        <v>89.15</v>
      </c>
    </row>
    <row r="1225" spans="3:4">
      <c r="C1225" s="91">
        <v>45643</v>
      </c>
      <c r="D1225" s="92">
        <v>88.77</v>
      </c>
    </row>
    <row r="1226" spans="3:4">
      <c r="C1226" s="91">
        <v>45644</v>
      </c>
      <c r="D1226" s="92">
        <v>89.53</v>
      </c>
    </row>
    <row r="1227" spans="3:4">
      <c r="C1227" s="91">
        <v>45645</v>
      </c>
      <c r="D1227" s="92">
        <v>86.4</v>
      </c>
    </row>
    <row r="1228" spans="3:4">
      <c r="C1228" s="91">
        <v>45646</v>
      </c>
      <c r="D1228" s="92">
        <v>84.75</v>
      </c>
    </row>
    <row r="1229" spans="3:4">
      <c r="C1229" s="91">
        <v>45649</v>
      </c>
      <c r="D1229" s="92">
        <v>86.54</v>
      </c>
    </row>
    <row r="1230" spans="3:4">
      <c r="C1230" s="91">
        <v>45650</v>
      </c>
      <c r="D1230" s="92">
        <v>88.905000000000001</v>
      </c>
    </row>
    <row r="1231" spans="3:4">
      <c r="C1231" s="91">
        <v>45652</v>
      </c>
      <c r="D1231" s="92">
        <v>87.87</v>
      </c>
    </row>
    <row r="1232" spans="3:4">
      <c r="C1232" s="91">
        <v>45653</v>
      </c>
      <c r="D1232" s="92">
        <v>87.575000000000003</v>
      </c>
    </row>
    <row r="1233" spans="3:4">
      <c r="C1233" s="91">
        <v>45656</v>
      </c>
      <c r="D1233" s="92">
        <v>85.76</v>
      </c>
    </row>
    <row r="1234" spans="3:4">
      <c r="C1234" s="91">
        <v>45657</v>
      </c>
      <c r="D1234" s="92">
        <v>84.44</v>
      </c>
    </row>
    <row r="1235" spans="3:4">
      <c r="C1235" s="91">
        <v>45659</v>
      </c>
      <c r="D1235" s="92">
        <v>83.17</v>
      </c>
    </row>
    <row r="1236" spans="3:4">
      <c r="C1236" s="91">
        <v>45660</v>
      </c>
      <c r="D1236" s="92">
        <v>83.2</v>
      </c>
    </row>
    <row r="1237" spans="3:4">
      <c r="C1237" s="91">
        <v>45663</v>
      </c>
      <c r="D1237" s="92">
        <v>84.62</v>
      </c>
    </row>
    <row r="1238" spans="3:4">
      <c r="C1238" s="91">
        <v>45664</v>
      </c>
      <c r="D1238" s="92">
        <v>82.99</v>
      </c>
    </row>
    <row r="1239" spans="3:4">
      <c r="C1239" s="91">
        <v>45665</v>
      </c>
      <c r="D1239" s="92">
        <v>81.63</v>
      </c>
    </row>
    <row r="1240" spans="3:4">
      <c r="C1240" s="91">
        <v>45667</v>
      </c>
      <c r="D1240" s="92">
        <v>79.83</v>
      </c>
    </row>
    <row r="1241" spans="3:4">
      <c r="C1241" s="91">
        <v>45670</v>
      </c>
      <c r="D1241" s="92">
        <v>77.45</v>
      </c>
    </row>
    <row r="1242" spans="3:4">
      <c r="C1242" s="91">
        <v>45671</v>
      </c>
      <c r="D1242" s="92">
        <v>80</v>
      </c>
    </row>
    <row r="1243" spans="3:4">
      <c r="C1243" s="91">
        <v>45672</v>
      </c>
      <c r="D1243" s="92">
        <v>81.180000000000007</v>
      </c>
    </row>
    <row r="1244" spans="3:4">
      <c r="C1244" s="91">
        <v>45673</v>
      </c>
      <c r="D1244" s="92">
        <v>80.89</v>
      </c>
    </row>
    <row r="1245" spans="3:4">
      <c r="C1245" s="91">
        <v>45674</v>
      </c>
      <c r="D1245" s="92">
        <v>81</v>
      </c>
    </row>
    <row r="1246" spans="3:4">
      <c r="C1246" s="91">
        <v>45678</v>
      </c>
      <c r="D1246" s="92">
        <v>83.95</v>
      </c>
    </row>
    <row r="1247" spans="3:4">
      <c r="C1247" s="91">
        <v>45679</v>
      </c>
      <c r="D1247" s="92">
        <v>82.57</v>
      </c>
    </row>
    <row r="1248" spans="3:4">
      <c r="C1248" s="91">
        <v>45680</v>
      </c>
      <c r="D1248" s="92">
        <v>82.36</v>
      </c>
    </row>
    <row r="1249" spans="3:4">
      <c r="C1249" s="91">
        <v>45681</v>
      </c>
      <c r="D1249" s="92">
        <v>83.6</v>
      </c>
    </row>
    <row r="1250" spans="3:4">
      <c r="C1250" s="91">
        <v>45684</v>
      </c>
      <c r="D1250" s="92">
        <v>87.85</v>
      </c>
    </row>
    <row r="1251" spans="3:4">
      <c r="C1251" s="91">
        <v>45685</v>
      </c>
      <c r="D1251" s="92">
        <v>90.5</v>
      </c>
    </row>
    <row r="1252" spans="3:4">
      <c r="C1252" s="91">
        <v>45686</v>
      </c>
      <c r="D1252" s="92">
        <v>92.26</v>
      </c>
    </row>
    <row r="1253" spans="3:4">
      <c r="C1253" s="91">
        <v>45687</v>
      </c>
      <c r="D1253" s="92">
        <v>90.1</v>
      </c>
    </row>
    <row r="1254" spans="3:4">
      <c r="C1254" s="91">
        <v>45688</v>
      </c>
      <c r="D1254" s="92">
        <v>94.53</v>
      </c>
    </row>
    <row r="1255" spans="3:4">
      <c r="C1255" s="91">
        <v>45691</v>
      </c>
      <c r="D1255" s="92">
        <v>86.83</v>
      </c>
    </row>
    <row r="1256" spans="3:4">
      <c r="C1256" s="91">
        <v>45692</v>
      </c>
      <c r="D1256" s="92">
        <v>90.11</v>
      </c>
    </row>
    <row r="1257" spans="3:4">
      <c r="C1257" s="91">
        <v>45693</v>
      </c>
      <c r="D1257" s="92">
        <v>90.251999999999995</v>
      </c>
    </row>
    <row r="1258" spans="3:4">
      <c r="C1258" s="91">
        <v>45694</v>
      </c>
      <c r="D1258" s="92">
        <v>89.3</v>
      </c>
    </row>
    <row r="1259" spans="3:4">
      <c r="C1259" s="91">
        <v>45695</v>
      </c>
      <c r="D1259" s="92">
        <v>90.27</v>
      </c>
    </row>
    <row r="1260" spans="3:4">
      <c r="C1260" s="90"/>
      <c r="D1260" s="90"/>
    </row>
    <row r="1261" spans="3:4">
      <c r="C1261" s="91"/>
      <c r="D1261" s="92"/>
    </row>
    <row r="1262" spans="3:4">
      <c r="C1262" s="91"/>
      <c r="D1262" s="92"/>
    </row>
    <row r="1263" spans="3:4">
      <c r="C1263" s="91"/>
      <c r="D1263" s="92"/>
    </row>
    <row r="1264" spans="3:4">
      <c r="C1264" s="91"/>
      <c r="D1264" s="92"/>
    </row>
    <row r="1265" spans="3:4">
      <c r="C1265" s="91"/>
      <c r="D1265" s="92"/>
    </row>
    <row r="1266" spans="3:4">
      <c r="C1266" s="91"/>
      <c r="D1266" s="92"/>
    </row>
    <row r="1267" spans="3:4">
      <c r="C1267" s="91"/>
      <c r="D1267" s="92"/>
    </row>
    <row r="1268" spans="3:4">
      <c r="C1268" s="91"/>
      <c r="D1268" s="92"/>
    </row>
    <row r="1269" spans="3:4">
      <c r="C1269" s="91"/>
      <c r="D1269" s="92"/>
    </row>
    <row r="1270" spans="3:4">
      <c r="C1270" s="91"/>
      <c r="D1270" s="92"/>
    </row>
    <row r="1271" spans="3:4">
      <c r="C1271" s="91"/>
      <c r="D1271" s="92"/>
    </row>
    <row r="1272" spans="3:4">
      <c r="C1272" s="91"/>
      <c r="D1272" s="92"/>
    </row>
    <row r="1273" spans="3:4">
      <c r="C1273" s="91"/>
      <c r="D1273" s="92"/>
    </row>
    <row r="1274" spans="3:4">
      <c r="C1274" s="91"/>
      <c r="D1274" s="92"/>
    </row>
    <row r="1275" spans="3:4">
      <c r="C1275" s="91"/>
      <c r="D1275" s="92"/>
    </row>
    <row r="1276" spans="3:4">
      <c r="C1276" s="91"/>
      <c r="D1276" s="92"/>
    </row>
    <row r="1277" spans="3:4">
      <c r="C1277" s="91"/>
      <c r="D1277" s="92"/>
    </row>
    <row r="1278" spans="3:4">
      <c r="C1278" s="91"/>
      <c r="D1278" s="92"/>
    </row>
    <row r="1279" spans="3:4">
      <c r="C1279" s="91"/>
      <c r="D1279" s="92"/>
    </row>
    <row r="1280" spans="3:4">
      <c r="C1280" s="91"/>
      <c r="D1280" s="92"/>
    </row>
    <row r="1281" spans="3:4">
      <c r="C1281" s="91"/>
      <c r="D1281" s="92"/>
    </row>
    <row r="1282" spans="3:4">
      <c r="C1282" s="91"/>
      <c r="D1282" s="92"/>
    </row>
    <row r="1283" spans="3:4">
      <c r="C1283" s="91"/>
      <c r="D1283" s="92"/>
    </row>
    <row r="1284" spans="3:4">
      <c r="C1284" s="91"/>
      <c r="D1284" s="92"/>
    </row>
    <row r="1285" spans="3:4">
      <c r="C1285" s="91"/>
      <c r="D1285" s="92"/>
    </row>
    <row r="1286" spans="3:4">
      <c r="C1286" s="91"/>
      <c r="D1286" s="92"/>
    </row>
    <row r="1287" spans="3:4">
      <c r="C1287" s="91"/>
      <c r="D1287" s="92"/>
    </row>
    <row r="1288" spans="3:4">
      <c r="C1288" s="91"/>
      <c r="D1288" s="92"/>
    </row>
    <row r="1289" spans="3:4">
      <c r="C1289" s="91"/>
      <c r="D1289" s="92"/>
    </row>
    <row r="1290" spans="3:4">
      <c r="C1290" s="91"/>
      <c r="D1290" s="92"/>
    </row>
    <row r="1291" spans="3:4">
      <c r="C1291" s="91"/>
      <c r="D1291" s="92"/>
    </row>
    <row r="1292" spans="3:4">
      <c r="C1292" s="91"/>
      <c r="D1292" s="92"/>
    </row>
    <row r="1293" spans="3:4">
      <c r="C1293" s="91"/>
      <c r="D1293" s="92"/>
    </row>
    <row r="1294" spans="3:4">
      <c r="C1294" s="91"/>
      <c r="D1294" s="92"/>
    </row>
    <row r="1295" spans="3:4">
      <c r="C1295" s="91"/>
      <c r="D1295" s="92"/>
    </row>
    <row r="1296" spans="3:4">
      <c r="C1296" s="91"/>
      <c r="D1296" s="92"/>
    </row>
    <row r="1297" spans="3:4">
      <c r="C1297" s="91"/>
      <c r="D1297" s="92"/>
    </row>
    <row r="1298" spans="3:4">
      <c r="C1298" s="91"/>
      <c r="D1298" s="92"/>
    </row>
    <row r="1299" spans="3:4">
      <c r="C1299" s="91"/>
      <c r="D1299" s="92"/>
    </row>
    <row r="1300" spans="3:4">
      <c r="C1300" s="91"/>
      <c r="D1300" s="92"/>
    </row>
    <row r="1301" spans="3:4">
      <c r="C1301" s="91"/>
      <c r="D1301" s="92"/>
    </row>
    <row r="1302" spans="3:4">
      <c r="C1302" s="91"/>
      <c r="D1302" s="92"/>
    </row>
    <row r="1303" spans="3:4">
      <c r="C1303" s="91"/>
      <c r="D1303" s="92"/>
    </row>
    <row r="1304" spans="3:4">
      <c r="C1304" s="91"/>
      <c r="D1304" s="92"/>
    </row>
    <row r="1305" spans="3:4">
      <c r="C1305" s="91"/>
      <c r="D1305" s="92"/>
    </row>
    <row r="1306" spans="3:4">
      <c r="C1306" s="91"/>
      <c r="D1306" s="92"/>
    </row>
    <row r="1307" spans="3:4">
      <c r="C1307" s="91"/>
      <c r="D1307" s="92"/>
    </row>
    <row r="1308" spans="3:4">
      <c r="C1308" s="91"/>
      <c r="D1308" s="92"/>
    </row>
    <row r="1309" spans="3:4">
      <c r="C1309" s="91"/>
      <c r="D1309" s="92"/>
    </row>
    <row r="1310" spans="3:4">
      <c r="C1310" s="91"/>
      <c r="D1310" s="92"/>
    </row>
    <row r="1311" spans="3:4">
      <c r="C1311" s="91"/>
      <c r="D1311" s="92"/>
    </row>
    <row r="1312" spans="3:4">
      <c r="C1312" s="91"/>
      <c r="D1312" s="92"/>
    </row>
    <row r="1313" spans="3:4">
      <c r="C1313" s="91"/>
      <c r="D1313" s="92"/>
    </row>
    <row r="1314" spans="3:4">
      <c r="C1314" s="91"/>
      <c r="D1314" s="92"/>
    </row>
    <row r="1315" spans="3:4">
      <c r="C1315" s="91"/>
      <c r="D1315" s="92"/>
    </row>
    <row r="1316" spans="3:4">
      <c r="C1316" s="91"/>
      <c r="D1316" s="92"/>
    </row>
    <row r="1317" spans="3:4">
      <c r="C1317" s="91"/>
      <c r="D1317" s="92"/>
    </row>
    <row r="1318" spans="3:4">
      <c r="C1318" s="91"/>
      <c r="D1318" s="92"/>
    </row>
    <row r="1319" spans="3:4">
      <c r="C1319" s="91"/>
      <c r="D1319" s="92"/>
    </row>
    <row r="1320" spans="3:4">
      <c r="C1320" s="91"/>
      <c r="D1320" s="92"/>
    </row>
    <row r="1321" spans="3:4">
      <c r="C1321" s="91"/>
      <c r="D1321" s="92"/>
    </row>
    <row r="1322" spans="3:4">
      <c r="C1322" s="91"/>
      <c r="D1322" s="92"/>
    </row>
    <row r="1323" spans="3:4">
      <c r="C1323" s="91"/>
      <c r="D1323" s="92"/>
    </row>
    <row r="1324" spans="3:4">
      <c r="C1324" s="91"/>
      <c r="D1324" s="92"/>
    </row>
    <row r="1325" spans="3:4">
      <c r="C1325" s="91"/>
      <c r="D1325" s="92"/>
    </row>
    <row r="1326" spans="3:4">
      <c r="C1326" s="91"/>
      <c r="D1326" s="92"/>
    </row>
    <row r="1327" spans="3:4">
      <c r="C1327" s="91"/>
      <c r="D1327" s="92"/>
    </row>
    <row r="1328" spans="3:4">
      <c r="C1328" s="91"/>
      <c r="D1328" s="92"/>
    </row>
    <row r="1329" spans="3:4">
      <c r="C1329" s="91"/>
      <c r="D1329" s="92"/>
    </row>
    <row r="1330" spans="3:4">
      <c r="C1330" s="91"/>
      <c r="D1330" s="92"/>
    </row>
    <row r="1331" spans="3:4">
      <c r="C1331" s="91"/>
      <c r="D1331" s="92"/>
    </row>
    <row r="1332" spans="3:4">
      <c r="C1332" s="91"/>
      <c r="D1332" s="92"/>
    </row>
    <row r="1333" spans="3:4">
      <c r="C1333" s="91"/>
      <c r="D1333" s="92"/>
    </row>
    <row r="1334" spans="3:4">
      <c r="C1334" s="91"/>
      <c r="D1334" s="92"/>
    </row>
    <row r="1335" spans="3:4">
      <c r="C1335" s="91"/>
      <c r="D1335" s="92"/>
    </row>
    <row r="1336" spans="3:4">
      <c r="C1336" s="91"/>
      <c r="D1336" s="92"/>
    </row>
    <row r="1337" spans="3:4">
      <c r="C1337" s="91"/>
      <c r="D1337" s="92"/>
    </row>
    <row r="1338" spans="3:4">
      <c r="C1338" s="91"/>
      <c r="D1338" s="92"/>
    </row>
    <row r="1339" spans="3:4">
      <c r="C1339" s="91"/>
      <c r="D1339" s="92"/>
    </row>
    <row r="1340" spans="3:4">
      <c r="C1340" s="91"/>
      <c r="D1340" s="92"/>
    </row>
    <row r="1341" spans="3:4">
      <c r="C1341" s="91"/>
      <c r="D1341" s="92"/>
    </row>
    <row r="1342" spans="3:4">
      <c r="C1342" s="91"/>
      <c r="D1342" s="92"/>
    </row>
    <row r="1343" spans="3:4">
      <c r="C1343" s="91"/>
      <c r="D1343" s="92"/>
    </row>
    <row r="1344" spans="3:4">
      <c r="C1344" s="91"/>
      <c r="D1344" s="92"/>
    </row>
    <row r="1345" spans="3:4">
      <c r="C1345" s="91"/>
      <c r="D1345" s="92"/>
    </row>
    <row r="1346" spans="3:4">
      <c r="C1346" s="91"/>
      <c r="D1346" s="92"/>
    </row>
    <row r="1347" spans="3:4">
      <c r="C1347" s="91"/>
      <c r="D1347" s="92"/>
    </row>
    <row r="1348" spans="3:4">
      <c r="C1348" s="91"/>
      <c r="D1348" s="92"/>
    </row>
    <row r="1349" spans="3:4">
      <c r="C1349" s="91"/>
      <c r="D1349" s="92"/>
    </row>
    <row r="1350" spans="3:4">
      <c r="C1350" s="91"/>
      <c r="D1350" s="92"/>
    </row>
    <row r="1351" spans="3:4">
      <c r="C1351" s="91"/>
      <c r="D1351" s="92"/>
    </row>
    <row r="1352" spans="3:4">
      <c r="C1352" s="91"/>
      <c r="D1352" s="92"/>
    </row>
    <row r="1353" spans="3:4">
      <c r="C1353" s="91"/>
      <c r="D1353" s="92"/>
    </row>
    <row r="1354" spans="3:4">
      <c r="C1354" s="91"/>
      <c r="D1354" s="92"/>
    </row>
    <row r="1355" spans="3:4">
      <c r="C1355" s="91"/>
      <c r="D1355" s="92"/>
    </row>
    <row r="1356" spans="3:4">
      <c r="C1356" s="91"/>
      <c r="D1356" s="92"/>
    </row>
    <row r="1357" spans="3:4">
      <c r="C1357" s="91"/>
      <c r="D1357" s="92"/>
    </row>
    <row r="1358" spans="3:4">
      <c r="C1358" s="91"/>
      <c r="D1358" s="92"/>
    </row>
    <row r="1359" spans="3:4">
      <c r="C1359" s="91"/>
      <c r="D1359" s="92"/>
    </row>
    <row r="1360" spans="3:4">
      <c r="C1360" s="91"/>
      <c r="D1360" s="92"/>
    </row>
    <row r="1361" spans="3:4">
      <c r="C1361" s="91"/>
      <c r="D1361" s="92"/>
    </row>
    <row r="1362" spans="3:4">
      <c r="C1362" s="91"/>
      <c r="D1362" s="92"/>
    </row>
    <row r="1363" spans="3:4">
      <c r="C1363" s="91"/>
      <c r="D1363" s="92"/>
    </row>
    <row r="1364" spans="3:4">
      <c r="C1364" s="91"/>
      <c r="D1364" s="92"/>
    </row>
    <row r="1365" spans="3:4">
      <c r="C1365" s="91"/>
      <c r="D1365" s="92"/>
    </row>
    <row r="1366" spans="3:4">
      <c r="C1366" s="91"/>
      <c r="D1366" s="92"/>
    </row>
    <row r="1367" spans="3:4">
      <c r="C1367" s="91"/>
      <c r="D1367" s="92"/>
    </row>
    <row r="1368" spans="3:4">
      <c r="C1368" s="91"/>
      <c r="D1368" s="92"/>
    </row>
    <row r="1369" spans="3:4">
      <c r="C1369" s="91"/>
      <c r="D1369" s="92"/>
    </row>
    <row r="1370" spans="3:4">
      <c r="C1370" s="91"/>
      <c r="D1370" s="92"/>
    </row>
    <row r="1371" spans="3:4">
      <c r="C1371" s="91"/>
      <c r="D1371" s="92"/>
    </row>
    <row r="1372" spans="3:4">
      <c r="C1372" s="91"/>
      <c r="D1372" s="92"/>
    </row>
    <row r="1373" spans="3:4">
      <c r="C1373" s="91"/>
      <c r="D1373" s="92"/>
    </row>
    <row r="1374" spans="3:4">
      <c r="C1374" s="91"/>
      <c r="D1374" s="92"/>
    </row>
    <row r="1375" spans="3:4">
      <c r="C1375" s="91"/>
      <c r="D1375" s="92"/>
    </row>
    <row r="1376" spans="3:4">
      <c r="C1376" s="91"/>
      <c r="D1376" s="92"/>
    </row>
    <row r="1377" spans="3:4">
      <c r="C1377" s="91"/>
      <c r="D1377" s="92"/>
    </row>
    <row r="1378" spans="3:4">
      <c r="C1378" s="91"/>
      <c r="D1378" s="92"/>
    </row>
    <row r="1379" spans="3:4">
      <c r="C1379" s="91"/>
      <c r="D1379" s="92"/>
    </row>
    <row r="1380" spans="3:4">
      <c r="C1380" s="91"/>
      <c r="D1380" s="92"/>
    </row>
    <row r="1381" spans="3:4">
      <c r="C1381" s="91"/>
      <c r="D1381" s="92"/>
    </row>
    <row r="1382" spans="3:4">
      <c r="C1382" s="91"/>
      <c r="D1382" s="92"/>
    </row>
    <row r="1383" spans="3:4">
      <c r="C1383" s="91"/>
      <c r="D1383" s="92"/>
    </row>
    <row r="1384" spans="3:4">
      <c r="C1384" s="91"/>
      <c r="D1384" s="92"/>
    </row>
    <row r="1385" spans="3:4">
      <c r="C1385" s="91"/>
      <c r="D1385" s="92"/>
    </row>
    <row r="1386" spans="3:4">
      <c r="C1386" s="91"/>
      <c r="D1386" s="92"/>
    </row>
    <row r="1387" spans="3:4">
      <c r="C1387" s="91"/>
      <c r="D1387" s="92"/>
    </row>
    <row r="1388" spans="3:4">
      <c r="C1388" s="91"/>
      <c r="D1388" s="92"/>
    </row>
    <row r="1389" spans="3:4">
      <c r="C1389" s="91"/>
      <c r="D1389" s="92"/>
    </row>
    <row r="1390" spans="3:4">
      <c r="C1390" s="91"/>
      <c r="D1390" s="92"/>
    </row>
    <row r="1391" spans="3:4">
      <c r="C1391" s="91"/>
      <c r="D1391" s="92"/>
    </row>
    <row r="1392" spans="3:4">
      <c r="C1392" s="91"/>
      <c r="D1392" s="92"/>
    </row>
    <row r="1393" spans="3:4">
      <c r="C1393" s="91"/>
      <c r="D1393" s="92"/>
    </row>
    <row r="1394" spans="3:4">
      <c r="C1394" s="91"/>
      <c r="D1394" s="92"/>
    </row>
    <row r="1395" spans="3:4">
      <c r="C1395" s="91"/>
      <c r="D1395" s="92"/>
    </row>
    <row r="1396" spans="3:4">
      <c r="C1396" s="91"/>
      <c r="D1396" s="92"/>
    </row>
    <row r="1397" spans="3:4">
      <c r="C1397" s="91"/>
      <c r="D1397" s="92"/>
    </row>
    <row r="1398" spans="3:4">
      <c r="C1398" s="91"/>
      <c r="D1398" s="92"/>
    </row>
    <row r="1399" spans="3:4">
      <c r="C1399" s="91"/>
      <c r="D1399" s="92"/>
    </row>
    <row r="1400" spans="3:4">
      <c r="C1400" s="91"/>
      <c r="D1400" s="92"/>
    </row>
    <row r="1401" spans="3:4">
      <c r="C1401" s="91"/>
      <c r="D1401" s="92"/>
    </row>
    <row r="1402" spans="3:4">
      <c r="C1402" s="91"/>
      <c r="D1402" s="92"/>
    </row>
    <row r="1403" spans="3:4">
      <c r="C1403" s="91"/>
      <c r="D1403" s="92"/>
    </row>
    <row r="1404" spans="3:4">
      <c r="C1404" s="91"/>
      <c r="D1404" s="92"/>
    </row>
    <row r="1405" spans="3:4">
      <c r="C1405" s="91"/>
      <c r="D1405" s="92"/>
    </row>
    <row r="1406" spans="3:4">
      <c r="C1406" s="91"/>
      <c r="D1406" s="92"/>
    </row>
    <row r="1407" spans="3:4">
      <c r="C1407" s="91"/>
      <c r="D1407" s="92"/>
    </row>
    <row r="1408" spans="3:4">
      <c r="C1408" s="91"/>
      <c r="D1408" s="92"/>
    </row>
    <row r="1409" spans="3:4">
      <c r="C1409" s="91"/>
      <c r="D1409" s="92"/>
    </row>
    <row r="1410" spans="3:4">
      <c r="C1410" s="91"/>
      <c r="D1410" s="92"/>
    </row>
    <row r="1411" spans="3:4">
      <c r="C1411" s="91"/>
      <c r="D1411" s="92"/>
    </row>
    <row r="1412" spans="3:4">
      <c r="C1412" s="91"/>
      <c r="D1412" s="92"/>
    </row>
    <row r="1413" spans="3:4">
      <c r="C1413" s="91"/>
      <c r="D1413" s="92"/>
    </row>
    <row r="1414" spans="3:4">
      <c r="C1414" s="91"/>
      <c r="D1414" s="92"/>
    </row>
    <row r="1415" spans="3:4">
      <c r="C1415" s="91"/>
      <c r="D1415" s="92"/>
    </row>
    <row r="1416" spans="3:4">
      <c r="C1416" s="91"/>
      <c r="D1416" s="92"/>
    </row>
    <row r="1417" spans="3:4">
      <c r="C1417" s="91"/>
      <c r="D1417" s="92"/>
    </row>
    <row r="1418" spans="3:4">
      <c r="C1418" s="91"/>
      <c r="D1418" s="92"/>
    </row>
    <row r="1419" spans="3:4">
      <c r="C1419" s="91"/>
      <c r="D1419" s="92"/>
    </row>
    <row r="1420" spans="3:4">
      <c r="C1420" s="91"/>
      <c r="D1420" s="92"/>
    </row>
    <row r="1421" spans="3:4">
      <c r="C1421" s="91"/>
      <c r="D1421" s="92"/>
    </row>
    <row r="1422" spans="3:4">
      <c r="C1422" s="91"/>
      <c r="D1422" s="92"/>
    </row>
    <row r="1423" spans="3:4">
      <c r="C1423" s="91"/>
      <c r="D1423" s="92"/>
    </row>
    <row r="1424" spans="3:4">
      <c r="C1424" s="91"/>
      <c r="D1424" s="92"/>
    </row>
    <row r="1425" spans="3:4">
      <c r="C1425" s="91"/>
      <c r="D1425" s="92"/>
    </row>
    <row r="1426" spans="3:4">
      <c r="C1426" s="91"/>
      <c r="D1426" s="92"/>
    </row>
    <row r="1427" spans="3:4">
      <c r="C1427" s="91"/>
      <c r="D1427" s="92"/>
    </row>
    <row r="1428" spans="3:4">
      <c r="C1428" s="91"/>
      <c r="D1428" s="92"/>
    </row>
    <row r="1429" spans="3:4">
      <c r="C1429" s="91"/>
      <c r="D1429" s="92"/>
    </row>
    <row r="1430" spans="3:4">
      <c r="C1430" s="91"/>
      <c r="D1430" s="92"/>
    </row>
    <row r="1431" spans="3:4">
      <c r="C1431" s="91"/>
      <c r="D1431" s="92"/>
    </row>
    <row r="1432" spans="3:4">
      <c r="C1432" s="91"/>
      <c r="D1432" s="92"/>
    </row>
    <row r="1433" spans="3:4">
      <c r="C1433" s="91"/>
      <c r="D1433" s="92"/>
    </row>
    <row r="1434" spans="3:4">
      <c r="C1434" s="91"/>
      <c r="D1434" s="92"/>
    </row>
    <row r="1435" spans="3:4">
      <c r="C1435" s="91"/>
      <c r="D1435" s="92"/>
    </row>
    <row r="1436" spans="3:4">
      <c r="C1436" s="91"/>
      <c r="D1436" s="92"/>
    </row>
    <row r="1437" spans="3:4">
      <c r="C1437" s="91"/>
      <c r="D1437" s="92"/>
    </row>
    <row r="1438" spans="3:4">
      <c r="C1438" s="91"/>
      <c r="D1438" s="92"/>
    </row>
    <row r="1439" spans="3:4">
      <c r="C1439" s="91"/>
      <c r="D1439" s="92"/>
    </row>
    <row r="1440" spans="3:4">
      <c r="C1440" s="91"/>
      <c r="D1440" s="92"/>
    </row>
    <row r="1441" spans="3:4">
      <c r="C1441" s="91"/>
      <c r="D1441" s="92"/>
    </row>
    <row r="1442" spans="3:4">
      <c r="C1442" s="91"/>
      <c r="D1442" s="92"/>
    </row>
    <row r="1443" spans="3:4">
      <c r="C1443" s="91"/>
      <c r="D1443" s="92"/>
    </row>
    <row r="1444" spans="3:4">
      <c r="C1444" s="91"/>
      <c r="D1444" s="92"/>
    </row>
    <row r="1445" spans="3:4">
      <c r="C1445" s="91"/>
      <c r="D1445" s="92"/>
    </row>
    <row r="1446" spans="3:4">
      <c r="C1446" s="91"/>
      <c r="D1446" s="92"/>
    </row>
    <row r="1447" spans="3:4">
      <c r="C1447" s="91"/>
      <c r="D1447" s="92"/>
    </row>
    <row r="1448" spans="3:4">
      <c r="C1448" s="91"/>
      <c r="D1448" s="92"/>
    </row>
    <row r="1449" spans="3:4">
      <c r="C1449" s="91"/>
      <c r="D1449" s="92"/>
    </row>
    <row r="1450" spans="3:4">
      <c r="C1450" s="91"/>
      <c r="D1450" s="92"/>
    </row>
    <row r="1451" spans="3:4">
      <c r="C1451" s="91"/>
      <c r="D1451" s="92"/>
    </row>
    <row r="1452" spans="3:4">
      <c r="C1452" s="91"/>
      <c r="D1452" s="92"/>
    </row>
    <row r="1453" spans="3:4">
      <c r="C1453" s="91"/>
      <c r="D1453" s="92"/>
    </row>
    <row r="1454" spans="3:4">
      <c r="C1454" s="91"/>
      <c r="D1454" s="92"/>
    </row>
    <row r="1455" spans="3:4">
      <c r="C1455" s="91"/>
      <c r="D1455" s="92"/>
    </row>
    <row r="1456" spans="3:4">
      <c r="C1456" s="91"/>
      <c r="D1456" s="92"/>
    </row>
    <row r="1457" spans="3:4">
      <c r="C1457" s="91"/>
      <c r="D1457" s="92"/>
    </row>
    <row r="1458" spans="3:4">
      <c r="C1458" s="91"/>
      <c r="D1458" s="92"/>
    </row>
    <row r="1459" spans="3:4">
      <c r="C1459" s="91"/>
      <c r="D1459" s="92"/>
    </row>
    <row r="1460" spans="3:4">
      <c r="C1460" s="91"/>
      <c r="D1460" s="92"/>
    </row>
    <row r="1461" spans="3:4">
      <c r="C1461" s="91"/>
      <c r="D1461" s="92"/>
    </row>
    <row r="1462" spans="3:4">
      <c r="C1462" s="91"/>
      <c r="D1462" s="92"/>
    </row>
    <row r="1463" spans="3:4">
      <c r="C1463" s="91"/>
      <c r="D1463" s="92"/>
    </row>
    <row r="1464" spans="3:4">
      <c r="C1464" s="91"/>
      <c r="D1464" s="92"/>
    </row>
    <row r="1465" spans="3:4">
      <c r="C1465" s="91"/>
      <c r="D1465" s="92"/>
    </row>
    <row r="1466" spans="3:4">
      <c r="C1466" s="91"/>
      <c r="D1466" s="92"/>
    </row>
    <row r="1467" spans="3:4">
      <c r="C1467" s="91"/>
      <c r="D1467" s="92"/>
    </row>
    <row r="1468" spans="3:4">
      <c r="C1468" s="91"/>
      <c r="D1468" s="92"/>
    </row>
    <row r="1469" spans="3:4">
      <c r="C1469" s="91"/>
      <c r="D1469" s="92"/>
    </row>
    <row r="1470" spans="3:4">
      <c r="C1470" s="91"/>
      <c r="D1470" s="92"/>
    </row>
    <row r="1471" spans="3:4">
      <c r="C1471" s="91"/>
      <c r="D1471" s="92"/>
    </row>
    <row r="1472" spans="3:4">
      <c r="C1472" s="91"/>
      <c r="D1472" s="92"/>
    </row>
    <row r="1473" spans="3:4">
      <c r="C1473" s="91"/>
      <c r="D1473" s="92"/>
    </row>
    <row r="1474" spans="3:4">
      <c r="C1474" s="91"/>
      <c r="D1474" s="92"/>
    </row>
    <row r="1475" spans="3:4">
      <c r="C1475" s="91"/>
      <c r="D1475" s="92"/>
    </row>
    <row r="1476" spans="3:4">
      <c r="C1476" s="91"/>
      <c r="D1476" s="92"/>
    </row>
    <row r="1477" spans="3:4">
      <c r="C1477" s="91"/>
      <c r="D1477" s="92"/>
    </row>
    <row r="1478" spans="3:4">
      <c r="C1478" s="91"/>
      <c r="D1478" s="92"/>
    </row>
    <row r="1479" spans="3:4">
      <c r="C1479" s="91"/>
      <c r="D1479" s="92"/>
    </row>
    <row r="1480" spans="3:4">
      <c r="C1480" s="91"/>
      <c r="D1480" s="92"/>
    </row>
    <row r="1481" spans="3:4">
      <c r="C1481" s="91"/>
      <c r="D1481" s="92"/>
    </row>
    <row r="1482" spans="3:4">
      <c r="C1482" s="91"/>
      <c r="D1482" s="92"/>
    </row>
    <row r="1483" spans="3:4">
      <c r="C1483" s="91"/>
      <c r="D1483" s="92"/>
    </row>
    <row r="1484" spans="3:4">
      <c r="C1484" s="91"/>
      <c r="D1484" s="92"/>
    </row>
    <row r="1485" spans="3:4">
      <c r="C1485" s="91"/>
      <c r="D1485" s="92"/>
    </row>
    <row r="1486" spans="3:4">
      <c r="C1486" s="91"/>
      <c r="D1486" s="92"/>
    </row>
    <row r="1487" spans="3:4">
      <c r="C1487" s="91"/>
      <c r="D1487" s="92"/>
    </row>
    <row r="1488" spans="3:4">
      <c r="C1488" s="91"/>
      <c r="D1488" s="92"/>
    </row>
    <row r="1489" spans="3:4">
      <c r="C1489" s="91"/>
      <c r="D1489" s="92"/>
    </row>
    <row r="1490" spans="3:4">
      <c r="C1490" s="91"/>
      <c r="D1490" s="92"/>
    </row>
    <row r="1491" spans="3:4">
      <c r="C1491" s="91"/>
      <c r="D1491" s="92"/>
    </row>
    <row r="1492" spans="3:4">
      <c r="C1492" s="91"/>
      <c r="D1492" s="92"/>
    </row>
    <row r="1493" spans="3:4">
      <c r="C1493" s="91"/>
      <c r="D1493" s="92"/>
    </row>
    <row r="1494" spans="3:4">
      <c r="C1494" s="91"/>
      <c r="D1494" s="92"/>
    </row>
    <row r="1495" spans="3:4">
      <c r="C1495" s="91"/>
      <c r="D1495" s="92"/>
    </row>
    <row r="1496" spans="3:4">
      <c r="C1496" s="91"/>
      <c r="D1496" s="92"/>
    </row>
    <row r="1497" spans="3:4">
      <c r="C1497" s="91"/>
      <c r="D1497" s="92"/>
    </row>
    <row r="1498" spans="3:4">
      <c r="C1498" s="91"/>
      <c r="D1498" s="92"/>
    </row>
    <row r="1499" spans="3:4">
      <c r="C1499" s="91"/>
      <c r="D1499" s="92"/>
    </row>
    <row r="1500" spans="3:4">
      <c r="C1500" s="91"/>
      <c r="D1500" s="92"/>
    </row>
    <row r="1501" spans="3:4">
      <c r="C1501" s="91"/>
      <c r="D1501" s="92"/>
    </row>
    <row r="1502" spans="3:4">
      <c r="C1502" s="91"/>
      <c r="D1502" s="92"/>
    </row>
    <row r="1503" spans="3:4">
      <c r="C1503" s="91"/>
      <c r="D1503" s="92"/>
    </row>
    <row r="1504" spans="3:4">
      <c r="C1504" s="91"/>
      <c r="D1504" s="92"/>
    </row>
    <row r="1505" spans="3:4">
      <c r="C1505" s="91"/>
      <c r="D1505" s="92"/>
    </row>
    <row r="1506" spans="3:4">
      <c r="C1506" s="91"/>
      <c r="D1506" s="92"/>
    </row>
    <row r="1507" spans="3:4">
      <c r="C1507" s="91"/>
      <c r="D1507" s="92"/>
    </row>
    <row r="1508" spans="3:4">
      <c r="C1508" s="91"/>
      <c r="D1508" s="92"/>
    </row>
    <row r="1509" spans="3:4">
      <c r="C1509" s="91"/>
      <c r="D1509" s="92"/>
    </row>
    <row r="1510" spans="3:4">
      <c r="C1510" s="91"/>
      <c r="D1510" s="92"/>
    </row>
    <row r="1511" spans="3:4">
      <c r="C1511" s="91"/>
      <c r="D1511" s="92"/>
    </row>
    <row r="1512" spans="3:4">
      <c r="C1512" s="91"/>
      <c r="D1512" s="92"/>
    </row>
    <row r="1513" spans="3:4">
      <c r="C1513" s="91"/>
      <c r="D1513" s="92"/>
    </row>
    <row r="1514" spans="3:4">
      <c r="C1514" s="91"/>
      <c r="D1514" s="92"/>
    </row>
    <row r="1515" spans="3:4">
      <c r="C1515" s="91"/>
      <c r="D1515" s="92"/>
    </row>
    <row r="1516" spans="3:4">
      <c r="C1516" s="91"/>
      <c r="D1516" s="92"/>
    </row>
    <row r="1517" spans="3:4">
      <c r="C1517" s="91"/>
      <c r="D1517" s="92"/>
    </row>
    <row r="1518" spans="3:4">
      <c r="C1518" s="91"/>
      <c r="D1518" s="92"/>
    </row>
    <row r="1519" spans="3:4">
      <c r="C1519" s="91"/>
      <c r="D1519" s="92"/>
    </row>
    <row r="1520" spans="3:4">
      <c r="C1520" s="91"/>
      <c r="D1520" s="92"/>
    </row>
    <row r="1521" spans="3:4">
      <c r="C1521" s="91"/>
      <c r="D1521" s="92"/>
    </row>
    <row r="1522" spans="3:4">
      <c r="C1522" s="91"/>
      <c r="D1522" s="92"/>
    </row>
    <row r="1523" spans="3:4">
      <c r="C1523" s="91"/>
      <c r="D1523" s="92"/>
    </row>
    <row r="1524" spans="3:4">
      <c r="C1524" s="91"/>
      <c r="D1524" s="92"/>
    </row>
    <row r="1525" spans="3:4">
      <c r="C1525" s="91"/>
      <c r="D1525" s="92"/>
    </row>
    <row r="1526" spans="3:4">
      <c r="C1526" s="91"/>
      <c r="D1526" s="92"/>
    </row>
    <row r="1527" spans="3:4">
      <c r="C1527" s="91"/>
      <c r="D1527" s="92"/>
    </row>
    <row r="1528" spans="3:4">
      <c r="C1528" s="91"/>
      <c r="D1528" s="92"/>
    </row>
    <row r="1529" spans="3:4">
      <c r="C1529" s="91"/>
      <c r="D1529" s="92"/>
    </row>
    <row r="1530" spans="3:4">
      <c r="C1530" s="91"/>
      <c r="D1530" s="92"/>
    </row>
    <row r="1531" spans="3:4">
      <c r="C1531" s="91"/>
      <c r="D1531" s="92"/>
    </row>
    <row r="1532" spans="3:4">
      <c r="C1532" s="91"/>
      <c r="D1532" s="92"/>
    </row>
    <row r="1533" spans="3:4">
      <c r="C1533" s="91"/>
      <c r="D1533" s="92"/>
    </row>
    <row r="1534" spans="3:4">
      <c r="C1534" s="91"/>
      <c r="D1534" s="92"/>
    </row>
    <row r="1535" spans="3:4">
      <c r="C1535" s="91"/>
      <c r="D1535" s="92"/>
    </row>
    <row r="1536" spans="3:4">
      <c r="C1536" s="91"/>
      <c r="D1536" s="92"/>
    </row>
    <row r="1537" spans="3:4">
      <c r="C1537" s="91"/>
      <c r="D1537" s="92"/>
    </row>
    <row r="1538" spans="3:4">
      <c r="C1538" s="91"/>
      <c r="D1538" s="92"/>
    </row>
    <row r="1539" spans="3:4">
      <c r="C1539" s="91"/>
      <c r="D1539" s="92"/>
    </row>
    <row r="1540" spans="3:4">
      <c r="C1540" s="91"/>
      <c r="D1540" s="92"/>
    </row>
    <row r="1541" spans="3:4">
      <c r="C1541" s="91"/>
      <c r="D1541" s="92"/>
    </row>
    <row r="1542" spans="3:4">
      <c r="C1542" s="91"/>
      <c r="D1542" s="92"/>
    </row>
    <row r="1543" spans="3:4">
      <c r="C1543" s="91"/>
      <c r="D1543" s="92"/>
    </row>
    <row r="1544" spans="3:4">
      <c r="C1544" s="91"/>
      <c r="D1544" s="92"/>
    </row>
    <row r="1545" spans="3:4">
      <c r="C1545" s="91"/>
      <c r="D1545" s="92"/>
    </row>
    <row r="1546" spans="3:4">
      <c r="C1546" s="91"/>
      <c r="D1546" s="92"/>
    </row>
    <row r="1547" spans="3:4">
      <c r="C1547" s="91"/>
      <c r="D1547" s="92"/>
    </row>
    <row r="1548" spans="3:4">
      <c r="C1548" s="91"/>
      <c r="D1548" s="92"/>
    </row>
    <row r="1549" spans="3:4">
      <c r="C1549" s="91"/>
      <c r="D1549" s="92"/>
    </row>
    <row r="1550" spans="3:4">
      <c r="C1550" s="91"/>
      <c r="D1550" s="92"/>
    </row>
    <row r="1551" spans="3:4">
      <c r="C1551" s="91"/>
      <c r="D1551" s="92"/>
    </row>
    <row r="1552" spans="3:4">
      <c r="C1552" s="91"/>
      <c r="D1552" s="92"/>
    </row>
    <row r="1553" spans="3:4">
      <c r="C1553" s="91"/>
      <c r="D1553" s="92"/>
    </row>
    <row r="1554" spans="3:4">
      <c r="C1554" s="91"/>
      <c r="D1554" s="92"/>
    </row>
    <row r="1555" spans="3:4">
      <c r="C1555" s="91"/>
      <c r="D1555" s="92"/>
    </row>
    <row r="1556" spans="3:4">
      <c r="C1556" s="91"/>
      <c r="D1556" s="92"/>
    </row>
    <row r="1557" spans="3:4">
      <c r="C1557" s="91"/>
      <c r="D1557" s="92"/>
    </row>
    <row r="1558" spans="3:4">
      <c r="C1558" s="91"/>
      <c r="D1558" s="92"/>
    </row>
    <row r="1559" spans="3:4">
      <c r="C1559" s="91"/>
      <c r="D1559" s="92"/>
    </row>
    <row r="1560" spans="3:4">
      <c r="C1560" s="91"/>
      <c r="D1560" s="92"/>
    </row>
    <row r="1561" spans="3:4">
      <c r="C1561" s="91"/>
      <c r="D1561" s="92"/>
    </row>
    <row r="1562" spans="3:4">
      <c r="C1562" s="91"/>
      <c r="D1562" s="92"/>
    </row>
    <row r="1563" spans="3:4">
      <c r="C1563" s="91"/>
      <c r="D1563" s="92"/>
    </row>
    <row r="1564" spans="3:4">
      <c r="C1564" s="91"/>
      <c r="D1564" s="92"/>
    </row>
    <row r="1565" spans="3:4">
      <c r="C1565" s="91"/>
      <c r="D1565" s="92"/>
    </row>
    <row r="1566" spans="3:4">
      <c r="C1566" s="91"/>
      <c r="D1566" s="92"/>
    </row>
    <row r="1567" spans="3:4">
      <c r="C1567" s="91"/>
      <c r="D1567" s="92"/>
    </row>
    <row r="1568" spans="3:4">
      <c r="C1568" s="91"/>
      <c r="D1568" s="92"/>
    </row>
    <row r="1569" spans="3:4">
      <c r="C1569" s="91"/>
      <c r="D1569" s="92"/>
    </row>
    <row r="1570" spans="3:4">
      <c r="C1570" s="91"/>
      <c r="D1570" s="92"/>
    </row>
    <row r="1571" spans="3:4">
      <c r="C1571" s="91"/>
      <c r="D1571" s="92"/>
    </row>
    <row r="1572" spans="3:4">
      <c r="C1572" s="91"/>
      <c r="D1572" s="92"/>
    </row>
    <row r="1573" spans="3:4">
      <c r="C1573" s="91"/>
      <c r="D1573" s="92"/>
    </row>
    <row r="1574" spans="3:4">
      <c r="C1574" s="91"/>
      <c r="D1574" s="92"/>
    </row>
    <row r="1575" spans="3:4">
      <c r="C1575" s="91"/>
      <c r="D1575" s="92"/>
    </row>
    <row r="1576" spans="3:4">
      <c r="C1576" s="91"/>
      <c r="D1576" s="92"/>
    </row>
    <row r="1577" spans="3:4">
      <c r="C1577" s="91"/>
      <c r="D1577" s="92"/>
    </row>
    <row r="1578" spans="3:4">
      <c r="C1578" s="91"/>
      <c r="D1578" s="92"/>
    </row>
    <row r="1579" spans="3:4">
      <c r="C1579" s="91"/>
      <c r="D1579" s="92"/>
    </row>
    <row r="1580" spans="3:4">
      <c r="C1580" s="91"/>
      <c r="D1580" s="92"/>
    </row>
    <row r="1581" spans="3:4">
      <c r="C1581" s="91"/>
      <c r="D1581" s="92"/>
    </row>
    <row r="1582" spans="3:4">
      <c r="C1582" s="91"/>
      <c r="D1582" s="92"/>
    </row>
    <row r="1583" spans="3:4">
      <c r="C1583" s="91"/>
      <c r="D1583" s="92"/>
    </row>
    <row r="1584" spans="3:4">
      <c r="C1584" s="91"/>
      <c r="D1584" s="92"/>
    </row>
    <row r="1585" spans="3:4">
      <c r="C1585" s="91"/>
      <c r="D1585" s="92"/>
    </row>
    <row r="1586" spans="3:4">
      <c r="C1586" s="91"/>
      <c r="D1586" s="92"/>
    </row>
    <row r="1587" spans="3:4">
      <c r="C1587" s="91"/>
      <c r="D1587" s="92"/>
    </row>
    <row r="1588" spans="3:4">
      <c r="C1588" s="91"/>
      <c r="D1588" s="92"/>
    </row>
    <row r="1589" spans="3:4">
      <c r="C1589" s="91"/>
      <c r="D1589" s="92"/>
    </row>
    <row r="1590" spans="3:4">
      <c r="C1590" s="91"/>
      <c r="D1590" s="92"/>
    </row>
    <row r="1591" spans="3:4">
      <c r="C1591" s="91"/>
      <c r="D1591" s="92"/>
    </row>
    <row r="1592" spans="3:4">
      <c r="C1592" s="91"/>
      <c r="D1592" s="92"/>
    </row>
    <row r="1593" spans="3:4">
      <c r="C1593" s="91"/>
      <c r="D1593" s="92"/>
    </row>
    <row r="1594" spans="3:4">
      <c r="C1594" s="91"/>
      <c r="D1594" s="92"/>
    </row>
    <row r="1595" spans="3:4">
      <c r="C1595" s="91"/>
      <c r="D1595" s="92"/>
    </row>
    <row r="1596" spans="3:4">
      <c r="C1596" s="91"/>
      <c r="D1596" s="92"/>
    </row>
    <row r="1597" spans="3:4">
      <c r="C1597" s="91"/>
      <c r="D1597" s="92"/>
    </row>
    <row r="1598" spans="3:4">
      <c r="C1598" s="91"/>
      <c r="D1598" s="92"/>
    </row>
    <row r="1599" spans="3:4">
      <c r="C1599" s="91"/>
      <c r="D1599" s="92"/>
    </row>
    <row r="1600" spans="3:4">
      <c r="C1600" s="91"/>
      <c r="D1600" s="92"/>
    </row>
    <row r="1601" spans="3:4">
      <c r="C1601" s="91"/>
      <c r="D1601" s="92"/>
    </row>
    <row r="1602" spans="3:4">
      <c r="C1602" s="91"/>
      <c r="D1602" s="92"/>
    </row>
    <row r="1603" spans="3:4">
      <c r="C1603" s="91"/>
      <c r="D1603" s="92"/>
    </row>
    <row r="1604" spans="3:4">
      <c r="C1604" s="91"/>
      <c r="D1604" s="92"/>
    </row>
    <row r="1605" spans="3:4">
      <c r="C1605" s="91"/>
      <c r="D1605" s="92"/>
    </row>
    <row r="1606" spans="3:4">
      <c r="C1606" s="91"/>
      <c r="D1606" s="92"/>
    </row>
    <row r="1607" spans="3:4">
      <c r="C1607" s="91"/>
      <c r="D1607" s="92"/>
    </row>
    <row r="1608" spans="3:4">
      <c r="C1608" s="91"/>
      <c r="D1608" s="92"/>
    </row>
    <row r="1609" spans="3:4">
      <c r="C1609" s="91"/>
      <c r="D1609" s="92"/>
    </row>
    <row r="1610" spans="3:4">
      <c r="C1610" s="91"/>
      <c r="D1610" s="92"/>
    </row>
    <row r="1611" spans="3:4">
      <c r="C1611" s="91"/>
      <c r="D1611" s="92"/>
    </row>
    <row r="1612" spans="3:4">
      <c r="C1612" s="91"/>
      <c r="D1612" s="92"/>
    </row>
    <row r="1613" spans="3:4">
      <c r="C1613" s="91"/>
      <c r="D1613" s="92"/>
    </row>
    <row r="1614" spans="3:4">
      <c r="C1614" s="91"/>
      <c r="D1614" s="92"/>
    </row>
    <row r="1615" spans="3:4">
      <c r="C1615" s="91"/>
      <c r="D1615" s="92"/>
    </row>
    <row r="1616" spans="3:4">
      <c r="C1616" s="91"/>
      <c r="D1616" s="92"/>
    </row>
    <row r="1617" spans="3:4">
      <c r="C1617" s="91"/>
      <c r="D1617" s="92"/>
    </row>
    <row r="1618" spans="3:4">
      <c r="C1618" s="91"/>
      <c r="D1618" s="92"/>
    </row>
    <row r="1619" spans="3:4">
      <c r="C1619" s="91"/>
      <c r="D1619" s="92"/>
    </row>
    <row r="1620" spans="3:4">
      <c r="C1620" s="91"/>
      <c r="D1620" s="92"/>
    </row>
    <row r="1621" spans="3:4">
      <c r="C1621" s="91"/>
      <c r="D1621" s="92"/>
    </row>
    <row r="1622" spans="3:4">
      <c r="C1622" s="91"/>
      <c r="D1622" s="92"/>
    </row>
    <row r="1623" spans="3:4">
      <c r="C1623" s="91"/>
      <c r="D1623" s="92"/>
    </row>
    <row r="1624" spans="3:4">
      <c r="C1624" s="91"/>
      <c r="D1624" s="92"/>
    </row>
    <row r="1625" spans="3:4">
      <c r="C1625" s="91"/>
      <c r="D1625" s="92"/>
    </row>
    <row r="1626" spans="3:4">
      <c r="C1626" s="91"/>
      <c r="D1626" s="92"/>
    </row>
    <row r="1627" spans="3:4">
      <c r="C1627" s="91"/>
      <c r="D1627" s="92"/>
    </row>
    <row r="1628" spans="3:4">
      <c r="C1628" s="91"/>
      <c r="D1628" s="92"/>
    </row>
    <row r="1629" spans="3:4">
      <c r="C1629" s="91"/>
      <c r="D1629" s="92"/>
    </row>
    <row r="1630" spans="3:4">
      <c r="C1630" s="91"/>
      <c r="D1630" s="92"/>
    </row>
    <row r="1631" spans="3:4">
      <c r="C1631" s="91"/>
      <c r="D1631" s="92"/>
    </row>
    <row r="1632" spans="3:4">
      <c r="C1632" s="91"/>
      <c r="D1632" s="92"/>
    </row>
    <row r="1633" spans="3:4">
      <c r="C1633" s="91"/>
      <c r="D1633" s="92"/>
    </row>
    <row r="1634" spans="3:4">
      <c r="C1634" s="91"/>
      <c r="D1634" s="92"/>
    </row>
    <row r="1635" spans="3:4">
      <c r="C1635" s="91"/>
      <c r="D1635" s="92"/>
    </row>
    <row r="1636" spans="3:4">
      <c r="C1636" s="91"/>
      <c r="D1636" s="92"/>
    </row>
    <row r="1637" spans="3:4">
      <c r="C1637" s="91"/>
      <c r="D1637" s="92"/>
    </row>
    <row r="1638" spans="3:4">
      <c r="C1638" s="91"/>
      <c r="D1638" s="92"/>
    </row>
    <row r="1639" spans="3:4">
      <c r="C1639" s="91"/>
      <c r="D1639" s="92"/>
    </row>
    <row r="1640" spans="3:4">
      <c r="C1640" s="91"/>
      <c r="D1640" s="92"/>
    </row>
    <row r="1641" spans="3:4">
      <c r="C1641" s="91"/>
      <c r="D1641" s="92"/>
    </row>
    <row r="1642" spans="3:4">
      <c r="C1642" s="91"/>
      <c r="D1642" s="92"/>
    </row>
    <row r="1643" spans="3:4">
      <c r="C1643" s="91"/>
      <c r="D1643" s="92"/>
    </row>
    <row r="1644" spans="3:4">
      <c r="C1644" s="91"/>
      <c r="D1644" s="92"/>
    </row>
    <row r="1645" spans="3:4">
      <c r="C1645" s="91"/>
      <c r="D1645" s="92"/>
    </row>
    <row r="1646" spans="3:4">
      <c r="C1646" s="91"/>
      <c r="D1646" s="92"/>
    </row>
    <row r="1647" spans="3:4">
      <c r="C1647" s="91"/>
      <c r="D1647" s="92"/>
    </row>
    <row r="1648" spans="3:4">
      <c r="C1648" s="91"/>
      <c r="D1648" s="92"/>
    </row>
    <row r="1649" spans="3:4">
      <c r="C1649" s="91"/>
      <c r="D1649" s="92"/>
    </row>
    <row r="1650" spans="3:4">
      <c r="C1650" s="91"/>
      <c r="D1650" s="92"/>
    </row>
    <row r="1651" spans="3:4">
      <c r="C1651" s="91"/>
      <c r="D1651" s="92"/>
    </row>
    <row r="1652" spans="3:4">
      <c r="C1652" s="91"/>
      <c r="D1652" s="92"/>
    </row>
    <row r="1653" spans="3:4">
      <c r="C1653" s="91"/>
      <c r="D1653" s="92"/>
    </row>
    <row r="1654" spans="3:4">
      <c r="C1654" s="91"/>
      <c r="D1654" s="92"/>
    </row>
    <row r="1655" spans="3:4">
      <c r="C1655" s="91"/>
      <c r="D1655" s="92"/>
    </row>
    <row r="1656" spans="3:4">
      <c r="C1656" s="91"/>
      <c r="D1656" s="92"/>
    </row>
    <row r="1657" spans="3:4">
      <c r="C1657" s="91"/>
      <c r="D1657" s="92"/>
    </row>
    <row r="1658" spans="3:4">
      <c r="C1658" s="91"/>
      <c r="D1658" s="92"/>
    </row>
    <row r="1659" spans="3:4">
      <c r="C1659" s="91"/>
      <c r="D1659" s="92"/>
    </row>
    <row r="1660" spans="3:4">
      <c r="C1660" s="91"/>
      <c r="D1660" s="92"/>
    </row>
    <row r="1661" spans="3:4">
      <c r="C1661" s="91"/>
      <c r="D1661" s="92"/>
    </row>
    <row r="1662" spans="3:4">
      <c r="C1662" s="91"/>
      <c r="D1662" s="92"/>
    </row>
    <row r="1663" spans="3:4">
      <c r="C1663" s="91"/>
      <c r="D1663" s="92"/>
    </row>
    <row r="1664" spans="3:4">
      <c r="C1664" s="91"/>
      <c r="D1664" s="92"/>
    </row>
    <row r="1665" spans="3:4">
      <c r="C1665" s="91"/>
      <c r="D1665" s="92"/>
    </row>
    <row r="1666" spans="3:4">
      <c r="C1666" s="91"/>
      <c r="D1666" s="92"/>
    </row>
    <row r="1667" spans="3:4">
      <c r="C1667" s="91"/>
      <c r="D1667" s="92"/>
    </row>
    <row r="1668" spans="3:4">
      <c r="C1668" s="91"/>
      <c r="D1668" s="92"/>
    </row>
    <row r="1669" spans="3:4">
      <c r="C1669" s="91"/>
      <c r="D1669" s="92"/>
    </row>
    <row r="1670" spans="3:4">
      <c r="C1670" s="91"/>
      <c r="D1670" s="92"/>
    </row>
    <row r="1671" spans="3:4">
      <c r="C1671" s="91"/>
      <c r="D1671" s="92"/>
    </row>
    <row r="1672" spans="3:4">
      <c r="C1672" s="91"/>
      <c r="D1672" s="92"/>
    </row>
    <row r="1673" spans="3:4">
      <c r="C1673" s="91"/>
      <c r="D1673" s="92"/>
    </row>
    <row r="1674" spans="3:4">
      <c r="C1674" s="91"/>
      <c r="D1674" s="92"/>
    </row>
    <row r="1675" spans="3:4">
      <c r="C1675" s="91"/>
      <c r="D1675" s="92"/>
    </row>
    <row r="1676" spans="3:4">
      <c r="C1676" s="91"/>
      <c r="D1676" s="92"/>
    </row>
    <row r="1677" spans="3:4">
      <c r="C1677" s="91"/>
      <c r="D1677" s="92"/>
    </row>
    <row r="1678" spans="3:4">
      <c r="C1678" s="91"/>
      <c r="D1678" s="92"/>
    </row>
    <row r="1679" spans="3:4">
      <c r="C1679" s="91"/>
      <c r="D1679" s="92"/>
    </row>
    <row r="1680" spans="3:4">
      <c r="C1680" s="91"/>
      <c r="D1680" s="92"/>
    </row>
    <row r="1681" spans="3:4">
      <c r="C1681" s="91"/>
      <c r="D1681" s="92"/>
    </row>
    <row r="1682" spans="3:4">
      <c r="C1682" s="91"/>
      <c r="D1682" s="92"/>
    </row>
    <row r="1683" spans="3:4">
      <c r="C1683" s="91"/>
      <c r="D1683" s="92"/>
    </row>
    <row r="1684" spans="3:4">
      <c r="C1684" s="91"/>
      <c r="D1684" s="92"/>
    </row>
    <row r="1685" spans="3:4">
      <c r="C1685" s="91"/>
      <c r="D1685" s="92"/>
    </row>
    <row r="1686" spans="3:4">
      <c r="C1686" s="91"/>
      <c r="D1686" s="92"/>
    </row>
    <row r="1687" spans="3:4">
      <c r="C1687" s="91"/>
      <c r="D1687" s="92"/>
    </row>
    <row r="1688" spans="3:4">
      <c r="C1688" s="91"/>
      <c r="D1688" s="92"/>
    </row>
    <row r="1689" spans="3:4">
      <c r="C1689" s="91"/>
      <c r="D1689" s="92"/>
    </row>
    <row r="1690" spans="3:4">
      <c r="C1690" s="91"/>
      <c r="D1690" s="92"/>
    </row>
    <row r="1691" spans="3:4">
      <c r="C1691" s="91"/>
      <c r="D1691" s="92"/>
    </row>
    <row r="1692" spans="3:4">
      <c r="C1692" s="91"/>
      <c r="D1692" s="92"/>
    </row>
    <row r="1693" spans="3:4">
      <c r="C1693" s="91"/>
      <c r="D1693" s="92"/>
    </row>
    <row r="1694" spans="3:4">
      <c r="C1694" s="91"/>
      <c r="D1694" s="92"/>
    </row>
    <row r="1695" spans="3:4">
      <c r="C1695" s="91"/>
      <c r="D1695" s="92"/>
    </row>
    <row r="1696" spans="3:4">
      <c r="C1696" s="91"/>
      <c r="D1696" s="92"/>
    </row>
    <row r="1697" spans="3:4">
      <c r="C1697" s="91"/>
      <c r="D1697" s="92"/>
    </row>
    <row r="1698" spans="3:4">
      <c r="C1698" s="91"/>
      <c r="D1698" s="92"/>
    </row>
    <row r="1699" spans="3:4">
      <c r="C1699" s="91"/>
      <c r="D1699" s="92"/>
    </row>
    <row r="1700" spans="3:4">
      <c r="C1700" s="91"/>
      <c r="D1700" s="92"/>
    </row>
    <row r="1701" spans="3:4">
      <c r="C1701" s="91"/>
      <c r="D1701" s="92"/>
    </row>
    <row r="1702" spans="3:4">
      <c r="C1702" s="91"/>
      <c r="D1702" s="92"/>
    </row>
    <row r="1703" spans="3:4">
      <c r="C1703" s="91"/>
      <c r="D1703" s="92"/>
    </row>
    <row r="1704" spans="3:4">
      <c r="C1704" s="91"/>
      <c r="D1704" s="92"/>
    </row>
    <row r="1705" spans="3:4">
      <c r="C1705" s="91"/>
      <c r="D1705" s="92"/>
    </row>
    <row r="1706" spans="3:4">
      <c r="C1706" s="91"/>
      <c r="D1706" s="92"/>
    </row>
    <row r="1707" spans="3:4">
      <c r="C1707" s="91"/>
      <c r="D1707" s="92"/>
    </row>
    <row r="1708" spans="3:4">
      <c r="C1708" s="91"/>
      <c r="D1708" s="92"/>
    </row>
    <row r="1709" spans="3:4">
      <c r="C1709" s="91"/>
      <c r="D1709" s="92"/>
    </row>
    <row r="1710" spans="3:4">
      <c r="C1710" s="91"/>
      <c r="D1710" s="92"/>
    </row>
    <row r="1711" spans="3:4">
      <c r="C1711" s="91"/>
      <c r="D1711" s="92"/>
    </row>
    <row r="1712" spans="3:4">
      <c r="C1712" s="91"/>
      <c r="D1712" s="92"/>
    </row>
    <row r="1713" spans="3:4">
      <c r="C1713" s="91"/>
      <c r="D1713" s="92"/>
    </row>
    <row r="1714" spans="3:4">
      <c r="C1714" s="91"/>
      <c r="D1714" s="92"/>
    </row>
    <row r="1715" spans="3:4">
      <c r="C1715" s="91"/>
      <c r="D1715" s="92"/>
    </row>
    <row r="1716" spans="3:4">
      <c r="C1716" s="91"/>
      <c r="D1716" s="92"/>
    </row>
    <row r="1717" spans="3:4">
      <c r="C1717" s="91"/>
      <c r="D1717" s="92"/>
    </row>
    <row r="1718" spans="3:4">
      <c r="C1718" s="91"/>
      <c r="D1718" s="92"/>
    </row>
    <row r="1719" spans="3:4">
      <c r="C1719" s="91"/>
      <c r="D1719" s="92"/>
    </row>
    <row r="1720" spans="3:4">
      <c r="C1720" s="91"/>
      <c r="D1720" s="92"/>
    </row>
    <row r="1721" spans="3:4">
      <c r="C1721" s="91"/>
      <c r="D1721" s="92"/>
    </row>
    <row r="1722" spans="3:4">
      <c r="C1722" s="91"/>
      <c r="D1722" s="92"/>
    </row>
    <row r="1723" spans="3:4">
      <c r="C1723" s="91"/>
      <c r="D1723" s="92"/>
    </row>
    <row r="1724" spans="3:4">
      <c r="C1724" s="91"/>
      <c r="D1724" s="92"/>
    </row>
    <row r="1725" spans="3:4">
      <c r="C1725" s="91"/>
      <c r="D1725" s="92"/>
    </row>
    <row r="1726" spans="3:4">
      <c r="C1726" s="91"/>
      <c r="D1726" s="92"/>
    </row>
    <row r="1727" spans="3:4">
      <c r="C1727" s="91"/>
      <c r="D1727" s="92"/>
    </row>
    <row r="1728" spans="3:4">
      <c r="C1728" s="91"/>
      <c r="D1728" s="92"/>
    </row>
    <row r="1729" spans="3:4">
      <c r="C1729" s="91"/>
      <c r="D1729" s="92"/>
    </row>
    <row r="1730" spans="3:4">
      <c r="C1730" s="91"/>
      <c r="D1730" s="92"/>
    </row>
    <row r="1731" spans="3:4">
      <c r="C1731" s="91"/>
      <c r="D1731" s="92"/>
    </row>
    <row r="1732" spans="3:4">
      <c r="C1732" s="91"/>
      <c r="D1732" s="92"/>
    </row>
    <row r="1733" spans="3:4">
      <c r="C1733" s="91"/>
      <c r="D1733" s="92"/>
    </row>
    <row r="1734" spans="3:4">
      <c r="C1734" s="91"/>
      <c r="D1734" s="92"/>
    </row>
    <row r="1735" spans="3:4">
      <c r="C1735" s="91"/>
      <c r="D1735" s="92"/>
    </row>
    <row r="1736" spans="3:4">
      <c r="C1736" s="91"/>
      <c r="D1736" s="92"/>
    </row>
    <row r="1737" spans="3:4">
      <c r="C1737" s="91"/>
      <c r="D1737" s="92"/>
    </row>
    <row r="1738" spans="3:4">
      <c r="C1738" s="91"/>
      <c r="D1738" s="92"/>
    </row>
    <row r="1739" spans="3:4">
      <c r="C1739" s="91"/>
      <c r="D1739" s="92"/>
    </row>
    <row r="1740" spans="3:4">
      <c r="C1740" s="91"/>
      <c r="D1740" s="92"/>
    </row>
    <row r="1741" spans="3:4">
      <c r="C1741" s="91"/>
      <c r="D1741" s="92"/>
    </row>
    <row r="1742" spans="3:4">
      <c r="C1742" s="91"/>
      <c r="D1742" s="92"/>
    </row>
    <row r="1743" spans="3:4">
      <c r="C1743" s="91"/>
      <c r="D1743" s="92"/>
    </row>
    <row r="1744" spans="3:4">
      <c r="C1744" s="91"/>
      <c r="D1744" s="92"/>
    </row>
    <row r="1745" spans="3:4">
      <c r="C1745" s="91"/>
      <c r="D1745" s="92"/>
    </row>
    <row r="1746" spans="3:4">
      <c r="C1746" s="91"/>
      <c r="D1746" s="92"/>
    </row>
    <row r="1747" spans="3:4">
      <c r="C1747" s="91"/>
      <c r="D1747" s="92"/>
    </row>
    <row r="1748" spans="3:4">
      <c r="C1748" s="91"/>
      <c r="D1748" s="92"/>
    </row>
    <row r="1749" spans="3:4">
      <c r="C1749" s="91"/>
      <c r="D1749" s="92"/>
    </row>
    <row r="1750" spans="3:4">
      <c r="C1750" s="91"/>
      <c r="D1750" s="92"/>
    </row>
    <row r="1751" spans="3:4">
      <c r="C1751" s="91"/>
      <c r="D1751" s="92"/>
    </row>
    <row r="1752" spans="3:4">
      <c r="C1752" s="91"/>
      <c r="D1752" s="92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2025-02-10T21:00:05Z</dcterms:modified>
</cp:coreProperties>
</file>