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oliverschuurmann/Desktop/Dez 24 DCF &amp; Fundermental/V1 DCF/GOAT/Versionen/V11/"/>
    </mc:Choice>
  </mc:AlternateContent>
  <xr:revisionPtr revIDLastSave="0" documentId="13_ncr:1_{26C56654-D381-8F43-92C3-D8E49F7E36A7}" xr6:coauthVersionLast="47" xr6:coauthVersionMax="47" xr10:uidLastSave="{00000000-0000-0000-0000-000000000000}"/>
  <bookViews>
    <workbookView xWindow="28800" yWindow="0" windowWidth="32000" windowHeight="18000" xr2:uid="{E44DD10C-01B1-C04B-99D6-12A1B4B8AADF}"/>
  </bookViews>
  <sheets>
    <sheet name="DCF &amp; Projected Price Terminal " sheetId="7" r:id="rId1"/>
    <sheet name="IS" sheetId="3" r:id="rId2"/>
    <sheet name="CFS " sheetId="2" r:id="rId3"/>
    <sheet name="BS" sheetId="4" r:id="rId4"/>
    <sheet name="Share Price 5y" sheetId="5" r:id="rId5"/>
  </sheets>
  <externalReferences>
    <externalReference r:id="rId6"/>
  </externalReferences>
  <definedNames>
    <definedName name="_xlnm._FilterDatabase" localSheetId="0" hidden="1">'DCF &amp; Projected Price Terminal '!$L$4:$L$10</definedName>
    <definedName name="_xlnm.Print_Area" localSheetId="0">'DCF &amp; Projected Price Terminal '!$A$2:$AA$157</definedName>
    <definedName name="tgr" localSheetId="0">'DCF &amp; Projected Price Terminal '!#REF!</definedName>
    <definedName name="wacc" localSheetId="0">'DCF &amp; Projected Price Terminal '!#REF!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0" i="7" l="1"/>
  <c r="N87" i="7"/>
  <c r="N84" i="7"/>
  <c r="Q79" i="7"/>
  <c r="P79" i="7"/>
  <c r="O79" i="7"/>
  <c r="P48" i="7"/>
  <c r="O48" i="7"/>
  <c r="N48" i="7"/>
  <c r="P47" i="7"/>
  <c r="O47" i="7"/>
  <c r="N47" i="7"/>
  <c r="N78" i="7" s="1"/>
  <c r="M124" i="7"/>
  <c r="L124" i="7"/>
  <c r="K124" i="7"/>
  <c r="J124" i="7"/>
  <c r="R102" i="7"/>
  <c r="M48" i="7"/>
  <c r="L48" i="7"/>
  <c r="K48" i="7"/>
  <c r="J48" i="7"/>
  <c r="I48" i="7"/>
  <c r="H48" i="7"/>
  <c r="G48" i="7"/>
  <c r="F48" i="7"/>
  <c r="E48" i="7"/>
  <c r="D48" i="7"/>
  <c r="M57" i="7"/>
  <c r="L57" i="7"/>
  <c r="K57" i="7"/>
  <c r="J57" i="7"/>
  <c r="I57" i="7"/>
  <c r="H57" i="7"/>
  <c r="G57" i="7"/>
  <c r="F57" i="7"/>
  <c r="E57" i="7"/>
  <c r="D57" i="7"/>
  <c r="M54" i="7"/>
  <c r="L54" i="7"/>
  <c r="K54" i="7"/>
  <c r="J54" i="7"/>
  <c r="I54" i="7"/>
  <c r="H54" i="7"/>
  <c r="G54" i="7"/>
  <c r="F54" i="7"/>
  <c r="E54" i="7"/>
  <c r="D54" i="7"/>
  <c r="M51" i="7"/>
  <c r="L51" i="7"/>
  <c r="K51" i="7"/>
  <c r="J51" i="7"/>
  <c r="I51" i="7"/>
  <c r="H51" i="7"/>
  <c r="G51" i="7"/>
  <c r="F51" i="7"/>
  <c r="E51" i="7"/>
  <c r="D51" i="7"/>
  <c r="M47" i="7"/>
  <c r="L47" i="7"/>
  <c r="K47" i="7"/>
  <c r="J47" i="7"/>
  <c r="I47" i="7"/>
  <c r="H47" i="7"/>
  <c r="G47" i="7"/>
  <c r="F47" i="7"/>
  <c r="E47" i="7"/>
  <c r="D47" i="7"/>
  <c r="M44" i="7"/>
  <c r="L44" i="7"/>
  <c r="K44" i="7"/>
  <c r="J44" i="7"/>
  <c r="I44" i="7"/>
  <c r="H44" i="7"/>
  <c r="G44" i="7"/>
  <c r="F44" i="7"/>
  <c r="E44" i="7"/>
  <c r="D44" i="7"/>
  <c r="M41" i="7"/>
  <c r="L41" i="7"/>
  <c r="K41" i="7"/>
  <c r="J41" i="7"/>
  <c r="I41" i="7"/>
  <c r="H41" i="7"/>
  <c r="G41" i="7"/>
  <c r="F41" i="7"/>
  <c r="E41" i="7"/>
  <c r="D41" i="7"/>
  <c r="G7" i="7"/>
  <c r="G6" i="7"/>
  <c r="E9" i="7"/>
  <c r="G5" i="7" s="1"/>
  <c r="J60" i="4"/>
  <c r="B60" i="4"/>
  <c r="N59" i="4"/>
  <c r="M59" i="4"/>
  <c r="L59" i="4"/>
  <c r="L60" i="4" s="1"/>
  <c r="K59" i="4"/>
  <c r="K60" i="4" s="1"/>
  <c r="J59" i="4"/>
  <c r="I59" i="4"/>
  <c r="I60" i="4" s="1"/>
  <c r="H59" i="4"/>
  <c r="H60" i="4" s="1"/>
  <c r="G59" i="4"/>
  <c r="G60" i="4" s="1"/>
  <c r="F59" i="4"/>
  <c r="E59" i="4"/>
  <c r="D59" i="4"/>
  <c r="D60" i="4" s="1"/>
  <c r="C59" i="4"/>
  <c r="C60" i="4" s="1"/>
  <c r="B59" i="4"/>
  <c r="N58" i="4"/>
  <c r="M58" i="4"/>
  <c r="L58" i="4"/>
  <c r="K58" i="4"/>
  <c r="J58" i="4"/>
  <c r="I58" i="4"/>
  <c r="H58" i="4"/>
  <c r="G58" i="4"/>
  <c r="F58" i="4"/>
  <c r="E58" i="4"/>
  <c r="D58" i="4"/>
  <c r="C58" i="4"/>
  <c r="B58" i="4"/>
  <c r="N57" i="4"/>
  <c r="M57" i="4"/>
  <c r="M60" i="4" s="1"/>
  <c r="L57" i="4"/>
  <c r="K57" i="4"/>
  <c r="J57" i="4"/>
  <c r="I57" i="4"/>
  <c r="H57" i="4"/>
  <c r="G57" i="4"/>
  <c r="F57" i="4"/>
  <c r="E57" i="4"/>
  <c r="E60" i="4" s="1"/>
  <c r="D57" i="4"/>
  <c r="C57" i="4"/>
  <c r="B57" i="4"/>
  <c r="N56" i="4"/>
  <c r="M56" i="4"/>
  <c r="L56" i="4"/>
  <c r="K56" i="4"/>
  <c r="J56" i="4"/>
  <c r="I56" i="4"/>
  <c r="H56" i="4"/>
  <c r="G56" i="4"/>
  <c r="F56" i="4"/>
  <c r="E56" i="4"/>
  <c r="D56" i="4"/>
  <c r="C56" i="4"/>
  <c r="B56" i="4"/>
  <c r="N55" i="4"/>
  <c r="N60" i="4" s="1"/>
  <c r="M55" i="4"/>
  <c r="L55" i="4"/>
  <c r="K55" i="4"/>
  <c r="J55" i="4"/>
  <c r="I55" i="4"/>
  <c r="H55" i="4"/>
  <c r="G55" i="4"/>
  <c r="F55" i="4"/>
  <c r="F60" i="4" s="1"/>
  <c r="E55" i="4"/>
  <c r="D55" i="4"/>
  <c r="C55" i="4"/>
  <c r="B55" i="4"/>
  <c r="H35" i="2"/>
  <c r="G35" i="2"/>
  <c r="N34" i="2"/>
  <c r="M34" i="2"/>
  <c r="L34" i="2"/>
  <c r="K34" i="2"/>
  <c r="J34" i="2"/>
  <c r="I34" i="2"/>
  <c r="H34" i="2"/>
  <c r="G34" i="2"/>
  <c r="F34" i="2"/>
  <c r="E34" i="2"/>
  <c r="D34" i="2"/>
  <c r="C34" i="2"/>
  <c r="B34" i="2"/>
  <c r="N33" i="2"/>
  <c r="N35" i="2" s="1"/>
  <c r="M33" i="2"/>
  <c r="M35" i="2" s="1"/>
  <c r="L33" i="2"/>
  <c r="L35" i="2" s="1"/>
  <c r="K33" i="2"/>
  <c r="K35" i="2" s="1"/>
  <c r="J33" i="2"/>
  <c r="J35" i="2" s="1"/>
  <c r="I33" i="2"/>
  <c r="I35" i="2" s="1"/>
  <c r="H33" i="2"/>
  <c r="G33" i="2"/>
  <c r="F33" i="2"/>
  <c r="F35" i="2" s="1"/>
  <c r="E33" i="2"/>
  <c r="E35" i="2" s="1"/>
  <c r="D33" i="2"/>
  <c r="D35" i="2" s="1"/>
  <c r="C33" i="2"/>
  <c r="C35" i="2" s="1"/>
  <c r="B33" i="2"/>
  <c r="B35" i="2" s="1"/>
  <c r="I37" i="3"/>
  <c r="H37" i="3"/>
  <c r="G37" i="3"/>
  <c r="B37" i="3"/>
  <c r="N36" i="3"/>
  <c r="M36" i="3"/>
  <c r="L36" i="3"/>
  <c r="K36" i="3"/>
  <c r="J36" i="3"/>
  <c r="I36" i="3"/>
  <c r="H36" i="3"/>
  <c r="G36" i="3"/>
  <c r="F36" i="3"/>
  <c r="E36" i="3"/>
  <c r="D36" i="3"/>
  <c r="C36" i="3"/>
  <c r="B36" i="3"/>
  <c r="N35" i="3"/>
  <c r="N37" i="3" s="1"/>
  <c r="M35" i="3"/>
  <c r="M37" i="3" s="1"/>
  <c r="L35" i="3"/>
  <c r="L37" i="3" s="1"/>
  <c r="K35" i="3"/>
  <c r="K37" i="3" s="1"/>
  <c r="J35" i="3"/>
  <c r="J37" i="3" s="1"/>
  <c r="I35" i="3"/>
  <c r="H35" i="3"/>
  <c r="G35" i="3"/>
  <c r="F35" i="3"/>
  <c r="F37" i="3" s="1"/>
  <c r="E35" i="3"/>
  <c r="E37" i="3" s="1"/>
  <c r="D35" i="3"/>
  <c r="D37" i="3" s="1"/>
  <c r="C35" i="3"/>
  <c r="C37" i="3" s="1"/>
  <c r="B35" i="3"/>
  <c r="I45" i="7" l="1"/>
  <c r="L58" i="7"/>
  <c r="N79" i="7"/>
  <c r="P45" i="7"/>
  <c r="P42" i="7"/>
  <c r="B3" i="7"/>
  <c r="P74" i="7" l="1"/>
  <c r="P75" i="7" s="1"/>
  <c r="P76" i="7" s="1"/>
  <c r="Q76" i="7" s="1"/>
  <c r="R76" i="7" s="1"/>
  <c r="P67" i="7"/>
  <c r="Q74" i="7"/>
  <c r="R74" i="7" s="1"/>
  <c r="Q75" i="7"/>
  <c r="R75" i="7" s="1"/>
  <c r="M83" i="7"/>
  <c r="N122" i="7"/>
  <c r="Q67" i="7" l="1"/>
  <c r="R67" i="7" s="1"/>
  <c r="P68" i="7"/>
  <c r="M39" i="7"/>
  <c r="N71" i="7"/>
  <c r="N64" i="7"/>
  <c r="I26" i="7"/>
  <c r="M79" i="7"/>
  <c r="P69" i="7" l="1"/>
  <c r="Q69" i="7" s="1"/>
  <c r="R69" i="7" s="1"/>
  <c r="Q68" i="7"/>
  <c r="R68" i="7" s="1"/>
  <c r="R30" i="7"/>
  <c r="R79" i="7"/>
  <c r="R27" i="7"/>
  <c r="R98" i="7"/>
  <c r="K43" i="7"/>
  <c r="M43" i="7"/>
  <c r="K39" i="7"/>
  <c r="D43" i="7"/>
  <c r="N128" i="7"/>
  <c r="O131" i="7" s="1"/>
  <c r="O134" i="7" s="1"/>
  <c r="N107" i="7"/>
  <c r="G29" i="7"/>
  <c r="H29" i="7"/>
  <c r="I29" i="7"/>
  <c r="R122" i="7"/>
  <c r="R99" i="7"/>
  <c r="D66" i="7"/>
  <c r="N61" i="7"/>
  <c r="N62" i="7" s="1"/>
  <c r="O62" i="7" s="1"/>
  <c r="P62" i="7" s="1"/>
  <c r="Q62" i="7" s="1"/>
  <c r="R62" i="7" s="1"/>
  <c r="I30" i="7" s="1"/>
  <c r="K89" i="7"/>
  <c r="J89" i="7"/>
  <c r="I89" i="7"/>
  <c r="H89" i="7"/>
  <c r="D89" i="7"/>
  <c r="M86" i="7"/>
  <c r="H86" i="7"/>
  <c r="F86" i="7"/>
  <c r="E86" i="7"/>
  <c r="D86" i="7"/>
  <c r="J83" i="7"/>
  <c r="I83" i="7"/>
  <c r="H83" i="7"/>
  <c r="F83" i="7"/>
  <c r="E83" i="7"/>
  <c r="D83" i="7"/>
  <c r="D50" i="7"/>
  <c r="D60" i="7" s="1"/>
  <c r="O78" i="7"/>
  <c r="L79" i="7"/>
  <c r="K79" i="7"/>
  <c r="J79" i="7"/>
  <c r="I78" i="7"/>
  <c r="H78" i="7"/>
  <c r="G78" i="7"/>
  <c r="F78" i="7"/>
  <c r="E79" i="7"/>
  <c r="D79" i="7"/>
  <c r="O45" i="7"/>
  <c r="O74" i="7" s="1"/>
  <c r="N45" i="7"/>
  <c r="N76" i="7" s="1"/>
  <c r="L72" i="7"/>
  <c r="K72" i="7"/>
  <c r="G72" i="7"/>
  <c r="F72" i="7"/>
  <c r="E72" i="7"/>
  <c r="D72" i="7"/>
  <c r="O42" i="7"/>
  <c r="O68" i="7" s="1"/>
  <c r="L65" i="7"/>
  <c r="K65" i="7"/>
  <c r="J65" i="7"/>
  <c r="I65" i="7"/>
  <c r="D65" i="7"/>
  <c r="E40" i="7"/>
  <c r="E50" i="7" s="1"/>
  <c r="E60" i="7" s="1"/>
  <c r="G26" i="7"/>
  <c r="R22" i="7"/>
  <c r="R20" i="7" l="1"/>
  <c r="R32" i="7" s="1"/>
  <c r="E12" i="7"/>
  <c r="C27" i="7"/>
  <c r="H58" i="7"/>
  <c r="H90" i="7" s="1"/>
  <c r="G30" i="7"/>
  <c r="H30" i="7"/>
  <c r="N108" i="7"/>
  <c r="G79" i="7"/>
  <c r="N116" i="7"/>
  <c r="L55" i="7"/>
  <c r="L87" i="7" s="1"/>
  <c r="M55" i="7"/>
  <c r="M87" i="7" s="1"/>
  <c r="K52" i="7"/>
  <c r="K84" i="7" s="1"/>
  <c r="M45" i="7"/>
  <c r="M73" i="7" s="1"/>
  <c r="I55" i="7"/>
  <c r="I87" i="7" s="1"/>
  <c r="I58" i="7"/>
  <c r="I90" i="7" s="1"/>
  <c r="F55" i="7"/>
  <c r="F87" i="7" s="1"/>
  <c r="I52" i="7"/>
  <c r="I84" i="7" s="1"/>
  <c r="J55" i="7"/>
  <c r="J87" i="7" s="1"/>
  <c r="J58" i="7"/>
  <c r="J90" i="7" s="1"/>
  <c r="E45" i="7"/>
  <c r="E73" i="7" s="1"/>
  <c r="G45" i="7"/>
  <c r="G73" i="7" s="1"/>
  <c r="F79" i="7"/>
  <c r="G52" i="7"/>
  <c r="G84" i="7" s="1"/>
  <c r="J52" i="7"/>
  <c r="J84" i="7" s="1"/>
  <c r="K55" i="7"/>
  <c r="K87" i="7" s="1"/>
  <c r="H79" i="7"/>
  <c r="M58" i="7"/>
  <c r="M90" i="7" s="1"/>
  <c r="G83" i="7"/>
  <c r="M72" i="7"/>
  <c r="L86" i="7"/>
  <c r="M42" i="7"/>
  <c r="M66" i="7" s="1"/>
  <c r="G58" i="7"/>
  <c r="G90" i="7" s="1"/>
  <c r="O76" i="7"/>
  <c r="O73" i="7" s="1"/>
  <c r="L42" i="7"/>
  <c r="L66" i="7" s="1"/>
  <c r="M65" i="7"/>
  <c r="I86" i="7"/>
  <c r="N42" i="7"/>
  <c r="I73" i="7"/>
  <c r="D55" i="7"/>
  <c r="D87" i="7" s="1"/>
  <c r="J42" i="7"/>
  <c r="J66" i="7" s="1"/>
  <c r="G55" i="7"/>
  <c r="G87" i="7" s="1"/>
  <c r="L90" i="7"/>
  <c r="J86" i="7"/>
  <c r="E42" i="7"/>
  <c r="E66" i="7" s="1"/>
  <c r="E58" i="7"/>
  <c r="E90" i="7" s="1"/>
  <c r="K86" i="7"/>
  <c r="I79" i="7"/>
  <c r="F58" i="7"/>
  <c r="F90" i="7" s="1"/>
  <c r="H45" i="7"/>
  <c r="H73" i="7" s="1"/>
  <c r="J45" i="7"/>
  <c r="J73" i="7" s="1"/>
  <c r="E55" i="7"/>
  <c r="E87" i="7" s="1"/>
  <c r="K42" i="7"/>
  <c r="K66" i="7" s="1"/>
  <c r="L52" i="7"/>
  <c r="L84" i="7" s="1"/>
  <c r="E65" i="7"/>
  <c r="O67" i="7"/>
  <c r="R108" i="7"/>
  <c r="F42" i="7"/>
  <c r="F66" i="7" s="1"/>
  <c r="N75" i="7"/>
  <c r="E89" i="7"/>
  <c r="M89" i="7"/>
  <c r="L89" i="7"/>
  <c r="G42" i="7"/>
  <c r="G66" i="7" s="1"/>
  <c r="D52" i="7"/>
  <c r="D84" i="7" s="1"/>
  <c r="D58" i="7"/>
  <c r="D90" i="7" s="1"/>
  <c r="H72" i="7"/>
  <c r="K78" i="7"/>
  <c r="F89" i="7"/>
  <c r="F40" i="7"/>
  <c r="F65" i="7"/>
  <c r="I72" i="7"/>
  <c r="D78" i="7"/>
  <c r="L78" i="7"/>
  <c r="K83" i="7"/>
  <c r="G89" i="7"/>
  <c r="K58" i="7"/>
  <c r="K90" i="7" s="1"/>
  <c r="J78" i="7"/>
  <c r="H55" i="7"/>
  <c r="H87" i="7" s="1"/>
  <c r="O69" i="7"/>
  <c r="O75" i="7"/>
  <c r="G8" i="7"/>
  <c r="I42" i="7"/>
  <c r="I66" i="7" s="1"/>
  <c r="E52" i="7"/>
  <c r="E84" i="7" s="1"/>
  <c r="K45" i="7"/>
  <c r="K73" i="7" s="1"/>
  <c r="F52" i="7"/>
  <c r="F84" i="7" s="1"/>
  <c r="G65" i="7"/>
  <c r="J72" i="7"/>
  <c r="N74" i="7"/>
  <c r="E78" i="7"/>
  <c r="M78" i="7"/>
  <c r="L83" i="7"/>
  <c r="F45" i="7"/>
  <c r="F73" i="7" s="1"/>
  <c r="H42" i="7"/>
  <c r="H66" i="7" s="1"/>
  <c r="M52" i="7"/>
  <c r="M84" i="7" s="1"/>
  <c r="D45" i="7"/>
  <c r="D73" i="7" s="1"/>
  <c r="L45" i="7"/>
  <c r="L73" i="7" s="1"/>
  <c r="H65" i="7"/>
  <c r="G86" i="7"/>
  <c r="H52" i="7"/>
  <c r="H84" i="7" s="1"/>
  <c r="R28" i="7" l="1"/>
  <c r="R21" i="7"/>
  <c r="G10" i="7"/>
  <c r="G11" i="7"/>
  <c r="O90" i="7"/>
  <c r="O87" i="7"/>
  <c r="P87" i="7" s="1"/>
  <c r="Q87" i="7" s="1"/>
  <c r="R87" i="7" s="1"/>
  <c r="O84" i="7"/>
  <c r="P84" i="7" s="1"/>
  <c r="Q84" i="7" s="1"/>
  <c r="R84" i="7" s="1"/>
  <c r="R34" i="7"/>
  <c r="H25" i="7" s="1"/>
  <c r="G25" i="7" s="1"/>
  <c r="N73" i="7"/>
  <c r="R116" i="7"/>
  <c r="R118" i="7" s="1"/>
  <c r="N68" i="7"/>
  <c r="N67" i="7"/>
  <c r="N69" i="7"/>
  <c r="G9" i="7"/>
  <c r="O66" i="7"/>
  <c r="F50" i="7"/>
  <c r="F60" i="7" s="1"/>
  <c r="G40" i="7"/>
  <c r="I25" i="7" l="1"/>
  <c r="N66" i="7"/>
  <c r="N65" i="7" s="1"/>
  <c r="N72" i="7" s="1"/>
  <c r="N81" i="7" s="1"/>
  <c r="R124" i="7"/>
  <c r="R120" i="7"/>
  <c r="R126" i="7" s="1"/>
  <c r="R119" i="7"/>
  <c r="R125" i="7" s="1"/>
  <c r="P73" i="7"/>
  <c r="P66" i="7"/>
  <c r="Q73" i="7"/>
  <c r="R73" i="7"/>
  <c r="H40" i="7"/>
  <c r="G50" i="7"/>
  <c r="G60" i="7" s="1"/>
  <c r="P90" i="7"/>
  <c r="C26" i="7" l="1"/>
  <c r="N86" i="7"/>
  <c r="N83" i="7"/>
  <c r="N89" i="7"/>
  <c r="O65" i="7"/>
  <c r="O72" i="7" s="1"/>
  <c r="O81" i="7" s="1"/>
  <c r="N110" i="7"/>
  <c r="H50" i="7"/>
  <c r="H60" i="7" s="1"/>
  <c r="I40" i="7"/>
  <c r="R66" i="7"/>
  <c r="Q66" i="7"/>
  <c r="Q90" i="7"/>
  <c r="N118" i="7" l="1"/>
  <c r="N92" i="7"/>
  <c r="N93" i="7" s="1"/>
  <c r="P65" i="7"/>
  <c r="P83" i="7" s="1"/>
  <c r="O83" i="7"/>
  <c r="O86" i="7"/>
  <c r="O89" i="7"/>
  <c r="R90" i="7"/>
  <c r="I50" i="7"/>
  <c r="I60" i="7" s="1"/>
  <c r="J40" i="7"/>
  <c r="N124" i="7" l="1"/>
  <c r="P72" i="7"/>
  <c r="P89" i="7"/>
  <c r="P86" i="7"/>
  <c r="Q65" i="7"/>
  <c r="Q83" i="7" s="1"/>
  <c r="O92" i="7"/>
  <c r="O93" i="7" s="1"/>
  <c r="K40" i="7"/>
  <c r="J50" i="7"/>
  <c r="J60" i="7" s="1"/>
  <c r="P78" i="7" l="1"/>
  <c r="P81" i="7" s="1"/>
  <c r="P92" i="7" s="1"/>
  <c r="P93" i="7" s="1"/>
  <c r="E10" i="7"/>
  <c r="Q89" i="7"/>
  <c r="Q72" i="7"/>
  <c r="Q78" i="7" s="1"/>
  <c r="Q81" i="7" s="1"/>
  <c r="R65" i="7"/>
  <c r="R64" i="7" s="1"/>
  <c r="Q86" i="7"/>
  <c r="O130" i="7"/>
  <c r="O133" i="7" s="1"/>
  <c r="L40" i="7"/>
  <c r="K50" i="7"/>
  <c r="K60" i="7" s="1"/>
  <c r="E11" i="7" l="1"/>
  <c r="Q92" i="7"/>
  <c r="Q93" i="7" s="1"/>
  <c r="R63" i="7"/>
  <c r="P63" i="7"/>
  <c r="P64" i="7"/>
  <c r="R83" i="7"/>
  <c r="R72" i="7"/>
  <c r="R70" i="7" s="1"/>
  <c r="R89" i="7"/>
  <c r="R86" i="7"/>
  <c r="R138" i="7"/>
  <c r="R142" i="7" s="1"/>
  <c r="I32" i="7" s="1"/>
  <c r="R136" i="7"/>
  <c r="R140" i="7" s="1"/>
  <c r="G32" i="7" s="1"/>
  <c r="G34" i="7" s="1"/>
  <c r="R137" i="7"/>
  <c r="R141" i="7" s="1"/>
  <c r="H32" i="7" s="1"/>
  <c r="L50" i="7"/>
  <c r="M40" i="7"/>
  <c r="N40" i="7" s="1"/>
  <c r="O40" i="7" s="1"/>
  <c r="P40" i="7" s="1"/>
  <c r="Q40" i="7" s="1"/>
  <c r="R40" i="7" s="1"/>
  <c r="I33" i="7" l="1"/>
  <c r="I35" i="7"/>
  <c r="H34" i="7"/>
  <c r="H35" i="7"/>
  <c r="G37" i="7"/>
  <c r="G35" i="7"/>
  <c r="R71" i="7"/>
  <c r="P71" i="7"/>
  <c r="I37" i="7"/>
  <c r="P70" i="7"/>
  <c r="R78" i="7"/>
  <c r="R81" i="7" s="1"/>
  <c r="R92" i="7" s="1"/>
  <c r="R95" i="7" s="1"/>
  <c r="R96" i="7" s="1"/>
  <c r="I34" i="7"/>
  <c r="G33" i="7"/>
  <c r="H33" i="7"/>
  <c r="H37" i="7"/>
  <c r="L60" i="7"/>
  <c r="M60" i="7" s="1"/>
  <c r="N60" i="7" s="1"/>
  <c r="M50" i="7"/>
  <c r="N50" i="7" s="1"/>
  <c r="O50" i="7" s="1"/>
  <c r="P50" i="7" s="1"/>
  <c r="Q50" i="7" s="1"/>
  <c r="R50" i="7" s="1"/>
  <c r="O60" i="7" l="1"/>
  <c r="P60" i="7" s="1"/>
  <c r="Q60" i="7" s="1"/>
  <c r="R60" i="7" s="1"/>
  <c r="R107" i="7" s="1"/>
  <c r="N123" i="7"/>
  <c r="R93" i="7"/>
  <c r="R97" i="7" s="1"/>
  <c r="R100" i="7" s="1"/>
  <c r="R103" i="7" s="1"/>
</calcChain>
</file>

<file path=xl/sharedStrings.xml><?xml version="1.0" encoding="utf-8"?>
<sst xmlns="http://schemas.openxmlformats.org/spreadsheetml/2006/main" count="352" uniqueCount="244">
  <si>
    <t xml:space="preserve">Conservativ </t>
  </si>
  <si>
    <t>Assumptions</t>
  </si>
  <si>
    <t>Switches</t>
  </si>
  <si>
    <t xml:space="preserve">Optimistic </t>
  </si>
  <si>
    <t>Year</t>
  </si>
  <si>
    <t>Revenue</t>
  </si>
  <si>
    <t>EBIT</t>
  </si>
  <si>
    <t xml:space="preserve">Revenue Growth </t>
  </si>
  <si>
    <t>WACC</t>
  </si>
  <si>
    <t>TGR</t>
  </si>
  <si>
    <t>EBIT Growth</t>
  </si>
  <si>
    <t>Valuation</t>
  </si>
  <si>
    <t xml:space="preserve">CAGR </t>
  </si>
  <si>
    <t>Base</t>
  </si>
  <si>
    <t>% growth</t>
  </si>
  <si>
    <t>Taxes</t>
  </si>
  <si>
    <t xml:space="preserve">Cash Flow Items </t>
  </si>
  <si>
    <t>D&amp;A</t>
  </si>
  <si>
    <t>CapEx</t>
  </si>
  <si>
    <t>Change in NWC</t>
  </si>
  <si>
    <t>Conservative Case</t>
  </si>
  <si>
    <t>Optimistic Case</t>
  </si>
  <si>
    <t>EBIAT</t>
  </si>
  <si>
    <t xml:space="preserve">Mittelwert Forecast </t>
  </si>
  <si>
    <t>Unlevered FCF</t>
  </si>
  <si>
    <t>Present Value of FCF</t>
  </si>
  <si>
    <t>Period</t>
  </si>
  <si>
    <t>Discount Period</t>
  </si>
  <si>
    <t>Terminal Value</t>
  </si>
  <si>
    <t>Present Value of Terminal Value</t>
  </si>
  <si>
    <t>Enterprise Value</t>
  </si>
  <si>
    <t>(+) Cash</t>
  </si>
  <si>
    <t>(-) Debt</t>
  </si>
  <si>
    <t>Equity Value</t>
  </si>
  <si>
    <t xml:space="preserve">Income Statement </t>
  </si>
  <si>
    <t xml:space="preserve">DCF </t>
  </si>
  <si>
    <t xml:space="preserve">% of Revenue </t>
  </si>
  <si>
    <t>Market Cap</t>
  </si>
  <si>
    <t>% of Equity</t>
  </si>
  <si>
    <t>Cost of Equity</t>
  </si>
  <si>
    <t>Market Risk Premium</t>
  </si>
  <si>
    <t>Debt</t>
  </si>
  <si>
    <t>% of Debt</t>
  </si>
  <si>
    <t>Cost of Debt</t>
  </si>
  <si>
    <t>Tax Rate</t>
  </si>
  <si>
    <t>Total</t>
  </si>
  <si>
    <t xml:space="preserve">Base </t>
  </si>
  <si>
    <t xml:space="preserve">Ticker </t>
  </si>
  <si>
    <t>Implied Upside/(Downside)</t>
  </si>
  <si>
    <t xml:space="preserve">Date </t>
  </si>
  <si>
    <t xml:space="preserve">Year end </t>
  </si>
  <si>
    <t xml:space="preserve">Market Value </t>
  </si>
  <si>
    <t xml:space="preserve">EV </t>
  </si>
  <si>
    <t xml:space="preserve">Overview </t>
  </si>
  <si>
    <t>Outstanding (M)</t>
  </si>
  <si>
    <t>EV per Share</t>
  </si>
  <si>
    <t>Metric 1</t>
  </si>
  <si>
    <t>Metric 2</t>
  </si>
  <si>
    <t>Metric 3</t>
  </si>
  <si>
    <t>Diluted Shares (Avergage)</t>
  </si>
  <si>
    <t xml:space="preserve">Tax rate </t>
  </si>
  <si>
    <t>Datum</t>
  </si>
  <si>
    <t>Eröffnungspreis</t>
  </si>
  <si>
    <t xml:space="preserve">https://www.cnbc.com/quotes/US10Y </t>
  </si>
  <si>
    <t xml:space="preserve">Risk Free Rate (10y US Treasury) </t>
  </si>
  <si>
    <t xml:space="preserve">https://www.kroll.com/en/insights/publications/cost-of-capital/recommended-us-equity-risk-premium-and-corresponding-risk-free-rates </t>
  </si>
  <si>
    <t xml:space="preserve">Net Income </t>
  </si>
  <si>
    <t xml:space="preserve">EPS </t>
  </si>
  <si>
    <t>EBIT (Operating Income/Operating Profit)</t>
  </si>
  <si>
    <t xml:space="preserve">EBIAT </t>
  </si>
  <si>
    <t xml:space="preserve">Tax Rate </t>
  </si>
  <si>
    <t xml:space="preserve">Interest Paid </t>
  </si>
  <si>
    <t xml:space="preserve">Time </t>
  </si>
  <si>
    <t xml:space="preserve">Conservative </t>
  </si>
  <si>
    <t xml:space="preserve">**Relevant Debt for EV: LT Debt, ST Debt, Capital Lease Obligations, Current Portion of Capital Leases and Pension Liabilities </t>
  </si>
  <si>
    <t>**(+) Debt</t>
  </si>
  <si>
    <t xml:space="preserve">Market Muliple Calculation - Ceterus Paribus </t>
  </si>
  <si>
    <t xml:space="preserve">Projected Trading Price </t>
  </si>
  <si>
    <t>Implied Price per Share (hard)</t>
  </si>
  <si>
    <t xml:space="preserve">EBIT </t>
  </si>
  <si>
    <t xml:space="preserve">Implied Upside/(Downside) to Current SP </t>
  </si>
  <si>
    <t>Current SP</t>
  </si>
  <si>
    <t xml:space="preserve">Implied </t>
  </si>
  <si>
    <t xml:space="preserve">Diff. Implied to Projected </t>
  </si>
  <si>
    <t xml:space="preserve">DCF Calculation for Implied Share Price </t>
  </si>
  <si>
    <t>DCF &amp; Projected Price Terminal in M$</t>
  </si>
  <si>
    <t xml:space="preserve">Shares Outstanding TTM/Diluted (Average) </t>
  </si>
  <si>
    <r>
      <t>Share Price (EOB)/</t>
    </r>
    <r>
      <rPr>
        <b/>
        <sz val="12"/>
        <color rgb="FFFF007A"/>
        <rFont val="Avenir Book"/>
        <family val="2"/>
      </rPr>
      <t>Current Share Price</t>
    </r>
    <r>
      <rPr>
        <b/>
        <sz val="12"/>
        <color theme="0"/>
        <rFont val="Avenir Book"/>
        <family val="2"/>
      </rPr>
      <t xml:space="preserve"> </t>
    </r>
  </si>
  <si>
    <t>EPS Market Multiple (Average)</t>
  </si>
  <si>
    <t xml:space="preserve">EPS (Average) </t>
  </si>
  <si>
    <t>Share Price (Average)</t>
  </si>
  <si>
    <t>Projected Price per Share</t>
  </si>
  <si>
    <t xml:space="preserve">EPS (Average) + Discount for Safety </t>
  </si>
  <si>
    <t xml:space="preserve">Share Price (Average) + Discount for Safety </t>
  </si>
  <si>
    <t>CAGR "15-"29</t>
  </si>
  <si>
    <t>CAGR "25-"29</t>
  </si>
  <si>
    <t>Total "15-"24</t>
  </si>
  <si>
    <t>CAGR "15-"24</t>
  </si>
  <si>
    <t>Total "25-"29</t>
  </si>
  <si>
    <t>Total "15-"29</t>
  </si>
  <si>
    <t>(-) Cash &amp; Equi</t>
  </si>
  <si>
    <t xml:space="preserve">Qick FS </t>
  </si>
  <si>
    <t xml:space="preserve">or JA </t>
  </si>
  <si>
    <t>Implied Share Price</t>
  </si>
  <si>
    <t>Levered Beta (3y)</t>
  </si>
  <si>
    <t xml:space="preserve"> -&gt;</t>
  </si>
  <si>
    <t>Fill in -&gt; = hard!</t>
  </si>
  <si>
    <t xml:space="preserve">PEG-Ratio 2025 </t>
  </si>
  <si>
    <t>KGV 2025</t>
  </si>
  <si>
    <t xml:space="preserve">Projected </t>
  </si>
  <si>
    <t>Forecast 2029 (5y)</t>
  </si>
  <si>
    <t>use</t>
  </si>
  <si>
    <t>TGR (US 2,0%; EU 1,5%; China 3,3%)</t>
  </si>
  <si>
    <t xml:space="preserve">*Forecast from Gurufocus </t>
  </si>
  <si>
    <t xml:space="preserve">Cap. </t>
  </si>
  <si>
    <t>Cap.</t>
  </si>
  <si>
    <t>"25-"27</t>
  </si>
  <si>
    <t>"28-"29</t>
  </si>
  <si>
    <t>EV/Revenue 2025</t>
  </si>
  <si>
    <t>EV/EBIT 2025</t>
  </si>
  <si>
    <t>Cap./Revenue 2025</t>
  </si>
  <si>
    <t xml:space="preserve">*Forecast from Marketscreener  (EBT "Pre Tax" - Net Income) </t>
  </si>
  <si>
    <t>PYPL</t>
  </si>
  <si>
    <t>Income Statement</t>
  </si>
  <si>
    <t>2012-12</t>
  </si>
  <si>
    <t>2013-12</t>
  </si>
  <si>
    <t>2014-12</t>
  </si>
  <si>
    <t>2015-12</t>
  </si>
  <si>
    <t>2016-12</t>
  </si>
  <si>
    <t>2017-12</t>
  </si>
  <si>
    <t>2018-12</t>
  </si>
  <si>
    <t>2019-12</t>
  </si>
  <si>
    <t>2020-12</t>
  </si>
  <si>
    <t>2021-12</t>
  </si>
  <si>
    <t>2022-12</t>
  </si>
  <si>
    <t>2023-12</t>
  </si>
  <si>
    <t>2024-12</t>
  </si>
  <si>
    <t>Cost of Goods Sold</t>
  </si>
  <si>
    <t xml:space="preserve">   Gross Profit</t>
  </si>
  <si>
    <t>Operating Expenses</t>
  </si>
  <si>
    <t>Sales, General, &amp; Administrative</t>
  </si>
  <si>
    <t>Research &amp; Development</t>
  </si>
  <si>
    <t>Special Charges</t>
  </si>
  <si>
    <t>Other Operating Expense</t>
  </si>
  <si>
    <t>Operating Profit</t>
  </si>
  <si>
    <t>Net Interest Income</t>
  </si>
  <si>
    <t>Other Income (Expense)</t>
  </si>
  <si>
    <t xml:space="preserve">   Pre-Tax Profit</t>
  </si>
  <si>
    <t>Income Tax</t>
  </si>
  <si>
    <t xml:space="preserve">   Net Income from Continuing Ops.</t>
  </si>
  <si>
    <t>Net Income from Discontinued Ops.</t>
  </si>
  <si>
    <t>Minority Interest</t>
  </si>
  <si>
    <t>Other Items</t>
  </si>
  <si>
    <t>Net Income</t>
  </si>
  <si>
    <t>Basic EPS</t>
  </si>
  <si>
    <t>Diluted EPS</t>
  </si>
  <si>
    <t>Basic Shares Outstanding</t>
  </si>
  <si>
    <t>Diluted Shares Outstanding</t>
  </si>
  <si>
    <t>EBITDA</t>
  </si>
  <si>
    <t>Plus: Depreciation &amp; Amortization</t>
  </si>
  <si>
    <t xml:space="preserve">   EBITDA</t>
  </si>
  <si>
    <t>Cash Flow Statement</t>
  </si>
  <si>
    <t>Depreciation, Depletion, &amp; Amortization</t>
  </si>
  <si>
    <t xml:space="preserve">  Change in Receivables</t>
  </si>
  <si>
    <t xml:space="preserve">  Change in Inventory</t>
  </si>
  <si>
    <t xml:space="preserve">  Change in Prepaid Assets</t>
  </si>
  <si>
    <t xml:space="preserve">  Change in Other Working Capital</t>
  </si>
  <si>
    <t>Change in Working Capital (Total)</t>
  </si>
  <si>
    <t>Change in Deferred Tax</t>
  </si>
  <si>
    <t>Stock-Based Compensation</t>
  </si>
  <si>
    <t>Other Cash from Operations</t>
  </si>
  <si>
    <t xml:space="preserve">   Net Operating Cash Flow</t>
  </si>
  <si>
    <t>Net Purchases of PP&amp;E</t>
  </si>
  <si>
    <t>Net Cash From Acquisitions and Divestitures</t>
  </si>
  <si>
    <t>Net Purchases of Investments</t>
  </si>
  <si>
    <t>Net Purchases of Intangible Assets</t>
  </si>
  <si>
    <t>Other Cash from Investing</t>
  </si>
  <si>
    <t xml:space="preserve">   Net Investing Cash Flow</t>
  </si>
  <si>
    <t>Net Issuance of Common Stock</t>
  </si>
  <si>
    <t>Net Issuance of Preferred Stock</t>
  </si>
  <si>
    <t>Net Issuance of Debt</t>
  </si>
  <si>
    <t>Cash Paid for Dividends</t>
  </si>
  <si>
    <t>Other Cash from Financing</t>
  </si>
  <si>
    <t xml:space="preserve">   Net Financing Cash Flow</t>
  </si>
  <si>
    <t>Free Cash Flow</t>
  </si>
  <si>
    <t>Cash from Operations</t>
  </si>
  <si>
    <t>Less: Capital Exenditures</t>
  </si>
  <si>
    <t xml:space="preserve">   Free Cash Flow</t>
  </si>
  <si>
    <t>Balance Sheet</t>
  </si>
  <si>
    <t>Assets</t>
  </si>
  <si>
    <t>Cash and Equivalents</t>
  </si>
  <si>
    <t>Short-Term Investments</t>
  </si>
  <si>
    <t>Accounts Receivable</t>
  </si>
  <si>
    <t>Inventories</t>
  </si>
  <si>
    <t>Other Current Assets</t>
  </si>
  <si>
    <t xml:space="preserve">   Total Current Assets</t>
  </si>
  <si>
    <t xml:space="preserve">  Property, Plant, &amp; Equipment, Gross</t>
  </si>
  <si>
    <t xml:space="preserve">  Accumulated Depreciation</t>
  </si>
  <si>
    <t>Property, Plant, &amp; Equipment, Net</t>
  </si>
  <si>
    <t>Goodwill</t>
  </si>
  <si>
    <t>Other Intangible Assets</t>
  </si>
  <si>
    <t>Equity &amp; Other Investments</t>
  </si>
  <si>
    <t>Other Long-Term Assets</t>
  </si>
  <si>
    <t>Total Assets</t>
  </si>
  <si>
    <t>Liabilities</t>
  </si>
  <si>
    <t>Accounts Payable</t>
  </si>
  <si>
    <t>Tax Payable</t>
  </si>
  <si>
    <t>Other Accrued Liabilities</t>
  </si>
  <si>
    <t>Deferred Revenue</t>
  </si>
  <si>
    <t>Short-term Debt</t>
  </si>
  <si>
    <t>Deferred Tax Liabilities</t>
  </si>
  <si>
    <t>Current Portion of Capital Leases</t>
  </si>
  <si>
    <t>Other Current Liabilities</t>
  </si>
  <si>
    <t xml:space="preserve">   Total Current Liabilities</t>
  </si>
  <si>
    <t>Long-term Debt</t>
  </si>
  <si>
    <t>Capital Lease Obligations</t>
  </si>
  <si>
    <t>Pension Liabilities</t>
  </si>
  <si>
    <t>Other Long-Term Liabilities</t>
  </si>
  <si>
    <t>Total Liabilities</t>
  </si>
  <si>
    <t>Shareholders' Equity</t>
  </si>
  <si>
    <t>Additional Paid-in Capital</t>
  </si>
  <si>
    <t>Retained Earnings</t>
  </si>
  <si>
    <t>Treasury Stock</t>
  </si>
  <si>
    <t>Common Stock</t>
  </si>
  <si>
    <t>Preferred Stock</t>
  </si>
  <si>
    <t>Accumulated Other Comprehensive Income</t>
  </si>
  <si>
    <t>Other Equity</t>
  </si>
  <si>
    <t>Total Shareholders' Equity</t>
  </si>
  <si>
    <t>Liabilities &amp; Shareholders' Equity</t>
  </si>
  <si>
    <t>Common Shares Outstanding (End of Period)</t>
  </si>
  <si>
    <t>Invested Capital</t>
  </si>
  <si>
    <t>Total Equity</t>
  </si>
  <si>
    <t>Plus: Long-Term Debt</t>
  </si>
  <si>
    <t>Plus: Short-Term Debt</t>
  </si>
  <si>
    <t>Plus: Minority Interest</t>
  </si>
  <si>
    <t>Less: Cash &amp; Equivalents</t>
  </si>
  <si>
    <t xml:space="preserve">   Net Invested Capital</t>
  </si>
  <si>
    <t>https://www.infrontanalytics.com/fe-DE/66975NU/PayPal-Holdings-Inc-/beta</t>
  </si>
  <si>
    <t>https://valueinvesting.io/PYPL/valuation/wacc</t>
  </si>
  <si>
    <t>https://www.gurufocus.com/stock/PYPL/financials</t>
  </si>
  <si>
    <t>https://www.marketscreener.com/quote/stock/PAYPAL-HOLDINGS-INC-23377703/finances/</t>
  </si>
  <si>
    <t>*Forecast from MarketScreener (nur bis 2027)</t>
  </si>
  <si>
    <t xml:space="preserve">Conclusion: projected straft Paypal ab, da sich Paypal seit 2021 seitwärs in einer Range von USD 100 zu USD 50 bewegt. Ich denke wir sehen ab 2021 (katalysator) die transformation von growth zu value. </t>
  </si>
  <si>
    <t xml:space="preserve">Solides IS, CFS &amp; BS &lt;- aber hyper growth ist vorbei &lt;- alte Level sind eher nicht mehr erreichbar…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</si>
</sst>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A"/>
    <numFmt numFmtId="165" formatCode="0&quot;E&quot;"/>
    <numFmt numFmtId="166" formatCode="&quot;$&quot;#,##0.00"/>
    <numFmt numFmtId="167" formatCode="0_);[Red]\(0\)"/>
    <numFmt numFmtId="168" formatCode="0.0%"/>
    <numFmt numFmtId="169" formatCode="\-\&gt;\ \ 0.0%"/>
    <numFmt numFmtId="170" formatCode="\x0.00"/>
  </numFmts>
  <fonts count="30">
    <font>
      <sz val="12"/>
      <color theme="1"/>
      <name val="Aptos Narrow"/>
      <family val="2"/>
      <scheme val="minor"/>
    </font>
    <font>
      <sz val="12"/>
      <color theme="1"/>
      <name val="Aptos Narrow"/>
      <family val="2"/>
      <scheme val="minor"/>
    </font>
    <font>
      <b/>
      <sz val="12"/>
      <color theme="0"/>
      <name val="Aptos Narrow"/>
      <family val="2"/>
      <scheme val="minor"/>
    </font>
    <font>
      <sz val="12"/>
      <color theme="0"/>
      <name val="Aptos Narrow"/>
      <family val="2"/>
      <scheme val="minor"/>
    </font>
    <font>
      <u/>
      <sz val="12"/>
      <color theme="10"/>
      <name val="Aptos Narrow"/>
      <family val="2"/>
      <scheme val="minor"/>
    </font>
    <font>
      <sz val="12"/>
      <color theme="0"/>
      <name val="Avenir Book"/>
      <family val="2"/>
    </font>
    <font>
      <i/>
      <sz val="12"/>
      <color theme="0"/>
      <name val="Avenir Book"/>
      <family val="2"/>
    </font>
    <font>
      <u/>
      <sz val="12"/>
      <color theme="0"/>
      <name val="Avenir Book"/>
      <family val="2"/>
    </font>
    <font>
      <b/>
      <sz val="12"/>
      <color theme="0"/>
      <name val="Avenir Book"/>
      <family val="2"/>
    </font>
    <font>
      <sz val="12"/>
      <color theme="1"/>
      <name val="Avenir Book"/>
      <family val="2"/>
    </font>
    <font>
      <b/>
      <u/>
      <sz val="12"/>
      <color theme="0"/>
      <name val="Avenir Book"/>
      <family val="2"/>
    </font>
    <font>
      <b/>
      <i/>
      <sz val="12"/>
      <color theme="0"/>
      <name val="Avenir Book"/>
      <family val="2"/>
    </font>
    <font>
      <b/>
      <sz val="11"/>
      <color theme="0"/>
      <name val="Avenir Book"/>
      <family val="2"/>
    </font>
    <font>
      <sz val="8"/>
      <color rgb="FF000000"/>
      <name val="Verdana"/>
      <family val="2"/>
    </font>
    <font>
      <b/>
      <sz val="8"/>
      <color rgb="FF000000"/>
      <name val="Verdana"/>
      <family val="2"/>
    </font>
    <font>
      <i/>
      <sz val="12"/>
      <color rgb="FFFFA82D"/>
      <name val="Avenir Book"/>
      <family val="2"/>
    </font>
    <font>
      <sz val="12"/>
      <color rgb="FFFFA82D"/>
      <name val="Avenir Book"/>
      <family val="2"/>
    </font>
    <font>
      <b/>
      <sz val="12"/>
      <color rgb="FFFFA82D"/>
      <name val="Avenir Book"/>
      <family val="2"/>
    </font>
    <font>
      <sz val="10"/>
      <color rgb="FF000000"/>
      <name val="Helvetica Neue"/>
      <family val="2"/>
    </font>
    <font>
      <b/>
      <sz val="10"/>
      <color rgb="FF000000"/>
      <name val="Helvetica Neue"/>
      <family val="2"/>
    </font>
    <font>
      <sz val="8"/>
      <name val="Aptos Narrow"/>
      <family val="2"/>
      <scheme val="minor"/>
    </font>
    <font>
      <sz val="10"/>
      <color theme="1"/>
      <name val="Arial"/>
      <family val="2"/>
    </font>
    <font>
      <b/>
      <sz val="16"/>
      <color theme="0"/>
      <name val="Avenir Book"/>
      <family val="2"/>
    </font>
    <font>
      <sz val="12"/>
      <color rgb="FFFFFFFF"/>
      <name val="Avenir Book"/>
      <family val="2"/>
    </font>
    <font>
      <b/>
      <sz val="12"/>
      <color rgb="FFFF007A"/>
      <name val="Avenir Book"/>
      <family val="2"/>
    </font>
    <font>
      <b/>
      <sz val="12"/>
      <color rgb="FFFFFFFF"/>
      <name val="Avenir Book"/>
      <family val="2"/>
    </font>
    <font>
      <sz val="10"/>
      <color rgb="FFFFFFFF"/>
      <name val="Avenir Book"/>
      <family val="2"/>
    </font>
    <font>
      <b/>
      <sz val="9"/>
      <color rgb="FFFFFFFF"/>
      <name val="Verdana"/>
      <family val="2"/>
    </font>
    <font>
      <b/>
      <sz val="8"/>
      <color rgb="FFFFFFFF"/>
      <name val="Verdana"/>
      <family val="2"/>
    </font>
    <font>
      <sz val="8"/>
      <color rgb="FF008000"/>
      <name val="Verdana"/>
      <family val="2"/>
    </font>
  </fonts>
  <fills count="13">
    <fill>
      <patternFill patternType="none"/>
    </fill>
    <fill>
      <patternFill patternType="gray125"/>
    </fill>
    <fill>
      <patternFill patternType="solid">
        <fgColor theme="1"/>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rgb="FF30CB37"/>
        <bgColor indexed="64"/>
      </patternFill>
    </fill>
    <fill>
      <patternFill patternType="solid">
        <fgColor rgb="FFFFA82D"/>
        <bgColor indexed="64"/>
      </patternFill>
    </fill>
    <fill>
      <patternFill patternType="solid">
        <fgColor rgb="FFFF007A"/>
        <bgColor indexed="64"/>
      </patternFill>
    </fill>
    <fill>
      <patternFill patternType="solid">
        <fgColor rgb="FF67001A"/>
        <bgColor indexed="64"/>
      </patternFill>
    </fill>
    <fill>
      <patternFill patternType="solid">
        <fgColor rgb="FF000000"/>
        <bgColor rgb="FF000000"/>
      </patternFill>
    </fill>
    <fill>
      <patternFill patternType="solid">
        <fgColor theme="1"/>
        <bgColor rgb="FF000000"/>
      </patternFill>
    </fill>
    <fill>
      <patternFill patternType="solid">
        <fgColor rgb="FF003366"/>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bottom style="thin">
        <color rgb="FFA5A5A5"/>
      </bottom>
      <diagonal/>
    </border>
    <border>
      <left/>
      <right/>
      <top style="thin">
        <color rgb="FF000000"/>
      </top>
      <bottom style="double">
        <color rgb="FF000000"/>
      </bottom>
      <diagonal/>
    </border>
    <border>
      <left/>
      <right/>
      <top style="thin">
        <color rgb="FFA5A5A5"/>
      </top>
      <bottom style="double">
        <color rgb="FFA5A5A5"/>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21" fillId="0" borderId="0"/>
  </cellStyleXfs>
  <cellXfs count="183">
    <xf numFmtId="0" fontId="0" fillId="0" borderId="0" xfId="0"/>
    <xf numFmtId="0" fontId="3" fillId="2" borderId="0" xfId="0" applyFont="1" applyFill="1"/>
    <xf numFmtId="0" fontId="5" fillId="2" borderId="0" xfId="0" applyFont="1" applyFill="1"/>
    <xf numFmtId="0" fontId="6" fillId="2" borderId="0" xfId="0" applyFont="1" applyFill="1"/>
    <xf numFmtId="9" fontId="5" fillId="2" borderId="0" xfId="1" applyFont="1" applyFill="1" applyBorder="1" applyAlignment="1">
      <alignment horizontal="center"/>
    </xf>
    <xf numFmtId="0" fontId="7" fillId="2" borderId="0" xfId="2" applyFont="1" applyFill="1"/>
    <xf numFmtId="0" fontId="9" fillId="0" borderId="0" xfId="0" applyFont="1"/>
    <xf numFmtId="0" fontId="8" fillId="2" borderId="0" xfId="0" applyFont="1" applyFill="1"/>
    <xf numFmtId="0" fontId="2" fillId="2" borderId="0" xfId="0" applyFont="1" applyFill="1"/>
    <xf numFmtId="0" fontId="9" fillId="2" borderId="0" xfId="0" applyFont="1" applyFill="1"/>
    <xf numFmtId="0" fontId="3" fillId="2" borderId="0" xfId="0" applyFont="1" applyFill="1" applyAlignment="1">
      <alignment horizontal="center"/>
    </xf>
    <xf numFmtId="0" fontId="5" fillId="2" borderId="0" xfId="0" applyFont="1" applyFill="1" applyAlignment="1">
      <alignment horizontal="left" indent="1"/>
    </xf>
    <xf numFmtId="0" fontId="5" fillId="2" borderId="0" xfId="0" applyFont="1" applyFill="1" applyAlignment="1">
      <alignment horizontal="left"/>
    </xf>
    <xf numFmtId="0" fontId="5" fillId="2" borderId="0" xfId="0" applyFont="1" applyFill="1" applyAlignment="1">
      <alignment horizontal="right"/>
    </xf>
    <xf numFmtId="9" fontId="3" fillId="2" borderId="0" xfId="1" applyFont="1" applyFill="1" applyBorder="1" applyAlignment="1">
      <alignment horizontal="center"/>
    </xf>
    <xf numFmtId="37" fontId="5" fillId="2" borderId="0" xfId="0" applyNumberFormat="1" applyFont="1" applyFill="1"/>
    <xf numFmtId="37" fontId="8" fillId="2" borderId="0" xfId="0" applyNumberFormat="1" applyFont="1" applyFill="1"/>
    <xf numFmtId="0" fontId="5" fillId="3" borderId="0" xfId="0" applyFont="1" applyFill="1"/>
    <xf numFmtId="0" fontId="8" fillId="3" borderId="0" xfId="0" applyFont="1" applyFill="1" applyAlignment="1">
      <alignment horizontal="left" indent="1"/>
    </xf>
    <xf numFmtId="0" fontId="8" fillId="3" borderId="0" xfId="0" applyFont="1" applyFill="1" applyAlignment="1">
      <alignment horizontal="center"/>
    </xf>
    <xf numFmtId="0" fontId="8" fillId="4" borderId="0" xfId="0" applyFont="1" applyFill="1" applyAlignment="1">
      <alignment horizontal="center"/>
    </xf>
    <xf numFmtId="0" fontId="8" fillId="5" borderId="0" xfId="0" applyFont="1" applyFill="1" applyAlignment="1">
      <alignment horizontal="center"/>
    </xf>
    <xf numFmtId="0" fontId="8" fillId="6" borderId="0" xfId="0" applyFont="1" applyFill="1" applyAlignment="1">
      <alignment horizontal="center"/>
    </xf>
    <xf numFmtId="0" fontId="12" fillId="3" borderId="0" xfId="0" applyFont="1" applyFill="1"/>
    <xf numFmtId="0" fontId="10" fillId="2" borderId="0" xfId="0" applyFont="1" applyFill="1"/>
    <xf numFmtId="0" fontId="10" fillId="2" borderId="0" xfId="0" applyFont="1" applyFill="1" applyAlignment="1">
      <alignment horizontal="left" indent="1"/>
    </xf>
    <xf numFmtId="0" fontId="10" fillId="2" borderId="0" xfId="0" applyFont="1" applyFill="1" applyAlignment="1">
      <alignment horizontal="center"/>
    </xf>
    <xf numFmtId="0" fontId="10" fillId="2" borderId="0" xfId="0" applyFont="1" applyFill="1" applyAlignment="1">
      <alignment horizontal="left"/>
    </xf>
    <xf numFmtId="0" fontId="5" fillId="2" borderId="0" xfId="0" quotePrefix="1" applyFont="1" applyFill="1" applyAlignment="1">
      <alignment horizontal="center"/>
    </xf>
    <xf numFmtId="0" fontId="6" fillId="2" borderId="0" xfId="0" applyFont="1" applyFill="1" applyAlignment="1">
      <alignment horizontal="left" indent="1"/>
    </xf>
    <xf numFmtId="0" fontId="5" fillId="2" borderId="0" xfId="0" applyFont="1" applyFill="1" applyAlignment="1">
      <alignment horizontal="center"/>
    </xf>
    <xf numFmtId="166" fontId="5" fillId="2" borderId="0" xfId="0" applyNumberFormat="1" applyFont="1" applyFill="1"/>
    <xf numFmtId="164" fontId="8" fillId="3" borderId="0" xfId="0" applyNumberFormat="1" applyFont="1" applyFill="1"/>
    <xf numFmtId="165" fontId="8" fillId="3" borderId="0" xfId="0" applyNumberFormat="1" applyFont="1" applyFill="1"/>
    <xf numFmtId="37" fontId="5" fillId="2" borderId="0" xfId="0" applyNumberFormat="1" applyFont="1" applyFill="1" applyAlignment="1">
      <alignment horizontal="right"/>
    </xf>
    <xf numFmtId="0" fontId="6" fillId="2" borderId="0" xfId="0" quotePrefix="1" applyFont="1" applyFill="1" applyAlignment="1">
      <alignment horizontal="right"/>
    </xf>
    <xf numFmtId="9" fontId="6" fillId="2" borderId="0" xfId="1" applyFont="1" applyFill="1" applyBorder="1"/>
    <xf numFmtId="0" fontId="8" fillId="2" borderId="0" xfId="0" applyFont="1" applyFill="1" applyAlignment="1">
      <alignment horizontal="center"/>
    </xf>
    <xf numFmtId="165" fontId="8" fillId="2" borderId="0" xfId="0" applyNumberFormat="1" applyFont="1" applyFill="1"/>
    <xf numFmtId="0" fontId="8" fillId="4" borderId="0" xfId="0" applyFont="1" applyFill="1"/>
    <xf numFmtId="9" fontId="6" fillId="2" borderId="0" xfId="0" applyNumberFormat="1" applyFont="1" applyFill="1" applyAlignment="1">
      <alignment horizontal="right"/>
    </xf>
    <xf numFmtId="0" fontId="8" fillId="5" borderId="0" xfId="0" applyFont="1" applyFill="1"/>
    <xf numFmtId="0" fontId="8" fillId="6" borderId="0" xfId="0" applyFont="1" applyFill="1"/>
    <xf numFmtId="0" fontId="8" fillId="2" borderId="0" xfId="0" applyFont="1" applyFill="1" applyAlignment="1">
      <alignment horizontal="left"/>
    </xf>
    <xf numFmtId="0" fontId="8" fillId="4" borderId="0" xfId="0" applyFont="1" applyFill="1" applyAlignment="1">
      <alignment horizontal="left"/>
    </xf>
    <xf numFmtId="0" fontId="8" fillId="5" borderId="0" xfId="0" applyFont="1" applyFill="1" applyAlignment="1">
      <alignment horizontal="left"/>
    </xf>
    <xf numFmtId="0" fontId="8" fillId="6" borderId="0" xfId="0" applyFont="1" applyFill="1" applyAlignment="1">
      <alignment horizontal="left"/>
    </xf>
    <xf numFmtId="0" fontId="0" fillId="2" borderId="0" xfId="0" applyFill="1"/>
    <xf numFmtId="0" fontId="12" fillId="2" borderId="0" xfId="0" applyFont="1" applyFill="1"/>
    <xf numFmtId="38" fontId="13" fillId="0" borderId="0" xfId="0" applyNumberFormat="1" applyFont="1"/>
    <xf numFmtId="0" fontId="13" fillId="0" borderId="0" xfId="0" applyFont="1" applyAlignment="1">
      <alignment vertical="center" wrapText="1"/>
    </xf>
    <xf numFmtId="14" fontId="5" fillId="2" borderId="0" xfId="0" applyNumberFormat="1" applyFont="1" applyFill="1" applyAlignment="1">
      <alignment horizontal="right"/>
    </xf>
    <xf numFmtId="3" fontId="5" fillId="2" borderId="0" xfId="0" applyNumberFormat="1" applyFont="1" applyFill="1" applyAlignment="1">
      <alignment horizontal="right"/>
    </xf>
    <xf numFmtId="2" fontId="5" fillId="2" borderId="0" xfId="0" applyNumberFormat="1" applyFont="1" applyFill="1" applyAlignment="1">
      <alignment horizontal="right"/>
    </xf>
    <xf numFmtId="3" fontId="5" fillId="2" borderId="0" xfId="0" applyNumberFormat="1" applyFont="1" applyFill="1"/>
    <xf numFmtId="10" fontId="5" fillId="2" borderId="0" xfId="0" applyNumberFormat="1" applyFont="1" applyFill="1"/>
    <xf numFmtId="10" fontId="5" fillId="2" borderId="0" xfId="1" applyNumberFormat="1" applyFont="1" applyFill="1" applyBorder="1" applyAlignment="1">
      <alignment horizontal="center"/>
    </xf>
    <xf numFmtId="2" fontId="5" fillId="2" borderId="0" xfId="0" applyNumberFormat="1" applyFont="1" applyFill="1"/>
    <xf numFmtId="9" fontId="15" fillId="2" borderId="0" xfId="0" applyNumberFormat="1" applyFont="1" applyFill="1" applyAlignment="1">
      <alignment horizontal="right"/>
    </xf>
    <xf numFmtId="0" fontId="16" fillId="2" borderId="0" xfId="0" applyFont="1" applyFill="1"/>
    <xf numFmtId="0" fontId="17" fillId="2" borderId="0" xfId="0" applyFont="1" applyFill="1"/>
    <xf numFmtId="37" fontId="8" fillId="3" borderId="0" xfId="0" applyNumberFormat="1" applyFont="1" applyFill="1" applyAlignment="1">
      <alignment horizontal="right"/>
    </xf>
    <xf numFmtId="0" fontId="5" fillId="3" borderId="0" xfId="0" applyFont="1" applyFill="1" applyAlignment="1">
      <alignment horizontal="right"/>
    </xf>
    <xf numFmtId="0" fontId="8" fillId="2" borderId="0" xfId="0" applyFont="1" applyFill="1" applyAlignment="1">
      <alignment horizontal="right"/>
    </xf>
    <xf numFmtId="166" fontId="8" fillId="3" borderId="0" xfId="0" applyNumberFormat="1" applyFont="1" applyFill="1" applyAlignment="1">
      <alignment horizontal="right"/>
    </xf>
    <xf numFmtId="168" fontId="3" fillId="5" borderId="0" xfId="0" applyNumberFormat="1" applyFont="1" applyFill="1" applyAlignment="1">
      <alignment horizontal="right"/>
    </xf>
    <xf numFmtId="168" fontId="3" fillId="4" borderId="0" xfId="0" applyNumberFormat="1" applyFont="1" applyFill="1" applyAlignment="1">
      <alignment horizontal="right"/>
    </xf>
    <xf numFmtId="168" fontId="3" fillId="6" borderId="0" xfId="0" applyNumberFormat="1" applyFont="1" applyFill="1" applyAlignment="1">
      <alignment horizontal="right"/>
    </xf>
    <xf numFmtId="168" fontId="3" fillId="7" borderId="0" xfId="0" applyNumberFormat="1" applyFont="1" applyFill="1" applyAlignment="1">
      <alignment horizontal="right"/>
    </xf>
    <xf numFmtId="168" fontId="6" fillId="2" borderId="0" xfId="1" applyNumberFormat="1" applyFont="1" applyFill="1"/>
    <xf numFmtId="168" fontId="5" fillId="2" borderId="0" xfId="0" applyNumberFormat="1" applyFont="1" applyFill="1" applyAlignment="1">
      <alignment horizontal="right"/>
    </xf>
    <xf numFmtId="168" fontId="6" fillId="2" borderId="0" xfId="1" applyNumberFormat="1" applyFont="1" applyFill="1" applyBorder="1"/>
    <xf numFmtId="168" fontId="5" fillId="2" borderId="0" xfId="0" quotePrefix="1" applyNumberFormat="1" applyFont="1" applyFill="1" applyAlignment="1">
      <alignment horizontal="right"/>
    </xf>
    <xf numFmtId="168" fontId="5" fillId="2" borderId="0" xfId="1" applyNumberFormat="1" applyFont="1" applyFill="1" applyBorder="1" applyAlignment="1">
      <alignment horizontal="center"/>
    </xf>
    <xf numFmtId="168" fontId="5" fillId="5" borderId="0" xfId="1" applyNumberFormat="1" applyFont="1" applyFill="1" applyBorder="1" applyAlignment="1">
      <alignment horizontal="center"/>
    </xf>
    <xf numFmtId="168" fontId="5" fillId="2" borderId="0" xfId="1" applyNumberFormat="1" applyFont="1" applyFill="1"/>
    <xf numFmtId="168" fontId="5" fillId="5" borderId="0" xfId="1" applyNumberFormat="1" applyFont="1" applyFill="1"/>
    <xf numFmtId="0" fontId="4" fillId="2" borderId="0" xfId="2" applyFill="1"/>
    <xf numFmtId="0" fontId="4" fillId="2" borderId="0" xfId="2" applyFill="1" applyBorder="1"/>
    <xf numFmtId="37" fontId="8" fillId="3" borderId="0" xfId="0" applyNumberFormat="1" applyFont="1" applyFill="1"/>
    <xf numFmtId="168" fontId="3" fillId="2" borderId="0" xfId="1" applyNumberFormat="1" applyFont="1" applyFill="1" applyBorder="1" applyAlignment="1">
      <alignment horizontal="center"/>
    </xf>
    <xf numFmtId="37" fontId="5" fillId="5" borderId="0" xfId="0" applyNumberFormat="1" applyFont="1" applyFill="1" applyAlignment="1">
      <alignment horizontal="right"/>
    </xf>
    <xf numFmtId="37" fontId="5" fillId="5" borderId="0" xfId="0" applyNumberFormat="1" applyFont="1" applyFill="1"/>
    <xf numFmtId="0" fontId="6" fillId="5" borderId="0" xfId="0" applyFont="1" applyFill="1"/>
    <xf numFmtId="2" fontId="5" fillId="8" borderId="1" xfId="0" applyNumberFormat="1" applyFont="1" applyFill="1" applyBorder="1" applyAlignment="1">
      <alignment horizontal="right"/>
    </xf>
    <xf numFmtId="37" fontId="4" fillId="2" borderId="0" xfId="2" applyNumberFormat="1" applyFill="1"/>
    <xf numFmtId="0" fontId="11" fillId="3" borderId="0" xfId="0" applyFont="1" applyFill="1" applyAlignment="1">
      <alignment horizontal="center"/>
    </xf>
    <xf numFmtId="0" fontId="19" fillId="0" borderId="0" xfId="0" applyFont="1"/>
    <xf numFmtId="14" fontId="19" fillId="0" borderId="0" xfId="0" applyNumberFormat="1" applyFont="1"/>
    <xf numFmtId="0" fontId="18" fillId="0" borderId="0" xfId="0" applyFont="1"/>
    <xf numFmtId="0" fontId="22" fillId="2" borderId="0" xfId="0" applyFont="1" applyFill="1" applyAlignment="1">
      <alignment horizontal="left"/>
    </xf>
    <xf numFmtId="164" fontId="8" fillId="9" borderId="0" xfId="0" applyNumberFormat="1" applyFont="1" applyFill="1"/>
    <xf numFmtId="37" fontId="17" fillId="2" borderId="0" xfId="0" applyNumberFormat="1" applyFont="1" applyFill="1"/>
    <xf numFmtId="169" fontId="8" fillId="9" borderId="0" xfId="0" applyNumberFormat="1" applyFont="1" applyFill="1"/>
    <xf numFmtId="9" fontId="6" fillId="2" borderId="0" xfId="0" applyNumberFormat="1" applyFont="1" applyFill="1" applyAlignment="1">
      <alignment horizontal="left"/>
    </xf>
    <xf numFmtId="9" fontId="17" fillId="2" borderId="0" xfId="0" applyNumberFormat="1" applyFont="1" applyFill="1" applyAlignment="1">
      <alignment horizontal="left"/>
    </xf>
    <xf numFmtId="2" fontId="5" fillId="4" borderId="0" xfId="1" applyNumberFormat="1" applyFont="1" applyFill="1" applyBorder="1" applyAlignment="1">
      <alignment horizontal="center"/>
    </xf>
    <xf numFmtId="2" fontId="5" fillId="5" borderId="0" xfId="1" applyNumberFormat="1" applyFont="1" applyFill="1" applyBorder="1" applyAlignment="1">
      <alignment horizontal="center"/>
    </xf>
    <xf numFmtId="2" fontId="5" fillId="6" borderId="0" xfId="1" applyNumberFormat="1" applyFont="1" applyFill="1" applyBorder="1" applyAlignment="1">
      <alignment horizontal="center"/>
    </xf>
    <xf numFmtId="9" fontId="5" fillId="4" borderId="0" xfId="1" applyFont="1" applyFill="1" applyBorder="1" applyAlignment="1">
      <alignment horizontal="center"/>
    </xf>
    <xf numFmtId="9" fontId="5" fillId="5" borderId="0" xfId="1" applyFont="1" applyFill="1" applyBorder="1" applyAlignment="1">
      <alignment horizontal="center"/>
    </xf>
    <xf numFmtId="9" fontId="5" fillId="6" borderId="0" xfId="1" applyFont="1" applyFill="1" applyBorder="1" applyAlignment="1">
      <alignment horizontal="center"/>
    </xf>
    <xf numFmtId="168" fontId="5" fillId="4" borderId="0" xfId="1" applyNumberFormat="1" applyFont="1" applyFill="1" applyBorder="1" applyAlignment="1">
      <alignment horizontal="center"/>
    </xf>
    <xf numFmtId="168" fontId="5" fillId="6" borderId="0" xfId="1" applyNumberFormat="1" applyFont="1" applyFill="1" applyBorder="1" applyAlignment="1">
      <alignment horizontal="center"/>
    </xf>
    <xf numFmtId="165" fontId="8" fillId="2" borderId="0" xfId="0" applyNumberFormat="1" applyFont="1" applyFill="1" applyAlignment="1">
      <alignment horizontal="right"/>
    </xf>
    <xf numFmtId="0" fontId="8" fillId="9" borderId="0" xfId="0" applyFont="1" applyFill="1"/>
    <xf numFmtId="0" fontId="23" fillId="10" borderId="0" xfId="0" applyFont="1" applyFill="1"/>
    <xf numFmtId="37" fontId="5" fillId="3" borderId="0" xfId="0" applyNumberFormat="1" applyFont="1" applyFill="1"/>
    <xf numFmtId="3" fontId="5" fillId="3" borderId="0" xfId="0" applyNumberFormat="1" applyFont="1" applyFill="1"/>
    <xf numFmtId="166" fontId="8" fillId="2" borderId="0" xfId="0" applyNumberFormat="1" applyFont="1" applyFill="1" applyAlignment="1">
      <alignment horizontal="right"/>
    </xf>
    <xf numFmtId="3" fontId="8" fillId="2" borderId="0" xfId="0" applyNumberFormat="1" applyFont="1" applyFill="1" applyAlignment="1">
      <alignment horizontal="right"/>
    </xf>
    <xf numFmtId="2" fontId="8" fillId="2" borderId="0" xfId="0" applyNumberFormat="1" applyFont="1" applyFill="1" applyAlignment="1">
      <alignment horizontal="right"/>
    </xf>
    <xf numFmtId="2" fontId="8" fillId="3" borderId="0" xfId="0" applyNumberFormat="1" applyFont="1" applyFill="1" applyAlignment="1">
      <alignment horizontal="right"/>
    </xf>
    <xf numFmtId="0" fontId="8" fillId="3" borderId="0" xfId="0" applyFont="1" applyFill="1" applyAlignment="1">
      <alignment horizontal="right"/>
    </xf>
    <xf numFmtId="2" fontId="5" fillId="3" borderId="0" xfId="0" applyNumberFormat="1" applyFont="1" applyFill="1"/>
    <xf numFmtId="37" fontId="8" fillId="2" borderId="0" xfId="0" applyNumberFormat="1" applyFont="1" applyFill="1" applyAlignment="1">
      <alignment horizontal="right"/>
    </xf>
    <xf numFmtId="37" fontId="8" fillId="5" borderId="0" xfId="0" applyNumberFormat="1" applyFont="1" applyFill="1" applyAlignment="1">
      <alignment horizontal="right"/>
    </xf>
    <xf numFmtId="168" fontId="8" fillId="3" borderId="0" xfId="0" applyNumberFormat="1" applyFont="1" applyFill="1" applyAlignment="1">
      <alignment horizontal="right"/>
    </xf>
    <xf numFmtId="3" fontId="8" fillId="3" borderId="0" xfId="0" applyNumberFormat="1" applyFont="1" applyFill="1" applyAlignment="1">
      <alignment horizontal="right"/>
    </xf>
    <xf numFmtId="2" fontId="8" fillId="3" borderId="0" xfId="0" applyNumberFormat="1" applyFont="1" applyFill="1"/>
    <xf numFmtId="0" fontId="8" fillId="3" borderId="0" xfId="0" applyFont="1" applyFill="1" applyAlignment="1">
      <alignment horizontal="left" indent="9"/>
    </xf>
    <xf numFmtId="2" fontId="8" fillId="3" borderId="0" xfId="0" applyNumberFormat="1" applyFont="1" applyFill="1" applyAlignment="1">
      <alignment horizontal="left" indent="9"/>
    </xf>
    <xf numFmtId="0" fontId="8" fillId="2" borderId="0" xfId="0" applyFont="1" applyFill="1" applyAlignment="1">
      <alignment horizontal="left" indent="9"/>
    </xf>
    <xf numFmtId="166" fontId="8" fillId="2" borderId="0" xfId="0" applyNumberFormat="1" applyFont="1" applyFill="1"/>
    <xf numFmtId="3" fontId="8" fillId="4" borderId="0" xfId="0" applyNumberFormat="1" applyFont="1" applyFill="1"/>
    <xf numFmtId="37" fontId="8" fillId="5" borderId="0" xfId="0" applyNumberFormat="1" applyFont="1" applyFill="1"/>
    <xf numFmtId="168" fontId="8" fillId="3" borderId="0" xfId="0" applyNumberFormat="1" applyFont="1" applyFill="1"/>
    <xf numFmtId="3" fontId="8" fillId="2" borderId="0" xfId="0" applyNumberFormat="1" applyFont="1" applyFill="1"/>
    <xf numFmtId="3" fontId="8" fillId="3" borderId="0" xfId="0" applyNumberFormat="1" applyFont="1" applyFill="1"/>
    <xf numFmtId="2" fontId="8" fillId="2" borderId="0" xfId="0" applyNumberFormat="1" applyFont="1" applyFill="1"/>
    <xf numFmtId="168" fontId="8" fillId="3"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2" fontId="8" fillId="3" borderId="0" xfId="0" applyNumberFormat="1" applyFont="1" applyFill="1" applyAlignment="1">
      <alignment horizontal="center"/>
    </xf>
    <xf numFmtId="2" fontId="8" fillId="2" borderId="0" xfId="0" applyNumberFormat="1" applyFont="1" applyFill="1" applyAlignment="1">
      <alignment horizontal="center"/>
    </xf>
    <xf numFmtId="2" fontId="8" fillId="4" borderId="0" xfId="0" applyNumberFormat="1" applyFont="1" applyFill="1"/>
    <xf numFmtId="2" fontId="8" fillId="5" borderId="0" xfId="0" applyNumberFormat="1" applyFont="1" applyFill="1"/>
    <xf numFmtId="2" fontId="8" fillId="6" borderId="0" xfId="0" applyNumberFormat="1" applyFont="1" applyFill="1"/>
    <xf numFmtId="0" fontId="8" fillId="3" borderId="0" xfId="0" applyFont="1" applyFill="1" applyAlignment="1">
      <alignment horizontal="left"/>
    </xf>
    <xf numFmtId="0" fontId="8" fillId="3" borderId="0" xfId="0" applyFont="1" applyFill="1"/>
    <xf numFmtId="3" fontId="8" fillId="5" borderId="0" xfId="0" applyNumberFormat="1" applyFont="1" applyFill="1"/>
    <xf numFmtId="3" fontId="8" fillId="6" borderId="0" xfId="0" applyNumberFormat="1" applyFont="1" applyFill="1"/>
    <xf numFmtId="170" fontId="8" fillId="4" borderId="0" xfId="0" applyNumberFormat="1" applyFont="1" applyFill="1"/>
    <xf numFmtId="170" fontId="8" fillId="5" borderId="0" xfId="0" applyNumberFormat="1" applyFont="1" applyFill="1"/>
    <xf numFmtId="170" fontId="8" fillId="6" borderId="0" xfId="0" applyNumberFormat="1" applyFont="1" applyFill="1"/>
    <xf numFmtId="170" fontId="8" fillId="2" borderId="0" xfId="0" applyNumberFormat="1" applyFont="1" applyFill="1"/>
    <xf numFmtId="0" fontId="11" fillId="2" borderId="0" xfId="0" applyFont="1" applyFill="1" applyAlignment="1">
      <alignment horizontal="center"/>
    </xf>
    <xf numFmtId="0" fontId="22" fillId="2" borderId="0" xfId="0" applyFont="1" applyFill="1"/>
    <xf numFmtId="0" fontId="11" fillId="3" borderId="0" xfId="0" applyFont="1" applyFill="1"/>
    <xf numFmtId="0" fontId="11" fillId="2" borderId="0" xfId="0" applyFont="1" applyFill="1"/>
    <xf numFmtId="2" fontId="3" fillId="2" borderId="0" xfId="1" applyNumberFormat="1" applyFont="1" applyFill="1" applyBorder="1" applyAlignment="1">
      <alignment horizontal="center"/>
    </xf>
    <xf numFmtId="2" fontId="8" fillId="8" borderId="0" xfId="0" applyNumberFormat="1" applyFont="1" applyFill="1" applyAlignment="1">
      <alignment horizontal="right"/>
    </xf>
    <xf numFmtId="14" fontId="8" fillId="3" borderId="0" xfId="0" applyNumberFormat="1" applyFont="1" applyFill="1" applyAlignment="1">
      <alignment horizontal="right"/>
    </xf>
    <xf numFmtId="0" fontId="5" fillId="8" borderId="0" xfId="0" applyFont="1" applyFill="1"/>
    <xf numFmtId="0" fontId="5" fillId="9" borderId="0" xfId="0" applyFont="1" applyFill="1"/>
    <xf numFmtId="168" fontId="8" fillId="9" borderId="0" xfId="0" applyNumberFormat="1" applyFont="1" applyFill="1"/>
    <xf numFmtId="168" fontId="8" fillId="9" borderId="0" xfId="0" applyNumberFormat="1" applyFont="1" applyFill="1" applyAlignment="1">
      <alignment horizontal="center"/>
    </xf>
    <xf numFmtId="38" fontId="0" fillId="0" borderId="0" xfId="0" applyNumberFormat="1"/>
    <xf numFmtId="0" fontId="8" fillId="9" borderId="0" xfId="0" applyFont="1" applyFill="1" applyAlignment="1">
      <alignment horizontal="left"/>
    </xf>
    <xf numFmtId="0" fontId="25" fillId="10" borderId="0" xfId="0" applyFont="1" applyFill="1"/>
    <xf numFmtId="2" fontId="5" fillId="2" borderId="0" xfId="1" applyNumberFormat="1" applyFont="1" applyFill="1" applyBorder="1" applyAlignment="1">
      <alignment horizontal="center"/>
    </xf>
    <xf numFmtId="0" fontId="23" fillId="11" borderId="0" xfId="0" applyFont="1" applyFill="1"/>
    <xf numFmtId="3" fontId="5" fillId="4" borderId="0" xfId="1" applyNumberFormat="1" applyFont="1" applyFill="1" applyBorder="1" applyAlignment="1">
      <alignment horizontal="center"/>
    </xf>
    <xf numFmtId="3" fontId="5" fillId="5" borderId="0" xfId="1" applyNumberFormat="1" applyFont="1" applyFill="1" applyBorder="1" applyAlignment="1">
      <alignment horizontal="center"/>
    </xf>
    <xf numFmtId="3" fontId="5" fillId="6" borderId="0" xfId="1" applyNumberFormat="1" applyFont="1" applyFill="1" applyBorder="1" applyAlignment="1">
      <alignment horizontal="center"/>
    </xf>
    <xf numFmtId="0" fontId="26" fillId="10" borderId="0" xfId="0" applyFont="1" applyFill="1"/>
    <xf numFmtId="167" fontId="14" fillId="0" borderId="0" xfId="0" applyNumberFormat="1" applyFont="1" applyAlignment="1">
      <alignment horizontal="right"/>
    </xf>
    <xf numFmtId="168" fontId="3" fillId="5" borderId="0" xfId="1" applyNumberFormat="1" applyFont="1" applyFill="1" applyAlignment="1">
      <alignment horizontal="right"/>
    </xf>
    <xf numFmtId="170" fontId="5" fillId="2" borderId="0" xfId="0" applyNumberFormat="1" applyFont="1" applyFill="1" applyAlignment="1">
      <alignment horizontal="right"/>
    </xf>
    <xf numFmtId="170" fontId="5" fillId="2" borderId="0" xfId="1" applyNumberFormat="1" applyFont="1" applyFill="1" applyBorder="1" applyAlignment="1">
      <alignment horizontal="right"/>
    </xf>
    <xf numFmtId="38" fontId="27" fillId="12" borderId="0" xfId="0" applyNumberFormat="1" applyFont="1" applyFill="1"/>
    <xf numFmtId="38" fontId="28" fillId="12" borderId="0" xfId="0" applyNumberFormat="1" applyFont="1" applyFill="1"/>
    <xf numFmtId="167" fontId="14" fillId="0" borderId="2" xfId="0" applyNumberFormat="1" applyFont="1" applyBorder="1" applyAlignment="1">
      <alignment horizontal="right"/>
    </xf>
    <xf numFmtId="167" fontId="14" fillId="0" borderId="0" xfId="0" applyNumberFormat="1" applyFont="1"/>
    <xf numFmtId="38" fontId="13" fillId="0" borderId="3" xfId="0" applyNumberFormat="1" applyFont="1" applyBorder="1"/>
    <xf numFmtId="38" fontId="14" fillId="0" borderId="0" xfId="0" applyNumberFormat="1" applyFont="1"/>
    <xf numFmtId="38" fontId="14" fillId="0" borderId="4" xfId="0" applyNumberFormat="1" applyFont="1" applyBorder="1"/>
    <xf numFmtId="0" fontId="13" fillId="0" borderId="0" xfId="0" applyFont="1"/>
    <xf numFmtId="38" fontId="29" fillId="0" borderId="0" xfId="0" applyNumberFormat="1" applyFont="1"/>
    <xf numFmtId="38" fontId="29" fillId="0" borderId="3" xfId="0" applyNumberFormat="1" applyFont="1" applyBorder="1"/>
    <xf numFmtId="38" fontId="14" fillId="0" borderId="5" xfId="0" applyNumberFormat="1" applyFont="1" applyBorder="1"/>
    <xf numFmtId="0" fontId="6" fillId="5" borderId="0" xfId="0" applyFont="1" applyFill="1" applyAlignment="1">
      <alignment horizontal="center"/>
    </xf>
    <xf numFmtId="2" fontId="8" fillId="2" borderId="0" xfId="0" applyNumberFormat="1" applyFont="1" applyFill="1" applyAlignment="1">
      <alignment horizontal="center" vertical="center"/>
    </xf>
  </cellXfs>
  <cellStyles count="4">
    <cellStyle name="Link" xfId="2" builtinId="8"/>
    <cellStyle name="Normal 2" xfId="3" xr:uid="{FF2888E5-192C-2840-930A-CFD3A21D00E8}"/>
    <cellStyle name="Prozent" xfId="1" builtinId="5"/>
    <cellStyle name="Standard" xfId="0" builtinId="0"/>
  </cellStyles>
  <dxfs count="1">
    <dxf>
      <font>
        <b/>
        <i val="0"/>
        <strike val="0"/>
        <condense val="0"/>
        <extend val="0"/>
        <outline val="0"/>
        <shadow val="0"/>
        <u val="none"/>
        <vertAlign val="baseline"/>
        <sz val="10"/>
        <color rgb="FF000000"/>
        <name val="Helvetica Neue"/>
        <family val="2"/>
        <scheme val="none"/>
      </font>
    </dxf>
  </dxfs>
  <tableStyles count="0" defaultTableStyle="TableStyleMedium2" defaultPivotStyle="PivotStyleLight16"/>
  <colors>
    <mruColors>
      <color rgb="FF30CB37"/>
      <color rgb="FF67001A"/>
      <color rgb="FFFF007A"/>
      <color rgb="FFFFA82D"/>
      <color rgb="FF000000"/>
      <color rgb="FF8863F5"/>
      <color rgb="FF29BA74"/>
      <color rgb="FFFFFFFF"/>
      <color rgb="FFF53804"/>
      <color rgb="FFD58D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venir Book" panose="02000503020000020003" pitchFamily="2" charset="0"/>
                <a:ea typeface="+mn-ea"/>
                <a:cs typeface="+mn-cs"/>
              </a:defRPr>
            </a:pPr>
            <a:r>
              <a:rPr lang="de-DE" sz="1200" b="1" u="none">
                <a:solidFill>
                  <a:schemeClr val="bg1"/>
                </a:solidFill>
                <a:latin typeface="Avenir Book" panose="02000503020000020003" pitchFamily="2" charset="0"/>
              </a:rPr>
              <a:t>5y</a:t>
            </a:r>
          </a:p>
        </c:rich>
      </c:tx>
      <c:layout>
        <c:manualLayout>
          <c:xMode val="edge"/>
          <c:yMode val="edge"/>
          <c:x val="0.94617037714405117"/>
          <c:y val="3.518309534374269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venir Book" panose="02000503020000020003" pitchFamily="2" charset="0"/>
              <a:ea typeface="+mn-ea"/>
              <a:cs typeface="+mn-cs"/>
            </a:defRPr>
          </a:pPr>
          <a:endParaRPr lang="de-DE"/>
        </a:p>
      </c:txPr>
    </c:title>
    <c:autoTitleDeleted val="0"/>
    <c:plotArea>
      <c:layout>
        <c:manualLayout>
          <c:layoutTarget val="inner"/>
          <c:xMode val="edge"/>
          <c:yMode val="edge"/>
          <c:x val="7.9575451715456477E-2"/>
          <c:y val="6.9331630686870968E-2"/>
          <c:w val="0.8994210358255551"/>
          <c:h val="0.79391808341312764"/>
        </c:manualLayout>
      </c:layout>
      <c:barChart>
        <c:barDir val="col"/>
        <c:grouping val="clustered"/>
        <c:varyColors val="0"/>
        <c:ser>
          <c:idx val="0"/>
          <c:order val="0"/>
          <c:tx>
            <c:v>Current Share Price</c:v>
          </c:tx>
          <c:spPr>
            <a:solidFill>
              <a:srgbClr val="FF007A"/>
            </a:solidFill>
            <a:ln>
              <a:noFill/>
            </a:ln>
            <a:effectLst/>
          </c:spPr>
          <c:invertIfNegative val="0"/>
          <c:val>
            <c:numRef>
              <c:f>'DCF &amp; Projected Price Terminal '!$E$8</c:f>
              <c:numCache>
                <c:formatCode>0.00</c:formatCode>
                <c:ptCount val="1"/>
                <c:pt idx="0">
                  <c:v>68.05</c:v>
                </c:pt>
              </c:numCache>
            </c:numRef>
          </c:val>
          <c:extLst>
            <c:ext xmlns:c16="http://schemas.microsoft.com/office/drawing/2014/chart" uri="{C3380CC4-5D6E-409C-BE32-E72D297353CC}">
              <c16:uniqueId val="{00000000-0DB7-D84E-B6CB-531570018F00}"/>
            </c:ext>
          </c:extLst>
        </c:ser>
        <c:ser>
          <c:idx val="1"/>
          <c:order val="1"/>
          <c:tx>
            <c:v>Conservativ Implied</c:v>
          </c:tx>
          <c:spPr>
            <a:solidFill>
              <a:srgbClr val="FF0000"/>
            </a:solidFill>
            <a:ln>
              <a:noFill/>
            </a:ln>
            <a:effectLst/>
          </c:spPr>
          <c:invertIfNegative val="0"/>
          <c:val>
            <c:numRef>
              <c:f>'DCF &amp; Projected Price Terminal '!$G$28</c:f>
              <c:numCache>
                <c:formatCode>0.00</c:formatCode>
                <c:ptCount val="1"/>
                <c:pt idx="0">
                  <c:v>78.14</c:v>
                </c:pt>
              </c:numCache>
            </c:numRef>
          </c:val>
          <c:extLst>
            <c:ext xmlns:c16="http://schemas.microsoft.com/office/drawing/2014/chart" uri="{C3380CC4-5D6E-409C-BE32-E72D297353CC}">
              <c16:uniqueId val="{00000001-0DB7-D84E-B6CB-531570018F00}"/>
            </c:ext>
          </c:extLst>
        </c:ser>
        <c:ser>
          <c:idx val="4"/>
          <c:order val="2"/>
          <c:tx>
            <c:v>Conservativ Projected</c:v>
          </c:tx>
          <c:spPr>
            <a:solidFill>
              <a:srgbClr val="FF0000"/>
            </a:solidFill>
            <a:ln>
              <a:noFill/>
            </a:ln>
            <a:effectLst/>
          </c:spPr>
          <c:invertIfNegative val="0"/>
          <c:val>
            <c:numRef>
              <c:f>'DCF &amp; Projected Price Terminal '!$G$32</c:f>
              <c:numCache>
                <c:formatCode>0.00</c:formatCode>
                <c:ptCount val="1"/>
                <c:pt idx="0">
                  <c:v>71.877401587204957</c:v>
                </c:pt>
              </c:numCache>
            </c:numRef>
          </c:val>
          <c:extLst>
            <c:ext xmlns:c16="http://schemas.microsoft.com/office/drawing/2014/chart" uri="{C3380CC4-5D6E-409C-BE32-E72D297353CC}">
              <c16:uniqueId val="{00000005-0DB7-D84E-B6CB-531570018F00}"/>
            </c:ext>
          </c:extLst>
        </c:ser>
        <c:ser>
          <c:idx val="2"/>
          <c:order val="3"/>
          <c:tx>
            <c:v>Base Implied</c:v>
          </c:tx>
          <c:spPr>
            <a:solidFill>
              <a:schemeClr val="tx1">
                <a:lumMod val="50000"/>
                <a:lumOff val="50000"/>
              </a:schemeClr>
            </a:solidFill>
            <a:ln>
              <a:noFill/>
            </a:ln>
            <a:effectLst/>
          </c:spPr>
          <c:invertIfNegative val="0"/>
          <c:val>
            <c:numRef>
              <c:f>'DCF &amp; Projected Price Terminal '!$H$28</c:f>
              <c:numCache>
                <c:formatCode>0.00</c:formatCode>
                <c:ptCount val="1"/>
                <c:pt idx="0">
                  <c:v>90.7</c:v>
                </c:pt>
              </c:numCache>
            </c:numRef>
          </c:val>
          <c:extLst>
            <c:ext xmlns:c16="http://schemas.microsoft.com/office/drawing/2014/chart" uri="{C3380CC4-5D6E-409C-BE32-E72D297353CC}">
              <c16:uniqueId val="{00000002-0DB7-D84E-B6CB-531570018F00}"/>
            </c:ext>
          </c:extLst>
        </c:ser>
        <c:ser>
          <c:idx val="5"/>
          <c:order val="4"/>
          <c:tx>
            <c:v>Base Projected</c:v>
          </c:tx>
          <c:spPr>
            <a:solidFill>
              <a:schemeClr val="tx1">
                <a:lumMod val="50000"/>
                <a:lumOff val="50000"/>
              </a:schemeClr>
            </a:solidFill>
            <a:ln>
              <a:noFill/>
            </a:ln>
            <a:effectLst/>
          </c:spPr>
          <c:invertIfNegative val="0"/>
          <c:val>
            <c:numRef>
              <c:f>'DCF &amp; Projected Price Terminal '!$H$32</c:f>
              <c:numCache>
                <c:formatCode>0.00</c:formatCode>
                <c:ptCount val="1"/>
                <c:pt idx="0">
                  <c:v>74.875068786776467</c:v>
                </c:pt>
              </c:numCache>
            </c:numRef>
          </c:val>
          <c:extLst>
            <c:ext xmlns:c16="http://schemas.microsoft.com/office/drawing/2014/chart" uri="{C3380CC4-5D6E-409C-BE32-E72D297353CC}">
              <c16:uniqueId val="{00000006-0DB7-D84E-B6CB-531570018F00}"/>
            </c:ext>
          </c:extLst>
        </c:ser>
        <c:ser>
          <c:idx val="3"/>
          <c:order val="5"/>
          <c:tx>
            <c:v>Optimistic Implied</c:v>
          </c:tx>
          <c:spPr>
            <a:solidFill>
              <a:srgbClr val="30CB37"/>
            </a:solidFill>
            <a:ln>
              <a:noFill/>
            </a:ln>
            <a:effectLst/>
          </c:spPr>
          <c:invertIfNegative val="0"/>
          <c:val>
            <c:numRef>
              <c:f>'DCF &amp; Projected Price Terminal '!$I$28</c:f>
              <c:numCache>
                <c:formatCode>0.00</c:formatCode>
                <c:ptCount val="1"/>
                <c:pt idx="0">
                  <c:v>99.3</c:v>
                </c:pt>
              </c:numCache>
            </c:numRef>
          </c:val>
          <c:extLst>
            <c:ext xmlns:c16="http://schemas.microsoft.com/office/drawing/2014/chart" uri="{C3380CC4-5D6E-409C-BE32-E72D297353CC}">
              <c16:uniqueId val="{00000003-0DB7-D84E-B6CB-531570018F00}"/>
            </c:ext>
          </c:extLst>
        </c:ser>
        <c:ser>
          <c:idx val="6"/>
          <c:order val="6"/>
          <c:tx>
            <c:v>Optimistic Projected</c:v>
          </c:tx>
          <c:spPr>
            <a:solidFill>
              <a:srgbClr val="30CB37"/>
            </a:solidFill>
            <a:ln>
              <a:noFill/>
            </a:ln>
            <a:effectLst/>
          </c:spPr>
          <c:invertIfNegative val="0"/>
          <c:val>
            <c:numRef>
              <c:f>'DCF &amp; Projected Price Terminal '!$I$32</c:f>
              <c:numCache>
                <c:formatCode>0.00</c:formatCode>
                <c:ptCount val="1"/>
                <c:pt idx="0">
                  <c:v>81.20604932023447</c:v>
                </c:pt>
              </c:numCache>
            </c:numRef>
          </c:val>
          <c:extLst>
            <c:ext xmlns:c16="http://schemas.microsoft.com/office/drawing/2014/chart" uri="{C3380CC4-5D6E-409C-BE32-E72D297353CC}">
              <c16:uniqueId val="{00000007-0DB7-D84E-B6CB-531570018F00}"/>
            </c:ext>
          </c:extLst>
        </c:ser>
        <c:dLbls>
          <c:showLegendKey val="0"/>
          <c:showVal val="0"/>
          <c:showCatName val="0"/>
          <c:showSerName val="0"/>
          <c:showPercent val="0"/>
          <c:showBubbleSize val="0"/>
        </c:dLbls>
        <c:gapWidth val="0"/>
        <c:overlap val="-19"/>
        <c:axId val="836585856"/>
        <c:axId val="836587568"/>
      </c:barChart>
      <c:catAx>
        <c:axId val="836585856"/>
        <c:scaling>
          <c:orientation val="minMax"/>
        </c:scaling>
        <c:delete val="1"/>
        <c:axPos val="b"/>
        <c:majorTickMark val="none"/>
        <c:minorTickMark val="none"/>
        <c:tickLblPos val="nextTo"/>
        <c:crossAx val="836587568"/>
        <c:crosses val="autoZero"/>
        <c:auto val="1"/>
        <c:lblAlgn val="ctr"/>
        <c:lblOffset val="100"/>
        <c:noMultiLvlLbl val="0"/>
      </c:catAx>
      <c:valAx>
        <c:axId val="836587568"/>
        <c:scaling>
          <c:orientation val="minMax"/>
          <c:max val="100"/>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venir Book" panose="02000503020000020003" pitchFamily="2" charset="0"/>
                <a:ea typeface="+mn-ea"/>
                <a:cs typeface="+mn-cs"/>
              </a:defRPr>
            </a:pPr>
            <a:endParaRPr lang="de-DE"/>
          </a:p>
        </c:txPr>
        <c:crossAx val="836585856"/>
        <c:crosses val="autoZero"/>
        <c:crossBetween val="between"/>
        <c:majorUnit val="200"/>
      </c:valAx>
      <c:spPr>
        <a:noFill/>
        <a:ln>
          <a:noFill/>
        </a:ln>
        <a:effectLst/>
      </c:spPr>
    </c:plotArea>
    <c:legend>
      <c:legendPos val="b"/>
      <c:layout>
        <c:manualLayout>
          <c:xMode val="edge"/>
          <c:yMode val="edge"/>
          <c:x val="4.3186100292859934E-3"/>
          <c:y val="0.88303609362982716"/>
          <c:w val="0.98673464515670717"/>
          <c:h val="0.1169639063701728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venir Book" panose="02000503020000020003" pitchFamily="2" charset="0"/>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CB37">
        <a:alpha val="0"/>
      </a:srgbClr>
    </a:solidFill>
    <a:ln w="25400" cap="flat" cmpd="sng" algn="ctr">
      <a:solidFill>
        <a:srgbClr val="002060"/>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Avenir Book" panose="02000503020000020003" pitchFamily="2" charset="0"/>
                <a:ea typeface="+mn-ea"/>
                <a:cs typeface="+mn-cs"/>
              </a:defRPr>
            </a:pPr>
            <a:r>
              <a:rPr lang="de-DE" sz="1600" b="1" baseline="0">
                <a:solidFill>
                  <a:schemeClr val="bg1"/>
                </a:solidFill>
                <a:latin typeface="Avenir Book" panose="02000503020000020003" pitchFamily="2" charset="0"/>
              </a:rPr>
              <a:t>Share Price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Avenir Book" panose="02000503020000020003" pitchFamily="2" charset="0"/>
              <a:ea typeface="+mn-ea"/>
              <a:cs typeface="+mn-cs"/>
            </a:defRPr>
          </a:pPr>
          <a:endParaRPr lang="de-DE"/>
        </a:p>
      </c:txPr>
    </c:title>
    <c:autoTitleDeleted val="0"/>
    <c:plotArea>
      <c:layout>
        <c:manualLayout>
          <c:layoutTarget val="inner"/>
          <c:xMode val="edge"/>
          <c:yMode val="edge"/>
          <c:x val="3.9299536216474536E-2"/>
          <c:y val="0.16836454850387961"/>
          <c:w val="0.94132969201000805"/>
          <c:h val="0.64682461782363632"/>
        </c:manualLayout>
      </c:layout>
      <c:lineChart>
        <c:grouping val="standard"/>
        <c:varyColors val="0"/>
        <c:ser>
          <c:idx val="0"/>
          <c:order val="0"/>
          <c:tx>
            <c:strRef>
              <c:f>'Share Price 5y'!$D$2</c:f>
              <c:strCache>
                <c:ptCount val="1"/>
                <c:pt idx="0">
                  <c:v>Eröffnungspreis</c:v>
                </c:pt>
              </c:strCache>
            </c:strRef>
          </c:tx>
          <c:spPr>
            <a:ln w="25400" cap="rnd">
              <a:solidFill>
                <a:srgbClr val="0070C0"/>
              </a:solidFill>
              <a:round/>
            </a:ln>
            <a:effectLst/>
          </c:spPr>
          <c:marker>
            <c:symbol val="none"/>
          </c:marker>
          <c:cat>
            <c:numRef>
              <c:f>'Share Price 5y'!$C$3:$C$1752</c:f>
              <c:numCache>
                <c:formatCode>m/d/yy</c:formatCode>
                <c:ptCount val="1750"/>
                <c:pt idx="0">
                  <c:v>43913</c:v>
                </c:pt>
                <c:pt idx="1">
                  <c:v>43914</c:v>
                </c:pt>
                <c:pt idx="2">
                  <c:v>43915</c:v>
                </c:pt>
                <c:pt idx="3">
                  <c:v>43916</c:v>
                </c:pt>
                <c:pt idx="4">
                  <c:v>43917</c:v>
                </c:pt>
                <c:pt idx="5">
                  <c:v>43920</c:v>
                </c:pt>
                <c:pt idx="6">
                  <c:v>43921</c:v>
                </c:pt>
                <c:pt idx="7">
                  <c:v>43922</c:v>
                </c:pt>
                <c:pt idx="8">
                  <c:v>43923</c:v>
                </c:pt>
                <c:pt idx="9">
                  <c:v>43924</c:v>
                </c:pt>
                <c:pt idx="10">
                  <c:v>43927</c:v>
                </c:pt>
                <c:pt idx="11">
                  <c:v>43928</c:v>
                </c:pt>
                <c:pt idx="12">
                  <c:v>43929</c:v>
                </c:pt>
                <c:pt idx="13">
                  <c:v>43930</c:v>
                </c:pt>
                <c:pt idx="14">
                  <c:v>43934</c:v>
                </c:pt>
                <c:pt idx="15">
                  <c:v>43935</c:v>
                </c:pt>
                <c:pt idx="16">
                  <c:v>43936</c:v>
                </c:pt>
                <c:pt idx="17">
                  <c:v>43937</c:v>
                </c:pt>
                <c:pt idx="18">
                  <c:v>43938</c:v>
                </c:pt>
                <c:pt idx="19">
                  <c:v>43941</c:v>
                </c:pt>
                <c:pt idx="20">
                  <c:v>43942</c:v>
                </c:pt>
                <c:pt idx="21">
                  <c:v>43943</c:v>
                </c:pt>
                <c:pt idx="22">
                  <c:v>43944</c:v>
                </c:pt>
                <c:pt idx="23">
                  <c:v>43945</c:v>
                </c:pt>
                <c:pt idx="24">
                  <c:v>43948</c:v>
                </c:pt>
                <c:pt idx="25">
                  <c:v>43949</c:v>
                </c:pt>
                <c:pt idx="26">
                  <c:v>43950</c:v>
                </c:pt>
                <c:pt idx="27">
                  <c:v>43951</c:v>
                </c:pt>
                <c:pt idx="28">
                  <c:v>43952</c:v>
                </c:pt>
                <c:pt idx="29">
                  <c:v>43955</c:v>
                </c:pt>
                <c:pt idx="30">
                  <c:v>43956</c:v>
                </c:pt>
                <c:pt idx="31">
                  <c:v>43957</c:v>
                </c:pt>
                <c:pt idx="32">
                  <c:v>43958</c:v>
                </c:pt>
                <c:pt idx="33">
                  <c:v>43959</c:v>
                </c:pt>
                <c:pt idx="34">
                  <c:v>43962</c:v>
                </c:pt>
                <c:pt idx="35">
                  <c:v>43963</c:v>
                </c:pt>
                <c:pt idx="36">
                  <c:v>43964</c:v>
                </c:pt>
                <c:pt idx="37">
                  <c:v>43965</c:v>
                </c:pt>
                <c:pt idx="38">
                  <c:v>43966</c:v>
                </c:pt>
                <c:pt idx="39">
                  <c:v>43969</c:v>
                </c:pt>
                <c:pt idx="40">
                  <c:v>43970</c:v>
                </c:pt>
                <c:pt idx="41">
                  <c:v>43971</c:v>
                </c:pt>
                <c:pt idx="42">
                  <c:v>43972</c:v>
                </c:pt>
                <c:pt idx="43">
                  <c:v>43973</c:v>
                </c:pt>
                <c:pt idx="44">
                  <c:v>43977</c:v>
                </c:pt>
                <c:pt idx="45">
                  <c:v>43978</c:v>
                </c:pt>
                <c:pt idx="46">
                  <c:v>43979</c:v>
                </c:pt>
                <c:pt idx="47">
                  <c:v>43980</c:v>
                </c:pt>
                <c:pt idx="48">
                  <c:v>43983</c:v>
                </c:pt>
                <c:pt idx="49">
                  <c:v>43984</c:v>
                </c:pt>
                <c:pt idx="50">
                  <c:v>43985</c:v>
                </c:pt>
                <c:pt idx="51">
                  <c:v>43986</c:v>
                </c:pt>
                <c:pt idx="52">
                  <c:v>43987</c:v>
                </c:pt>
                <c:pt idx="53">
                  <c:v>43990</c:v>
                </c:pt>
                <c:pt idx="54">
                  <c:v>43991</c:v>
                </c:pt>
                <c:pt idx="55">
                  <c:v>43992</c:v>
                </c:pt>
                <c:pt idx="56">
                  <c:v>43993</c:v>
                </c:pt>
                <c:pt idx="57">
                  <c:v>43994</c:v>
                </c:pt>
                <c:pt idx="58">
                  <c:v>43997</c:v>
                </c:pt>
                <c:pt idx="59">
                  <c:v>43998</c:v>
                </c:pt>
                <c:pt idx="60">
                  <c:v>43999</c:v>
                </c:pt>
                <c:pt idx="61">
                  <c:v>44000</c:v>
                </c:pt>
                <c:pt idx="62">
                  <c:v>44001</c:v>
                </c:pt>
                <c:pt idx="63">
                  <c:v>44004</c:v>
                </c:pt>
                <c:pt idx="64">
                  <c:v>44005</c:v>
                </c:pt>
                <c:pt idx="65">
                  <c:v>44006</c:v>
                </c:pt>
                <c:pt idx="66">
                  <c:v>44007</c:v>
                </c:pt>
                <c:pt idx="67">
                  <c:v>44008</c:v>
                </c:pt>
                <c:pt idx="68">
                  <c:v>44011</c:v>
                </c:pt>
                <c:pt idx="69">
                  <c:v>44012</c:v>
                </c:pt>
                <c:pt idx="70">
                  <c:v>44013</c:v>
                </c:pt>
                <c:pt idx="71">
                  <c:v>44014</c:v>
                </c:pt>
                <c:pt idx="72">
                  <c:v>44018</c:v>
                </c:pt>
                <c:pt idx="73">
                  <c:v>44019</c:v>
                </c:pt>
                <c:pt idx="74">
                  <c:v>44020</c:v>
                </c:pt>
                <c:pt idx="75">
                  <c:v>44021</c:v>
                </c:pt>
                <c:pt idx="76">
                  <c:v>44022</c:v>
                </c:pt>
                <c:pt idx="77">
                  <c:v>44025</c:v>
                </c:pt>
                <c:pt idx="78">
                  <c:v>44026</c:v>
                </c:pt>
                <c:pt idx="79">
                  <c:v>44027</c:v>
                </c:pt>
                <c:pt idx="80">
                  <c:v>44028</c:v>
                </c:pt>
                <c:pt idx="81">
                  <c:v>44029</c:v>
                </c:pt>
                <c:pt idx="82">
                  <c:v>44032</c:v>
                </c:pt>
                <c:pt idx="83">
                  <c:v>44033</c:v>
                </c:pt>
                <c:pt idx="84">
                  <c:v>44034</c:v>
                </c:pt>
                <c:pt idx="85">
                  <c:v>44035</c:v>
                </c:pt>
                <c:pt idx="86">
                  <c:v>44036</c:v>
                </c:pt>
                <c:pt idx="87">
                  <c:v>44039</c:v>
                </c:pt>
                <c:pt idx="88">
                  <c:v>44040</c:v>
                </c:pt>
                <c:pt idx="89">
                  <c:v>44041</c:v>
                </c:pt>
                <c:pt idx="90">
                  <c:v>44042</c:v>
                </c:pt>
                <c:pt idx="91">
                  <c:v>44043</c:v>
                </c:pt>
                <c:pt idx="92">
                  <c:v>44046</c:v>
                </c:pt>
                <c:pt idx="93">
                  <c:v>44047</c:v>
                </c:pt>
                <c:pt idx="94">
                  <c:v>44048</c:v>
                </c:pt>
                <c:pt idx="95">
                  <c:v>44049</c:v>
                </c:pt>
                <c:pt idx="96">
                  <c:v>44050</c:v>
                </c:pt>
                <c:pt idx="97">
                  <c:v>44053</c:v>
                </c:pt>
                <c:pt idx="98">
                  <c:v>44054</c:v>
                </c:pt>
                <c:pt idx="99">
                  <c:v>44055</c:v>
                </c:pt>
                <c:pt idx="100">
                  <c:v>44056</c:v>
                </c:pt>
                <c:pt idx="101">
                  <c:v>44057</c:v>
                </c:pt>
                <c:pt idx="102">
                  <c:v>44060</c:v>
                </c:pt>
                <c:pt idx="103">
                  <c:v>44061</c:v>
                </c:pt>
                <c:pt idx="104">
                  <c:v>44062</c:v>
                </c:pt>
                <c:pt idx="105">
                  <c:v>44063</c:v>
                </c:pt>
                <c:pt idx="106">
                  <c:v>44064</c:v>
                </c:pt>
                <c:pt idx="107">
                  <c:v>44067</c:v>
                </c:pt>
                <c:pt idx="108">
                  <c:v>44068</c:v>
                </c:pt>
                <c:pt idx="109">
                  <c:v>44069</c:v>
                </c:pt>
                <c:pt idx="110">
                  <c:v>44070</c:v>
                </c:pt>
                <c:pt idx="111">
                  <c:v>44071</c:v>
                </c:pt>
                <c:pt idx="112">
                  <c:v>44074</c:v>
                </c:pt>
                <c:pt idx="113">
                  <c:v>44075</c:v>
                </c:pt>
                <c:pt idx="114">
                  <c:v>44076</c:v>
                </c:pt>
                <c:pt idx="115">
                  <c:v>44077</c:v>
                </c:pt>
                <c:pt idx="116">
                  <c:v>44078</c:v>
                </c:pt>
                <c:pt idx="117">
                  <c:v>44082</c:v>
                </c:pt>
                <c:pt idx="118">
                  <c:v>44083</c:v>
                </c:pt>
                <c:pt idx="119">
                  <c:v>44084</c:v>
                </c:pt>
                <c:pt idx="120">
                  <c:v>44085</c:v>
                </c:pt>
                <c:pt idx="121">
                  <c:v>44088</c:v>
                </c:pt>
                <c:pt idx="122">
                  <c:v>44089</c:v>
                </c:pt>
                <c:pt idx="123">
                  <c:v>44090</c:v>
                </c:pt>
                <c:pt idx="124">
                  <c:v>44091</c:v>
                </c:pt>
                <c:pt idx="125">
                  <c:v>44092</c:v>
                </c:pt>
                <c:pt idx="126">
                  <c:v>44095</c:v>
                </c:pt>
                <c:pt idx="127">
                  <c:v>44096</c:v>
                </c:pt>
                <c:pt idx="128">
                  <c:v>44097</c:v>
                </c:pt>
                <c:pt idx="129">
                  <c:v>44098</c:v>
                </c:pt>
                <c:pt idx="130">
                  <c:v>44099</c:v>
                </c:pt>
                <c:pt idx="131">
                  <c:v>44102</c:v>
                </c:pt>
                <c:pt idx="132">
                  <c:v>44103</c:v>
                </c:pt>
                <c:pt idx="133">
                  <c:v>44104</c:v>
                </c:pt>
                <c:pt idx="134">
                  <c:v>44105</c:v>
                </c:pt>
                <c:pt idx="135">
                  <c:v>44106</c:v>
                </c:pt>
                <c:pt idx="136">
                  <c:v>44109</c:v>
                </c:pt>
                <c:pt idx="137">
                  <c:v>44110</c:v>
                </c:pt>
                <c:pt idx="138">
                  <c:v>44111</c:v>
                </c:pt>
                <c:pt idx="139">
                  <c:v>44112</c:v>
                </c:pt>
                <c:pt idx="140">
                  <c:v>44113</c:v>
                </c:pt>
                <c:pt idx="141">
                  <c:v>44116</c:v>
                </c:pt>
                <c:pt idx="142">
                  <c:v>44117</c:v>
                </c:pt>
                <c:pt idx="143">
                  <c:v>44118</c:v>
                </c:pt>
                <c:pt idx="144">
                  <c:v>44119</c:v>
                </c:pt>
                <c:pt idx="145">
                  <c:v>44120</c:v>
                </c:pt>
                <c:pt idx="146">
                  <c:v>44123</c:v>
                </c:pt>
                <c:pt idx="147">
                  <c:v>44124</c:v>
                </c:pt>
                <c:pt idx="148">
                  <c:v>44125</c:v>
                </c:pt>
                <c:pt idx="149">
                  <c:v>44126</c:v>
                </c:pt>
                <c:pt idx="150">
                  <c:v>44127</c:v>
                </c:pt>
                <c:pt idx="151">
                  <c:v>44130</c:v>
                </c:pt>
                <c:pt idx="152">
                  <c:v>44131</c:v>
                </c:pt>
                <c:pt idx="153">
                  <c:v>44132</c:v>
                </c:pt>
                <c:pt idx="154">
                  <c:v>44133</c:v>
                </c:pt>
                <c:pt idx="155">
                  <c:v>44134</c:v>
                </c:pt>
                <c:pt idx="156">
                  <c:v>44137</c:v>
                </c:pt>
                <c:pt idx="157">
                  <c:v>44138</c:v>
                </c:pt>
                <c:pt idx="158">
                  <c:v>44139</c:v>
                </c:pt>
                <c:pt idx="159">
                  <c:v>44140</c:v>
                </c:pt>
                <c:pt idx="160">
                  <c:v>44141</c:v>
                </c:pt>
                <c:pt idx="161">
                  <c:v>44144</c:v>
                </c:pt>
                <c:pt idx="162">
                  <c:v>44145</c:v>
                </c:pt>
                <c:pt idx="163">
                  <c:v>44146</c:v>
                </c:pt>
                <c:pt idx="164">
                  <c:v>44147</c:v>
                </c:pt>
                <c:pt idx="165">
                  <c:v>44148</c:v>
                </c:pt>
                <c:pt idx="166">
                  <c:v>44151</c:v>
                </c:pt>
                <c:pt idx="167">
                  <c:v>44152</c:v>
                </c:pt>
                <c:pt idx="168">
                  <c:v>44153</c:v>
                </c:pt>
                <c:pt idx="169">
                  <c:v>44154</c:v>
                </c:pt>
                <c:pt idx="170">
                  <c:v>44155</c:v>
                </c:pt>
                <c:pt idx="171">
                  <c:v>44158</c:v>
                </c:pt>
                <c:pt idx="172">
                  <c:v>44159</c:v>
                </c:pt>
                <c:pt idx="173">
                  <c:v>44160</c:v>
                </c:pt>
                <c:pt idx="174">
                  <c:v>44162</c:v>
                </c:pt>
                <c:pt idx="175">
                  <c:v>44165</c:v>
                </c:pt>
                <c:pt idx="176">
                  <c:v>44166</c:v>
                </c:pt>
                <c:pt idx="177">
                  <c:v>44167</c:v>
                </c:pt>
                <c:pt idx="178">
                  <c:v>44168</c:v>
                </c:pt>
                <c:pt idx="179">
                  <c:v>44169</c:v>
                </c:pt>
                <c:pt idx="180">
                  <c:v>44172</c:v>
                </c:pt>
                <c:pt idx="181">
                  <c:v>44173</c:v>
                </c:pt>
                <c:pt idx="182">
                  <c:v>44174</c:v>
                </c:pt>
                <c:pt idx="183">
                  <c:v>44175</c:v>
                </c:pt>
                <c:pt idx="184">
                  <c:v>44176</c:v>
                </c:pt>
                <c:pt idx="185">
                  <c:v>44179</c:v>
                </c:pt>
                <c:pt idx="186">
                  <c:v>44180</c:v>
                </c:pt>
                <c:pt idx="187">
                  <c:v>44181</c:v>
                </c:pt>
                <c:pt idx="188">
                  <c:v>44182</c:v>
                </c:pt>
                <c:pt idx="189">
                  <c:v>44183</c:v>
                </c:pt>
                <c:pt idx="190">
                  <c:v>44186</c:v>
                </c:pt>
                <c:pt idx="191">
                  <c:v>44187</c:v>
                </c:pt>
                <c:pt idx="192">
                  <c:v>44188</c:v>
                </c:pt>
                <c:pt idx="193">
                  <c:v>44189</c:v>
                </c:pt>
                <c:pt idx="194">
                  <c:v>44193</c:v>
                </c:pt>
                <c:pt idx="195">
                  <c:v>44194</c:v>
                </c:pt>
                <c:pt idx="196">
                  <c:v>44195</c:v>
                </c:pt>
                <c:pt idx="197">
                  <c:v>44196</c:v>
                </c:pt>
                <c:pt idx="198">
                  <c:v>44200</c:v>
                </c:pt>
                <c:pt idx="199">
                  <c:v>44201</c:v>
                </c:pt>
                <c:pt idx="200">
                  <c:v>44202</c:v>
                </c:pt>
                <c:pt idx="201">
                  <c:v>44203</c:v>
                </c:pt>
                <c:pt idx="202">
                  <c:v>44204</c:v>
                </c:pt>
                <c:pt idx="203">
                  <c:v>44207</c:v>
                </c:pt>
                <c:pt idx="204">
                  <c:v>44208</c:v>
                </c:pt>
                <c:pt idx="205">
                  <c:v>44209</c:v>
                </c:pt>
                <c:pt idx="206">
                  <c:v>44210</c:v>
                </c:pt>
                <c:pt idx="207">
                  <c:v>44211</c:v>
                </c:pt>
                <c:pt idx="208">
                  <c:v>44215</c:v>
                </c:pt>
                <c:pt idx="209">
                  <c:v>44216</c:v>
                </c:pt>
                <c:pt idx="210">
                  <c:v>44217</c:v>
                </c:pt>
                <c:pt idx="211">
                  <c:v>44218</c:v>
                </c:pt>
                <c:pt idx="212">
                  <c:v>44221</c:v>
                </c:pt>
                <c:pt idx="213">
                  <c:v>44222</c:v>
                </c:pt>
                <c:pt idx="214">
                  <c:v>44223</c:v>
                </c:pt>
                <c:pt idx="215">
                  <c:v>44224</c:v>
                </c:pt>
                <c:pt idx="216">
                  <c:v>44225</c:v>
                </c:pt>
                <c:pt idx="217">
                  <c:v>44228</c:v>
                </c:pt>
                <c:pt idx="218">
                  <c:v>44229</c:v>
                </c:pt>
                <c:pt idx="219">
                  <c:v>44230</c:v>
                </c:pt>
                <c:pt idx="220">
                  <c:v>44231</c:v>
                </c:pt>
                <c:pt idx="221">
                  <c:v>44232</c:v>
                </c:pt>
                <c:pt idx="222">
                  <c:v>44235</c:v>
                </c:pt>
                <c:pt idx="223">
                  <c:v>44236</c:v>
                </c:pt>
                <c:pt idx="224">
                  <c:v>44237</c:v>
                </c:pt>
                <c:pt idx="225">
                  <c:v>44238</c:v>
                </c:pt>
                <c:pt idx="226">
                  <c:v>44239</c:v>
                </c:pt>
                <c:pt idx="227">
                  <c:v>44243</c:v>
                </c:pt>
                <c:pt idx="228">
                  <c:v>44244</c:v>
                </c:pt>
                <c:pt idx="229">
                  <c:v>44245</c:v>
                </c:pt>
                <c:pt idx="230">
                  <c:v>44246</c:v>
                </c:pt>
                <c:pt idx="231">
                  <c:v>44249</c:v>
                </c:pt>
                <c:pt idx="232">
                  <c:v>44250</c:v>
                </c:pt>
                <c:pt idx="233">
                  <c:v>44251</c:v>
                </c:pt>
                <c:pt idx="234">
                  <c:v>44252</c:v>
                </c:pt>
                <c:pt idx="235">
                  <c:v>44253</c:v>
                </c:pt>
                <c:pt idx="236">
                  <c:v>44256</c:v>
                </c:pt>
                <c:pt idx="237">
                  <c:v>44257</c:v>
                </c:pt>
                <c:pt idx="238">
                  <c:v>44258</c:v>
                </c:pt>
                <c:pt idx="239">
                  <c:v>44259</c:v>
                </c:pt>
                <c:pt idx="240">
                  <c:v>44260</c:v>
                </c:pt>
                <c:pt idx="241">
                  <c:v>44263</c:v>
                </c:pt>
                <c:pt idx="242">
                  <c:v>44264</c:v>
                </c:pt>
                <c:pt idx="243">
                  <c:v>44265</c:v>
                </c:pt>
                <c:pt idx="244">
                  <c:v>44266</c:v>
                </c:pt>
                <c:pt idx="245">
                  <c:v>44267</c:v>
                </c:pt>
                <c:pt idx="246">
                  <c:v>44270</c:v>
                </c:pt>
                <c:pt idx="247">
                  <c:v>44271</c:v>
                </c:pt>
                <c:pt idx="248">
                  <c:v>44272</c:v>
                </c:pt>
                <c:pt idx="249">
                  <c:v>44273</c:v>
                </c:pt>
                <c:pt idx="250">
                  <c:v>44274</c:v>
                </c:pt>
                <c:pt idx="251">
                  <c:v>44277</c:v>
                </c:pt>
                <c:pt idx="252">
                  <c:v>44278</c:v>
                </c:pt>
                <c:pt idx="253">
                  <c:v>44279</c:v>
                </c:pt>
                <c:pt idx="254">
                  <c:v>44280</c:v>
                </c:pt>
                <c:pt idx="255">
                  <c:v>44281</c:v>
                </c:pt>
                <c:pt idx="256">
                  <c:v>44284</c:v>
                </c:pt>
                <c:pt idx="257">
                  <c:v>44285</c:v>
                </c:pt>
                <c:pt idx="258">
                  <c:v>44286</c:v>
                </c:pt>
                <c:pt idx="259">
                  <c:v>44287</c:v>
                </c:pt>
                <c:pt idx="260">
                  <c:v>44291</c:v>
                </c:pt>
                <c:pt idx="261">
                  <c:v>44292</c:v>
                </c:pt>
                <c:pt idx="262">
                  <c:v>44293</c:v>
                </c:pt>
                <c:pt idx="263">
                  <c:v>44294</c:v>
                </c:pt>
                <c:pt idx="264">
                  <c:v>44295</c:v>
                </c:pt>
                <c:pt idx="265">
                  <c:v>44298</c:v>
                </c:pt>
                <c:pt idx="266">
                  <c:v>44299</c:v>
                </c:pt>
                <c:pt idx="267">
                  <c:v>44300</c:v>
                </c:pt>
                <c:pt idx="268">
                  <c:v>44301</c:v>
                </c:pt>
                <c:pt idx="269">
                  <c:v>44302</c:v>
                </c:pt>
                <c:pt idx="270">
                  <c:v>44305</c:v>
                </c:pt>
                <c:pt idx="271">
                  <c:v>44306</c:v>
                </c:pt>
                <c:pt idx="272">
                  <c:v>44307</c:v>
                </c:pt>
                <c:pt idx="273">
                  <c:v>44308</c:v>
                </c:pt>
                <c:pt idx="274">
                  <c:v>44309</c:v>
                </c:pt>
                <c:pt idx="275">
                  <c:v>44312</c:v>
                </c:pt>
                <c:pt idx="276">
                  <c:v>44313</c:v>
                </c:pt>
                <c:pt idx="277">
                  <c:v>44314</c:v>
                </c:pt>
                <c:pt idx="278">
                  <c:v>44315</c:v>
                </c:pt>
                <c:pt idx="279">
                  <c:v>44316</c:v>
                </c:pt>
                <c:pt idx="280">
                  <c:v>44319</c:v>
                </c:pt>
                <c:pt idx="281">
                  <c:v>44320</c:v>
                </c:pt>
                <c:pt idx="282">
                  <c:v>44321</c:v>
                </c:pt>
                <c:pt idx="283">
                  <c:v>44322</c:v>
                </c:pt>
                <c:pt idx="284">
                  <c:v>44323</c:v>
                </c:pt>
                <c:pt idx="285">
                  <c:v>44326</c:v>
                </c:pt>
                <c:pt idx="286">
                  <c:v>44327</c:v>
                </c:pt>
                <c:pt idx="287">
                  <c:v>44328</c:v>
                </c:pt>
                <c:pt idx="288">
                  <c:v>44329</c:v>
                </c:pt>
                <c:pt idx="289">
                  <c:v>44330</c:v>
                </c:pt>
                <c:pt idx="290">
                  <c:v>44333</c:v>
                </c:pt>
                <c:pt idx="291">
                  <c:v>44334</c:v>
                </c:pt>
                <c:pt idx="292">
                  <c:v>44335</c:v>
                </c:pt>
                <c:pt idx="293">
                  <c:v>44336</c:v>
                </c:pt>
                <c:pt idx="294">
                  <c:v>44337</c:v>
                </c:pt>
                <c:pt idx="295">
                  <c:v>44340</c:v>
                </c:pt>
                <c:pt idx="296">
                  <c:v>44341</c:v>
                </c:pt>
                <c:pt idx="297">
                  <c:v>44342</c:v>
                </c:pt>
                <c:pt idx="298">
                  <c:v>44343</c:v>
                </c:pt>
                <c:pt idx="299">
                  <c:v>44344</c:v>
                </c:pt>
                <c:pt idx="300">
                  <c:v>44348</c:v>
                </c:pt>
                <c:pt idx="301">
                  <c:v>44349</c:v>
                </c:pt>
                <c:pt idx="302">
                  <c:v>44350</c:v>
                </c:pt>
                <c:pt idx="303">
                  <c:v>44351</c:v>
                </c:pt>
                <c:pt idx="304">
                  <c:v>44354</c:v>
                </c:pt>
                <c:pt idx="305">
                  <c:v>44355</c:v>
                </c:pt>
                <c:pt idx="306">
                  <c:v>44356</c:v>
                </c:pt>
                <c:pt idx="307">
                  <c:v>44357</c:v>
                </c:pt>
                <c:pt idx="308">
                  <c:v>44358</c:v>
                </c:pt>
                <c:pt idx="309">
                  <c:v>44361</c:v>
                </c:pt>
                <c:pt idx="310">
                  <c:v>44362</c:v>
                </c:pt>
                <c:pt idx="311">
                  <c:v>44363</c:v>
                </c:pt>
                <c:pt idx="312">
                  <c:v>44364</c:v>
                </c:pt>
                <c:pt idx="313">
                  <c:v>44365</c:v>
                </c:pt>
                <c:pt idx="314">
                  <c:v>44368</c:v>
                </c:pt>
                <c:pt idx="315">
                  <c:v>44369</c:v>
                </c:pt>
                <c:pt idx="316">
                  <c:v>44370</c:v>
                </c:pt>
                <c:pt idx="317">
                  <c:v>44371</c:v>
                </c:pt>
                <c:pt idx="318">
                  <c:v>44372</c:v>
                </c:pt>
                <c:pt idx="319">
                  <c:v>44375</c:v>
                </c:pt>
                <c:pt idx="320">
                  <c:v>44376</c:v>
                </c:pt>
                <c:pt idx="321">
                  <c:v>44377</c:v>
                </c:pt>
                <c:pt idx="322">
                  <c:v>44378</c:v>
                </c:pt>
                <c:pt idx="323">
                  <c:v>44379</c:v>
                </c:pt>
                <c:pt idx="324">
                  <c:v>44383</c:v>
                </c:pt>
                <c:pt idx="325">
                  <c:v>44384</c:v>
                </c:pt>
                <c:pt idx="326">
                  <c:v>44385</c:v>
                </c:pt>
                <c:pt idx="327">
                  <c:v>44386</c:v>
                </c:pt>
                <c:pt idx="328">
                  <c:v>44389</c:v>
                </c:pt>
                <c:pt idx="329">
                  <c:v>44390</c:v>
                </c:pt>
                <c:pt idx="330">
                  <c:v>44391</c:v>
                </c:pt>
                <c:pt idx="331">
                  <c:v>44392</c:v>
                </c:pt>
                <c:pt idx="332">
                  <c:v>44393</c:v>
                </c:pt>
                <c:pt idx="333">
                  <c:v>44396</c:v>
                </c:pt>
                <c:pt idx="334">
                  <c:v>44397</c:v>
                </c:pt>
                <c:pt idx="335">
                  <c:v>44398</c:v>
                </c:pt>
                <c:pt idx="336">
                  <c:v>44399</c:v>
                </c:pt>
                <c:pt idx="337">
                  <c:v>44400</c:v>
                </c:pt>
                <c:pt idx="338">
                  <c:v>44403</c:v>
                </c:pt>
                <c:pt idx="339">
                  <c:v>44404</c:v>
                </c:pt>
                <c:pt idx="340">
                  <c:v>44405</c:v>
                </c:pt>
                <c:pt idx="341">
                  <c:v>44406</c:v>
                </c:pt>
                <c:pt idx="342">
                  <c:v>44407</c:v>
                </c:pt>
                <c:pt idx="343">
                  <c:v>44410</c:v>
                </c:pt>
                <c:pt idx="344">
                  <c:v>44411</c:v>
                </c:pt>
                <c:pt idx="345">
                  <c:v>44412</c:v>
                </c:pt>
                <c:pt idx="346">
                  <c:v>44413</c:v>
                </c:pt>
                <c:pt idx="347">
                  <c:v>44414</c:v>
                </c:pt>
                <c:pt idx="348">
                  <c:v>44417</c:v>
                </c:pt>
                <c:pt idx="349">
                  <c:v>44418</c:v>
                </c:pt>
                <c:pt idx="350">
                  <c:v>44419</c:v>
                </c:pt>
                <c:pt idx="351">
                  <c:v>44420</c:v>
                </c:pt>
                <c:pt idx="352">
                  <c:v>44421</c:v>
                </c:pt>
                <c:pt idx="353">
                  <c:v>44424</c:v>
                </c:pt>
                <c:pt idx="354">
                  <c:v>44425</c:v>
                </c:pt>
                <c:pt idx="355">
                  <c:v>44426</c:v>
                </c:pt>
                <c:pt idx="356">
                  <c:v>44427</c:v>
                </c:pt>
                <c:pt idx="357">
                  <c:v>44428</c:v>
                </c:pt>
                <c:pt idx="358">
                  <c:v>44431</c:v>
                </c:pt>
                <c:pt idx="359">
                  <c:v>44432</c:v>
                </c:pt>
                <c:pt idx="360">
                  <c:v>44433</c:v>
                </c:pt>
                <c:pt idx="361">
                  <c:v>44434</c:v>
                </c:pt>
                <c:pt idx="362">
                  <c:v>44435</c:v>
                </c:pt>
                <c:pt idx="363">
                  <c:v>44438</c:v>
                </c:pt>
                <c:pt idx="364">
                  <c:v>44439</c:v>
                </c:pt>
                <c:pt idx="365">
                  <c:v>44440</c:v>
                </c:pt>
                <c:pt idx="366">
                  <c:v>44441</c:v>
                </c:pt>
                <c:pt idx="367">
                  <c:v>44442</c:v>
                </c:pt>
                <c:pt idx="368">
                  <c:v>44446</c:v>
                </c:pt>
                <c:pt idx="369">
                  <c:v>44447</c:v>
                </c:pt>
                <c:pt idx="370">
                  <c:v>44448</c:v>
                </c:pt>
                <c:pt idx="371">
                  <c:v>44449</c:v>
                </c:pt>
                <c:pt idx="372">
                  <c:v>44452</c:v>
                </c:pt>
                <c:pt idx="373">
                  <c:v>44453</c:v>
                </c:pt>
                <c:pt idx="374">
                  <c:v>44454</c:v>
                </c:pt>
                <c:pt idx="375">
                  <c:v>44455</c:v>
                </c:pt>
                <c:pt idx="376">
                  <c:v>44456</c:v>
                </c:pt>
                <c:pt idx="377">
                  <c:v>44459</c:v>
                </c:pt>
                <c:pt idx="378">
                  <c:v>44460</c:v>
                </c:pt>
                <c:pt idx="379">
                  <c:v>44461</c:v>
                </c:pt>
                <c:pt idx="380">
                  <c:v>44462</c:v>
                </c:pt>
                <c:pt idx="381">
                  <c:v>44463</c:v>
                </c:pt>
                <c:pt idx="382">
                  <c:v>44466</c:v>
                </c:pt>
                <c:pt idx="383">
                  <c:v>44467</c:v>
                </c:pt>
                <c:pt idx="384">
                  <c:v>44468</c:v>
                </c:pt>
                <c:pt idx="385">
                  <c:v>44469</c:v>
                </c:pt>
                <c:pt idx="386">
                  <c:v>44470</c:v>
                </c:pt>
                <c:pt idx="387">
                  <c:v>44473</c:v>
                </c:pt>
                <c:pt idx="388">
                  <c:v>44474</c:v>
                </c:pt>
                <c:pt idx="389">
                  <c:v>44475</c:v>
                </c:pt>
                <c:pt idx="390">
                  <c:v>44476</c:v>
                </c:pt>
                <c:pt idx="391">
                  <c:v>44477</c:v>
                </c:pt>
                <c:pt idx="392">
                  <c:v>44480</c:v>
                </c:pt>
                <c:pt idx="393">
                  <c:v>44481</c:v>
                </c:pt>
                <c:pt idx="394">
                  <c:v>44482</c:v>
                </c:pt>
                <c:pt idx="395">
                  <c:v>44483</c:v>
                </c:pt>
                <c:pt idx="396">
                  <c:v>44484</c:v>
                </c:pt>
                <c:pt idx="397">
                  <c:v>44487</c:v>
                </c:pt>
                <c:pt idx="398">
                  <c:v>44488</c:v>
                </c:pt>
                <c:pt idx="399">
                  <c:v>44489</c:v>
                </c:pt>
                <c:pt idx="400">
                  <c:v>44490</c:v>
                </c:pt>
                <c:pt idx="401">
                  <c:v>44491</c:v>
                </c:pt>
                <c:pt idx="402">
                  <c:v>44494</c:v>
                </c:pt>
                <c:pt idx="403">
                  <c:v>44495</c:v>
                </c:pt>
                <c:pt idx="404">
                  <c:v>44496</c:v>
                </c:pt>
                <c:pt idx="405">
                  <c:v>44497</c:v>
                </c:pt>
                <c:pt idx="406">
                  <c:v>44498</c:v>
                </c:pt>
                <c:pt idx="407">
                  <c:v>44501</c:v>
                </c:pt>
                <c:pt idx="408">
                  <c:v>44502</c:v>
                </c:pt>
                <c:pt idx="409">
                  <c:v>44503</c:v>
                </c:pt>
                <c:pt idx="410">
                  <c:v>44504</c:v>
                </c:pt>
                <c:pt idx="411">
                  <c:v>44505</c:v>
                </c:pt>
                <c:pt idx="412">
                  <c:v>44508</c:v>
                </c:pt>
                <c:pt idx="413">
                  <c:v>44509</c:v>
                </c:pt>
                <c:pt idx="414">
                  <c:v>44510</c:v>
                </c:pt>
                <c:pt idx="415">
                  <c:v>44511</c:v>
                </c:pt>
                <c:pt idx="416">
                  <c:v>44512</c:v>
                </c:pt>
                <c:pt idx="417">
                  <c:v>44515</c:v>
                </c:pt>
                <c:pt idx="418">
                  <c:v>44516</c:v>
                </c:pt>
                <c:pt idx="419">
                  <c:v>44517</c:v>
                </c:pt>
                <c:pt idx="420">
                  <c:v>44518</c:v>
                </c:pt>
                <c:pt idx="421">
                  <c:v>44519</c:v>
                </c:pt>
                <c:pt idx="422">
                  <c:v>44522</c:v>
                </c:pt>
                <c:pt idx="423">
                  <c:v>44523</c:v>
                </c:pt>
                <c:pt idx="424">
                  <c:v>44524</c:v>
                </c:pt>
                <c:pt idx="425">
                  <c:v>44526</c:v>
                </c:pt>
                <c:pt idx="426">
                  <c:v>44529</c:v>
                </c:pt>
                <c:pt idx="427">
                  <c:v>44530</c:v>
                </c:pt>
                <c:pt idx="428">
                  <c:v>44531</c:v>
                </c:pt>
                <c:pt idx="429">
                  <c:v>44532</c:v>
                </c:pt>
                <c:pt idx="430">
                  <c:v>44533</c:v>
                </c:pt>
                <c:pt idx="431">
                  <c:v>44536</c:v>
                </c:pt>
                <c:pt idx="432">
                  <c:v>44537</c:v>
                </c:pt>
                <c:pt idx="433">
                  <c:v>44538</c:v>
                </c:pt>
                <c:pt idx="434">
                  <c:v>44539</c:v>
                </c:pt>
                <c:pt idx="435">
                  <c:v>44540</c:v>
                </c:pt>
                <c:pt idx="436">
                  <c:v>44543</c:v>
                </c:pt>
                <c:pt idx="437">
                  <c:v>44544</c:v>
                </c:pt>
                <c:pt idx="438">
                  <c:v>44545</c:v>
                </c:pt>
                <c:pt idx="439">
                  <c:v>44546</c:v>
                </c:pt>
                <c:pt idx="440">
                  <c:v>44547</c:v>
                </c:pt>
                <c:pt idx="441">
                  <c:v>44550</c:v>
                </c:pt>
                <c:pt idx="442">
                  <c:v>44551</c:v>
                </c:pt>
                <c:pt idx="443">
                  <c:v>44552</c:v>
                </c:pt>
                <c:pt idx="444">
                  <c:v>44553</c:v>
                </c:pt>
                <c:pt idx="445">
                  <c:v>44557</c:v>
                </c:pt>
                <c:pt idx="446">
                  <c:v>44558</c:v>
                </c:pt>
                <c:pt idx="447">
                  <c:v>44559</c:v>
                </c:pt>
                <c:pt idx="448">
                  <c:v>44560</c:v>
                </c:pt>
                <c:pt idx="449">
                  <c:v>44561</c:v>
                </c:pt>
                <c:pt idx="450">
                  <c:v>44564</c:v>
                </c:pt>
                <c:pt idx="451">
                  <c:v>44565</c:v>
                </c:pt>
                <c:pt idx="452">
                  <c:v>44566</c:v>
                </c:pt>
                <c:pt idx="453">
                  <c:v>44567</c:v>
                </c:pt>
                <c:pt idx="454">
                  <c:v>44568</c:v>
                </c:pt>
                <c:pt idx="455">
                  <c:v>44571</c:v>
                </c:pt>
                <c:pt idx="456">
                  <c:v>44572</c:v>
                </c:pt>
                <c:pt idx="457">
                  <c:v>44573</c:v>
                </c:pt>
                <c:pt idx="458">
                  <c:v>44574</c:v>
                </c:pt>
                <c:pt idx="459">
                  <c:v>44575</c:v>
                </c:pt>
                <c:pt idx="460">
                  <c:v>44579</c:v>
                </c:pt>
                <c:pt idx="461">
                  <c:v>44580</c:v>
                </c:pt>
                <c:pt idx="462">
                  <c:v>44581</c:v>
                </c:pt>
                <c:pt idx="463">
                  <c:v>44582</c:v>
                </c:pt>
                <c:pt idx="464">
                  <c:v>44585</c:v>
                </c:pt>
                <c:pt idx="465">
                  <c:v>44586</c:v>
                </c:pt>
                <c:pt idx="466">
                  <c:v>44587</c:v>
                </c:pt>
                <c:pt idx="467">
                  <c:v>44588</c:v>
                </c:pt>
                <c:pt idx="468">
                  <c:v>44589</c:v>
                </c:pt>
                <c:pt idx="469">
                  <c:v>44592</c:v>
                </c:pt>
                <c:pt idx="470">
                  <c:v>44593</c:v>
                </c:pt>
                <c:pt idx="471">
                  <c:v>44594</c:v>
                </c:pt>
                <c:pt idx="472">
                  <c:v>44595</c:v>
                </c:pt>
                <c:pt idx="473">
                  <c:v>44596</c:v>
                </c:pt>
                <c:pt idx="474">
                  <c:v>44599</c:v>
                </c:pt>
                <c:pt idx="475">
                  <c:v>44600</c:v>
                </c:pt>
                <c:pt idx="476">
                  <c:v>44601</c:v>
                </c:pt>
                <c:pt idx="477">
                  <c:v>44602</c:v>
                </c:pt>
                <c:pt idx="478">
                  <c:v>44603</c:v>
                </c:pt>
                <c:pt idx="479">
                  <c:v>44606</c:v>
                </c:pt>
                <c:pt idx="480">
                  <c:v>44607</c:v>
                </c:pt>
                <c:pt idx="481">
                  <c:v>44608</c:v>
                </c:pt>
                <c:pt idx="482">
                  <c:v>44609</c:v>
                </c:pt>
                <c:pt idx="483">
                  <c:v>44610</c:v>
                </c:pt>
                <c:pt idx="484">
                  <c:v>44614</c:v>
                </c:pt>
                <c:pt idx="485">
                  <c:v>44615</c:v>
                </c:pt>
                <c:pt idx="486">
                  <c:v>44616</c:v>
                </c:pt>
                <c:pt idx="487">
                  <c:v>44617</c:v>
                </c:pt>
                <c:pt idx="488">
                  <c:v>44620</c:v>
                </c:pt>
                <c:pt idx="489">
                  <c:v>44621</c:v>
                </c:pt>
                <c:pt idx="490">
                  <c:v>44622</c:v>
                </c:pt>
                <c:pt idx="491">
                  <c:v>44623</c:v>
                </c:pt>
                <c:pt idx="492">
                  <c:v>44624</c:v>
                </c:pt>
                <c:pt idx="493">
                  <c:v>44627</c:v>
                </c:pt>
                <c:pt idx="494">
                  <c:v>44628</c:v>
                </c:pt>
                <c:pt idx="495">
                  <c:v>44629</c:v>
                </c:pt>
                <c:pt idx="496">
                  <c:v>44630</c:v>
                </c:pt>
                <c:pt idx="497">
                  <c:v>44631</c:v>
                </c:pt>
                <c:pt idx="498">
                  <c:v>44634</c:v>
                </c:pt>
                <c:pt idx="499">
                  <c:v>44635</c:v>
                </c:pt>
                <c:pt idx="500">
                  <c:v>44636</c:v>
                </c:pt>
                <c:pt idx="501">
                  <c:v>44637</c:v>
                </c:pt>
                <c:pt idx="502">
                  <c:v>44638</c:v>
                </c:pt>
                <c:pt idx="503">
                  <c:v>44641</c:v>
                </c:pt>
                <c:pt idx="504">
                  <c:v>44642</c:v>
                </c:pt>
                <c:pt idx="505">
                  <c:v>44643</c:v>
                </c:pt>
                <c:pt idx="506">
                  <c:v>44644</c:v>
                </c:pt>
                <c:pt idx="507">
                  <c:v>44645</c:v>
                </c:pt>
                <c:pt idx="508">
                  <c:v>44648</c:v>
                </c:pt>
                <c:pt idx="509">
                  <c:v>44649</c:v>
                </c:pt>
                <c:pt idx="510">
                  <c:v>44650</c:v>
                </c:pt>
                <c:pt idx="511">
                  <c:v>44651</c:v>
                </c:pt>
                <c:pt idx="512">
                  <c:v>44652</c:v>
                </c:pt>
                <c:pt idx="513">
                  <c:v>44655</c:v>
                </c:pt>
                <c:pt idx="514">
                  <c:v>44656</c:v>
                </c:pt>
                <c:pt idx="515">
                  <c:v>44657</c:v>
                </c:pt>
                <c:pt idx="516">
                  <c:v>44658</c:v>
                </c:pt>
                <c:pt idx="517">
                  <c:v>44659</c:v>
                </c:pt>
                <c:pt idx="518">
                  <c:v>44662</c:v>
                </c:pt>
                <c:pt idx="519">
                  <c:v>44663</c:v>
                </c:pt>
                <c:pt idx="520">
                  <c:v>44664</c:v>
                </c:pt>
                <c:pt idx="521">
                  <c:v>44665</c:v>
                </c:pt>
                <c:pt idx="522">
                  <c:v>44669</c:v>
                </c:pt>
                <c:pt idx="523">
                  <c:v>44670</c:v>
                </c:pt>
                <c:pt idx="524">
                  <c:v>44671</c:v>
                </c:pt>
                <c:pt idx="525">
                  <c:v>44672</c:v>
                </c:pt>
                <c:pt idx="526">
                  <c:v>44673</c:v>
                </c:pt>
                <c:pt idx="527">
                  <c:v>44676</c:v>
                </c:pt>
                <c:pt idx="528">
                  <c:v>44677</c:v>
                </c:pt>
                <c:pt idx="529">
                  <c:v>44678</c:v>
                </c:pt>
                <c:pt idx="530">
                  <c:v>44679</c:v>
                </c:pt>
                <c:pt idx="531">
                  <c:v>44680</c:v>
                </c:pt>
                <c:pt idx="532">
                  <c:v>44683</c:v>
                </c:pt>
                <c:pt idx="533">
                  <c:v>44684</c:v>
                </c:pt>
                <c:pt idx="534">
                  <c:v>44685</c:v>
                </c:pt>
                <c:pt idx="535">
                  <c:v>44686</c:v>
                </c:pt>
                <c:pt idx="536">
                  <c:v>44687</c:v>
                </c:pt>
                <c:pt idx="537">
                  <c:v>44690</c:v>
                </c:pt>
                <c:pt idx="538">
                  <c:v>44691</c:v>
                </c:pt>
                <c:pt idx="539">
                  <c:v>44692</c:v>
                </c:pt>
                <c:pt idx="540">
                  <c:v>44693</c:v>
                </c:pt>
                <c:pt idx="541">
                  <c:v>44694</c:v>
                </c:pt>
                <c:pt idx="542">
                  <c:v>44697</c:v>
                </c:pt>
                <c:pt idx="543">
                  <c:v>44698</c:v>
                </c:pt>
                <c:pt idx="544">
                  <c:v>44699</c:v>
                </c:pt>
                <c:pt idx="545">
                  <c:v>44700</c:v>
                </c:pt>
                <c:pt idx="546">
                  <c:v>44701</c:v>
                </c:pt>
                <c:pt idx="547">
                  <c:v>44704</c:v>
                </c:pt>
                <c:pt idx="548">
                  <c:v>44705</c:v>
                </c:pt>
                <c:pt idx="549">
                  <c:v>44706</c:v>
                </c:pt>
                <c:pt idx="550">
                  <c:v>44707</c:v>
                </c:pt>
                <c:pt idx="551">
                  <c:v>44708</c:v>
                </c:pt>
                <c:pt idx="552">
                  <c:v>44712</c:v>
                </c:pt>
                <c:pt idx="553">
                  <c:v>44713</c:v>
                </c:pt>
                <c:pt idx="554">
                  <c:v>44714</c:v>
                </c:pt>
                <c:pt idx="555">
                  <c:v>44715</c:v>
                </c:pt>
                <c:pt idx="556">
                  <c:v>44718</c:v>
                </c:pt>
                <c:pt idx="557">
                  <c:v>44719</c:v>
                </c:pt>
                <c:pt idx="558">
                  <c:v>44720</c:v>
                </c:pt>
                <c:pt idx="559">
                  <c:v>44721</c:v>
                </c:pt>
                <c:pt idx="560">
                  <c:v>44722</c:v>
                </c:pt>
                <c:pt idx="561">
                  <c:v>44725</c:v>
                </c:pt>
                <c:pt idx="562">
                  <c:v>44726</c:v>
                </c:pt>
                <c:pt idx="563">
                  <c:v>44727</c:v>
                </c:pt>
                <c:pt idx="564">
                  <c:v>44728</c:v>
                </c:pt>
                <c:pt idx="565">
                  <c:v>44729</c:v>
                </c:pt>
                <c:pt idx="566">
                  <c:v>44733</c:v>
                </c:pt>
                <c:pt idx="567">
                  <c:v>44734</c:v>
                </c:pt>
                <c:pt idx="568">
                  <c:v>44735</c:v>
                </c:pt>
                <c:pt idx="569">
                  <c:v>44736</c:v>
                </c:pt>
                <c:pt idx="570">
                  <c:v>44739</c:v>
                </c:pt>
                <c:pt idx="571">
                  <c:v>44740</c:v>
                </c:pt>
                <c:pt idx="572">
                  <c:v>44741</c:v>
                </c:pt>
                <c:pt idx="573">
                  <c:v>44742</c:v>
                </c:pt>
                <c:pt idx="574">
                  <c:v>44743</c:v>
                </c:pt>
                <c:pt idx="575">
                  <c:v>44747</c:v>
                </c:pt>
                <c:pt idx="576">
                  <c:v>44748</c:v>
                </c:pt>
                <c:pt idx="577">
                  <c:v>44749</c:v>
                </c:pt>
                <c:pt idx="578">
                  <c:v>44750</c:v>
                </c:pt>
                <c:pt idx="579">
                  <c:v>44753</c:v>
                </c:pt>
                <c:pt idx="580">
                  <c:v>44754</c:v>
                </c:pt>
                <c:pt idx="581">
                  <c:v>44755</c:v>
                </c:pt>
                <c:pt idx="582">
                  <c:v>44756</c:v>
                </c:pt>
                <c:pt idx="583">
                  <c:v>44757</c:v>
                </c:pt>
                <c:pt idx="584">
                  <c:v>44760</c:v>
                </c:pt>
                <c:pt idx="585">
                  <c:v>44761</c:v>
                </c:pt>
                <c:pt idx="586">
                  <c:v>44762</c:v>
                </c:pt>
                <c:pt idx="587">
                  <c:v>44763</c:v>
                </c:pt>
                <c:pt idx="588">
                  <c:v>44764</c:v>
                </c:pt>
                <c:pt idx="589">
                  <c:v>44767</c:v>
                </c:pt>
                <c:pt idx="590">
                  <c:v>44768</c:v>
                </c:pt>
                <c:pt idx="591">
                  <c:v>44769</c:v>
                </c:pt>
                <c:pt idx="592">
                  <c:v>44770</c:v>
                </c:pt>
                <c:pt idx="593">
                  <c:v>44771</c:v>
                </c:pt>
                <c:pt idx="594">
                  <c:v>44774</c:v>
                </c:pt>
                <c:pt idx="595">
                  <c:v>44775</c:v>
                </c:pt>
                <c:pt idx="596">
                  <c:v>44776</c:v>
                </c:pt>
                <c:pt idx="597">
                  <c:v>44777</c:v>
                </c:pt>
                <c:pt idx="598">
                  <c:v>44778</c:v>
                </c:pt>
                <c:pt idx="599">
                  <c:v>44781</c:v>
                </c:pt>
                <c:pt idx="600">
                  <c:v>44782</c:v>
                </c:pt>
                <c:pt idx="601">
                  <c:v>44783</c:v>
                </c:pt>
                <c:pt idx="602">
                  <c:v>44784</c:v>
                </c:pt>
                <c:pt idx="603">
                  <c:v>44785</c:v>
                </c:pt>
                <c:pt idx="604">
                  <c:v>44788</c:v>
                </c:pt>
                <c:pt idx="605">
                  <c:v>44789</c:v>
                </c:pt>
                <c:pt idx="606">
                  <c:v>44790</c:v>
                </c:pt>
                <c:pt idx="607">
                  <c:v>44791</c:v>
                </c:pt>
                <c:pt idx="608">
                  <c:v>44792</c:v>
                </c:pt>
                <c:pt idx="609">
                  <c:v>44795</c:v>
                </c:pt>
                <c:pt idx="610">
                  <c:v>44796</c:v>
                </c:pt>
                <c:pt idx="611">
                  <c:v>44797</c:v>
                </c:pt>
                <c:pt idx="612">
                  <c:v>44798</c:v>
                </c:pt>
                <c:pt idx="613">
                  <c:v>44799</c:v>
                </c:pt>
                <c:pt idx="614">
                  <c:v>44802</c:v>
                </c:pt>
                <c:pt idx="615">
                  <c:v>44803</c:v>
                </c:pt>
                <c:pt idx="616">
                  <c:v>44804</c:v>
                </c:pt>
                <c:pt idx="617">
                  <c:v>44805</c:v>
                </c:pt>
                <c:pt idx="618">
                  <c:v>44806</c:v>
                </c:pt>
                <c:pt idx="619">
                  <c:v>44810</c:v>
                </c:pt>
                <c:pt idx="620">
                  <c:v>44811</c:v>
                </c:pt>
                <c:pt idx="621">
                  <c:v>44812</c:v>
                </c:pt>
                <c:pt idx="622">
                  <c:v>44813</c:v>
                </c:pt>
                <c:pt idx="623">
                  <c:v>44816</c:v>
                </c:pt>
                <c:pt idx="624">
                  <c:v>44817</c:v>
                </c:pt>
                <c:pt idx="625">
                  <c:v>44818</c:v>
                </c:pt>
                <c:pt idx="626">
                  <c:v>44819</c:v>
                </c:pt>
                <c:pt idx="627">
                  <c:v>44820</c:v>
                </c:pt>
                <c:pt idx="628">
                  <c:v>44823</c:v>
                </c:pt>
                <c:pt idx="629">
                  <c:v>44824</c:v>
                </c:pt>
                <c:pt idx="630">
                  <c:v>44825</c:v>
                </c:pt>
                <c:pt idx="631">
                  <c:v>44826</c:v>
                </c:pt>
                <c:pt idx="632">
                  <c:v>44827</c:v>
                </c:pt>
                <c:pt idx="633">
                  <c:v>44830</c:v>
                </c:pt>
                <c:pt idx="634">
                  <c:v>44831</c:v>
                </c:pt>
                <c:pt idx="635">
                  <c:v>44832</c:v>
                </c:pt>
                <c:pt idx="636">
                  <c:v>44833</c:v>
                </c:pt>
                <c:pt idx="637">
                  <c:v>44834</c:v>
                </c:pt>
                <c:pt idx="638">
                  <c:v>44837</c:v>
                </c:pt>
                <c:pt idx="639">
                  <c:v>44838</c:v>
                </c:pt>
                <c:pt idx="640">
                  <c:v>44839</c:v>
                </c:pt>
                <c:pt idx="641">
                  <c:v>44840</c:v>
                </c:pt>
                <c:pt idx="642">
                  <c:v>44841</c:v>
                </c:pt>
                <c:pt idx="643">
                  <c:v>44844</c:v>
                </c:pt>
                <c:pt idx="644">
                  <c:v>44845</c:v>
                </c:pt>
                <c:pt idx="645">
                  <c:v>44846</c:v>
                </c:pt>
                <c:pt idx="646">
                  <c:v>44847</c:v>
                </c:pt>
                <c:pt idx="647">
                  <c:v>44848</c:v>
                </c:pt>
                <c:pt idx="648">
                  <c:v>44851</c:v>
                </c:pt>
                <c:pt idx="649">
                  <c:v>44852</c:v>
                </c:pt>
                <c:pt idx="650">
                  <c:v>44853</c:v>
                </c:pt>
                <c:pt idx="651">
                  <c:v>44854</c:v>
                </c:pt>
                <c:pt idx="652">
                  <c:v>44855</c:v>
                </c:pt>
                <c:pt idx="653">
                  <c:v>44858</c:v>
                </c:pt>
                <c:pt idx="654">
                  <c:v>44859</c:v>
                </c:pt>
                <c:pt idx="655">
                  <c:v>44860</c:v>
                </c:pt>
                <c:pt idx="656">
                  <c:v>44861</c:v>
                </c:pt>
                <c:pt idx="657">
                  <c:v>44862</c:v>
                </c:pt>
                <c:pt idx="658">
                  <c:v>44865</c:v>
                </c:pt>
                <c:pt idx="659">
                  <c:v>44866</c:v>
                </c:pt>
                <c:pt idx="660">
                  <c:v>44867</c:v>
                </c:pt>
                <c:pt idx="661">
                  <c:v>44868</c:v>
                </c:pt>
                <c:pt idx="662">
                  <c:v>44869</c:v>
                </c:pt>
                <c:pt idx="663">
                  <c:v>44872</c:v>
                </c:pt>
                <c:pt idx="664">
                  <c:v>44873</c:v>
                </c:pt>
                <c:pt idx="665">
                  <c:v>44874</c:v>
                </c:pt>
                <c:pt idx="666">
                  <c:v>44875</c:v>
                </c:pt>
                <c:pt idx="667">
                  <c:v>44876</c:v>
                </c:pt>
                <c:pt idx="668">
                  <c:v>44879</c:v>
                </c:pt>
                <c:pt idx="669">
                  <c:v>44880</c:v>
                </c:pt>
                <c:pt idx="670">
                  <c:v>44881</c:v>
                </c:pt>
                <c:pt idx="671">
                  <c:v>44882</c:v>
                </c:pt>
                <c:pt idx="672">
                  <c:v>44883</c:v>
                </c:pt>
                <c:pt idx="673">
                  <c:v>44886</c:v>
                </c:pt>
                <c:pt idx="674">
                  <c:v>44887</c:v>
                </c:pt>
                <c:pt idx="675">
                  <c:v>44888</c:v>
                </c:pt>
                <c:pt idx="676">
                  <c:v>44890</c:v>
                </c:pt>
                <c:pt idx="677">
                  <c:v>44893</c:v>
                </c:pt>
                <c:pt idx="678">
                  <c:v>44894</c:v>
                </c:pt>
                <c:pt idx="679">
                  <c:v>44895</c:v>
                </c:pt>
                <c:pt idx="680">
                  <c:v>44896</c:v>
                </c:pt>
                <c:pt idx="681">
                  <c:v>44897</c:v>
                </c:pt>
                <c:pt idx="682">
                  <c:v>44900</c:v>
                </c:pt>
                <c:pt idx="683">
                  <c:v>44901</c:v>
                </c:pt>
                <c:pt idx="684">
                  <c:v>44902</c:v>
                </c:pt>
                <c:pt idx="685">
                  <c:v>44903</c:v>
                </c:pt>
                <c:pt idx="686">
                  <c:v>44904</c:v>
                </c:pt>
                <c:pt idx="687">
                  <c:v>44907</c:v>
                </c:pt>
                <c:pt idx="688">
                  <c:v>44908</c:v>
                </c:pt>
                <c:pt idx="689">
                  <c:v>44909</c:v>
                </c:pt>
                <c:pt idx="690">
                  <c:v>44910</c:v>
                </c:pt>
                <c:pt idx="691">
                  <c:v>44911</c:v>
                </c:pt>
                <c:pt idx="692">
                  <c:v>44914</c:v>
                </c:pt>
                <c:pt idx="693">
                  <c:v>44915</c:v>
                </c:pt>
                <c:pt idx="694">
                  <c:v>44916</c:v>
                </c:pt>
                <c:pt idx="695">
                  <c:v>44917</c:v>
                </c:pt>
                <c:pt idx="696">
                  <c:v>44918</c:v>
                </c:pt>
                <c:pt idx="697">
                  <c:v>44922</c:v>
                </c:pt>
                <c:pt idx="698">
                  <c:v>44923</c:v>
                </c:pt>
                <c:pt idx="699">
                  <c:v>44924</c:v>
                </c:pt>
                <c:pt idx="700">
                  <c:v>44925</c:v>
                </c:pt>
                <c:pt idx="701">
                  <c:v>44929</c:v>
                </c:pt>
                <c:pt idx="702">
                  <c:v>44930</c:v>
                </c:pt>
                <c:pt idx="703">
                  <c:v>44931</c:v>
                </c:pt>
                <c:pt idx="704">
                  <c:v>44932</c:v>
                </c:pt>
                <c:pt idx="705">
                  <c:v>44935</c:v>
                </c:pt>
                <c:pt idx="706">
                  <c:v>44936</c:v>
                </c:pt>
                <c:pt idx="707">
                  <c:v>44937</c:v>
                </c:pt>
                <c:pt idx="708">
                  <c:v>44938</c:v>
                </c:pt>
                <c:pt idx="709">
                  <c:v>44939</c:v>
                </c:pt>
                <c:pt idx="710">
                  <c:v>44943</c:v>
                </c:pt>
                <c:pt idx="711">
                  <c:v>44944</c:v>
                </c:pt>
                <c:pt idx="712">
                  <c:v>44945</c:v>
                </c:pt>
                <c:pt idx="713">
                  <c:v>44946</c:v>
                </c:pt>
                <c:pt idx="714">
                  <c:v>44949</c:v>
                </c:pt>
                <c:pt idx="715">
                  <c:v>44950</c:v>
                </c:pt>
                <c:pt idx="716">
                  <c:v>44951</c:v>
                </c:pt>
                <c:pt idx="717">
                  <c:v>44952</c:v>
                </c:pt>
                <c:pt idx="718">
                  <c:v>44953</c:v>
                </c:pt>
                <c:pt idx="719">
                  <c:v>44956</c:v>
                </c:pt>
                <c:pt idx="720">
                  <c:v>44957</c:v>
                </c:pt>
                <c:pt idx="721">
                  <c:v>44958</c:v>
                </c:pt>
                <c:pt idx="722">
                  <c:v>44959</c:v>
                </c:pt>
                <c:pt idx="723">
                  <c:v>44960</c:v>
                </c:pt>
                <c:pt idx="724">
                  <c:v>44963</c:v>
                </c:pt>
                <c:pt idx="725">
                  <c:v>44964</c:v>
                </c:pt>
                <c:pt idx="726">
                  <c:v>44965</c:v>
                </c:pt>
                <c:pt idx="727">
                  <c:v>44966</c:v>
                </c:pt>
                <c:pt idx="728">
                  <c:v>44967</c:v>
                </c:pt>
                <c:pt idx="729">
                  <c:v>44970</c:v>
                </c:pt>
                <c:pt idx="730">
                  <c:v>44971</c:v>
                </c:pt>
                <c:pt idx="731">
                  <c:v>44972</c:v>
                </c:pt>
                <c:pt idx="732">
                  <c:v>44973</c:v>
                </c:pt>
                <c:pt idx="733">
                  <c:v>44974</c:v>
                </c:pt>
                <c:pt idx="734">
                  <c:v>44978</c:v>
                </c:pt>
                <c:pt idx="735">
                  <c:v>44979</c:v>
                </c:pt>
                <c:pt idx="736">
                  <c:v>44980</c:v>
                </c:pt>
                <c:pt idx="737">
                  <c:v>44981</c:v>
                </c:pt>
                <c:pt idx="738">
                  <c:v>44984</c:v>
                </c:pt>
                <c:pt idx="739">
                  <c:v>44985</c:v>
                </c:pt>
                <c:pt idx="740">
                  <c:v>44986</c:v>
                </c:pt>
                <c:pt idx="741">
                  <c:v>44987</c:v>
                </c:pt>
                <c:pt idx="742">
                  <c:v>44988</c:v>
                </c:pt>
                <c:pt idx="743">
                  <c:v>44991</c:v>
                </c:pt>
                <c:pt idx="744">
                  <c:v>44992</c:v>
                </c:pt>
                <c:pt idx="745">
                  <c:v>44993</c:v>
                </c:pt>
                <c:pt idx="746">
                  <c:v>44994</c:v>
                </c:pt>
                <c:pt idx="747">
                  <c:v>44995</c:v>
                </c:pt>
                <c:pt idx="748">
                  <c:v>44998</c:v>
                </c:pt>
                <c:pt idx="749">
                  <c:v>44999</c:v>
                </c:pt>
                <c:pt idx="750">
                  <c:v>45000</c:v>
                </c:pt>
                <c:pt idx="751">
                  <c:v>45001</c:v>
                </c:pt>
                <c:pt idx="752">
                  <c:v>45002</c:v>
                </c:pt>
                <c:pt idx="753">
                  <c:v>45005</c:v>
                </c:pt>
                <c:pt idx="754">
                  <c:v>45006</c:v>
                </c:pt>
                <c:pt idx="755">
                  <c:v>45007</c:v>
                </c:pt>
                <c:pt idx="756">
                  <c:v>45008</c:v>
                </c:pt>
                <c:pt idx="757">
                  <c:v>45009</c:v>
                </c:pt>
                <c:pt idx="758">
                  <c:v>45012</c:v>
                </c:pt>
                <c:pt idx="759">
                  <c:v>45013</c:v>
                </c:pt>
                <c:pt idx="760">
                  <c:v>45014</c:v>
                </c:pt>
                <c:pt idx="761">
                  <c:v>45015</c:v>
                </c:pt>
                <c:pt idx="762">
                  <c:v>45016</c:v>
                </c:pt>
                <c:pt idx="763">
                  <c:v>45019</c:v>
                </c:pt>
                <c:pt idx="764">
                  <c:v>45020</c:v>
                </c:pt>
                <c:pt idx="765">
                  <c:v>45021</c:v>
                </c:pt>
                <c:pt idx="766">
                  <c:v>45022</c:v>
                </c:pt>
                <c:pt idx="767">
                  <c:v>45026</c:v>
                </c:pt>
                <c:pt idx="768">
                  <c:v>45027</c:v>
                </c:pt>
                <c:pt idx="769">
                  <c:v>45028</c:v>
                </c:pt>
                <c:pt idx="770">
                  <c:v>45029</c:v>
                </c:pt>
                <c:pt idx="771">
                  <c:v>45030</c:v>
                </c:pt>
                <c:pt idx="772">
                  <c:v>45033</c:v>
                </c:pt>
                <c:pt idx="773">
                  <c:v>45034</c:v>
                </c:pt>
                <c:pt idx="774">
                  <c:v>45035</c:v>
                </c:pt>
                <c:pt idx="775">
                  <c:v>45036</c:v>
                </c:pt>
                <c:pt idx="776">
                  <c:v>45037</c:v>
                </c:pt>
                <c:pt idx="777">
                  <c:v>45040</c:v>
                </c:pt>
                <c:pt idx="778">
                  <c:v>45041</c:v>
                </c:pt>
                <c:pt idx="779">
                  <c:v>45042</c:v>
                </c:pt>
                <c:pt idx="780">
                  <c:v>45043</c:v>
                </c:pt>
                <c:pt idx="781">
                  <c:v>45044</c:v>
                </c:pt>
                <c:pt idx="782">
                  <c:v>45047</c:v>
                </c:pt>
                <c:pt idx="783">
                  <c:v>45048</c:v>
                </c:pt>
                <c:pt idx="784">
                  <c:v>45049</c:v>
                </c:pt>
                <c:pt idx="785">
                  <c:v>45050</c:v>
                </c:pt>
                <c:pt idx="786">
                  <c:v>45051</c:v>
                </c:pt>
                <c:pt idx="787">
                  <c:v>45054</c:v>
                </c:pt>
                <c:pt idx="788">
                  <c:v>45055</c:v>
                </c:pt>
                <c:pt idx="789">
                  <c:v>45056</c:v>
                </c:pt>
                <c:pt idx="790">
                  <c:v>45057</c:v>
                </c:pt>
                <c:pt idx="791">
                  <c:v>45058</c:v>
                </c:pt>
                <c:pt idx="792">
                  <c:v>45061</c:v>
                </c:pt>
                <c:pt idx="793">
                  <c:v>45062</c:v>
                </c:pt>
                <c:pt idx="794">
                  <c:v>45063</c:v>
                </c:pt>
                <c:pt idx="795">
                  <c:v>45064</c:v>
                </c:pt>
                <c:pt idx="796">
                  <c:v>45065</c:v>
                </c:pt>
                <c:pt idx="797">
                  <c:v>45068</c:v>
                </c:pt>
                <c:pt idx="798">
                  <c:v>45069</c:v>
                </c:pt>
                <c:pt idx="799">
                  <c:v>45070</c:v>
                </c:pt>
                <c:pt idx="800">
                  <c:v>45071</c:v>
                </c:pt>
                <c:pt idx="801">
                  <c:v>45072</c:v>
                </c:pt>
                <c:pt idx="802">
                  <c:v>45076</c:v>
                </c:pt>
                <c:pt idx="803">
                  <c:v>45077</c:v>
                </c:pt>
                <c:pt idx="804">
                  <c:v>45078</c:v>
                </c:pt>
                <c:pt idx="805">
                  <c:v>45079</c:v>
                </c:pt>
                <c:pt idx="806">
                  <c:v>45082</c:v>
                </c:pt>
                <c:pt idx="807">
                  <c:v>45083</c:v>
                </c:pt>
                <c:pt idx="808">
                  <c:v>45084</c:v>
                </c:pt>
                <c:pt idx="809">
                  <c:v>45085</c:v>
                </c:pt>
                <c:pt idx="810">
                  <c:v>45086</c:v>
                </c:pt>
                <c:pt idx="811">
                  <c:v>45089</c:v>
                </c:pt>
                <c:pt idx="812">
                  <c:v>45090</c:v>
                </c:pt>
                <c:pt idx="813">
                  <c:v>45091</c:v>
                </c:pt>
                <c:pt idx="814">
                  <c:v>45092</c:v>
                </c:pt>
                <c:pt idx="815">
                  <c:v>45093</c:v>
                </c:pt>
                <c:pt idx="816">
                  <c:v>45097</c:v>
                </c:pt>
                <c:pt idx="817">
                  <c:v>45098</c:v>
                </c:pt>
                <c:pt idx="818">
                  <c:v>45099</c:v>
                </c:pt>
                <c:pt idx="819">
                  <c:v>45100</c:v>
                </c:pt>
                <c:pt idx="820">
                  <c:v>45103</c:v>
                </c:pt>
                <c:pt idx="821">
                  <c:v>45104</c:v>
                </c:pt>
                <c:pt idx="822">
                  <c:v>45105</c:v>
                </c:pt>
                <c:pt idx="823">
                  <c:v>45106</c:v>
                </c:pt>
                <c:pt idx="824">
                  <c:v>45107</c:v>
                </c:pt>
                <c:pt idx="825">
                  <c:v>45110</c:v>
                </c:pt>
                <c:pt idx="826">
                  <c:v>45112</c:v>
                </c:pt>
                <c:pt idx="827">
                  <c:v>45113</c:v>
                </c:pt>
                <c:pt idx="828">
                  <c:v>45114</c:v>
                </c:pt>
                <c:pt idx="829">
                  <c:v>45117</c:v>
                </c:pt>
                <c:pt idx="830">
                  <c:v>45118</c:v>
                </c:pt>
                <c:pt idx="831">
                  <c:v>45119</c:v>
                </c:pt>
                <c:pt idx="832">
                  <c:v>45120</c:v>
                </c:pt>
                <c:pt idx="833">
                  <c:v>45121</c:v>
                </c:pt>
                <c:pt idx="834">
                  <c:v>45124</c:v>
                </c:pt>
                <c:pt idx="835">
                  <c:v>45125</c:v>
                </c:pt>
                <c:pt idx="836">
                  <c:v>45126</c:v>
                </c:pt>
                <c:pt idx="837">
                  <c:v>45127</c:v>
                </c:pt>
                <c:pt idx="838">
                  <c:v>45128</c:v>
                </c:pt>
                <c:pt idx="839">
                  <c:v>45131</c:v>
                </c:pt>
                <c:pt idx="840">
                  <c:v>45132</c:v>
                </c:pt>
                <c:pt idx="841">
                  <c:v>45133</c:v>
                </c:pt>
                <c:pt idx="842">
                  <c:v>45134</c:v>
                </c:pt>
                <c:pt idx="843">
                  <c:v>45135</c:v>
                </c:pt>
                <c:pt idx="844">
                  <c:v>45138</c:v>
                </c:pt>
                <c:pt idx="845">
                  <c:v>45139</c:v>
                </c:pt>
                <c:pt idx="846">
                  <c:v>45140</c:v>
                </c:pt>
                <c:pt idx="847">
                  <c:v>45141</c:v>
                </c:pt>
                <c:pt idx="848">
                  <c:v>45142</c:v>
                </c:pt>
                <c:pt idx="849">
                  <c:v>45145</c:v>
                </c:pt>
                <c:pt idx="850">
                  <c:v>45146</c:v>
                </c:pt>
                <c:pt idx="851">
                  <c:v>45147</c:v>
                </c:pt>
                <c:pt idx="852">
                  <c:v>45148</c:v>
                </c:pt>
                <c:pt idx="853">
                  <c:v>45149</c:v>
                </c:pt>
                <c:pt idx="854">
                  <c:v>45152</c:v>
                </c:pt>
                <c:pt idx="855">
                  <c:v>45153</c:v>
                </c:pt>
                <c:pt idx="856">
                  <c:v>45154</c:v>
                </c:pt>
                <c:pt idx="857">
                  <c:v>45155</c:v>
                </c:pt>
                <c:pt idx="858">
                  <c:v>45156</c:v>
                </c:pt>
                <c:pt idx="859">
                  <c:v>45159</c:v>
                </c:pt>
                <c:pt idx="860">
                  <c:v>45160</c:v>
                </c:pt>
                <c:pt idx="861">
                  <c:v>45161</c:v>
                </c:pt>
                <c:pt idx="862">
                  <c:v>45162</c:v>
                </c:pt>
                <c:pt idx="863">
                  <c:v>45163</c:v>
                </c:pt>
                <c:pt idx="864">
                  <c:v>45166</c:v>
                </c:pt>
                <c:pt idx="865">
                  <c:v>45167</c:v>
                </c:pt>
                <c:pt idx="866">
                  <c:v>45168</c:v>
                </c:pt>
                <c:pt idx="867">
                  <c:v>45169</c:v>
                </c:pt>
                <c:pt idx="868">
                  <c:v>45170</c:v>
                </c:pt>
                <c:pt idx="869">
                  <c:v>45174</c:v>
                </c:pt>
                <c:pt idx="870">
                  <c:v>45175</c:v>
                </c:pt>
                <c:pt idx="871">
                  <c:v>45176</c:v>
                </c:pt>
                <c:pt idx="872">
                  <c:v>45177</c:v>
                </c:pt>
                <c:pt idx="873">
                  <c:v>45180</c:v>
                </c:pt>
                <c:pt idx="874">
                  <c:v>45181</c:v>
                </c:pt>
                <c:pt idx="875">
                  <c:v>45182</c:v>
                </c:pt>
                <c:pt idx="876">
                  <c:v>45183</c:v>
                </c:pt>
                <c:pt idx="877">
                  <c:v>45184</c:v>
                </c:pt>
                <c:pt idx="878">
                  <c:v>45187</c:v>
                </c:pt>
                <c:pt idx="879">
                  <c:v>45188</c:v>
                </c:pt>
                <c:pt idx="880">
                  <c:v>45189</c:v>
                </c:pt>
                <c:pt idx="881">
                  <c:v>45190</c:v>
                </c:pt>
                <c:pt idx="882">
                  <c:v>45191</c:v>
                </c:pt>
                <c:pt idx="883">
                  <c:v>45194</c:v>
                </c:pt>
                <c:pt idx="884">
                  <c:v>45195</c:v>
                </c:pt>
                <c:pt idx="885">
                  <c:v>45196</c:v>
                </c:pt>
                <c:pt idx="886">
                  <c:v>45197</c:v>
                </c:pt>
                <c:pt idx="887">
                  <c:v>45198</c:v>
                </c:pt>
                <c:pt idx="888">
                  <c:v>45201</c:v>
                </c:pt>
                <c:pt idx="889">
                  <c:v>45202</c:v>
                </c:pt>
                <c:pt idx="890">
                  <c:v>45203</c:v>
                </c:pt>
                <c:pt idx="891">
                  <c:v>45204</c:v>
                </c:pt>
                <c:pt idx="892">
                  <c:v>45205</c:v>
                </c:pt>
                <c:pt idx="893">
                  <c:v>45208</c:v>
                </c:pt>
                <c:pt idx="894">
                  <c:v>45209</c:v>
                </c:pt>
                <c:pt idx="895">
                  <c:v>45210</c:v>
                </c:pt>
                <c:pt idx="896">
                  <c:v>45211</c:v>
                </c:pt>
                <c:pt idx="897">
                  <c:v>45212</c:v>
                </c:pt>
                <c:pt idx="898">
                  <c:v>45215</c:v>
                </c:pt>
                <c:pt idx="899">
                  <c:v>45216</c:v>
                </c:pt>
                <c:pt idx="900">
                  <c:v>45217</c:v>
                </c:pt>
                <c:pt idx="901">
                  <c:v>45218</c:v>
                </c:pt>
                <c:pt idx="902">
                  <c:v>45219</c:v>
                </c:pt>
                <c:pt idx="903">
                  <c:v>45222</c:v>
                </c:pt>
                <c:pt idx="904">
                  <c:v>45223</c:v>
                </c:pt>
                <c:pt idx="905">
                  <c:v>45224</c:v>
                </c:pt>
                <c:pt idx="906">
                  <c:v>45225</c:v>
                </c:pt>
                <c:pt idx="907">
                  <c:v>45226</c:v>
                </c:pt>
                <c:pt idx="908">
                  <c:v>45229</c:v>
                </c:pt>
                <c:pt idx="909">
                  <c:v>45230</c:v>
                </c:pt>
                <c:pt idx="910">
                  <c:v>45231</c:v>
                </c:pt>
                <c:pt idx="911">
                  <c:v>45232</c:v>
                </c:pt>
                <c:pt idx="912">
                  <c:v>45233</c:v>
                </c:pt>
                <c:pt idx="913">
                  <c:v>45236</c:v>
                </c:pt>
                <c:pt idx="914">
                  <c:v>45237</c:v>
                </c:pt>
                <c:pt idx="915">
                  <c:v>45238</c:v>
                </c:pt>
                <c:pt idx="916">
                  <c:v>45239</c:v>
                </c:pt>
                <c:pt idx="917">
                  <c:v>45240</c:v>
                </c:pt>
                <c:pt idx="918">
                  <c:v>45243</c:v>
                </c:pt>
                <c:pt idx="919">
                  <c:v>45244</c:v>
                </c:pt>
                <c:pt idx="920">
                  <c:v>45245</c:v>
                </c:pt>
                <c:pt idx="921">
                  <c:v>45246</c:v>
                </c:pt>
                <c:pt idx="922">
                  <c:v>45247</c:v>
                </c:pt>
                <c:pt idx="923">
                  <c:v>45250</c:v>
                </c:pt>
                <c:pt idx="924">
                  <c:v>45251</c:v>
                </c:pt>
                <c:pt idx="925">
                  <c:v>45252</c:v>
                </c:pt>
                <c:pt idx="926">
                  <c:v>45254</c:v>
                </c:pt>
                <c:pt idx="927">
                  <c:v>45257</c:v>
                </c:pt>
                <c:pt idx="928">
                  <c:v>45258</c:v>
                </c:pt>
                <c:pt idx="929">
                  <c:v>45259</c:v>
                </c:pt>
                <c:pt idx="930">
                  <c:v>45260</c:v>
                </c:pt>
                <c:pt idx="931">
                  <c:v>45261</c:v>
                </c:pt>
                <c:pt idx="932">
                  <c:v>45264</c:v>
                </c:pt>
                <c:pt idx="933">
                  <c:v>45265</c:v>
                </c:pt>
                <c:pt idx="934">
                  <c:v>45266</c:v>
                </c:pt>
                <c:pt idx="935">
                  <c:v>45267</c:v>
                </c:pt>
                <c:pt idx="936">
                  <c:v>45268</c:v>
                </c:pt>
                <c:pt idx="937">
                  <c:v>45271</c:v>
                </c:pt>
                <c:pt idx="938">
                  <c:v>45272</c:v>
                </c:pt>
                <c:pt idx="939">
                  <c:v>45273</c:v>
                </c:pt>
                <c:pt idx="940">
                  <c:v>45274</c:v>
                </c:pt>
                <c:pt idx="941">
                  <c:v>45275</c:v>
                </c:pt>
                <c:pt idx="942">
                  <c:v>45278</c:v>
                </c:pt>
                <c:pt idx="943">
                  <c:v>45279</c:v>
                </c:pt>
                <c:pt idx="944">
                  <c:v>45280</c:v>
                </c:pt>
                <c:pt idx="945">
                  <c:v>45281</c:v>
                </c:pt>
                <c:pt idx="946">
                  <c:v>45282</c:v>
                </c:pt>
                <c:pt idx="947">
                  <c:v>45286</c:v>
                </c:pt>
                <c:pt idx="948">
                  <c:v>45287</c:v>
                </c:pt>
                <c:pt idx="949">
                  <c:v>45288</c:v>
                </c:pt>
                <c:pt idx="950">
                  <c:v>45289</c:v>
                </c:pt>
                <c:pt idx="951">
                  <c:v>45293</c:v>
                </c:pt>
                <c:pt idx="952">
                  <c:v>45294</c:v>
                </c:pt>
                <c:pt idx="953">
                  <c:v>45295</c:v>
                </c:pt>
                <c:pt idx="954">
                  <c:v>45296</c:v>
                </c:pt>
                <c:pt idx="955">
                  <c:v>45299</c:v>
                </c:pt>
                <c:pt idx="956">
                  <c:v>45300</c:v>
                </c:pt>
                <c:pt idx="957">
                  <c:v>45301</c:v>
                </c:pt>
                <c:pt idx="958">
                  <c:v>45302</c:v>
                </c:pt>
                <c:pt idx="959">
                  <c:v>45303</c:v>
                </c:pt>
                <c:pt idx="960">
                  <c:v>45307</c:v>
                </c:pt>
                <c:pt idx="961">
                  <c:v>45308</c:v>
                </c:pt>
                <c:pt idx="962">
                  <c:v>45309</c:v>
                </c:pt>
                <c:pt idx="963">
                  <c:v>45310</c:v>
                </c:pt>
                <c:pt idx="964">
                  <c:v>45313</c:v>
                </c:pt>
                <c:pt idx="965">
                  <c:v>45314</c:v>
                </c:pt>
                <c:pt idx="966">
                  <c:v>45315</c:v>
                </c:pt>
                <c:pt idx="967">
                  <c:v>45316</c:v>
                </c:pt>
                <c:pt idx="968">
                  <c:v>45317</c:v>
                </c:pt>
                <c:pt idx="969">
                  <c:v>45320</c:v>
                </c:pt>
                <c:pt idx="970">
                  <c:v>45321</c:v>
                </c:pt>
                <c:pt idx="971">
                  <c:v>45322</c:v>
                </c:pt>
                <c:pt idx="972">
                  <c:v>45323</c:v>
                </c:pt>
                <c:pt idx="973">
                  <c:v>45324</c:v>
                </c:pt>
                <c:pt idx="974">
                  <c:v>45327</c:v>
                </c:pt>
                <c:pt idx="975">
                  <c:v>45328</c:v>
                </c:pt>
                <c:pt idx="976">
                  <c:v>45329</c:v>
                </c:pt>
                <c:pt idx="977">
                  <c:v>45330</c:v>
                </c:pt>
                <c:pt idx="978">
                  <c:v>45331</c:v>
                </c:pt>
                <c:pt idx="979">
                  <c:v>45334</c:v>
                </c:pt>
                <c:pt idx="980">
                  <c:v>45335</c:v>
                </c:pt>
                <c:pt idx="981">
                  <c:v>45336</c:v>
                </c:pt>
                <c:pt idx="982">
                  <c:v>45337</c:v>
                </c:pt>
                <c:pt idx="983">
                  <c:v>45338</c:v>
                </c:pt>
                <c:pt idx="984">
                  <c:v>45342</c:v>
                </c:pt>
                <c:pt idx="985">
                  <c:v>45343</c:v>
                </c:pt>
                <c:pt idx="986">
                  <c:v>45344</c:v>
                </c:pt>
                <c:pt idx="987">
                  <c:v>45345</c:v>
                </c:pt>
                <c:pt idx="988">
                  <c:v>45348</c:v>
                </c:pt>
                <c:pt idx="989">
                  <c:v>45349</c:v>
                </c:pt>
                <c:pt idx="990">
                  <c:v>45350</c:v>
                </c:pt>
                <c:pt idx="991">
                  <c:v>45351</c:v>
                </c:pt>
                <c:pt idx="992">
                  <c:v>45352</c:v>
                </c:pt>
                <c:pt idx="993">
                  <c:v>45355</c:v>
                </c:pt>
                <c:pt idx="994">
                  <c:v>45356</c:v>
                </c:pt>
                <c:pt idx="995">
                  <c:v>45357</c:v>
                </c:pt>
                <c:pt idx="996">
                  <c:v>45358</c:v>
                </c:pt>
                <c:pt idx="997">
                  <c:v>45359</c:v>
                </c:pt>
                <c:pt idx="998">
                  <c:v>45362</c:v>
                </c:pt>
                <c:pt idx="999">
                  <c:v>45363</c:v>
                </c:pt>
                <c:pt idx="1000">
                  <c:v>45364</c:v>
                </c:pt>
                <c:pt idx="1001">
                  <c:v>45365</c:v>
                </c:pt>
                <c:pt idx="1002">
                  <c:v>45366</c:v>
                </c:pt>
                <c:pt idx="1003">
                  <c:v>45369</c:v>
                </c:pt>
                <c:pt idx="1004">
                  <c:v>45370</c:v>
                </c:pt>
                <c:pt idx="1005">
                  <c:v>45371</c:v>
                </c:pt>
                <c:pt idx="1006">
                  <c:v>45372</c:v>
                </c:pt>
                <c:pt idx="1007">
                  <c:v>45373</c:v>
                </c:pt>
                <c:pt idx="1008">
                  <c:v>45376</c:v>
                </c:pt>
                <c:pt idx="1009">
                  <c:v>45377</c:v>
                </c:pt>
                <c:pt idx="1010">
                  <c:v>45378</c:v>
                </c:pt>
                <c:pt idx="1011">
                  <c:v>45379</c:v>
                </c:pt>
                <c:pt idx="1012">
                  <c:v>45383</c:v>
                </c:pt>
                <c:pt idx="1013">
                  <c:v>45384</c:v>
                </c:pt>
                <c:pt idx="1014">
                  <c:v>45385</c:v>
                </c:pt>
                <c:pt idx="1015">
                  <c:v>45386</c:v>
                </c:pt>
                <c:pt idx="1016">
                  <c:v>45387</c:v>
                </c:pt>
                <c:pt idx="1017">
                  <c:v>45390</c:v>
                </c:pt>
                <c:pt idx="1018">
                  <c:v>45391</c:v>
                </c:pt>
                <c:pt idx="1019">
                  <c:v>45392</c:v>
                </c:pt>
                <c:pt idx="1020">
                  <c:v>45393</c:v>
                </c:pt>
                <c:pt idx="1021">
                  <c:v>45394</c:v>
                </c:pt>
                <c:pt idx="1022">
                  <c:v>45397</c:v>
                </c:pt>
                <c:pt idx="1023">
                  <c:v>45398</c:v>
                </c:pt>
                <c:pt idx="1024">
                  <c:v>45399</c:v>
                </c:pt>
                <c:pt idx="1025">
                  <c:v>45400</c:v>
                </c:pt>
                <c:pt idx="1026">
                  <c:v>45401</c:v>
                </c:pt>
                <c:pt idx="1027">
                  <c:v>45404</c:v>
                </c:pt>
                <c:pt idx="1028">
                  <c:v>45405</c:v>
                </c:pt>
                <c:pt idx="1029">
                  <c:v>45406</c:v>
                </c:pt>
                <c:pt idx="1030">
                  <c:v>45407</c:v>
                </c:pt>
                <c:pt idx="1031">
                  <c:v>45408</c:v>
                </c:pt>
                <c:pt idx="1032">
                  <c:v>45411</c:v>
                </c:pt>
                <c:pt idx="1033">
                  <c:v>45412</c:v>
                </c:pt>
                <c:pt idx="1034">
                  <c:v>45413</c:v>
                </c:pt>
                <c:pt idx="1035">
                  <c:v>45414</c:v>
                </c:pt>
                <c:pt idx="1036">
                  <c:v>45415</c:v>
                </c:pt>
                <c:pt idx="1037">
                  <c:v>45418</c:v>
                </c:pt>
                <c:pt idx="1038">
                  <c:v>45419</c:v>
                </c:pt>
                <c:pt idx="1039">
                  <c:v>45420</c:v>
                </c:pt>
                <c:pt idx="1040">
                  <c:v>45421</c:v>
                </c:pt>
                <c:pt idx="1041">
                  <c:v>45422</c:v>
                </c:pt>
                <c:pt idx="1042">
                  <c:v>45425</c:v>
                </c:pt>
                <c:pt idx="1043">
                  <c:v>45426</c:v>
                </c:pt>
                <c:pt idx="1044">
                  <c:v>45427</c:v>
                </c:pt>
                <c:pt idx="1045">
                  <c:v>45428</c:v>
                </c:pt>
                <c:pt idx="1046">
                  <c:v>45429</c:v>
                </c:pt>
                <c:pt idx="1047">
                  <c:v>45432</c:v>
                </c:pt>
                <c:pt idx="1048">
                  <c:v>45433</c:v>
                </c:pt>
                <c:pt idx="1049">
                  <c:v>45434</c:v>
                </c:pt>
                <c:pt idx="1050">
                  <c:v>45435</c:v>
                </c:pt>
                <c:pt idx="1051">
                  <c:v>45436</c:v>
                </c:pt>
                <c:pt idx="1052">
                  <c:v>45440</c:v>
                </c:pt>
                <c:pt idx="1053">
                  <c:v>45441</c:v>
                </c:pt>
                <c:pt idx="1054">
                  <c:v>45442</c:v>
                </c:pt>
                <c:pt idx="1055">
                  <c:v>45443</c:v>
                </c:pt>
                <c:pt idx="1056">
                  <c:v>45446</c:v>
                </c:pt>
                <c:pt idx="1057">
                  <c:v>45447</c:v>
                </c:pt>
                <c:pt idx="1058">
                  <c:v>45448</c:v>
                </c:pt>
                <c:pt idx="1059">
                  <c:v>45449</c:v>
                </c:pt>
                <c:pt idx="1060">
                  <c:v>45450</c:v>
                </c:pt>
                <c:pt idx="1061">
                  <c:v>45453</c:v>
                </c:pt>
                <c:pt idx="1062">
                  <c:v>45454</c:v>
                </c:pt>
                <c:pt idx="1063">
                  <c:v>45455</c:v>
                </c:pt>
                <c:pt idx="1064">
                  <c:v>45456</c:v>
                </c:pt>
                <c:pt idx="1065">
                  <c:v>45457</c:v>
                </c:pt>
                <c:pt idx="1066">
                  <c:v>45460</c:v>
                </c:pt>
                <c:pt idx="1067">
                  <c:v>45461</c:v>
                </c:pt>
                <c:pt idx="1068">
                  <c:v>45463</c:v>
                </c:pt>
                <c:pt idx="1069">
                  <c:v>45464</c:v>
                </c:pt>
                <c:pt idx="1070">
                  <c:v>45467</c:v>
                </c:pt>
                <c:pt idx="1071">
                  <c:v>45468</c:v>
                </c:pt>
                <c:pt idx="1072">
                  <c:v>45469</c:v>
                </c:pt>
                <c:pt idx="1073">
                  <c:v>45470</c:v>
                </c:pt>
                <c:pt idx="1074">
                  <c:v>45471</c:v>
                </c:pt>
                <c:pt idx="1075">
                  <c:v>45474</c:v>
                </c:pt>
                <c:pt idx="1076">
                  <c:v>45475</c:v>
                </c:pt>
                <c:pt idx="1077">
                  <c:v>45476</c:v>
                </c:pt>
                <c:pt idx="1078">
                  <c:v>45478</c:v>
                </c:pt>
                <c:pt idx="1079">
                  <c:v>45481</c:v>
                </c:pt>
                <c:pt idx="1080">
                  <c:v>45482</c:v>
                </c:pt>
                <c:pt idx="1081">
                  <c:v>45483</c:v>
                </c:pt>
                <c:pt idx="1082">
                  <c:v>45484</c:v>
                </c:pt>
                <c:pt idx="1083">
                  <c:v>45485</c:v>
                </c:pt>
                <c:pt idx="1084">
                  <c:v>45488</c:v>
                </c:pt>
                <c:pt idx="1085">
                  <c:v>45489</c:v>
                </c:pt>
                <c:pt idx="1086">
                  <c:v>45490</c:v>
                </c:pt>
                <c:pt idx="1087">
                  <c:v>45491</c:v>
                </c:pt>
                <c:pt idx="1088">
                  <c:v>45492</c:v>
                </c:pt>
                <c:pt idx="1089">
                  <c:v>45495</c:v>
                </c:pt>
                <c:pt idx="1090">
                  <c:v>45496</c:v>
                </c:pt>
                <c:pt idx="1091">
                  <c:v>45497</c:v>
                </c:pt>
                <c:pt idx="1092">
                  <c:v>45498</c:v>
                </c:pt>
                <c:pt idx="1093">
                  <c:v>45499</c:v>
                </c:pt>
                <c:pt idx="1094">
                  <c:v>45502</c:v>
                </c:pt>
                <c:pt idx="1095">
                  <c:v>45503</c:v>
                </c:pt>
                <c:pt idx="1096">
                  <c:v>45504</c:v>
                </c:pt>
                <c:pt idx="1097">
                  <c:v>45505</c:v>
                </c:pt>
                <c:pt idx="1098">
                  <c:v>45506</c:v>
                </c:pt>
                <c:pt idx="1099">
                  <c:v>45509</c:v>
                </c:pt>
                <c:pt idx="1100">
                  <c:v>45510</c:v>
                </c:pt>
                <c:pt idx="1101">
                  <c:v>45511</c:v>
                </c:pt>
                <c:pt idx="1102">
                  <c:v>45512</c:v>
                </c:pt>
                <c:pt idx="1103">
                  <c:v>45513</c:v>
                </c:pt>
                <c:pt idx="1104">
                  <c:v>45516</c:v>
                </c:pt>
                <c:pt idx="1105">
                  <c:v>45517</c:v>
                </c:pt>
                <c:pt idx="1106">
                  <c:v>45518</c:v>
                </c:pt>
                <c:pt idx="1107">
                  <c:v>45519</c:v>
                </c:pt>
                <c:pt idx="1108">
                  <c:v>45520</c:v>
                </c:pt>
                <c:pt idx="1109">
                  <c:v>45523</c:v>
                </c:pt>
                <c:pt idx="1110">
                  <c:v>45524</c:v>
                </c:pt>
                <c:pt idx="1111">
                  <c:v>45525</c:v>
                </c:pt>
                <c:pt idx="1112">
                  <c:v>45526</c:v>
                </c:pt>
                <c:pt idx="1113">
                  <c:v>45527</c:v>
                </c:pt>
                <c:pt idx="1114">
                  <c:v>45530</c:v>
                </c:pt>
                <c:pt idx="1115">
                  <c:v>45531</c:v>
                </c:pt>
                <c:pt idx="1116">
                  <c:v>45532</c:v>
                </c:pt>
                <c:pt idx="1117">
                  <c:v>45533</c:v>
                </c:pt>
                <c:pt idx="1118">
                  <c:v>45534</c:v>
                </c:pt>
                <c:pt idx="1119">
                  <c:v>45538</c:v>
                </c:pt>
                <c:pt idx="1120">
                  <c:v>45539</c:v>
                </c:pt>
                <c:pt idx="1121">
                  <c:v>45540</c:v>
                </c:pt>
                <c:pt idx="1122">
                  <c:v>45541</c:v>
                </c:pt>
                <c:pt idx="1123">
                  <c:v>45544</c:v>
                </c:pt>
                <c:pt idx="1124">
                  <c:v>45545</c:v>
                </c:pt>
                <c:pt idx="1125">
                  <c:v>45546</c:v>
                </c:pt>
                <c:pt idx="1126">
                  <c:v>45547</c:v>
                </c:pt>
                <c:pt idx="1127">
                  <c:v>45548</c:v>
                </c:pt>
                <c:pt idx="1128">
                  <c:v>45551</c:v>
                </c:pt>
                <c:pt idx="1129">
                  <c:v>45552</c:v>
                </c:pt>
                <c:pt idx="1130">
                  <c:v>45553</c:v>
                </c:pt>
                <c:pt idx="1131">
                  <c:v>45554</c:v>
                </c:pt>
                <c:pt idx="1132">
                  <c:v>45555</c:v>
                </c:pt>
                <c:pt idx="1133">
                  <c:v>45558</c:v>
                </c:pt>
                <c:pt idx="1134">
                  <c:v>45559</c:v>
                </c:pt>
                <c:pt idx="1135">
                  <c:v>45560</c:v>
                </c:pt>
                <c:pt idx="1136">
                  <c:v>45561</c:v>
                </c:pt>
                <c:pt idx="1137">
                  <c:v>45562</c:v>
                </c:pt>
                <c:pt idx="1138">
                  <c:v>45565</c:v>
                </c:pt>
                <c:pt idx="1139">
                  <c:v>45566</c:v>
                </c:pt>
                <c:pt idx="1140">
                  <c:v>45567</c:v>
                </c:pt>
                <c:pt idx="1141">
                  <c:v>45568</c:v>
                </c:pt>
                <c:pt idx="1142">
                  <c:v>45569</c:v>
                </c:pt>
                <c:pt idx="1143">
                  <c:v>45572</c:v>
                </c:pt>
                <c:pt idx="1144">
                  <c:v>45573</c:v>
                </c:pt>
                <c:pt idx="1145">
                  <c:v>45574</c:v>
                </c:pt>
                <c:pt idx="1146">
                  <c:v>45575</c:v>
                </c:pt>
                <c:pt idx="1147">
                  <c:v>45576</c:v>
                </c:pt>
                <c:pt idx="1148">
                  <c:v>45579</c:v>
                </c:pt>
                <c:pt idx="1149">
                  <c:v>45580</c:v>
                </c:pt>
                <c:pt idx="1150">
                  <c:v>45581</c:v>
                </c:pt>
                <c:pt idx="1151">
                  <c:v>45582</c:v>
                </c:pt>
                <c:pt idx="1152">
                  <c:v>45583</c:v>
                </c:pt>
                <c:pt idx="1153">
                  <c:v>45586</c:v>
                </c:pt>
                <c:pt idx="1154">
                  <c:v>45587</c:v>
                </c:pt>
                <c:pt idx="1155">
                  <c:v>45588</c:v>
                </c:pt>
                <c:pt idx="1156">
                  <c:v>45589</c:v>
                </c:pt>
                <c:pt idx="1157">
                  <c:v>45590</c:v>
                </c:pt>
                <c:pt idx="1158">
                  <c:v>45593</c:v>
                </c:pt>
                <c:pt idx="1159">
                  <c:v>45594</c:v>
                </c:pt>
                <c:pt idx="1160">
                  <c:v>45595</c:v>
                </c:pt>
                <c:pt idx="1161">
                  <c:v>45596</c:v>
                </c:pt>
                <c:pt idx="1162">
                  <c:v>45597</c:v>
                </c:pt>
                <c:pt idx="1163">
                  <c:v>45600</c:v>
                </c:pt>
                <c:pt idx="1164">
                  <c:v>45601</c:v>
                </c:pt>
                <c:pt idx="1165">
                  <c:v>45602</c:v>
                </c:pt>
                <c:pt idx="1166">
                  <c:v>45603</c:v>
                </c:pt>
                <c:pt idx="1167">
                  <c:v>45604</c:v>
                </c:pt>
                <c:pt idx="1168">
                  <c:v>45607</c:v>
                </c:pt>
                <c:pt idx="1169">
                  <c:v>45608</c:v>
                </c:pt>
                <c:pt idx="1170">
                  <c:v>45609</c:v>
                </c:pt>
                <c:pt idx="1171">
                  <c:v>45610</c:v>
                </c:pt>
                <c:pt idx="1172">
                  <c:v>45611</c:v>
                </c:pt>
                <c:pt idx="1173">
                  <c:v>45614</c:v>
                </c:pt>
                <c:pt idx="1174">
                  <c:v>45615</c:v>
                </c:pt>
                <c:pt idx="1175">
                  <c:v>45616</c:v>
                </c:pt>
                <c:pt idx="1176">
                  <c:v>45617</c:v>
                </c:pt>
                <c:pt idx="1177">
                  <c:v>45618</c:v>
                </c:pt>
                <c:pt idx="1178">
                  <c:v>45621</c:v>
                </c:pt>
                <c:pt idx="1179">
                  <c:v>45622</c:v>
                </c:pt>
                <c:pt idx="1180">
                  <c:v>45623</c:v>
                </c:pt>
                <c:pt idx="1181">
                  <c:v>45625</c:v>
                </c:pt>
                <c:pt idx="1182">
                  <c:v>45628</c:v>
                </c:pt>
                <c:pt idx="1183">
                  <c:v>45629</c:v>
                </c:pt>
                <c:pt idx="1184">
                  <c:v>45630</c:v>
                </c:pt>
                <c:pt idx="1185">
                  <c:v>45631</c:v>
                </c:pt>
                <c:pt idx="1186">
                  <c:v>45632</c:v>
                </c:pt>
                <c:pt idx="1187">
                  <c:v>45635</c:v>
                </c:pt>
                <c:pt idx="1188">
                  <c:v>45636</c:v>
                </c:pt>
                <c:pt idx="1189">
                  <c:v>45637</c:v>
                </c:pt>
                <c:pt idx="1190">
                  <c:v>45638</c:v>
                </c:pt>
                <c:pt idx="1191">
                  <c:v>45639</c:v>
                </c:pt>
                <c:pt idx="1192">
                  <c:v>45642</c:v>
                </c:pt>
                <c:pt idx="1193">
                  <c:v>45643</c:v>
                </c:pt>
                <c:pt idx="1194">
                  <c:v>45644</c:v>
                </c:pt>
                <c:pt idx="1195">
                  <c:v>45645</c:v>
                </c:pt>
                <c:pt idx="1196">
                  <c:v>45646</c:v>
                </c:pt>
                <c:pt idx="1197">
                  <c:v>45649</c:v>
                </c:pt>
                <c:pt idx="1198">
                  <c:v>45650</c:v>
                </c:pt>
                <c:pt idx="1199">
                  <c:v>45652</c:v>
                </c:pt>
                <c:pt idx="1200">
                  <c:v>45653</c:v>
                </c:pt>
                <c:pt idx="1201">
                  <c:v>45656</c:v>
                </c:pt>
                <c:pt idx="1202">
                  <c:v>45657</c:v>
                </c:pt>
                <c:pt idx="1203">
                  <c:v>45659</c:v>
                </c:pt>
                <c:pt idx="1204">
                  <c:v>45660</c:v>
                </c:pt>
                <c:pt idx="1205">
                  <c:v>45663</c:v>
                </c:pt>
                <c:pt idx="1206">
                  <c:v>45664</c:v>
                </c:pt>
                <c:pt idx="1207">
                  <c:v>45665</c:v>
                </c:pt>
                <c:pt idx="1208">
                  <c:v>45667</c:v>
                </c:pt>
                <c:pt idx="1209">
                  <c:v>45670</c:v>
                </c:pt>
                <c:pt idx="1210">
                  <c:v>45671</c:v>
                </c:pt>
                <c:pt idx="1211">
                  <c:v>45672</c:v>
                </c:pt>
                <c:pt idx="1212">
                  <c:v>45673</c:v>
                </c:pt>
                <c:pt idx="1213">
                  <c:v>45674</c:v>
                </c:pt>
                <c:pt idx="1214">
                  <c:v>45678</c:v>
                </c:pt>
                <c:pt idx="1215">
                  <c:v>45679</c:v>
                </c:pt>
                <c:pt idx="1216">
                  <c:v>45680</c:v>
                </c:pt>
                <c:pt idx="1217">
                  <c:v>45681</c:v>
                </c:pt>
                <c:pt idx="1218">
                  <c:v>45684</c:v>
                </c:pt>
                <c:pt idx="1219">
                  <c:v>45685</c:v>
                </c:pt>
                <c:pt idx="1220">
                  <c:v>45686</c:v>
                </c:pt>
                <c:pt idx="1221">
                  <c:v>45687</c:v>
                </c:pt>
                <c:pt idx="1222">
                  <c:v>45688</c:v>
                </c:pt>
                <c:pt idx="1223">
                  <c:v>45691</c:v>
                </c:pt>
                <c:pt idx="1224">
                  <c:v>45692</c:v>
                </c:pt>
                <c:pt idx="1225">
                  <c:v>45693</c:v>
                </c:pt>
                <c:pt idx="1226">
                  <c:v>45694</c:v>
                </c:pt>
                <c:pt idx="1227">
                  <c:v>45695</c:v>
                </c:pt>
                <c:pt idx="1228">
                  <c:v>45698</c:v>
                </c:pt>
                <c:pt idx="1229">
                  <c:v>45699</c:v>
                </c:pt>
                <c:pt idx="1230">
                  <c:v>45700</c:v>
                </c:pt>
                <c:pt idx="1231">
                  <c:v>45701</c:v>
                </c:pt>
                <c:pt idx="1232">
                  <c:v>45702</c:v>
                </c:pt>
                <c:pt idx="1233">
                  <c:v>45706</c:v>
                </c:pt>
                <c:pt idx="1234">
                  <c:v>45707</c:v>
                </c:pt>
                <c:pt idx="1235">
                  <c:v>45708</c:v>
                </c:pt>
                <c:pt idx="1236">
                  <c:v>45709</c:v>
                </c:pt>
                <c:pt idx="1237">
                  <c:v>45712</c:v>
                </c:pt>
                <c:pt idx="1238">
                  <c:v>45713</c:v>
                </c:pt>
                <c:pt idx="1239">
                  <c:v>45714</c:v>
                </c:pt>
                <c:pt idx="1240">
                  <c:v>45715</c:v>
                </c:pt>
                <c:pt idx="1241">
                  <c:v>45716</c:v>
                </c:pt>
                <c:pt idx="1242">
                  <c:v>45719</c:v>
                </c:pt>
                <c:pt idx="1243">
                  <c:v>45720</c:v>
                </c:pt>
                <c:pt idx="1244">
                  <c:v>45721</c:v>
                </c:pt>
                <c:pt idx="1245">
                  <c:v>45722</c:v>
                </c:pt>
                <c:pt idx="1246">
                  <c:v>45723</c:v>
                </c:pt>
                <c:pt idx="1247">
                  <c:v>45726</c:v>
                </c:pt>
                <c:pt idx="1248">
                  <c:v>45727</c:v>
                </c:pt>
                <c:pt idx="1249">
                  <c:v>45728</c:v>
                </c:pt>
                <c:pt idx="1250">
                  <c:v>45729</c:v>
                </c:pt>
                <c:pt idx="1251">
                  <c:v>45730</c:v>
                </c:pt>
                <c:pt idx="1252">
                  <c:v>45733</c:v>
                </c:pt>
                <c:pt idx="1253">
                  <c:v>45734</c:v>
                </c:pt>
                <c:pt idx="1254">
                  <c:v>45735</c:v>
                </c:pt>
                <c:pt idx="1255">
                  <c:v>45736</c:v>
                </c:pt>
              </c:numCache>
            </c:numRef>
          </c:cat>
          <c:val>
            <c:numRef>
              <c:f>'Share Price 5y'!$D$3:$D$1752</c:f>
              <c:numCache>
                <c:formatCode>General</c:formatCode>
                <c:ptCount val="1750"/>
                <c:pt idx="0">
                  <c:v>86.29</c:v>
                </c:pt>
                <c:pt idx="1">
                  <c:v>89.4</c:v>
                </c:pt>
                <c:pt idx="2">
                  <c:v>97.43</c:v>
                </c:pt>
                <c:pt idx="3">
                  <c:v>96.31</c:v>
                </c:pt>
                <c:pt idx="4">
                  <c:v>97</c:v>
                </c:pt>
                <c:pt idx="5">
                  <c:v>95.5</c:v>
                </c:pt>
                <c:pt idx="6">
                  <c:v>96.38</c:v>
                </c:pt>
                <c:pt idx="7">
                  <c:v>92.72</c:v>
                </c:pt>
                <c:pt idx="8">
                  <c:v>91.1</c:v>
                </c:pt>
                <c:pt idx="9">
                  <c:v>92.79</c:v>
                </c:pt>
                <c:pt idx="10">
                  <c:v>97.8</c:v>
                </c:pt>
                <c:pt idx="11">
                  <c:v>105.255</c:v>
                </c:pt>
                <c:pt idx="12">
                  <c:v>101.61</c:v>
                </c:pt>
                <c:pt idx="13">
                  <c:v>105.63</c:v>
                </c:pt>
                <c:pt idx="14">
                  <c:v>104.85</c:v>
                </c:pt>
                <c:pt idx="15">
                  <c:v>109</c:v>
                </c:pt>
                <c:pt idx="16">
                  <c:v>107.46</c:v>
                </c:pt>
                <c:pt idx="17">
                  <c:v>109.5</c:v>
                </c:pt>
                <c:pt idx="18">
                  <c:v>110.3</c:v>
                </c:pt>
                <c:pt idx="19">
                  <c:v>110.9</c:v>
                </c:pt>
                <c:pt idx="20">
                  <c:v>111.12</c:v>
                </c:pt>
                <c:pt idx="21">
                  <c:v>110.29</c:v>
                </c:pt>
                <c:pt idx="22">
                  <c:v>115.94</c:v>
                </c:pt>
                <c:pt idx="23">
                  <c:v>115.47</c:v>
                </c:pt>
                <c:pt idx="24">
                  <c:v>121.25</c:v>
                </c:pt>
                <c:pt idx="25">
                  <c:v>121.66</c:v>
                </c:pt>
                <c:pt idx="26">
                  <c:v>119.3</c:v>
                </c:pt>
                <c:pt idx="27">
                  <c:v>121.35</c:v>
                </c:pt>
                <c:pt idx="28">
                  <c:v>119.85</c:v>
                </c:pt>
                <c:pt idx="29">
                  <c:v>121.26</c:v>
                </c:pt>
                <c:pt idx="30">
                  <c:v>124.94</c:v>
                </c:pt>
                <c:pt idx="31">
                  <c:v>127.05</c:v>
                </c:pt>
                <c:pt idx="32">
                  <c:v>139.91999999999999</c:v>
                </c:pt>
                <c:pt idx="33">
                  <c:v>143.25</c:v>
                </c:pt>
                <c:pt idx="34">
                  <c:v>142.96</c:v>
                </c:pt>
                <c:pt idx="35">
                  <c:v>144</c:v>
                </c:pt>
                <c:pt idx="36">
                  <c:v>140.19999999999999</c:v>
                </c:pt>
                <c:pt idx="37">
                  <c:v>142.07</c:v>
                </c:pt>
                <c:pt idx="38">
                  <c:v>142.9</c:v>
                </c:pt>
                <c:pt idx="39">
                  <c:v>148.125</c:v>
                </c:pt>
                <c:pt idx="40">
                  <c:v>146.75</c:v>
                </c:pt>
                <c:pt idx="41">
                  <c:v>148</c:v>
                </c:pt>
                <c:pt idx="42">
                  <c:v>150.58000000000001</c:v>
                </c:pt>
                <c:pt idx="43">
                  <c:v>148.26</c:v>
                </c:pt>
                <c:pt idx="44">
                  <c:v>154.12</c:v>
                </c:pt>
                <c:pt idx="45">
                  <c:v>145.47999999999999</c:v>
                </c:pt>
                <c:pt idx="46">
                  <c:v>144.72999999999999</c:v>
                </c:pt>
                <c:pt idx="47">
                  <c:v>150.5</c:v>
                </c:pt>
                <c:pt idx="48">
                  <c:v>154.9</c:v>
                </c:pt>
                <c:pt idx="49">
                  <c:v>156</c:v>
                </c:pt>
                <c:pt idx="50">
                  <c:v>157.49</c:v>
                </c:pt>
                <c:pt idx="51">
                  <c:v>156.69999999999999</c:v>
                </c:pt>
                <c:pt idx="52">
                  <c:v>152.97999999999999</c:v>
                </c:pt>
                <c:pt idx="53">
                  <c:v>154.28</c:v>
                </c:pt>
                <c:pt idx="54">
                  <c:v>155.79</c:v>
                </c:pt>
                <c:pt idx="55">
                  <c:v>157.6</c:v>
                </c:pt>
                <c:pt idx="56">
                  <c:v>158.34</c:v>
                </c:pt>
                <c:pt idx="57">
                  <c:v>157.06</c:v>
                </c:pt>
                <c:pt idx="58">
                  <c:v>152.63</c:v>
                </c:pt>
                <c:pt idx="59">
                  <c:v>160.19</c:v>
                </c:pt>
                <c:pt idx="60">
                  <c:v>162.84</c:v>
                </c:pt>
                <c:pt idx="61">
                  <c:v>164.72</c:v>
                </c:pt>
                <c:pt idx="62">
                  <c:v>170.6</c:v>
                </c:pt>
                <c:pt idx="63">
                  <c:v>165.58</c:v>
                </c:pt>
                <c:pt idx="64">
                  <c:v>172</c:v>
                </c:pt>
                <c:pt idx="65">
                  <c:v>170.595</c:v>
                </c:pt>
                <c:pt idx="66">
                  <c:v>169</c:v>
                </c:pt>
                <c:pt idx="67">
                  <c:v>173.71</c:v>
                </c:pt>
                <c:pt idx="68">
                  <c:v>171.48</c:v>
                </c:pt>
                <c:pt idx="69">
                  <c:v>170.7</c:v>
                </c:pt>
                <c:pt idx="70">
                  <c:v>174.625</c:v>
                </c:pt>
                <c:pt idx="71">
                  <c:v>179.69</c:v>
                </c:pt>
                <c:pt idx="72">
                  <c:v>180.29</c:v>
                </c:pt>
                <c:pt idx="73">
                  <c:v>177.69</c:v>
                </c:pt>
                <c:pt idx="74">
                  <c:v>178.89</c:v>
                </c:pt>
                <c:pt idx="75">
                  <c:v>183.4</c:v>
                </c:pt>
                <c:pt idx="76">
                  <c:v>181.63</c:v>
                </c:pt>
                <c:pt idx="77">
                  <c:v>180.42</c:v>
                </c:pt>
                <c:pt idx="78">
                  <c:v>168.75</c:v>
                </c:pt>
                <c:pt idx="79">
                  <c:v>172.99</c:v>
                </c:pt>
                <c:pt idx="80">
                  <c:v>169.9</c:v>
                </c:pt>
                <c:pt idx="81">
                  <c:v>171.5</c:v>
                </c:pt>
                <c:pt idx="82">
                  <c:v>174.65</c:v>
                </c:pt>
                <c:pt idx="83">
                  <c:v>179.25</c:v>
                </c:pt>
                <c:pt idx="84">
                  <c:v>176.16</c:v>
                </c:pt>
                <c:pt idx="85">
                  <c:v>178.15</c:v>
                </c:pt>
                <c:pt idx="86">
                  <c:v>171.08</c:v>
                </c:pt>
                <c:pt idx="87">
                  <c:v>173.92</c:v>
                </c:pt>
                <c:pt idx="88">
                  <c:v>178.01</c:v>
                </c:pt>
                <c:pt idx="89">
                  <c:v>178.45</c:v>
                </c:pt>
                <c:pt idx="90">
                  <c:v>191.81</c:v>
                </c:pt>
                <c:pt idx="91">
                  <c:v>193.05</c:v>
                </c:pt>
                <c:pt idx="92">
                  <c:v>198.25</c:v>
                </c:pt>
                <c:pt idx="93">
                  <c:v>196.35</c:v>
                </c:pt>
                <c:pt idx="94">
                  <c:v>199</c:v>
                </c:pt>
                <c:pt idx="95">
                  <c:v>202</c:v>
                </c:pt>
                <c:pt idx="96">
                  <c:v>203.71</c:v>
                </c:pt>
                <c:pt idx="97">
                  <c:v>198.7</c:v>
                </c:pt>
                <c:pt idx="98">
                  <c:v>192</c:v>
                </c:pt>
                <c:pt idx="99">
                  <c:v>190</c:v>
                </c:pt>
                <c:pt idx="100">
                  <c:v>192.1</c:v>
                </c:pt>
                <c:pt idx="101">
                  <c:v>195.19</c:v>
                </c:pt>
                <c:pt idx="102">
                  <c:v>193.92</c:v>
                </c:pt>
                <c:pt idx="103">
                  <c:v>197.73</c:v>
                </c:pt>
                <c:pt idx="104">
                  <c:v>195.06</c:v>
                </c:pt>
                <c:pt idx="105">
                  <c:v>192.06</c:v>
                </c:pt>
                <c:pt idx="106">
                  <c:v>197.93</c:v>
                </c:pt>
                <c:pt idx="107">
                  <c:v>200</c:v>
                </c:pt>
                <c:pt idx="108">
                  <c:v>198.49</c:v>
                </c:pt>
                <c:pt idx="109">
                  <c:v>202.53</c:v>
                </c:pt>
                <c:pt idx="110">
                  <c:v>206.81</c:v>
                </c:pt>
                <c:pt idx="111">
                  <c:v>205.416</c:v>
                </c:pt>
                <c:pt idx="112">
                  <c:v>203.7</c:v>
                </c:pt>
                <c:pt idx="113">
                  <c:v>205.59</c:v>
                </c:pt>
                <c:pt idx="114">
                  <c:v>211.62200000000001</c:v>
                </c:pt>
                <c:pt idx="115">
                  <c:v>205.69</c:v>
                </c:pt>
                <c:pt idx="116">
                  <c:v>200.98500000000001</c:v>
                </c:pt>
                <c:pt idx="117">
                  <c:v>184.7</c:v>
                </c:pt>
                <c:pt idx="118">
                  <c:v>191</c:v>
                </c:pt>
                <c:pt idx="119">
                  <c:v>196.09</c:v>
                </c:pt>
                <c:pt idx="120">
                  <c:v>191.46199999999999</c:v>
                </c:pt>
                <c:pt idx="121">
                  <c:v>186</c:v>
                </c:pt>
                <c:pt idx="122">
                  <c:v>190.05</c:v>
                </c:pt>
                <c:pt idx="123">
                  <c:v>187.095</c:v>
                </c:pt>
                <c:pt idx="124">
                  <c:v>176.63</c:v>
                </c:pt>
                <c:pt idx="125">
                  <c:v>176.7</c:v>
                </c:pt>
                <c:pt idx="126">
                  <c:v>174.84</c:v>
                </c:pt>
                <c:pt idx="127">
                  <c:v>186.79</c:v>
                </c:pt>
                <c:pt idx="128">
                  <c:v>188.39</c:v>
                </c:pt>
                <c:pt idx="129">
                  <c:v>180.17</c:v>
                </c:pt>
                <c:pt idx="130">
                  <c:v>182.4</c:v>
                </c:pt>
                <c:pt idx="131">
                  <c:v>191</c:v>
                </c:pt>
                <c:pt idx="132">
                  <c:v>192.64</c:v>
                </c:pt>
                <c:pt idx="133">
                  <c:v>194.06</c:v>
                </c:pt>
                <c:pt idx="134">
                  <c:v>199.26</c:v>
                </c:pt>
                <c:pt idx="135">
                  <c:v>192.73</c:v>
                </c:pt>
                <c:pt idx="136">
                  <c:v>193.55</c:v>
                </c:pt>
                <c:pt idx="137">
                  <c:v>196.13</c:v>
                </c:pt>
                <c:pt idx="138">
                  <c:v>193.91</c:v>
                </c:pt>
                <c:pt idx="139">
                  <c:v>196.75</c:v>
                </c:pt>
                <c:pt idx="140">
                  <c:v>194.36</c:v>
                </c:pt>
                <c:pt idx="141">
                  <c:v>199.87</c:v>
                </c:pt>
                <c:pt idx="142">
                  <c:v>202.44</c:v>
                </c:pt>
                <c:pt idx="143">
                  <c:v>208.20400000000001</c:v>
                </c:pt>
                <c:pt idx="144">
                  <c:v>199.99</c:v>
                </c:pt>
                <c:pt idx="145">
                  <c:v>204.44</c:v>
                </c:pt>
                <c:pt idx="146">
                  <c:v>205.52</c:v>
                </c:pt>
                <c:pt idx="147">
                  <c:v>201.14</c:v>
                </c:pt>
                <c:pt idx="148">
                  <c:v>208.3</c:v>
                </c:pt>
                <c:pt idx="149">
                  <c:v>211.9</c:v>
                </c:pt>
                <c:pt idx="150">
                  <c:v>206.24</c:v>
                </c:pt>
                <c:pt idx="151">
                  <c:v>200.66</c:v>
                </c:pt>
                <c:pt idx="152">
                  <c:v>198.79</c:v>
                </c:pt>
                <c:pt idx="153">
                  <c:v>196.96</c:v>
                </c:pt>
                <c:pt idx="154">
                  <c:v>194.08</c:v>
                </c:pt>
                <c:pt idx="155">
                  <c:v>193.29</c:v>
                </c:pt>
                <c:pt idx="156">
                  <c:v>189.01</c:v>
                </c:pt>
                <c:pt idx="157">
                  <c:v>177.94</c:v>
                </c:pt>
                <c:pt idx="158">
                  <c:v>186.76</c:v>
                </c:pt>
                <c:pt idx="159">
                  <c:v>202.3</c:v>
                </c:pt>
                <c:pt idx="160">
                  <c:v>204.6</c:v>
                </c:pt>
                <c:pt idx="161">
                  <c:v>195.74</c:v>
                </c:pt>
                <c:pt idx="162">
                  <c:v>184.98</c:v>
                </c:pt>
                <c:pt idx="163">
                  <c:v>187.49799999999999</c:v>
                </c:pt>
                <c:pt idx="164">
                  <c:v>193.95</c:v>
                </c:pt>
                <c:pt idx="165">
                  <c:v>191.107</c:v>
                </c:pt>
                <c:pt idx="166">
                  <c:v>185.19</c:v>
                </c:pt>
                <c:pt idx="167">
                  <c:v>192.13</c:v>
                </c:pt>
                <c:pt idx="168">
                  <c:v>192.59</c:v>
                </c:pt>
                <c:pt idx="169">
                  <c:v>190.82</c:v>
                </c:pt>
                <c:pt idx="170">
                  <c:v>192.47</c:v>
                </c:pt>
                <c:pt idx="171">
                  <c:v>194.53</c:v>
                </c:pt>
                <c:pt idx="172">
                  <c:v>204</c:v>
                </c:pt>
                <c:pt idx="173">
                  <c:v>206.29</c:v>
                </c:pt>
                <c:pt idx="174">
                  <c:v>213.2</c:v>
                </c:pt>
                <c:pt idx="175">
                  <c:v>212.51</c:v>
                </c:pt>
                <c:pt idx="176">
                  <c:v>217.15</c:v>
                </c:pt>
                <c:pt idx="177">
                  <c:v>215.6</c:v>
                </c:pt>
                <c:pt idx="178">
                  <c:v>213.33</c:v>
                </c:pt>
                <c:pt idx="179">
                  <c:v>214.88</c:v>
                </c:pt>
                <c:pt idx="180">
                  <c:v>217.39</c:v>
                </c:pt>
                <c:pt idx="181">
                  <c:v>216.32499999999999</c:v>
                </c:pt>
                <c:pt idx="182">
                  <c:v>217</c:v>
                </c:pt>
                <c:pt idx="183">
                  <c:v>208.36</c:v>
                </c:pt>
                <c:pt idx="184">
                  <c:v>213.39</c:v>
                </c:pt>
                <c:pt idx="185">
                  <c:v>215.95</c:v>
                </c:pt>
                <c:pt idx="186">
                  <c:v>221.93</c:v>
                </c:pt>
                <c:pt idx="187">
                  <c:v>224.8</c:v>
                </c:pt>
                <c:pt idx="188">
                  <c:v>234.51</c:v>
                </c:pt>
                <c:pt idx="189">
                  <c:v>236.66</c:v>
                </c:pt>
                <c:pt idx="190">
                  <c:v>232.62</c:v>
                </c:pt>
                <c:pt idx="191">
                  <c:v>240.16499999999999</c:v>
                </c:pt>
                <c:pt idx="192">
                  <c:v>243.6</c:v>
                </c:pt>
                <c:pt idx="193">
                  <c:v>240.36</c:v>
                </c:pt>
                <c:pt idx="194">
                  <c:v>243.5</c:v>
                </c:pt>
                <c:pt idx="195">
                  <c:v>236</c:v>
                </c:pt>
                <c:pt idx="196">
                  <c:v>232.19</c:v>
                </c:pt>
                <c:pt idx="197">
                  <c:v>232</c:v>
                </c:pt>
                <c:pt idx="198">
                  <c:v>237.8</c:v>
                </c:pt>
                <c:pt idx="199">
                  <c:v>230.47</c:v>
                </c:pt>
                <c:pt idx="200">
                  <c:v>228.94</c:v>
                </c:pt>
                <c:pt idx="201">
                  <c:v>229.46</c:v>
                </c:pt>
                <c:pt idx="202">
                  <c:v>237.43</c:v>
                </c:pt>
                <c:pt idx="203">
                  <c:v>238.04</c:v>
                </c:pt>
                <c:pt idx="204">
                  <c:v>237.62</c:v>
                </c:pt>
                <c:pt idx="205">
                  <c:v>236.57</c:v>
                </c:pt>
                <c:pt idx="206">
                  <c:v>246.87</c:v>
                </c:pt>
                <c:pt idx="207">
                  <c:v>242.25</c:v>
                </c:pt>
                <c:pt idx="208">
                  <c:v>243.3</c:v>
                </c:pt>
                <c:pt idx="209">
                  <c:v>248.85</c:v>
                </c:pt>
                <c:pt idx="210">
                  <c:v>246.67</c:v>
                </c:pt>
                <c:pt idx="211">
                  <c:v>246.65</c:v>
                </c:pt>
                <c:pt idx="212">
                  <c:v>253.8</c:v>
                </c:pt>
                <c:pt idx="213">
                  <c:v>246.9</c:v>
                </c:pt>
                <c:pt idx="214">
                  <c:v>234.7</c:v>
                </c:pt>
                <c:pt idx="215">
                  <c:v>235</c:v>
                </c:pt>
                <c:pt idx="216">
                  <c:v>238.65</c:v>
                </c:pt>
                <c:pt idx="217">
                  <c:v>238.37</c:v>
                </c:pt>
                <c:pt idx="218">
                  <c:v>243.61</c:v>
                </c:pt>
                <c:pt idx="219">
                  <c:v>253.96</c:v>
                </c:pt>
                <c:pt idx="220">
                  <c:v>265.33999999999997</c:v>
                </c:pt>
                <c:pt idx="221">
                  <c:v>268.61</c:v>
                </c:pt>
                <c:pt idx="222">
                  <c:v>276.88</c:v>
                </c:pt>
                <c:pt idx="223">
                  <c:v>280.38</c:v>
                </c:pt>
                <c:pt idx="224">
                  <c:v>285.10000000000002</c:v>
                </c:pt>
                <c:pt idx="225">
                  <c:v>287.33</c:v>
                </c:pt>
                <c:pt idx="226">
                  <c:v>292.64</c:v>
                </c:pt>
                <c:pt idx="227">
                  <c:v>306.39999999999998</c:v>
                </c:pt>
                <c:pt idx="228">
                  <c:v>297.63</c:v>
                </c:pt>
                <c:pt idx="229">
                  <c:v>291.13</c:v>
                </c:pt>
                <c:pt idx="230">
                  <c:v>292.12</c:v>
                </c:pt>
                <c:pt idx="231">
                  <c:v>281.42</c:v>
                </c:pt>
                <c:pt idx="232">
                  <c:v>259.69</c:v>
                </c:pt>
                <c:pt idx="233">
                  <c:v>266.10500000000002</c:v>
                </c:pt>
                <c:pt idx="234">
                  <c:v>262.76</c:v>
                </c:pt>
                <c:pt idx="235">
                  <c:v>257.45</c:v>
                </c:pt>
                <c:pt idx="236">
                  <c:v>268.89499999999998</c:v>
                </c:pt>
                <c:pt idx="237">
                  <c:v>275.95999999999998</c:v>
                </c:pt>
                <c:pt idx="238">
                  <c:v>265.02</c:v>
                </c:pt>
                <c:pt idx="239">
                  <c:v>251.76</c:v>
                </c:pt>
                <c:pt idx="240">
                  <c:v>243.12</c:v>
                </c:pt>
                <c:pt idx="241">
                  <c:v>239</c:v>
                </c:pt>
                <c:pt idx="242">
                  <c:v>240.98</c:v>
                </c:pt>
                <c:pt idx="243">
                  <c:v>249.31</c:v>
                </c:pt>
                <c:pt idx="244">
                  <c:v>247.12</c:v>
                </c:pt>
                <c:pt idx="245">
                  <c:v>249.49</c:v>
                </c:pt>
                <c:pt idx="246">
                  <c:v>251.41800000000001</c:v>
                </c:pt>
                <c:pt idx="247">
                  <c:v>253.42</c:v>
                </c:pt>
                <c:pt idx="248">
                  <c:v>245.84</c:v>
                </c:pt>
                <c:pt idx="249">
                  <c:v>246.46</c:v>
                </c:pt>
                <c:pt idx="250">
                  <c:v>239.63</c:v>
                </c:pt>
                <c:pt idx="251">
                  <c:v>242.03</c:v>
                </c:pt>
                <c:pt idx="252">
                  <c:v>245.55</c:v>
                </c:pt>
                <c:pt idx="253">
                  <c:v>244.49</c:v>
                </c:pt>
                <c:pt idx="254">
                  <c:v>232.63</c:v>
                </c:pt>
                <c:pt idx="255">
                  <c:v>233.619</c:v>
                </c:pt>
                <c:pt idx="256">
                  <c:v>241.58</c:v>
                </c:pt>
                <c:pt idx="257">
                  <c:v>236.88</c:v>
                </c:pt>
                <c:pt idx="258">
                  <c:v>238.11</c:v>
                </c:pt>
                <c:pt idx="259">
                  <c:v>248.04</c:v>
                </c:pt>
                <c:pt idx="260">
                  <c:v>250.51</c:v>
                </c:pt>
                <c:pt idx="261">
                  <c:v>251.65</c:v>
                </c:pt>
                <c:pt idx="262">
                  <c:v>253.07499999999999</c:v>
                </c:pt>
                <c:pt idx="263">
                  <c:v>260.16000000000003</c:v>
                </c:pt>
                <c:pt idx="264">
                  <c:v>262.98</c:v>
                </c:pt>
                <c:pt idx="265">
                  <c:v>265.39</c:v>
                </c:pt>
                <c:pt idx="266">
                  <c:v>271.267</c:v>
                </c:pt>
                <c:pt idx="267">
                  <c:v>275.83999999999997</c:v>
                </c:pt>
                <c:pt idx="268">
                  <c:v>271.36</c:v>
                </c:pt>
                <c:pt idx="269">
                  <c:v>273.16000000000003</c:v>
                </c:pt>
                <c:pt idx="270">
                  <c:v>267.13</c:v>
                </c:pt>
                <c:pt idx="271">
                  <c:v>269.62</c:v>
                </c:pt>
                <c:pt idx="272">
                  <c:v>261.41000000000003</c:v>
                </c:pt>
                <c:pt idx="273">
                  <c:v>265.13</c:v>
                </c:pt>
                <c:pt idx="274">
                  <c:v>260.97000000000003</c:v>
                </c:pt>
                <c:pt idx="275">
                  <c:v>266.66000000000003</c:v>
                </c:pt>
                <c:pt idx="276">
                  <c:v>272.05</c:v>
                </c:pt>
                <c:pt idx="277">
                  <c:v>268.75799999999998</c:v>
                </c:pt>
                <c:pt idx="278">
                  <c:v>273.26</c:v>
                </c:pt>
                <c:pt idx="279">
                  <c:v>265</c:v>
                </c:pt>
                <c:pt idx="280">
                  <c:v>265.06</c:v>
                </c:pt>
                <c:pt idx="281">
                  <c:v>255.73</c:v>
                </c:pt>
                <c:pt idx="282">
                  <c:v>254.92</c:v>
                </c:pt>
                <c:pt idx="283">
                  <c:v>256</c:v>
                </c:pt>
                <c:pt idx="284">
                  <c:v>255.92</c:v>
                </c:pt>
                <c:pt idx="285">
                  <c:v>252.01499999999999</c:v>
                </c:pt>
                <c:pt idx="286">
                  <c:v>235</c:v>
                </c:pt>
                <c:pt idx="287">
                  <c:v>240.589</c:v>
                </c:pt>
                <c:pt idx="288">
                  <c:v>241.92</c:v>
                </c:pt>
                <c:pt idx="289">
                  <c:v>244.01900000000001</c:v>
                </c:pt>
                <c:pt idx="290">
                  <c:v>245.15</c:v>
                </c:pt>
                <c:pt idx="291">
                  <c:v>243.5</c:v>
                </c:pt>
                <c:pt idx="292">
                  <c:v>235.86</c:v>
                </c:pt>
                <c:pt idx="293">
                  <c:v>246.99</c:v>
                </c:pt>
                <c:pt idx="294">
                  <c:v>253.80099999999999</c:v>
                </c:pt>
                <c:pt idx="295">
                  <c:v>254.13</c:v>
                </c:pt>
                <c:pt idx="296">
                  <c:v>258.5</c:v>
                </c:pt>
                <c:pt idx="297">
                  <c:v>259.77999999999997</c:v>
                </c:pt>
                <c:pt idx="298">
                  <c:v>259.86</c:v>
                </c:pt>
                <c:pt idx="299">
                  <c:v>261.07</c:v>
                </c:pt>
                <c:pt idx="300">
                  <c:v>261.08</c:v>
                </c:pt>
                <c:pt idx="301">
                  <c:v>260.48</c:v>
                </c:pt>
                <c:pt idx="302">
                  <c:v>258.39999999999998</c:v>
                </c:pt>
                <c:pt idx="303">
                  <c:v>259.51400000000001</c:v>
                </c:pt>
                <c:pt idx="304">
                  <c:v>262.48</c:v>
                </c:pt>
                <c:pt idx="305">
                  <c:v>261.57400000000001</c:v>
                </c:pt>
                <c:pt idx="306">
                  <c:v>265</c:v>
                </c:pt>
                <c:pt idx="307">
                  <c:v>263.07</c:v>
                </c:pt>
                <c:pt idx="308">
                  <c:v>268.75</c:v>
                </c:pt>
                <c:pt idx="309">
                  <c:v>271.89999999999998</c:v>
                </c:pt>
                <c:pt idx="310">
                  <c:v>274.73</c:v>
                </c:pt>
                <c:pt idx="311">
                  <c:v>271.45</c:v>
                </c:pt>
                <c:pt idx="312">
                  <c:v>268.5</c:v>
                </c:pt>
                <c:pt idx="313">
                  <c:v>275.3</c:v>
                </c:pt>
                <c:pt idx="314">
                  <c:v>283.279</c:v>
                </c:pt>
                <c:pt idx="315">
                  <c:v>281.7</c:v>
                </c:pt>
                <c:pt idx="316">
                  <c:v>285.94</c:v>
                </c:pt>
                <c:pt idx="317">
                  <c:v>290.18</c:v>
                </c:pt>
                <c:pt idx="318">
                  <c:v>292.60000000000002</c:v>
                </c:pt>
                <c:pt idx="319">
                  <c:v>290.85000000000002</c:v>
                </c:pt>
                <c:pt idx="320">
                  <c:v>292.97000000000003</c:v>
                </c:pt>
                <c:pt idx="321">
                  <c:v>291.52999999999997</c:v>
                </c:pt>
                <c:pt idx="322">
                  <c:v>290.33</c:v>
                </c:pt>
                <c:pt idx="323">
                  <c:v>290.94</c:v>
                </c:pt>
                <c:pt idx="324">
                  <c:v>290.03500000000003</c:v>
                </c:pt>
                <c:pt idx="325">
                  <c:v>294.89999999999998</c:v>
                </c:pt>
                <c:pt idx="326">
                  <c:v>292.10000000000002</c:v>
                </c:pt>
                <c:pt idx="327">
                  <c:v>296.41000000000003</c:v>
                </c:pt>
                <c:pt idx="328">
                  <c:v>302.37</c:v>
                </c:pt>
                <c:pt idx="329">
                  <c:v>302.19</c:v>
                </c:pt>
                <c:pt idx="330">
                  <c:v>303.01</c:v>
                </c:pt>
                <c:pt idx="331">
                  <c:v>300.86</c:v>
                </c:pt>
                <c:pt idx="332">
                  <c:v>297.23</c:v>
                </c:pt>
                <c:pt idx="333">
                  <c:v>292.35000000000002</c:v>
                </c:pt>
                <c:pt idx="334">
                  <c:v>295.51499999999999</c:v>
                </c:pt>
                <c:pt idx="335">
                  <c:v>296.49</c:v>
                </c:pt>
                <c:pt idx="336">
                  <c:v>302.02100000000002</c:v>
                </c:pt>
                <c:pt idx="337">
                  <c:v>305.76</c:v>
                </c:pt>
                <c:pt idx="338">
                  <c:v>309.66000000000003</c:v>
                </c:pt>
                <c:pt idx="339">
                  <c:v>305.5</c:v>
                </c:pt>
                <c:pt idx="340">
                  <c:v>300.74</c:v>
                </c:pt>
                <c:pt idx="341">
                  <c:v>285.37</c:v>
                </c:pt>
                <c:pt idx="342">
                  <c:v>280.245</c:v>
                </c:pt>
                <c:pt idx="343">
                  <c:v>276.88499999999999</c:v>
                </c:pt>
                <c:pt idx="344">
                  <c:v>272.06</c:v>
                </c:pt>
                <c:pt idx="345">
                  <c:v>274.07100000000003</c:v>
                </c:pt>
                <c:pt idx="346">
                  <c:v>277.10000000000002</c:v>
                </c:pt>
                <c:pt idx="347">
                  <c:v>280</c:v>
                </c:pt>
                <c:pt idx="348">
                  <c:v>280.22000000000003</c:v>
                </c:pt>
                <c:pt idx="349">
                  <c:v>278.94</c:v>
                </c:pt>
                <c:pt idx="350">
                  <c:v>277.44200000000001</c:v>
                </c:pt>
                <c:pt idx="351">
                  <c:v>274.25</c:v>
                </c:pt>
                <c:pt idx="352">
                  <c:v>276.17</c:v>
                </c:pt>
                <c:pt idx="353">
                  <c:v>273.73</c:v>
                </c:pt>
                <c:pt idx="354">
                  <c:v>275.25</c:v>
                </c:pt>
                <c:pt idx="355">
                  <c:v>271.01</c:v>
                </c:pt>
                <c:pt idx="356">
                  <c:v>267.19</c:v>
                </c:pt>
                <c:pt idx="357">
                  <c:v>269.54000000000002</c:v>
                </c:pt>
                <c:pt idx="358">
                  <c:v>275.75</c:v>
                </c:pt>
                <c:pt idx="359">
                  <c:v>278.93</c:v>
                </c:pt>
                <c:pt idx="360">
                  <c:v>279.81599999999997</c:v>
                </c:pt>
                <c:pt idx="361">
                  <c:v>277.89</c:v>
                </c:pt>
                <c:pt idx="362">
                  <c:v>274.02999999999997</c:v>
                </c:pt>
                <c:pt idx="363">
                  <c:v>279.61</c:v>
                </c:pt>
                <c:pt idx="364">
                  <c:v>290.93</c:v>
                </c:pt>
                <c:pt idx="365">
                  <c:v>290.10000000000002</c:v>
                </c:pt>
                <c:pt idx="366">
                  <c:v>288.89999999999998</c:v>
                </c:pt>
                <c:pt idx="367">
                  <c:v>285.02999999999997</c:v>
                </c:pt>
                <c:pt idx="368">
                  <c:v>290.41000000000003</c:v>
                </c:pt>
                <c:pt idx="369">
                  <c:v>296.55</c:v>
                </c:pt>
                <c:pt idx="370">
                  <c:v>287.45</c:v>
                </c:pt>
                <c:pt idx="371">
                  <c:v>288.60000000000002</c:v>
                </c:pt>
                <c:pt idx="372">
                  <c:v>286.72000000000003</c:v>
                </c:pt>
                <c:pt idx="373">
                  <c:v>281.84399999999999</c:v>
                </c:pt>
                <c:pt idx="374">
                  <c:v>284.20999999999998</c:v>
                </c:pt>
                <c:pt idx="375">
                  <c:v>281.04000000000002</c:v>
                </c:pt>
                <c:pt idx="376">
                  <c:v>282.18</c:v>
                </c:pt>
                <c:pt idx="377">
                  <c:v>271.55</c:v>
                </c:pt>
                <c:pt idx="378">
                  <c:v>271.75</c:v>
                </c:pt>
                <c:pt idx="379">
                  <c:v>270.45999999999998</c:v>
                </c:pt>
                <c:pt idx="380">
                  <c:v>274.45</c:v>
                </c:pt>
                <c:pt idx="381">
                  <c:v>276.02</c:v>
                </c:pt>
                <c:pt idx="382">
                  <c:v>274.77999999999997</c:v>
                </c:pt>
                <c:pt idx="383">
                  <c:v>269.89499999999998</c:v>
                </c:pt>
                <c:pt idx="384">
                  <c:v>263.51</c:v>
                </c:pt>
                <c:pt idx="385">
                  <c:v>259.64999999999998</c:v>
                </c:pt>
                <c:pt idx="386">
                  <c:v>261.45499999999998</c:v>
                </c:pt>
                <c:pt idx="387">
                  <c:v>261.83800000000002</c:v>
                </c:pt>
                <c:pt idx="388">
                  <c:v>255.22</c:v>
                </c:pt>
                <c:pt idx="389">
                  <c:v>256.29000000000002</c:v>
                </c:pt>
                <c:pt idx="390">
                  <c:v>265.95</c:v>
                </c:pt>
                <c:pt idx="391">
                  <c:v>264.95499999999998</c:v>
                </c:pt>
                <c:pt idx="392">
                  <c:v>257.93</c:v>
                </c:pt>
                <c:pt idx="393">
                  <c:v>256</c:v>
                </c:pt>
                <c:pt idx="394">
                  <c:v>258.73</c:v>
                </c:pt>
                <c:pt idx="395">
                  <c:v>261.5</c:v>
                </c:pt>
                <c:pt idx="396">
                  <c:v>268.70100000000002</c:v>
                </c:pt>
                <c:pt idx="397">
                  <c:v>266.39</c:v>
                </c:pt>
                <c:pt idx="398">
                  <c:v>271.01</c:v>
                </c:pt>
                <c:pt idx="399">
                  <c:v>273</c:v>
                </c:pt>
                <c:pt idx="400">
                  <c:v>258.61</c:v>
                </c:pt>
                <c:pt idx="401">
                  <c:v>243.73</c:v>
                </c:pt>
                <c:pt idx="402">
                  <c:v>254.95500000000001</c:v>
                </c:pt>
                <c:pt idx="403">
                  <c:v>249.45</c:v>
                </c:pt>
                <c:pt idx="404">
                  <c:v>243.85</c:v>
                </c:pt>
                <c:pt idx="405">
                  <c:v>237</c:v>
                </c:pt>
                <c:pt idx="406">
                  <c:v>235.43</c:v>
                </c:pt>
                <c:pt idx="407">
                  <c:v>232.7</c:v>
                </c:pt>
                <c:pt idx="408">
                  <c:v>232.54</c:v>
                </c:pt>
                <c:pt idx="409">
                  <c:v>228.33</c:v>
                </c:pt>
                <c:pt idx="410">
                  <c:v>231.61</c:v>
                </c:pt>
                <c:pt idx="411">
                  <c:v>230</c:v>
                </c:pt>
                <c:pt idx="412">
                  <c:v>227.96</c:v>
                </c:pt>
                <c:pt idx="413">
                  <c:v>212.4</c:v>
                </c:pt>
                <c:pt idx="414">
                  <c:v>204.1</c:v>
                </c:pt>
                <c:pt idx="415">
                  <c:v>207.92</c:v>
                </c:pt>
                <c:pt idx="416">
                  <c:v>203.25</c:v>
                </c:pt>
                <c:pt idx="417">
                  <c:v>212.22</c:v>
                </c:pt>
                <c:pt idx="418">
                  <c:v>214.89</c:v>
                </c:pt>
                <c:pt idx="419">
                  <c:v>211.14500000000001</c:v>
                </c:pt>
                <c:pt idx="420">
                  <c:v>206.99</c:v>
                </c:pt>
                <c:pt idx="421">
                  <c:v>202.19</c:v>
                </c:pt>
                <c:pt idx="422">
                  <c:v>193.62</c:v>
                </c:pt>
                <c:pt idx="423">
                  <c:v>189.155</c:v>
                </c:pt>
                <c:pt idx="424">
                  <c:v>187</c:v>
                </c:pt>
                <c:pt idx="425">
                  <c:v>188.38</c:v>
                </c:pt>
                <c:pt idx="426">
                  <c:v>188.92</c:v>
                </c:pt>
                <c:pt idx="427">
                  <c:v>186.47</c:v>
                </c:pt>
                <c:pt idx="428">
                  <c:v>187.77</c:v>
                </c:pt>
                <c:pt idx="429">
                  <c:v>180.10499999999999</c:v>
                </c:pt>
                <c:pt idx="430">
                  <c:v>187.73</c:v>
                </c:pt>
                <c:pt idx="431">
                  <c:v>183.41</c:v>
                </c:pt>
                <c:pt idx="432">
                  <c:v>188.67</c:v>
                </c:pt>
                <c:pt idx="433">
                  <c:v>191.95</c:v>
                </c:pt>
                <c:pt idx="434">
                  <c:v>196.06</c:v>
                </c:pt>
                <c:pt idx="435">
                  <c:v>192.94</c:v>
                </c:pt>
                <c:pt idx="436">
                  <c:v>187.5</c:v>
                </c:pt>
                <c:pt idx="437">
                  <c:v>183.74</c:v>
                </c:pt>
                <c:pt idx="438">
                  <c:v>185.12</c:v>
                </c:pt>
                <c:pt idx="439">
                  <c:v>194.166</c:v>
                </c:pt>
                <c:pt idx="440">
                  <c:v>187.005</c:v>
                </c:pt>
                <c:pt idx="441">
                  <c:v>182.53</c:v>
                </c:pt>
                <c:pt idx="442">
                  <c:v>183.18</c:v>
                </c:pt>
                <c:pt idx="443">
                  <c:v>189.16</c:v>
                </c:pt>
                <c:pt idx="444">
                  <c:v>192.47</c:v>
                </c:pt>
                <c:pt idx="445">
                  <c:v>192.39</c:v>
                </c:pt>
                <c:pt idx="446">
                  <c:v>192.19</c:v>
                </c:pt>
                <c:pt idx="447">
                  <c:v>190.03</c:v>
                </c:pt>
                <c:pt idx="448">
                  <c:v>189.61</c:v>
                </c:pt>
                <c:pt idx="449">
                  <c:v>191.45</c:v>
                </c:pt>
                <c:pt idx="450">
                  <c:v>191.41</c:v>
                </c:pt>
                <c:pt idx="451">
                  <c:v>196</c:v>
                </c:pt>
                <c:pt idx="452">
                  <c:v>189.86500000000001</c:v>
                </c:pt>
                <c:pt idx="453">
                  <c:v>185.52</c:v>
                </c:pt>
                <c:pt idx="454">
                  <c:v>190.02</c:v>
                </c:pt>
                <c:pt idx="455">
                  <c:v>185.75</c:v>
                </c:pt>
                <c:pt idx="456">
                  <c:v>182.99</c:v>
                </c:pt>
                <c:pt idx="457">
                  <c:v>189.7</c:v>
                </c:pt>
                <c:pt idx="458">
                  <c:v>187.78</c:v>
                </c:pt>
                <c:pt idx="459">
                  <c:v>179.15</c:v>
                </c:pt>
                <c:pt idx="460">
                  <c:v>176.96</c:v>
                </c:pt>
                <c:pt idx="461">
                  <c:v>174.35</c:v>
                </c:pt>
                <c:pt idx="462">
                  <c:v>175.01</c:v>
                </c:pt>
                <c:pt idx="463">
                  <c:v>171.8</c:v>
                </c:pt>
                <c:pt idx="464">
                  <c:v>156.11000000000001</c:v>
                </c:pt>
                <c:pt idx="465">
                  <c:v>159.80000000000001</c:v>
                </c:pt>
                <c:pt idx="466">
                  <c:v>162.09</c:v>
                </c:pt>
                <c:pt idx="467">
                  <c:v>159.43199999999999</c:v>
                </c:pt>
                <c:pt idx="468">
                  <c:v>158.37</c:v>
                </c:pt>
                <c:pt idx="469">
                  <c:v>164.44</c:v>
                </c:pt>
                <c:pt idx="470">
                  <c:v>172.77</c:v>
                </c:pt>
                <c:pt idx="471">
                  <c:v>139.88999999999999</c:v>
                </c:pt>
                <c:pt idx="472">
                  <c:v>129.94999999999999</c:v>
                </c:pt>
                <c:pt idx="473">
                  <c:v>124.39</c:v>
                </c:pt>
                <c:pt idx="474">
                  <c:v>126.58</c:v>
                </c:pt>
                <c:pt idx="475">
                  <c:v>121.02</c:v>
                </c:pt>
                <c:pt idx="476">
                  <c:v>122.21</c:v>
                </c:pt>
                <c:pt idx="477">
                  <c:v>121.54</c:v>
                </c:pt>
                <c:pt idx="478">
                  <c:v>119.65</c:v>
                </c:pt>
                <c:pt idx="479">
                  <c:v>113.62</c:v>
                </c:pt>
                <c:pt idx="480">
                  <c:v>114.12</c:v>
                </c:pt>
                <c:pt idx="481">
                  <c:v>114.7</c:v>
                </c:pt>
                <c:pt idx="482">
                  <c:v>109.99</c:v>
                </c:pt>
                <c:pt idx="483">
                  <c:v>106</c:v>
                </c:pt>
                <c:pt idx="484">
                  <c:v>102.15</c:v>
                </c:pt>
                <c:pt idx="485">
                  <c:v>105.02</c:v>
                </c:pt>
                <c:pt idx="486">
                  <c:v>94.74</c:v>
                </c:pt>
                <c:pt idx="487">
                  <c:v>106.15</c:v>
                </c:pt>
                <c:pt idx="488">
                  <c:v>110.31</c:v>
                </c:pt>
                <c:pt idx="489">
                  <c:v>112.73</c:v>
                </c:pt>
                <c:pt idx="490">
                  <c:v>105.61</c:v>
                </c:pt>
                <c:pt idx="491">
                  <c:v>107.66</c:v>
                </c:pt>
                <c:pt idx="492">
                  <c:v>100.24</c:v>
                </c:pt>
                <c:pt idx="493">
                  <c:v>99.57</c:v>
                </c:pt>
                <c:pt idx="494">
                  <c:v>93.04</c:v>
                </c:pt>
                <c:pt idx="495">
                  <c:v>98.12</c:v>
                </c:pt>
                <c:pt idx="496">
                  <c:v>99.05</c:v>
                </c:pt>
                <c:pt idx="497">
                  <c:v>99.75</c:v>
                </c:pt>
                <c:pt idx="498">
                  <c:v>96.045000000000002</c:v>
                </c:pt>
                <c:pt idx="499">
                  <c:v>98.674999999999997</c:v>
                </c:pt>
                <c:pt idx="500">
                  <c:v>102.38</c:v>
                </c:pt>
                <c:pt idx="501">
                  <c:v>106.56</c:v>
                </c:pt>
                <c:pt idx="502">
                  <c:v>111.53</c:v>
                </c:pt>
                <c:pt idx="503">
                  <c:v>117.22</c:v>
                </c:pt>
                <c:pt idx="504">
                  <c:v>114.65</c:v>
                </c:pt>
                <c:pt idx="505">
                  <c:v>115.53</c:v>
                </c:pt>
                <c:pt idx="506">
                  <c:v>115.82</c:v>
                </c:pt>
                <c:pt idx="507">
                  <c:v>116.04</c:v>
                </c:pt>
                <c:pt idx="508">
                  <c:v>114</c:v>
                </c:pt>
                <c:pt idx="509">
                  <c:v>118.65</c:v>
                </c:pt>
                <c:pt idx="510">
                  <c:v>122.325</c:v>
                </c:pt>
                <c:pt idx="511">
                  <c:v>118.105</c:v>
                </c:pt>
                <c:pt idx="512">
                  <c:v>116</c:v>
                </c:pt>
                <c:pt idx="513">
                  <c:v>117.06</c:v>
                </c:pt>
                <c:pt idx="514">
                  <c:v>122.83</c:v>
                </c:pt>
                <c:pt idx="515">
                  <c:v>115.26</c:v>
                </c:pt>
                <c:pt idx="516">
                  <c:v>111.52</c:v>
                </c:pt>
                <c:pt idx="517">
                  <c:v>112.26</c:v>
                </c:pt>
                <c:pt idx="518">
                  <c:v>109.75</c:v>
                </c:pt>
                <c:pt idx="519">
                  <c:v>111.64</c:v>
                </c:pt>
                <c:pt idx="520">
                  <c:v>102.59</c:v>
                </c:pt>
                <c:pt idx="521">
                  <c:v>105.08</c:v>
                </c:pt>
                <c:pt idx="522">
                  <c:v>102.05</c:v>
                </c:pt>
                <c:pt idx="523">
                  <c:v>100</c:v>
                </c:pt>
                <c:pt idx="524">
                  <c:v>101.95</c:v>
                </c:pt>
                <c:pt idx="525">
                  <c:v>96.135000000000005</c:v>
                </c:pt>
                <c:pt idx="526">
                  <c:v>89.295000000000002</c:v>
                </c:pt>
                <c:pt idx="527">
                  <c:v>85.325000000000003</c:v>
                </c:pt>
                <c:pt idx="528">
                  <c:v>86.77</c:v>
                </c:pt>
                <c:pt idx="529">
                  <c:v>83.57</c:v>
                </c:pt>
                <c:pt idx="530">
                  <c:v>85.06</c:v>
                </c:pt>
                <c:pt idx="531">
                  <c:v>91</c:v>
                </c:pt>
                <c:pt idx="532">
                  <c:v>87.55</c:v>
                </c:pt>
                <c:pt idx="533">
                  <c:v>91.48</c:v>
                </c:pt>
                <c:pt idx="534">
                  <c:v>90.25</c:v>
                </c:pt>
                <c:pt idx="535">
                  <c:v>90.73</c:v>
                </c:pt>
                <c:pt idx="536">
                  <c:v>85.32</c:v>
                </c:pt>
                <c:pt idx="537">
                  <c:v>79.89</c:v>
                </c:pt>
                <c:pt idx="538">
                  <c:v>81.709999999999994</c:v>
                </c:pt>
                <c:pt idx="539">
                  <c:v>77.75</c:v>
                </c:pt>
                <c:pt idx="540">
                  <c:v>73.75</c:v>
                </c:pt>
                <c:pt idx="541">
                  <c:v>76.37</c:v>
                </c:pt>
                <c:pt idx="542">
                  <c:v>78.59</c:v>
                </c:pt>
                <c:pt idx="543">
                  <c:v>79.89</c:v>
                </c:pt>
                <c:pt idx="544">
                  <c:v>78.599999999999994</c:v>
                </c:pt>
                <c:pt idx="545">
                  <c:v>76.83</c:v>
                </c:pt>
                <c:pt idx="546">
                  <c:v>83.71</c:v>
                </c:pt>
                <c:pt idx="547">
                  <c:v>80.44</c:v>
                </c:pt>
                <c:pt idx="548">
                  <c:v>79.89</c:v>
                </c:pt>
                <c:pt idx="549">
                  <c:v>77.959999999999994</c:v>
                </c:pt>
                <c:pt idx="550">
                  <c:v>80.37</c:v>
                </c:pt>
                <c:pt idx="551">
                  <c:v>81.16</c:v>
                </c:pt>
                <c:pt idx="552">
                  <c:v>84.704999999999998</c:v>
                </c:pt>
                <c:pt idx="553">
                  <c:v>85.47</c:v>
                </c:pt>
                <c:pt idx="554">
                  <c:v>82.22</c:v>
                </c:pt>
                <c:pt idx="555">
                  <c:v>86.68</c:v>
                </c:pt>
                <c:pt idx="556">
                  <c:v>87.96</c:v>
                </c:pt>
                <c:pt idx="557">
                  <c:v>85.1</c:v>
                </c:pt>
                <c:pt idx="558">
                  <c:v>88.32</c:v>
                </c:pt>
                <c:pt idx="559">
                  <c:v>86.81</c:v>
                </c:pt>
                <c:pt idx="560">
                  <c:v>80.430000000000007</c:v>
                </c:pt>
                <c:pt idx="561">
                  <c:v>76.03</c:v>
                </c:pt>
                <c:pt idx="562">
                  <c:v>74.3</c:v>
                </c:pt>
                <c:pt idx="563">
                  <c:v>73.47</c:v>
                </c:pt>
                <c:pt idx="564">
                  <c:v>73.33</c:v>
                </c:pt>
                <c:pt idx="565">
                  <c:v>71.33</c:v>
                </c:pt>
                <c:pt idx="566">
                  <c:v>74.510000000000005</c:v>
                </c:pt>
                <c:pt idx="567">
                  <c:v>71.87</c:v>
                </c:pt>
                <c:pt idx="568">
                  <c:v>73.27</c:v>
                </c:pt>
                <c:pt idx="569">
                  <c:v>74.790000000000006</c:v>
                </c:pt>
                <c:pt idx="570">
                  <c:v>77.989999999999995</c:v>
                </c:pt>
                <c:pt idx="571">
                  <c:v>75.680000000000007</c:v>
                </c:pt>
                <c:pt idx="572">
                  <c:v>71.212000000000003</c:v>
                </c:pt>
                <c:pt idx="573">
                  <c:v>70.819999999999993</c:v>
                </c:pt>
                <c:pt idx="574">
                  <c:v>69.84</c:v>
                </c:pt>
                <c:pt idx="575">
                  <c:v>70.180000000000007</c:v>
                </c:pt>
                <c:pt idx="576">
                  <c:v>74.83</c:v>
                </c:pt>
                <c:pt idx="577">
                  <c:v>73.180000000000007</c:v>
                </c:pt>
                <c:pt idx="578">
                  <c:v>73.12</c:v>
                </c:pt>
                <c:pt idx="579">
                  <c:v>72.66</c:v>
                </c:pt>
                <c:pt idx="580">
                  <c:v>70.459999999999994</c:v>
                </c:pt>
                <c:pt idx="581">
                  <c:v>69.22</c:v>
                </c:pt>
                <c:pt idx="582">
                  <c:v>70.52</c:v>
                </c:pt>
                <c:pt idx="583">
                  <c:v>70.53</c:v>
                </c:pt>
                <c:pt idx="584">
                  <c:v>75.117999999999995</c:v>
                </c:pt>
                <c:pt idx="585">
                  <c:v>75.459999999999994</c:v>
                </c:pt>
                <c:pt idx="586">
                  <c:v>76.88</c:v>
                </c:pt>
                <c:pt idx="587">
                  <c:v>79.790000000000006</c:v>
                </c:pt>
                <c:pt idx="588">
                  <c:v>82.65</c:v>
                </c:pt>
                <c:pt idx="589">
                  <c:v>80.849999999999994</c:v>
                </c:pt>
                <c:pt idx="590">
                  <c:v>80.03</c:v>
                </c:pt>
                <c:pt idx="591">
                  <c:v>83.1</c:v>
                </c:pt>
                <c:pt idx="592">
                  <c:v>85.54</c:v>
                </c:pt>
                <c:pt idx="593">
                  <c:v>86.52</c:v>
                </c:pt>
                <c:pt idx="594">
                  <c:v>87.05</c:v>
                </c:pt>
                <c:pt idx="595">
                  <c:v>87.11</c:v>
                </c:pt>
                <c:pt idx="596">
                  <c:v>101.14</c:v>
                </c:pt>
                <c:pt idx="597">
                  <c:v>97.9</c:v>
                </c:pt>
                <c:pt idx="598">
                  <c:v>95.24</c:v>
                </c:pt>
                <c:pt idx="599">
                  <c:v>96.35</c:v>
                </c:pt>
                <c:pt idx="600">
                  <c:v>95.45</c:v>
                </c:pt>
                <c:pt idx="601">
                  <c:v>98.09</c:v>
                </c:pt>
                <c:pt idx="602">
                  <c:v>101.12</c:v>
                </c:pt>
                <c:pt idx="603">
                  <c:v>100.548</c:v>
                </c:pt>
                <c:pt idx="604">
                  <c:v>100.72</c:v>
                </c:pt>
                <c:pt idx="605">
                  <c:v>102.57</c:v>
                </c:pt>
                <c:pt idx="606">
                  <c:v>100.05</c:v>
                </c:pt>
                <c:pt idx="607">
                  <c:v>98.751999999999995</c:v>
                </c:pt>
                <c:pt idx="608">
                  <c:v>97.89</c:v>
                </c:pt>
                <c:pt idx="609">
                  <c:v>94.05</c:v>
                </c:pt>
                <c:pt idx="610">
                  <c:v>93.03</c:v>
                </c:pt>
                <c:pt idx="611">
                  <c:v>93.12</c:v>
                </c:pt>
                <c:pt idx="612">
                  <c:v>94.14</c:v>
                </c:pt>
                <c:pt idx="613">
                  <c:v>96.894999999999996</c:v>
                </c:pt>
                <c:pt idx="614">
                  <c:v>91.025000000000006</c:v>
                </c:pt>
                <c:pt idx="615">
                  <c:v>93.28</c:v>
                </c:pt>
                <c:pt idx="616">
                  <c:v>95.435000000000002</c:v>
                </c:pt>
                <c:pt idx="617">
                  <c:v>92.251999999999995</c:v>
                </c:pt>
                <c:pt idx="618">
                  <c:v>93.71</c:v>
                </c:pt>
                <c:pt idx="619">
                  <c:v>91.16</c:v>
                </c:pt>
                <c:pt idx="620">
                  <c:v>91.88</c:v>
                </c:pt>
                <c:pt idx="621">
                  <c:v>93.6</c:v>
                </c:pt>
                <c:pt idx="622">
                  <c:v>96.2</c:v>
                </c:pt>
                <c:pt idx="623">
                  <c:v>97.28</c:v>
                </c:pt>
                <c:pt idx="624">
                  <c:v>94.19</c:v>
                </c:pt>
                <c:pt idx="625">
                  <c:v>96.76</c:v>
                </c:pt>
                <c:pt idx="626">
                  <c:v>95.1</c:v>
                </c:pt>
                <c:pt idx="627">
                  <c:v>94.9</c:v>
                </c:pt>
                <c:pt idx="628">
                  <c:v>93</c:v>
                </c:pt>
                <c:pt idx="629">
                  <c:v>92.13</c:v>
                </c:pt>
                <c:pt idx="630">
                  <c:v>93.07</c:v>
                </c:pt>
                <c:pt idx="631">
                  <c:v>90.855000000000004</c:v>
                </c:pt>
                <c:pt idx="632">
                  <c:v>86.92</c:v>
                </c:pt>
                <c:pt idx="633">
                  <c:v>87.064999999999998</c:v>
                </c:pt>
                <c:pt idx="634">
                  <c:v>85.35</c:v>
                </c:pt>
                <c:pt idx="635">
                  <c:v>85.83</c:v>
                </c:pt>
                <c:pt idx="636">
                  <c:v>89.67</c:v>
                </c:pt>
                <c:pt idx="637">
                  <c:v>87.95</c:v>
                </c:pt>
                <c:pt idx="638">
                  <c:v>87.53</c:v>
                </c:pt>
                <c:pt idx="639">
                  <c:v>89.55</c:v>
                </c:pt>
                <c:pt idx="640">
                  <c:v>91.02</c:v>
                </c:pt>
                <c:pt idx="641">
                  <c:v>93.22</c:v>
                </c:pt>
                <c:pt idx="642">
                  <c:v>92.18</c:v>
                </c:pt>
                <c:pt idx="643">
                  <c:v>87.38</c:v>
                </c:pt>
                <c:pt idx="644">
                  <c:v>84.09</c:v>
                </c:pt>
                <c:pt idx="645">
                  <c:v>83.54</c:v>
                </c:pt>
                <c:pt idx="646">
                  <c:v>79.352000000000004</c:v>
                </c:pt>
                <c:pt idx="647">
                  <c:v>84.26</c:v>
                </c:pt>
                <c:pt idx="648">
                  <c:v>82.704999999999998</c:v>
                </c:pt>
                <c:pt idx="649">
                  <c:v>87.418000000000006</c:v>
                </c:pt>
                <c:pt idx="650">
                  <c:v>84.36</c:v>
                </c:pt>
                <c:pt idx="651">
                  <c:v>84.68</c:v>
                </c:pt>
                <c:pt idx="652">
                  <c:v>83.623999999999995</c:v>
                </c:pt>
                <c:pt idx="653">
                  <c:v>84.55</c:v>
                </c:pt>
                <c:pt idx="654">
                  <c:v>86.17</c:v>
                </c:pt>
                <c:pt idx="655">
                  <c:v>88.1</c:v>
                </c:pt>
                <c:pt idx="656">
                  <c:v>88.55</c:v>
                </c:pt>
                <c:pt idx="657">
                  <c:v>86.09</c:v>
                </c:pt>
                <c:pt idx="658">
                  <c:v>85.51</c:v>
                </c:pt>
                <c:pt idx="659">
                  <c:v>85</c:v>
                </c:pt>
                <c:pt idx="660">
                  <c:v>83.11</c:v>
                </c:pt>
                <c:pt idx="661">
                  <c:v>78.150000000000006</c:v>
                </c:pt>
                <c:pt idx="662">
                  <c:v>75</c:v>
                </c:pt>
                <c:pt idx="663">
                  <c:v>76.53</c:v>
                </c:pt>
                <c:pt idx="664">
                  <c:v>78.150000000000006</c:v>
                </c:pt>
                <c:pt idx="665">
                  <c:v>80.02</c:v>
                </c:pt>
                <c:pt idx="666">
                  <c:v>84.11</c:v>
                </c:pt>
                <c:pt idx="667">
                  <c:v>86.52</c:v>
                </c:pt>
                <c:pt idx="668">
                  <c:v>90.16</c:v>
                </c:pt>
                <c:pt idx="669">
                  <c:v>92.49</c:v>
                </c:pt>
                <c:pt idx="670">
                  <c:v>89.62</c:v>
                </c:pt>
                <c:pt idx="671">
                  <c:v>84.614999999999995</c:v>
                </c:pt>
                <c:pt idx="672">
                  <c:v>86.86</c:v>
                </c:pt>
                <c:pt idx="673">
                  <c:v>84.26</c:v>
                </c:pt>
                <c:pt idx="674">
                  <c:v>80.14</c:v>
                </c:pt>
                <c:pt idx="675">
                  <c:v>79.52</c:v>
                </c:pt>
                <c:pt idx="676">
                  <c:v>80.599999999999994</c:v>
                </c:pt>
                <c:pt idx="677">
                  <c:v>79.930000000000007</c:v>
                </c:pt>
                <c:pt idx="678">
                  <c:v>79.23</c:v>
                </c:pt>
                <c:pt idx="679">
                  <c:v>77.7</c:v>
                </c:pt>
                <c:pt idx="680">
                  <c:v>79.11</c:v>
                </c:pt>
                <c:pt idx="681">
                  <c:v>76.819999999999993</c:v>
                </c:pt>
                <c:pt idx="682">
                  <c:v>74.010000000000005</c:v>
                </c:pt>
                <c:pt idx="683">
                  <c:v>73.38</c:v>
                </c:pt>
                <c:pt idx="684">
                  <c:v>71.680000000000007</c:v>
                </c:pt>
                <c:pt idx="685">
                  <c:v>75.09</c:v>
                </c:pt>
                <c:pt idx="686">
                  <c:v>73.95</c:v>
                </c:pt>
                <c:pt idx="687">
                  <c:v>73.135000000000005</c:v>
                </c:pt>
                <c:pt idx="688">
                  <c:v>77.040000000000006</c:v>
                </c:pt>
                <c:pt idx="689">
                  <c:v>73.7</c:v>
                </c:pt>
                <c:pt idx="690">
                  <c:v>71.290000000000006</c:v>
                </c:pt>
                <c:pt idx="691">
                  <c:v>69.400000000000006</c:v>
                </c:pt>
                <c:pt idx="692">
                  <c:v>69.06</c:v>
                </c:pt>
                <c:pt idx="693">
                  <c:v>68.385000000000005</c:v>
                </c:pt>
                <c:pt idx="694">
                  <c:v>68.81</c:v>
                </c:pt>
                <c:pt idx="695">
                  <c:v>68.540000000000006</c:v>
                </c:pt>
                <c:pt idx="696">
                  <c:v>68.05</c:v>
                </c:pt>
                <c:pt idx="697">
                  <c:v>68.959999999999994</c:v>
                </c:pt>
                <c:pt idx="698">
                  <c:v>68.12</c:v>
                </c:pt>
                <c:pt idx="699">
                  <c:v>68.39</c:v>
                </c:pt>
                <c:pt idx="700">
                  <c:v>69.48</c:v>
                </c:pt>
                <c:pt idx="701">
                  <c:v>73.69</c:v>
                </c:pt>
                <c:pt idx="702">
                  <c:v>76.11</c:v>
                </c:pt>
                <c:pt idx="703">
                  <c:v>77.3</c:v>
                </c:pt>
                <c:pt idx="704">
                  <c:v>76.77</c:v>
                </c:pt>
                <c:pt idx="705">
                  <c:v>77</c:v>
                </c:pt>
                <c:pt idx="706">
                  <c:v>76.900000000000006</c:v>
                </c:pt>
                <c:pt idx="707">
                  <c:v>78.67</c:v>
                </c:pt>
                <c:pt idx="708">
                  <c:v>79.010000000000005</c:v>
                </c:pt>
                <c:pt idx="709">
                  <c:v>78.525000000000006</c:v>
                </c:pt>
                <c:pt idx="710">
                  <c:v>80.14</c:v>
                </c:pt>
                <c:pt idx="711">
                  <c:v>79.8</c:v>
                </c:pt>
                <c:pt idx="712">
                  <c:v>76.260999999999996</c:v>
                </c:pt>
                <c:pt idx="713">
                  <c:v>77.012</c:v>
                </c:pt>
                <c:pt idx="714">
                  <c:v>77.83</c:v>
                </c:pt>
                <c:pt idx="715">
                  <c:v>79.38</c:v>
                </c:pt>
                <c:pt idx="716">
                  <c:v>78.56</c:v>
                </c:pt>
                <c:pt idx="717">
                  <c:v>80.08</c:v>
                </c:pt>
                <c:pt idx="718">
                  <c:v>80.56</c:v>
                </c:pt>
                <c:pt idx="719">
                  <c:v>80.87</c:v>
                </c:pt>
                <c:pt idx="720">
                  <c:v>79.7</c:v>
                </c:pt>
                <c:pt idx="721">
                  <c:v>81.34</c:v>
                </c:pt>
                <c:pt idx="722">
                  <c:v>86.72</c:v>
                </c:pt>
                <c:pt idx="723">
                  <c:v>85.39</c:v>
                </c:pt>
                <c:pt idx="724">
                  <c:v>83.33</c:v>
                </c:pt>
                <c:pt idx="725">
                  <c:v>82.06</c:v>
                </c:pt>
                <c:pt idx="726">
                  <c:v>82.35</c:v>
                </c:pt>
                <c:pt idx="727">
                  <c:v>81.73</c:v>
                </c:pt>
                <c:pt idx="728">
                  <c:v>79.37</c:v>
                </c:pt>
                <c:pt idx="729">
                  <c:v>80.650000000000006</c:v>
                </c:pt>
                <c:pt idx="730">
                  <c:v>79</c:v>
                </c:pt>
                <c:pt idx="731">
                  <c:v>76.53</c:v>
                </c:pt>
                <c:pt idx="732">
                  <c:v>76.87</c:v>
                </c:pt>
                <c:pt idx="733">
                  <c:v>76.2</c:v>
                </c:pt>
                <c:pt idx="734">
                  <c:v>73.709999999999994</c:v>
                </c:pt>
                <c:pt idx="735">
                  <c:v>75.36</c:v>
                </c:pt>
                <c:pt idx="736">
                  <c:v>75.89</c:v>
                </c:pt>
                <c:pt idx="737">
                  <c:v>73.5</c:v>
                </c:pt>
                <c:pt idx="738">
                  <c:v>74.319999999999993</c:v>
                </c:pt>
                <c:pt idx="739">
                  <c:v>73.53</c:v>
                </c:pt>
                <c:pt idx="740">
                  <c:v>73.63</c:v>
                </c:pt>
                <c:pt idx="741">
                  <c:v>72.623999999999995</c:v>
                </c:pt>
                <c:pt idx="742">
                  <c:v>74.16</c:v>
                </c:pt>
                <c:pt idx="743">
                  <c:v>76.94</c:v>
                </c:pt>
                <c:pt idx="744">
                  <c:v>76.540000000000006</c:v>
                </c:pt>
                <c:pt idx="745">
                  <c:v>75.16</c:v>
                </c:pt>
                <c:pt idx="746">
                  <c:v>76.959999999999994</c:v>
                </c:pt>
                <c:pt idx="747">
                  <c:v>75.94</c:v>
                </c:pt>
                <c:pt idx="748">
                  <c:v>72.622</c:v>
                </c:pt>
                <c:pt idx="749">
                  <c:v>74.075000000000003</c:v>
                </c:pt>
                <c:pt idx="750">
                  <c:v>72.11</c:v>
                </c:pt>
                <c:pt idx="751">
                  <c:v>73.435000000000002</c:v>
                </c:pt>
                <c:pt idx="752">
                  <c:v>73.95</c:v>
                </c:pt>
                <c:pt idx="753">
                  <c:v>73</c:v>
                </c:pt>
                <c:pt idx="754">
                  <c:v>74.14</c:v>
                </c:pt>
                <c:pt idx="755">
                  <c:v>76.86</c:v>
                </c:pt>
                <c:pt idx="756">
                  <c:v>72.95</c:v>
                </c:pt>
                <c:pt idx="757">
                  <c:v>71.92</c:v>
                </c:pt>
                <c:pt idx="758">
                  <c:v>74.814999999999998</c:v>
                </c:pt>
                <c:pt idx="759">
                  <c:v>73.099999999999994</c:v>
                </c:pt>
                <c:pt idx="760">
                  <c:v>73.209999999999994</c:v>
                </c:pt>
                <c:pt idx="761">
                  <c:v>74.930000000000007</c:v>
                </c:pt>
                <c:pt idx="762">
                  <c:v>74.510000000000005</c:v>
                </c:pt>
                <c:pt idx="763">
                  <c:v>75.625</c:v>
                </c:pt>
                <c:pt idx="764">
                  <c:v>75.459999999999994</c:v>
                </c:pt>
                <c:pt idx="765">
                  <c:v>75.11</c:v>
                </c:pt>
                <c:pt idx="766">
                  <c:v>73.27</c:v>
                </c:pt>
                <c:pt idx="767">
                  <c:v>74.459999999999994</c:v>
                </c:pt>
                <c:pt idx="768">
                  <c:v>76.03</c:v>
                </c:pt>
                <c:pt idx="769">
                  <c:v>73.94</c:v>
                </c:pt>
                <c:pt idx="770">
                  <c:v>73.709999999999994</c:v>
                </c:pt>
                <c:pt idx="771">
                  <c:v>75.2</c:v>
                </c:pt>
                <c:pt idx="772">
                  <c:v>76.834999999999994</c:v>
                </c:pt>
                <c:pt idx="773">
                  <c:v>77.709999999999994</c:v>
                </c:pt>
                <c:pt idx="774">
                  <c:v>75.3</c:v>
                </c:pt>
                <c:pt idx="775">
                  <c:v>74.400000000000006</c:v>
                </c:pt>
                <c:pt idx="776">
                  <c:v>73.400000000000006</c:v>
                </c:pt>
                <c:pt idx="777">
                  <c:v>74.41</c:v>
                </c:pt>
                <c:pt idx="778">
                  <c:v>73.900000000000006</c:v>
                </c:pt>
                <c:pt idx="779">
                  <c:v>71.209999999999994</c:v>
                </c:pt>
                <c:pt idx="780">
                  <c:v>73</c:v>
                </c:pt>
                <c:pt idx="781">
                  <c:v>74.239999999999995</c:v>
                </c:pt>
                <c:pt idx="782">
                  <c:v>76.03</c:v>
                </c:pt>
                <c:pt idx="783">
                  <c:v>74.819999999999993</c:v>
                </c:pt>
                <c:pt idx="784">
                  <c:v>72.41</c:v>
                </c:pt>
                <c:pt idx="785">
                  <c:v>71.77</c:v>
                </c:pt>
                <c:pt idx="786">
                  <c:v>72.959999999999994</c:v>
                </c:pt>
                <c:pt idx="787">
                  <c:v>75.709999999999994</c:v>
                </c:pt>
                <c:pt idx="788">
                  <c:v>69.53</c:v>
                </c:pt>
                <c:pt idx="789">
                  <c:v>66.5</c:v>
                </c:pt>
                <c:pt idx="790">
                  <c:v>63.45</c:v>
                </c:pt>
                <c:pt idx="791">
                  <c:v>64.099999999999994</c:v>
                </c:pt>
                <c:pt idx="792">
                  <c:v>61.75</c:v>
                </c:pt>
                <c:pt idx="793">
                  <c:v>61.8</c:v>
                </c:pt>
                <c:pt idx="794">
                  <c:v>61.15</c:v>
                </c:pt>
                <c:pt idx="795">
                  <c:v>61.46</c:v>
                </c:pt>
                <c:pt idx="796">
                  <c:v>61.9</c:v>
                </c:pt>
                <c:pt idx="797">
                  <c:v>60.95</c:v>
                </c:pt>
                <c:pt idx="798">
                  <c:v>63.03</c:v>
                </c:pt>
                <c:pt idx="799">
                  <c:v>61.65</c:v>
                </c:pt>
                <c:pt idx="800">
                  <c:v>61.74</c:v>
                </c:pt>
                <c:pt idx="801">
                  <c:v>59.5</c:v>
                </c:pt>
                <c:pt idx="802">
                  <c:v>61.04</c:v>
                </c:pt>
                <c:pt idx="803">
                  <c:v>61.84</c:v>
                </c:pt>
                <c:pt idx="804">
                  <c:v>62.41</c:v>
                </c:pt>
                <c:pt idx="805">
                  <c:v>63.74</c:v>
                </c:pt>
                <c:pt idx="806">
                  <c:v>64.069999999999993</c:v>
                </c:pt>
                <c:pt idx="807">
                  <c:v>64.430000000000007</c:v>
                </c:pt>
                <c:pt idx="808">
                  <c:v>65.25</c:v>
                </c:pt>
                <c:pt idx="809">
                  <c:v>64.2</c:v>
                </c:pt>
                <c:pt idx="810">
                  <c:v>64</c:v>
                </c:pt>
                <c:pt idx="811">
                  <c:v>63.6</c:v>
                </c:pt>
                <c:pt idx="812">
                  <c:v>63.55</c:v>
                </c:pt>
                <c:pt idx="813">
                  <c:v>64.14</c:v>
                </c:pt>
                <c:pt idx="814">
                  <c:v>63.12</c:v>
                </c:pt>
                <c:pt idx="815">
                  <c:v>65.95</c:v>
                </c:pt>
                <c:pt idx="816">
                  <c:v>67.13</c:v>
                </c:pt>
                <c:pt idx="817">
                  <c:v>68.944999999999993</c:v>
                </c:pt>
                <c:pt idx="818">
                  <c:v>67.52</c:v>
                </c:pt>
                <c:pt idx="819">
                  <c:v>67.415000000000006</c:v>
                </c:pt>
                <c:pt idx="820">
                  <c:v>66.87</c:v>
                </c:pt>
                <c:pt idx="821">
                  <c:v>66.87</c:v>
                </c:pt>
                <c:pt idx="822">
                  <c:v>66.05</c:v>
                </c:pt>
                <c:pt idx="823">
                  <c:v>66.3</c:v>
                </c:pt>
                <c:pt idx="824">
                  <c:v>66.09</c:v>
                </c:pt>
                <c:pt idx="825">
                  <c:v>67.12</c:v>
                </c:pt>
                <c:pt idx="826">
                  <c:v>68.040000000000006</c:v>
                </c:pt>
                <c:pt idx="827">
                  <c:v>67.709999999999994</c:v>
                </c:pt>
                <c:pt idx="828">
                  <c:v>66.19</c:v>
                </c:pt>
                <c:pt idx="829">
                  <c:v>66.8</c:v>
                </c:pt>
                <c:pt idx="830">
                  <c:v>69.64</c:v>
                </c:pt>
                <c:pt idx="831">
                  <c:v>71.72</c:v>
                </c:pt>
                <c:pt idx="832">
                  <c:v>71.37</c:v>
                </c:pt>
                <c:pt idx="833">
                  <c:v>72.66</c:v>
                </c:pt>
                <c:pt idx="834">
                  <c:v>72.52</c:v>
                </c:pt>
                <c:pt idx="835">
                  <c:v>73.48</c:v>
                </c:pt>
                <c:pt idx="836">
                  <c:v>74.47</c:v>
                </c:pt>
                <c:pt idx="837">
                  <c:v>72.819999999999993</c:v>
                </c:pt>
                <c:pt idx="838">
                  <c:v>72.73</c:v>
                </c:pt>
                <c:pt idx="839">
                  <c:v>73.040000000000006</c:v>
                </c:pt>
                <c:pt idx="840">
                  <c:v>73.680000000000007</c:v>
                </c:pt>
                <c:pt idx="841">
                  <c:v>72.89</c:v>
                </c:pt>
                <c:pt idx="842">
                  <c:v>74.33</c:v>
                </c:pt>
                <c:pt idx="843">
                  <c:v>73.040000000000006</c:v>
                </c:pt>
                <c:pt idx="844">
                  <c:v>74.900000000000006</c:v>
                </c:pt>
                <c:pt idx="845">
                  <c:v>76.19</c:v>
                </c:pt>
                <c:pt idx="846">
                  <c:v>74.38</c:v>
                </c:pt>
                <c:pt idx="847">
                  <c:v>66.7</c:v>
                </c:pt>
                <c:pt idx="848">
                  <c:v>64.8</c:v>
                </c:pt>
                <c:pt idx="849">
                  <c:v>63.02</c:v>
                </c:pt>
                <c:pt idx="850">
                  <c:v>63.77</c:v>
                </c:pt>
                <c:pt idx="851">
                  <c:v>63.1</c:v>
                </c:pt>
                <c:pt idx="852">
                  <c:v>62.6</c:v>
                </c:pt>
                <c:pt idx="853">
                  <c:v>62.27</c:v>
                </c:pt>
                <c:pt idx="854">
                  <c:v>62.15</c:v>
                </c:pt>
                <c:pt idx="855">
                  <c:v>62.76</c:v>
                </c:pt>
                <c:pt idx="856">
                  <c:v>59.44</c:v>
                </c:pt>
                <c:pt idx="857">
                  <c:v>59.01</c:v>
                </c:pt>
                <c:pt idx="858">
                  <c:v>57.39</c:v>
                </c:pt>
                <c:pt idx="859">
                  <c:v>59.46</c:v>
                </c:pt>
                <c:pt idx="860">
                  <c:v>59.92</c:v>
                </c:pt>
                <c:pt idx="861">
                  <c:v>61.28</c:v>
                </c:pt>
                <c:pt idx="862">
                  <c:v>61.69</c:v>
                </c:pt>
                <c:pt idx="863">
                  <c:v>60.99</c:v>
                </c:pt>
                <c:pt idx="864">
                  <c:v>61.59</c:v>
                </c:pt>
                <c:pt idx="865">
                  <c:v>61.63</c:v>
                </c:pt>
                <c:pt idx="866">
                  <c:v>62.38</c:v>
                </c:pt>
                <c:pt idx="867">
                  <c:v>62.72</c:v>
                </c:pt>
                <c:pt idx="868">
                  <c:v>63.13</c:v>
                </c:pt>
                <c:pt idx="869">
                  <c:v>63.38</c:v>
                </c:pt>
                <c:pt idx="870">
                  <c:v>63.12</c:v>
                </c:pt>
                <c:pt idx="871">
                  <c:v>62</c:v>
                </c:pt>
                <c:pt idx="872">
                  <c:v>61.58</c:v>
                </c:pt>
                <c:pt idx="873">
                  <c:v>61.73</c:v>
                </c:pt>
                <c:pt idx="874">
                  <c:v>61.88</c:v>
                </c:pt>
                <c:pt idx="875">
                  <c:v>62.81</c:v>
                </c:pt>
                <c:pt idx="876">
                  <c:v>63.89</c:v>
                </c:pt>
                <c:pt idx="877">
                  <c:v>64.66</c:v>
                </c:pt>
                <c:pt idx="878">
                  <c:v>63.35</c:v>
                </c:pt>
                <c:pt idx="879">
                  <c:v>62.1</c:v>
                </c:pt>
                <c:pt idx="880">
                  <c:v>62.56</c:v>
                </c:pt>
                <c:pt idx="881">
                  <c:v>59.95</c:v>
                </c:pt>
                <c:pt idx="882">
                  <c:v>59.02</c:v>
                </c:pt>
                <c:pt idx="883">
                  <c:v>57.54</c:v>
                </c:pt>
                <c:pt idx="884">
                  <c:v>58.3</c:v>
                </c:pt>
                <c:pt idx="885">
                  <c:v>59.05</c:v>
                </c:pt>
                <c:pt idx="886">
                  <c:v>57.41</c:v>
                </c:pt>
                <c:pt idx="887">
                  <c:v>58.85</c:v>
                </c:pt>
                <c:pt idx="888">
                  <c:v>58.62</c:v>
                </c:pt>
                <c:pt idx="889">
                  <c:v>57.89</c:v>
                </c:pt>
                <c:pt idx="890">
                  <c:v>58.11</c:v>
                </c:pt>
                <c:pt idx="891">
                  <c:v>58.39</c:v>
                </c:pt>
                <c:pt idx="892">
                  <c:v>56.83</c:v>
                </c:pt>
                <c:pt idx="893">
                  <c:v>56.994999999999997</c:v>
                </c:pt>
                <c:pt idx="894">
                  <c:v>57.96</c:v>
                </c:pt>
                <c:pt idx="895">
                  <c:v>58.11</c:v>
                </c:pt>
                <c:pt idx="896">
                  <c:v>58.09</c:v>
                </c:pt>
                <c:pt idx="897">
                  <c:v>56.5</c:v>
                </c:pt>
                <c:pt idx="898">
                  <c:v>56.11</c:v>
                </c:pt>
                <c:pt idx="899">
                  <c:v>56.51</c:v>
                </c:pt>
                <c:pt idx="900">
                  <c:v>56.53</c:v>
                </c:pt>
                <c:pt idx="901">
                  <c:v>55.66</c:v>
                </c:pt>
                <c:pt idx="902">
                  <c:v>53.99</c:v>
                </c:pt>
                <c:pt idx="903">
                  <c:v>52.92</c:v>
                </c:pt>
                <c:pt idx="904">
                  <c:v>53.88</c:v>
                </c:pt>
                <c:pt idx="905">
                  <c:v>52.55</c:v>
                </c:pt>
                <c:pt idx="906">
                  <c:v>51.5</c:v>
                </c:pt>
                <c:pt idx="907">
                  <c:v>51.51</c:v>
                </c:pt>
                <c:pt idx="908">
                  <c:v>50.95</c:v>
                </c:pt>
                <c:pt idx="909">
                  <c:v>51.09</c:v>
                </c:pt>
                <c:pt idx="910">
                  <c:v>51.91</c:v>
                </c:pt>
                <c:pt idx="911">
                  <c:v>55.05</c:v>
                </c:pt>
                <c:pt idx="912">
                  <c:v>55.42</c:v>
                </c:pt>
                <c:pt idx="913">
                  <c:v>56.65</c:v>
                </c:pt>
                <c:pt idx="914">
                  <c:v>54.44</c:v>
                </c:pt>
                <c:pt idx="915">
                  <c:v>54.33</c:v>
                </c:pt>
                <c:pt idx="916">
                  <c:v>55.08</c:v>
                </c:pt>
                <c:pt idx="917">
                  <c:v>54.34</c:v>
                </c:pt>
                <c:pt idx="918">
                  <c:v>54.44</c:v>
                </c:pt>
                <c:pt idx="919">
                  <c:v>55.49</c:v>
                </c:pt>
                <c:pt idx="920">
                  <c:v>57.002000000000002</c:v>
                </c:pt>
                <c:pt idx="921">
                  <c:v>57.96</c:v>
                </c:pt>
                <c:pt idx="922">
                  <c:v>56.869</c:v>
                </c:pt>
                <c:pt idx="923">
                  <c:v>56.54</c:v>
                </c:pt>
                <c:pt idx="924">
                  <c:v>56.55</c:v>
                </c:pt>
                <c:pt idx="925">
                  <c:v>55.79</c:v>
                </c:pt>
                <c:pt idx="926">
                  <c:v>56</c:v>
                </c:pt>
                <c:pt idx="927">
                  <c:v>56</c:v>
                </c:pt>
                <c:pt idx="928">
                  <c:v>56.47</c:v>
                </c:pt>
                <c:pt idx="929">
                  <c:v>59.23</c:v>
                </c:pt>
                <c:pt idx="930">
                  <c:v>58.05</c:v>
                </c:pt>
                <c:pt idx="931">
                  <c:v>57.63</c:v>
                </c:pt>
                <c:pt idx="932">
                  <c:v>59.43</c:v>
                </c:pt>
                <c:pt idx="933">
                  <c:v>59.31</c:v>
                </c:pt>
                <c:pt idx="934">
                  <c:v>57.83</c:v>
                </c:pt>
                <c:pt idx="935">
                  <c:v>59.09</c:v>
                </c:pt>
                <c:pt idx="936">
                  <c:v>58.26</c:v>
                </c:pt>
                <c:pt idx="937">
                  <c:v>59.1</c:v>
                </c:pt>
                <c:pt idx="938">
                  <c:v>59.39</c:v>
                </c:pt>
                <c:pt idx="939">
                  <c:v>58.73</c:v>
                </c:pt>
                <c:pt idx="940">
                  <c:v>62.94</c:v>
                </c:pt>
                <c:pt idx="941">
                  <c:v>62.37</c:v>
                </c:pt>
                <c:pt idx="942">
                  <c:v>61.42</c:v>
                </c:pt>
                <c:pt idx="943">
                  <c:v>61.79</c:v>
                </c:pt>
                <c:pt idx="944">
                  <c:v>62.95</c:v>
                </c:pt>
                <c:pt idx="945">
                  <c:v>62.204999999999998</c:v>
                </c:pt>
                <c:pt idx="946">
                  <c:v>62.17</c:v>
                </c:pt>
                <c:pt idx="947">
                  <c:v>61.95</c:v>
                </c:pt>
                <c:pt idx="948">
                  <c:v>62.67</c:v>
                </c:pt>
                <c:pt idx="949">
                  <c:v>62.62</c:v>
                </c:pt>
                <c:pt idx="950">
                  <c:v>63</c:v>
                </c:pt>
                <c:pt idx="951">
                  <c:v>61.22</c:v>
                </c:pt>
                <c:pt idx="952">
                  <c:v>60.7</c:v>
                </c:pt>
                <c:pt idx="953">
                  <c:v>58.02</c:v>
                </c:pt>
                <c:pt idx="954">
                  <c:v>57.74</c:v>
                </c:pt>
                <c:pt idx="955">
                  <c:v>60.4</c:v>
                </c:pt>
                <c:pt idx="956">
                  <c:v>60.28</c:v>
                </c:pt>
                <c:pt idx="957">
                  <c:v>60.95</c:v>
                </c:pt>
                <c:pt idx="958">
                  <c:v>60.65</c:v>
                </c:pt>
                <c:pt idx="959">
                  <c:v>61.8</c:v>
                </c:pt>
                <c:pt idx="960">
                  <c:v>60.05</c:v>
                </c:pt>
                <c:pt idx="961">
                  <c:v>57.42</c:v>
                </c:pt>
                <c:pt idx="962">
                  <c:v>60.49</c:v>
                </c:pt>
                <c:pt idx="963">
                  <c:v>63</c:v>
                </c:pt>
                <c:pt idx="964">
                  <c:v>68.022000000000006</c:v>
                </c:pt>
                <c:pt idx="965">
                  <c:v>64.525000000000006</c:v>
                </c:pt>
                <c:pt idx="966">
                  <c:v>65.989999999999995</c:v>
                </c:pt>
                <c:pt idx="967">
                  <c:v>63.46</c:v>
                </c:pt>
                <c:pt idx="968">
                  <c:v>60.32</c:v>
                </c:pt>
                <c:pt idx="969">
                  <c:v>61.2</c:v>
                </c:pt>
                <c:pt idx="970">
                  <c:v>62.9</c:v>
                </c:pt>
                <c:pt idx="971">
                  <c:v>63</c:v>
                </c:pt>
                <c:pt idx="972">
                  <c:v>61.51</c:v>
                </c:pt>
                <c:pt idx="973">
                  <c:v>61.79</c:v>
                </c:pt>
                <c:pt idx="974">
                  <c:v>62</c:v>
                </c:pt>
                <c:pt idx="975">
                  <c:v>62.03</c:v>
                </c:pt>
                <c:pt idx="976">
                  <c:v>64.540000000000006</c:v>
                </c:pt>
                <c:pt idx="977">
                  <c:v>57.98</c:v>
                </c:pt>
                <c:pt idx="978">
                  <c:v>56.204999999999998</c:v>
                </c:pt>
                <c:pt idx="979">
                  <c:v>58.61</c:v>
                </c:pt>
                <c:pt idx="980">
                  <c:v>57.88</c:v>
                </c:pt>
                <c:pt idx="981">
                  <c:v>58.594999999999999</c:v>
                </c:pt>
                <c:pt idx="982">
                  <c:v>58.86</c:v>
                </c:pt>
                <c:pt idx="983">
                  <c:v>58.86</c:v>
                </c:pt>
                <c:pt idx="984">
                  <c:v>58.23</c:v>
                </c:pt>
                <c:pt idx="985">
                  <c:v>58.08</c:v>
                </c:pt>
                <c:pt idx="986">
                  <c:v>57.77</c:v>
                </c:pt>
                <c:pt idx="987">
                  <c:v>58.85</c:v>
                </c:pt>
                <c:pt idx="988">
                  <c:v>58.93</c:v>
                </c:pt>
                <c:pt idx="989">
                  <c:v>59.57</c:v>
                </c:pt>
                <c:pt idx="990">
                  <c:v>59.7</c:v>
                </c:pt>
                <c:pt idx="991">
                  <c:v>60.6</c:v>
                </c:pt>
                <c:pt idx="992">
                  <c:v>60.53</c:v>
                </c:pt>
                <c:pt idx="993">
                  <c:v>60.41</c:v>
                </c:pt>
                <c:pt idx="994">
                  <c:v>59.51</c:v>
                </c:pt>
                <c:pt idx="995">
                  <c:v>58.75</c:v>
                </c:pt>
                <c:pt idx="996">
                  <c:v>58.46</c:v>
                </c:pt>
                <c:pt idx="997">
                  <c:v>58.72</c:v>
                </c:pt>
                <c:pt idx="998">
                  <c:v>59</c:v>
                </c:pt>
                <c:pt idx="999">
                  <c:v>59.8</c:v>
                </c:pt>
                <c:pt idx="1000">
                  <c:v>59.98</c:v>
                </c:pt>
                <c:pt idx="1001">
                  <c:v>62.51</c:v>
                </c:pt>
                <c:pt idx="1002">
                  <c:v>62.6</c:v>
                </c:pt>
                <c:pt idx="1003">
                  <c:v>63.12</c:v>
                </c:pt>
                <c:pt idx="1004">
                  <c:v>63.77</c:v>
                </c:pt>
                <c:pt idx="1005">
                  <c:v>63.58</c:v>
                </c:pt>
                <c:pt idx="1006">
                  <c:v>65.3</c:v>
                </c:pt>
                <c:pt idx="1007">
                  <c:v>66.44</c:v>
                </c:pt>
                <c:pt idx="1008">
                  <c:v>64.8</c:v>
                </c:pt>
                <c:pt idx="1009">
                  <c:v>66.739999999999995</c:v>
                </c:pt>
                <c:pt idx="1010">
                  <c:v>67.72</c:v>
                </c:pt>
                <c:pt idx="1011">
                  <c:v>66.87</c:v>
                </c:pt>
                <c:pt idx="1012">
                  <c:v>67</c:v>
                </c:pt>
                <c:pt idx="1013">
                  <c:v>63.95</c:v>
                </c:pt>
                <c:pt idx="1014">
                  <c:v>64.48</c:v>
                </c:pt>
                <c:pt idx="1015">
                  <c:v>65.989999999999995</c:v>
                </c:pt>
                <c:pt idx="1016">
                  <c:v>64.7</c:v>
                </c:pt>
                <c:pt idx="1017">
                  <c:v>65.53</c:v>
                </c:pt>
                <c:pt idx="1018">
                  <c:v>66.95</c:v>
                </c:pt>
                <c:pt idx="1019">
                  <c:v>65.12</c:v>
                </c:pt>
                <c:pt idx="1020">
                  <c:v>65.844999999999999</c:v>
                </c:pt>
                <c:pt idx="1021">
                  <c:v>65.38</c:v>
                </c:pt>
                <c:pt idx="1022">
                  <c:v>65.06</c:v>
                </c:pt>
                <c:pt idx="1023">
                  <c:v>62.99</c:v>
                </c:pt>
                <c:pt idx="1024">
                  <c:v>63.78</c:v>
                </c:pt>
                <c:pt idx="1025">
                  <c:v>63.85</c:v>
                </c:pt>
                <c:pt idx="1026">
                  <c:v>62</c:v>
                </c:pt>
                <c:pt idx="1027">
                  <c:v>63.04</c:v>
                </c:pt>
                <c:pt idx="1028">
                  <c:v>63.38</c:v>
                </c:pt>
                <c:pt idx="1029">
                  <c:v>64.11</c:v>
                </c:pt>
                <c:pt idx="1030">
                  <c:v>63.47</c:v>
                </c:pt>
                <c:pt idx="1031">
                  <c:v>64.13</c:v>
                </c:pt>
                <c:pt idx="1032">
                  <c:v>66</c:v>
                </c:pt>
                <c:pt idx="1033">
                  <c:v>70</c:v>
                </c:pt>
                <c:pt idx="1034">
                  <c:v>67</c:v>
                </c:pt>
                <c:pt idx="1035">
                  <c:v>66.7</c:v>
                </c:pt>
                <c:pt idx="1036">
                  <c:v>67.64</c:v>
                </c:pt>
                <c:pt idx="1037">
                  <c:v>66</c:v>
                </c:pt>
                <c:pt idx="1038">
                  <c:v>66.08</c:v>
                </c:pt>
                <c:pt idx="1039">
                  <c:v>65.459999999999994</c:v>
                </c:pt>
                <c:pt idx="1040">
                  <c:v>63.87</c:v>
                </c:pt>
                <c:pt idx="1041">
                  <c:v>64.59</c:v>
                </c:pt>
                <c:pt idx="1042">
                  <c:v>63.435000000000002</c:v>
                </c:pt>
                <c:pt idx="1043">
                  <c:v>64.39</c:v>
                </c:pt>
                <c:pt idx="1044">
                  <c:v>65.11</c:v>
                </c:pt>
                <c:pt idx="1045">
                  <c:v>63.59</c:v>
                </c:pt>
                <c:pt idx="1046">
                  <c:v>64.08</c:v>
                </c:pt>
                <c:pt idx="1047">
                  <c:v>64.528000000000006</c:v>
                </c:pt>
                <c:pt idx="1048">
                  <c:v>64.39</c:v>
                </c:pt>
                <c:pt idx="1049">
                  <c:v>63.79</c:v>
                </c:pt>
                <c:pt idx="1050">
                  <c:v>62.54</c:v>
                </c:pt>
                <c:pt idx="1051">
                  <c:v>61.95</c:v>
                </c:pt>
                <c:pt idx="1052">
                  <c:v>62.3</c:v>
                </c:pt>
                <c:pt idx="1053">
                  <c:v>61.23</c:v>
                </c:pt>
                <c:pt idx="1054">
                  <c:v>62.77</c:v>
                </c:pt>
                <c:pt idx="1055">
                  <c:v>62.73</c:v>
                </c:pt>
                <c:pt idx="1056">
                  <c:v>63.04</c:v>
                </c:pt>
                <c:pt idx="1057">
                  <c:v>63.14</c:v>
                </c:pt>
                <c:pt idx="1058">
                  <c:v>63.76</c:v>
                </c:pt>
                <c:pt idx="1059">
                  <c:v>64.284999999999997</c:v>
                </c:pt>
                <c:pt idx="1060">
                  <c:v>66.5</c:v>
                </c:pt>
                <c:pt idx="1061">
                  <c:v>66.97</c:v>
                </c:pt>
                <c:pt idx="1062">
                  <c:v>67.13</c:v>
                </c:pt>
                <c:pt idx="1063">
                  <c:v>65.459999999999994</c:v>
                </c:pt>
                <c:pt idx="1064">
                  <c:v>63.12</c:v>
                </c:pt>
                <c:pt idx="1065">
                  <c:v>61.29</c:v>
                </c:pt>
                <c:pt idx="1066">
                  <c:v>60.37</c:v>
                </c:pt>
                <c:pt idx="1067">
                  <c:v>59.92</c:v>
                </c:pt>
                <c:pt idx="1068">
                  <c:v>59.25</c:v>
                </c:pt>
                <c:pt idx="1069">
                  <c:v>59.92</c:v>
                </c:pt>
                <c:pt idx="1070">
                  <c:v>60</c:v>
                </c:pt>
                <c:pt idx="1071">
                  <c:v>59.57</c:v>
                </c:pt>
                <c:pt idx="1072">
                  <c:v>59.74</c:v>
                </c:pt>
                <c:pt idx="1073">
                  <c:v>58.48</c:v>
                </c:pt>
                <c:pt idx="1074">
                  <c:v>58.32</c:v>
                </c:pt>
                <c:pt idx="1075">
                  <c:v>58.36</c:v>
                </c:pt>
                <c:pt idx="1076">
                  <c:v>58.78</c:v>
                </c:pt>
                <c:pt idx="1077">
                  <c:v>59.03</c:v>
                </c:pt>
                <c:pt idx="1078">
                  <c:v>59.38</c:v>
                </c:pt>
                <c:pt idx="1079">
                  <c:v>59.72</c:v>
                </c:pt>
                <c:pt idx="1080">
                  <c:v>58.9</c:v>
                </c:pt>
                <c:pt idx="1081">
                  <c:v>59.09</c:v>
                </c:pt>
                <c:pt idx="1082">
                  <c:v>59.55</c:v>
                </c:pt>
                <c:pt idx="1083">
                  <c:v>60.39</c:v>
                </c:pt>
                <c:pt idx="1084">
                  <c:v>60.25</c:v>
                </c:pt>
                <c:pt idx="1085">
                  <c:v>60.8</c:v>
                </c:pt>
                <c:pt idx="1086">
                  <c:v>61.11</c:v>
                </c:pt>
                <c:pt idx="1087">
                  <c:v>60.55</c:v>
                </c:pt>
                <c:pt idx="1088">
                  <c:v>59.81</c:v>
                </c:pt>
                <c:pt idx="1089">
                  <c:v>59.9</c:v>
                </c:pt>
                <c:pt idx="1090">
                  <c:v>60.72</c:v>
                </c:pt>
                <c:pt idx="1091">
                  <c:v>59.55</c:v>
                </c:pt>
                <c:pt idx="1092">
                  <c:v>58.16</c:v>
                </c:pt>
                <c:pt idx="1093">
                  <c:v>57.6</c:v>
                </c:pt>
                <c:pt idx="1094">
                  <c:v>58.5</c:v>
                </c:pt>
                <c:pt idx="1095">
                  <c:v>62.774999999999999</c:v>
                </c:pt>
                <c:pt idx="1096">
                  <c:v>65</c:v>
                </c:pt>
                <c:pt idx="1097">
                  <c:v>65.78</c:v>
                </c:pt>
                <c:pt idx="1098">
                  <c:v>64</c:v>
                </c:pt>
                <c:pt idx="1099">
                  <c:v>60.7</c:v>
                </c:pt>
                <c:pt idx="1100">
                  <c:v>60.6</c:v>
                </c:pt>
                <c:pt idx="1101">
                  <c:v>63.344999999999999</c:v>
                </c:pt>
                <c:pt idx="1102">
                  <c:v>63.55</c:v>
                </c:pt>
                <c:pt idx="1103">
                  <c:v>64.8</c:v>
                </c:pt>
                <c:pt idx="1104">
                  <c:v>64.95</c:v>
                </c:pt>
                <c:pt idx="1105">
                  <c:v>64</c:v>
                </c:pt>
                <c:pt idx="1106">
                  <c:v>65.06</c:v>
                </c:pt>
                <c:pt idx="1107">
                  <c:v>67.16</c:v>
                </c:pt>
                <c:pt idx="1108">
                  <c:v>67.37</c:v>
                </c:pt>
                <c:pt idx="1109">
                  <c:v>68.22</c:v>
                </c:pt>
                <c:pt idx="1110">
                  <c:v>70</c:v>
                </c:pt>
                <c:pt idx="1111">
                  <c:v>72.064999999999998</c:v>
                </c:pt>
                <c:pt idx="1112">
                  <c:v>71.739999999999995</c:v>
                </c:pt>
                <c:pt idx="1113">
                  <c:v>72</c:v>
                </c:pt>
                <c:pt idx="1114">
                  <c:v>72.069999999999993</c:v>
                </c:pt>
                <c:pt idx="1115">
                  <c:v>71.75</c:v>
                </c:pt>
                <c:pt idx="1116">
                  <c:v>71.27</c:v>
                </c:pt>
                <c:pt idx="1117">
                  <c:v>71.400000000000006</c:v>
                </c:pt>
                <c:pt idx="1118">
                  <c:v>73.510000000000005</c:v>
                </c:pt>
                <c:pt idx="1119">
                  <c:v>71.754999999999995</c:v>
                </c:pt>
                <c:pt idx="1120">
                  <c:v>71.605000000000004</c:v>
                </c:pt>
                <c:pt idx="1121">
                  <c:v>73.66</c:v>
                </c:pt>
                <c:pt idx="1122">
                  <c:v>71.94</c:v>
                </c:pt>
                <c:pt idx="1123">
                  <c:v>70.391999999999996</c:v>
                </c:pt>
                <c:pt idx="1124">
                  <c:v>69.34</c:v>
                </c:pt>
                <c:pt idx="1125">
                  <c:v>69.16</c:v>
                </c:pt>
                <c:pt idx="1126">
                  <c:v>69.14</c:v>
                </c:pt>
                <c:pt idx="1127">
                  <c:v>70.040000000000006</c:v>
                </c:pt>
                <c:pt idx="1128">
                  <c:v>70.459999999999994</c:v>
                </c:pt>
                <c:pt idx="1129">
                  <c:v>71.930000000000007</c:v>
                </c:pt>
                <c:pt idx="1130">
                  <c:v>71.45</c:v>
                </c:pt>
                <c:pt idx="1131">
                  <c:v>75</c:v>
                </c:pt>
                <c:pt idx="1132">
                  <c:v>77.31</c:v>
                </c:pt>
                <c:pt idx="1133">
                  <c:v>77.53</c:v>
                </c:pt>
                <c:pt idx="1134">
                  <c:v>77.88</c:v>
                </c:pt>
                <c:pt idx="1135">
                  <c:v>78.23</c:v>
                </c:pt>
                <c:pt idx="1136">
                  <c:v>78.944999999999993</c:v>
                </c:pt>
                <c:pt idx="1137">
                  <c:v>80.400000000000006</c:v>
                </c:pt>
                <c:pt idx="1138">
                  <c:v>77.87</c:v>
                </c:pt>
                <c:pt idx="1139">
                  <c:v>78.209999999999994</c:v>
                </c:pt>
                <c:pt idx="1140">
                  <c:v>77.47</c:v>
                </c:pt>
                <c:pt idx="1141">
                  <c:v>76.53</c:v>
                </c:pt>
                <c:pt idx="1142">
                  <c:v>78.16</c:v>
                </c:pt>
                <c:pt idx="1143">
                  <c:v>79.290000000000006</c:v>
                </c:pt>
                <c:pt idx="1144">
                  <c:v>79.989999999999995</c:v>
                </c:pt>
                <c:pt idx="1145">
                  <c:v>80.88</c:v>
                </c:pt>
                <c:pt idx="1146">
                  <c:v>79.94</c:v>
                </c:pt>
                <c:pt idx="1147">
                  <c:v>79.540000000000006</c:v>
                </c:pt>
                <c:pt idx="1148">
                  <c:v>80.34</c:v>
                </c:pt>
                <c:pt idx="1149">
                  <c:v>80.150000000000006</c:v>
                </c:pt>
                <c:pt idx="1150">
                  <c:v>79.81</c:v>
                </c:pt>
                <c:pt idx="1151">
                  <c:v>80.75</c:v>
                </c:pt>
                <c:pt idx="1152">
                  <c:v>79.5</c:v>
                </c:pt>
                <c:pt idx="1153">
                  <c:v>80.314999999999998</c:v>
                </c:pt>
                <c:pt idx="1154">
                  <c:v>80.05</c:v>
                </c:pt>
                <c:pt idx="1155">
                  <c:v>81.239999999999995</c:v>
                </c:pt>
                <c:pt idx="1156">
                  <c:v>81.234999999999999</c:v>
                </c:pt>
                <c:pt idx="1157">
                  <c:v>82.01</c:v>
                </c:pt>
                <c:pt idx="1158">
                  <c:v>82.03</c:v>
                </c:pt>
                <c:pt idx="1159">
                  <c:v>78.040000000000006</c:v>
                </c:pt>
                <c:pt idx="1160">
                  <c:v>79.03</c:v>
                </c:pt>
                <c:pt idx="1161">
                  <c:v>78.489999999999995</c:v>
                </c:pt>
                <c:pt idx="1162">
                  <c:v>77.864999999999995</c:v>
                </c:pt>
                <c:pt idx="1163">
                  <c:v>77.260000000000005</c:v>
                </c:pt>
                <c:pt idx="1164">
                  <c:v>77.738</c:v>
                </c:pt>
                <c:pt idx="1165">
                  <c:v>81.344999999999999</c:v>
                </c:pt>
                <c:pt idx="1166">
                  <c:v>81.694999999999993</c:v>
                </c:pt>
                <c:pt idx="1167">
                  <c:v>81.459999999999994</c:v>
                </c:pt>
                <c:pt idx="1168">
                  <c:v>84.07</c:v>
                </c:pt>
                <c:pt idx="1169">
                  <c:v>86.88</c:v>
                </c:pt>
                <c:pt idx="1170">
                  <c:v>86.8</c:v>
                </c:pt>
                <c:pt idx="1171">
                  <c:v>87.06</c:v>
                </c:pt>
                <c:pt idx="1172">
                  <c:v>85.35</c:v>
                </c:pt>
                <c:pt idx="1173">
                  <c:v>86.055000000000007</c:v>
                </c:pt>
                <c:pt idx="1174">
                  <c:v>82.99</c:v>
                </c:pt>
                <c:pt idx="1175">
                  <c:v>84.51</c:v>
                </c:pt>
                <c:pt idx="1176">
                  <c:v>85.16</c:v>
                </c:pt>
                <c:pt idx="1177">
                  <c:v>84.68</c:v>
                </c:pt>
                <c:pt idx="1178">
                  <c:v>87.99</c:v>
                </c:pt>
                <c:pt idx="1179">
                  <c:v>87.4</c:v>
                </c:pt>
                <c:pt idx="1180">
                  <c:v>87.55</c:v>
                </c:pt>
                <c:pt idx="1181">
                  <c:v>86.39</c:v>
                </c:pt>
                <c:pt idx="1182">
                  <c:v>86.55</c:v>
                </c:pt>
                <c:pt idx="1183">
                  <c:v>86.4</c:v>
                </c:pt>
                <c:pt idx="1184">
                  <c:v>85.68</c:v>
                </c:pt>
                <c:pt idx="1185">
                  <c:v>89.59</c:v>
                </c:pt>
                <c:pt idx="1186">
                  <c:v>89.49</c:v>
                </c:pt>
                <c:pt idx="1187">
                  <c:v>92.25</c:v>
                </c:pt>
                <c:pt idx="1188">
                  <c:v>89.94</c:v>
                </c:pt>
                <c:pt idx="1189">
                  <c:v>88.62</c:v>
                </c:pt>
                <c:pt idx="1190">
                  <c:v>90.43</c:v>
                </c:pt>
                <c:pt idx="1191">
                  <c:v>90.42</c:v>
                </c:pt>
                <c:pt idx="1192">
                  <c:v>90.79</c:v>
                </c:pt>
                <c:pt idx="1193">
                  <c:v>90.9</c:v>
                </c:pt>
                <c:pt idx="1194">
                  <c:v>90.694999999999993</c:v>
                </c:pt>
                <c:pt idx="1195">
                  <c:v>86.28</c:v>
                </c:pt>
                <c:pt idx="1196">
                  <c:v>84.91</c:v>
                </c:pt>
                <c:pt idx="1197">
                  <c:v>86.47</c:v>
                </c:pt>
                <c:pt idx="1198">
                  <c:v>86.9</c:v>
                </c:pt>
                <c:pt idx="1199">
                  <c:v>87.6</c:v>
                </c:pt>
                <c:pt idx="1200">
                  <c:v>87.36</c:v>
                </c:pt>
                <c:pt idx="1201">
                  <c:v>85.69</c:v>
                </c:pt>
                <c:pt idx="1202">
                  <c:v>85.734999999999999</c:v>
                </c:pt>
                <c:pt idx="1203">
                  <c:v>85.834999999999994</c:v>
                </c:pt>
                <c:pt idx="1204">
                  <c:v>86.73</c:v>
                </c:pt>
                <c:pt idx="1205">
                  <c:v>88.02</c:v>
                </c:pt>
                <c:pt idx="1206">
                  <c:v>89.53</c:v>
                </c:pt>
                <c:pt idx="1207">
                  <c:v>88.06</c:v>
                </c:pt>
                <c:pt idx="1208">
                  <c:v>86.79</c:v>
                </c:pt>
                <c:pt idx="1209">
                  <c:v>82.19</c:v>
                </c:pt>
                <c:pt idx="1210">
                  <c:v>85.29</c:v>
                </c:pt>
                <c:pt idx="1211">
                  <c:v>88.72</c:v>
                </c:pt>
                <c:pt idx="1212">
                  <c:v>89.96</c:v>
                </c:pt>
                <c:pt idx="1213">
                  <c:v>90.76</c:v>
                </c:pt>
                <c:pt idx="1214">
                  <c:v>92.21</c:v>
                </c:pt>
                <c:pt idx="1215">
                  <c:v>90</c:v>
                </c:pt>
                <c:pt idx="1216">
                  <c:v>89.76</c:v>
                </c:pt>
                <c:pt idx="1217">
                  <c:v>89.59</c:v>
                </c:pt>
                <c:pt idx="1218">
                  <c:v>87.545000000000002</c:v>
                </c:pt>
                <c:pt idx="1219">
                  <c:v>89.76</c:v>
                </c:pt>
                <c:pt idx="1220">
                  <c:v>88.17</c:v>
                </c:pt>
                <c:pt idx="1221">
                  <c:v>89.51</c:v>
                </c:pt>
                <c:pt idx="1222">
                  <c:v>89.57</c:v>
                </c:pt>
                <c:pt idx="1223">
                  <c:v>86.5</c:v>
                </c:pt>
                <c:pt idx="1224">
                  <c:v>82.26</c:v>
                </c:pt>
                <c:pt idx="1225">
                  <c:v>78.209999999999994</c:v>
                </c:pt>
                <c:pt idx="1226">
                  <c:v>79.680000000000007</c:v>
                </c:pt>
                <c:pt idx="1227">
                  <c:v>79</c:v>
                </c:pt>
                <c:pt idx="1228">
                  <c:v>78.16</c:v>
                </c:pt>
                <c:pt idx="1229">
                  <c:v>77.814999999999998</c:v>
                </c:pt>
                <c:pt idx="1230">
                  <c:v>75.42</c:v>
                </c:pt>
                <c:pt idx="1231">
                  <c:v>76.37</c:v>
                </c:pt>
                <c:pt idx="1232">
                  <c:v>76.900000000000006</c:v>
                </c:pt>
                <c:pt idx="1233">
                  <c:v>78.2</c:v>
                </c:pt>
                <c:pt idx="1234">
                  <c:v>78.5</c:v>
                </c:pt>
                <c:pt idx="1235">
                  <c:v>78.12</c:v>
                </c:pt>
                <c:pt idx="1236">
                  <c:v>77.44</c:v>
                </c:pt>
                <c:pt idx="1237">
                  <c:v>75.245000000000005</c:v>
                </c:pt>
                <c:pt idx="1238">
                  <c:v>77.135000000000005</c:v>
                </c:pt>
                <c:pt idx="1239">
                  <c:v>74.33</c:v>
                </c:pt>
                <c:pt idx="1240">
                  <c:v>72.150000000000006</c:v>
                </c:pt>
                <c:pt idx="1241">
                  <c:v>70.5</c:v>
                </c:pt>
                <c:pt idx="1242">
                  <c:v>71.099999999999994</c:v>
                </c:pt>
                <c:pt idx="1243">
                  <c:v>69</c:v>
                </c:pt>
                <c:pt idx="1244">
                  <c:v>67.98</c:v>
                </c:pt>
                <c:pt idx="1245">
                  <c:v>68.819999999999993</c:v>
                </c:pt>
                <c:pt idx="1246">
                  <c:v>67.97</c:v>
                </c:pt>
                <c:pt idx="1247">
                  <c:v>69.02</c:v>
                </c:pt>
                <c:pt idx="1248">
                  <c:v>68.41</c:v>
                </c:pt>
                <c:pt idx="1249">
                  <c:v>68.87</c:v>
                </c:pt>
                <c:pt idx="1250">
                  <c:v>68.33</c:v>
                </c:pt>
                <c:pt idx="1251">
                  <c:v>67.81</c:v>
                </c:pt>
                <c:pt idx="1252">
                  <c:v>68.67</c:v>
                </c:pt>
                <c:pt idx="1253">
                  <c:v>69.069999999999993</c:v>
                </c:pt>
                <c:pt idx="1254">
                  <c:v>69.099999999999994</c:v>
                </c:pt>
                <c:pt idx="1255">
                  <c:v>69.435000000000002</c:v>
                </c:pt>
              </c:numCache>
            </c:numRef>
          </c:val>
          <c:smooth val="0"/>
          <c:extLst>
            <c:ext xmlns:c16="http://schemas.microsoft.com/office/drawing/2014/chart" uri="{C3380CC4-5D6E-409C-BE32-E72D297353CC}">
              <c16:uniqueId val="{00000000-F997-234A-B2E7-5382DE179414}"/>
            </c:ext>
          </c:extLst>
        </c:ser>
        <c:dLbls>
          <c:showLegendKey val="0"/>
          <c:showVal val="0"/>
          <c:showCatName val="0"/>
          <c:showSerName val="0"/>
          <c:showPercent val="0"/>
          <c:showBubbleSize val="0"/>
        </c:dLbls>
        <c:smooth val="0"/>
        <c:axId val="1315198559"/>
        <c:axId val="1315427759"/>
      </c:lineChart>
      <c:dateAx>
        <c:axId val="1315198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de-DE"/>
          </a:p>
        </c:txPr>
        <c:crossAx val="1315427759"/>
        <c:crosses val="autoZero"/>
        <c:auto val="1"/>
        <c:lblOffset val="100"/>
        <c:baseTimeUnit val="days"/>
        <c:majorUnit val="1"/>
        <c:majorTimeUnit val="years"/>
      </c:dateAx>
      <c:valAx>
        <c:axId val="1315427759"/>
        <c:scaling>
          <c:orientation val="minMax"/>
          <c:max val="4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de-DE"/>
          </a:p>
        </c:txPr>
        <c:crossAx val="1315198559"/>
        <c:crosses val="autoZero"/>
        <c:crossBetween val="between"/>
        <c:majorUnit val="200"/>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'Share Price 5y'!$D$2</c:f>
              <c:strCache>
                <c:ptCount val="1"/>
                <c:pt idx="0">
                  <c:v>Eröffnungspreis</c:v>
                </c:pt>
              </c:strCache>
            </c:strRef>
          </c:tx>
          <c:spPr>
            <a:ln w="28575" cap="rnd">
              <a:solidFill>
                <a:schemeClr val="accent1"/>
              </a:solidFill>
              <a:round/>
            </a:ln>
            <a:effectLst/>
          </c:spPr>
          <c:marker>
            <c:symbol val="none"/>
          </c:marker>
          <c:cat>
            <c:numRef>
              <c:f>'Share Price 5y'!$C$3:$C$1752</c:f>
              <c:numCache>
                <c:formatCode>m/d/yy</c:formatCode>
                <c:ptCount val="1750"/>
                <c:pt idx="0">
                  <c:v>43913</c:v>
                </c:pt>
                <c:pt idx="1">
                  <c:v>43914</c:v>
                </c:pt>
                <c:pt idx="2">
                  <c:v>43915</c:v>
                </c:pt>
                <c:pt idx="3">
                  <c:v>43916</c:v>
                </c:pt>
                <c:pt idx="4">
                  <c:v>43917</c:v>
                </c:pt>
                <c:pt idx="5">
                  <c:v>43920</c:v>
                </c:pt>
                <c:pt idx="6">
                  <c:v>43921</c:v>
                </c:pt>
                <c:pt idx="7">
                  <c:v>43922</c:v>
                </c:pt>
                <c:pt idx="8">
                  <c:v>43923</c:v>
                </c:pt>
                <c:pt idx="9">
                  <c:v>43924</c:v>
                </c:pt>
                <c:pt idx="10">
                  <c:v>43927</c:v>
                </c:pt>
                <c:pt idx="11">
                  <c:v>43928</c:v>
                </c:pt>
                <c:pt idx="12">
                  <c:v>43929</c:v>
                </c:pt>
                <c:pt idx="13">
                  <c:v>43930</c:v>
                </c:pt>
                <c:pt idx="14">
                  <c:v>43934</c:v>
                </c:pt>
                <c:pt idx="15">
                  <c:v>43935</c:v>
                </c:pt>
                <c:pt idx="16">
                  <c:v>43936</c:v>
                </c:pt>
                <c:pt idx="17">
                  <c:v>43937</c:v>
                </c:pt>
                <c:pt idx="18">
                  <c:v>43938</c:v>
                </c:pt>
                <c:pt idx="19">
                  <c:v>43941</c:v>
                </c:pt>
                <c:pt idx="20">
                  <c:v>43942</c:v>
                </c:pt>
                <c:pt idx="21">
                  <c:v>43943</c:v>
                </c:pt>
                <c:pt idx="22">
                  <c:v>43944</c:v>
                </c:pt>
                <c:pt idx="23">
                  <c:v>43945</c:v>
                </c:pt>
                <c:pt idx="24">
                  <c:v>43948</c:v>
                </c:pt>
                <c:pt idx="25">
                  <c:v>43949</c:v>
                </c:pt>
                <c:pt idx="26">
                  <c:v>43950</c:v>
                </c:pt>
                <c:pt idx="27">
                  <c:v>43951</c:v>
                </c:pt>
                <c:pt idx="28">
                  <c:v>43952</c:v>
                </c:pt>
                <c:pt idx="29">
                  <c:v>43955</c:v>
                </c:pt>
                <c:pt idx="30">
                  <c:v>43956</c:v>
                </c:pt>
                <c:pt idx="31">
                  <c:v>43957</c:v>
                </c:pt>
                <c:pt idx="32">
                  <c:v>43958</c:v>
                </c:pt>
                <c:pt idx="33">
                  <c:v>43959</c:v>
                </c:pt>
                <c:pt idx="34">
                  <c:v>43962</c:v>
                </c:pt>
                <c:pt idx="35">
                  <c:v>43963</c:v>
                </c:pt>
                <c:pt idx="36">
                  <c:v>43964</c:v>
                </c:pt>
                <c:pt idx="37">
                  <c:v>43965</c:v>
                </c:pt>
                <c:pt idx="38">
                  <c:v>43966</c:v>
                </c:pt>
                <c:pt idx="39">
                  <c:v>43969</c:v>
                </c:pt>
                <c:pt idx="40">
                  <c:v>43970</c:v>
                </c:pt>
                <c:pt idx="41">
                  <c:v>43971</c:v>
                </c:pt>
                <c:pt idx="42">
                  <c:v>43972</c:v>
                </c:pt>
                <c:pt idx="43">
                  <c:v>43973</c:v>
                </c:pt>
                <c:pt idx="44">
                  <c:v>43977</c:v>
                </c:pt>
                <c:pt idx="45">
                  <c:v>43978</c:v>
                </c:pt>
                <c:pt idx="46">
                  <c:v>43979</c:v>
                </c:pt>
                <c:pt idx="47">
                  <c:v>43980</c:v>
                </c:pt>
                <c:pt idx="48">
                  <c:v>43983</c:v>
                </c:pt>
                <c:pt idx="49">
                  <c:v>43984</c:v>
                </c:pt>
                <c:pt idx="50">
                  <c:v>43985</c:v>
                </c:pt>
                <c:pt idx="51">
                  <c:v>43986</c:v>
                </c:pt>
                <c:pt idx="52">
                  <c:v>43987</c:v>
                </c:pt>
                <c:pt idx="53">
                  <c:v>43990</c:v>
                </c:pt>
                <c:pt idx="54">
                  <c:v>43991</c:v>
                </c:pt>
                <c:pt idx="55">
                  <c:v>43992</c:v>
                </c:pt>
                <c:pt idx="56">
                  <c:v>43993</c:v>
                </c:pt>
                <c:pt idx="57">
                  <c:v>43994</c:v>
                </c:pt>
                <c:pt idx="58">
                  <c:v>43997</c:v>
                </c:pt>
                <c:pt idx="59">
                  <c:v>43998</c:v>
                </c:pt>
                <c:pt idx="60">
                  <c:v>43999</c:v>
                </c:pt>
                <c:pt idx="61">
                  <c:v>44000</c:v>
                </c:pt>
                <c:pt idx="62">
                  <c:v>44001</c:v>
                </c:pt>
                <c:pt idx="63">
                  <c:v>44004</c:v>
                </c:pt>
                <c:pt idx="64">
                  <c:v>44005</c:v>
                </c:pt>
                <c:pt idx="65">
                  <c:v>44006</c:v>
                </c:pt>
                <c:pt idx="66">
                  <c:v>44007</c:v>
                </c:pt>
                <c:pt idx="67">
                  <c:v>44008</c:v>
                </c:pt>
                <c:pt idx="68">
                  <c:v>44011</c:v>
                </c:pt>
                <c:pt idx="69">
                  <c:v>44012</c:v>
                </c:pt>
                <c:pt idx="70">
                  <c:v>44013</c:v>
                </c:pt>
                <c:pt idx="71">
                  <c:v>44014</c:v>
                </c:pt>
                <c:pt idx="72">
                  <c:v>44018</c:v>
                </c:pt>
                <c:pt idx="73">
                  <c:v>44019</c:v>
                </c:pt>
                <c:pt idx="74">
                  <c:v>44020</c:v>
                </c:pt>
                <c:pt idx="75">
                  <c:v>44021</c:v>
                </c:pt>
                <c:pt idx="76">
                  <c:v>44022</c:v>
                </c:pt>
                <c:pt idx="77">
                  <c:v>44025</c:v>
                </c:pt>
                <c:pt idx="78">
                  <c:v>44026</c:v>
                </c:pt>
                <c:pt idx="79">
                  <c:v>44027</c:v>
                </c:pt>
                <c:pt idx="80">
                  <c:v>44028</c:v>
                </c:pt>
                <c:pt idx="81">
                  <c:v>44029</c:v>
                </c:pt>
                <c:pt idx="82">
                  <c:v>44032</c:v>
                </c:pt>
                <c:pt idx="83">
                  <c:v>44033</c:v>
                </c:pt>
                <c:pt idx="84">
                  <c:v>44034</c:v>
                </c:pt>
                <c:pt idx="85">
                  <c:v>44035</c:v>
                </c:pt>
                <c:pt idx="86">
                  <c:v>44036</c:v>
                </c:pt>
                <c:pt idx="87">
                  <c:v>44039</c:v>
                </c:pt>
                <c:pt idx="88">
                  <c:v>44040</c:v>
                </c:pt>
                <c:pt idx="89">
                  <c:v>44041</c:v>
                </c:pt>
                <c:pt idx="90">
                  <c:v>44042</c:v>
                </c:pt>
                <c:pt idx="91">
                  <c:v>44043</c:v>
                </c:pt>
                <c:pt idx="92">
                  <c:v>44046</c:v>
                </c:pt>
                <c:pt idx="93">
                  <c:v>44047</c:v>
                </c:pt>
                <c:pt idx="94">
                  <c:v>44048</c:v>
                </c:pt>
                <c:pt idx="95">
                  <c:v>44049</c:v>
                </c:pt>
                <c:pt idx="96">
                  <c:v>44050</c:v>
                </c:pt>
                <c:pt idx="97">
                  <c:v>44053</c:v>
                </c:pt>
                <c:pt idx="98">
                  <c:v>44054</c:v>
                </c:pt>
                <c:pt idx="99">
                  <c:v>44055</c:v>
                </c:pt>
                <c:pt idx="100">
                  <c:v>44056</c:v>
                </c:pt>
                <c:pt idx="101">
                  <c:v>44057</c:v>
                </c:pt>
                <c:pt idx="102">
                  <c:v>44060</c:v>
                </c:pt>
                <c:pt idx="103">
                  <c:v>44061</c:v>
                </c:pt>
                <c:pt idx="104">
                  <c:v>44062</c:v>
                </c:pt>
                <c:pt idx="105">
                  <c:v>44063</c:v>
                </c:pt>
                <c:pt idx="106">
                  <c:v>44064</c:v>
                </c:pt>
                <c:pt idx="107">
                  <c:v>44067</c:v>
                </c:pt>
                <c:pt idx="108">
                  <c:v>44068</c:v>
                </c:pt>
                <c:pt idx="109">
                  <c:v>44069</c:v>
                </c:pt>
                <c:pt idx="110">
                  <c:v>44070</c:v>
                </c:pt>
                <c:pt idx="111">
                  <c:v>44071</c:v>
                </c:pt>
                <c:pt idx="112">
                  <c:v>44074</c:v>
                </c:pt>
                <c:pt idx="113">
                  <c:v>44075</c:v>
                </c:pt>
                <c:pt idx="114">
                  <c:v>44076</c:v>
                </c:pt>
                <c:pt idx="115">
                  <c:v>44077</c:v>
                </c:pt>
                <c:pt idx="116">
                  <c:v>44078</c:v>
                </c:pt>
                <c:pt idx="117">
                  <c:v>44082</c:v>
                </c:pt>
                <c:pt idx="118">
                  <c:v>44083</c:v>
                </c:pt>
                <c:pt idx="119">
                  <c:v>44084</c:v>
                </c:pt>
                <c:pt idx="120">
                  <c:v>44085</c:v>
                </c:pt>
                <c:pt idx="121">
                  <c:v>44088</c:v>
                </c:pt>
                <c:pt idx="122">
                  <c:v>44089</c:v>
                </c:pt>
                <c:pt idx="123">
                  <c:v>44090</c:v>
                </c:pt>
                <c:pt idx="124">
                  <c:v>44091</c:v>
                </c:pt>
                <c:pt idx="125">
                  <c:v>44092</c:v>
                </c:pt>
                <c:pt idx="126">
                  <c:v>44095</c:v>
                </c:pt>
                <c:pt idx="127">
                  <c:v>44096</c:v>
                </c:pt>
                <c:pt idx="128">
                  <c:v>44097</c:v>
                </c:pt>
                <c:pt idx="129">
                  <c:v>44098</c:v>
                </c:pt>
                <c:pt idx="130">
                  <c:v>44099</c:v>
                </c:pt>
                <c:pt idx="131">
                  <c:v>44102</c:v>
                </c:pt>
                <c:pt idx="132">
                  <c:v>44103</c:v>
                </c:pt>
                <c:pt idx="133">
                  <c:v>44104</c:v>
                </c:pt>
                <c:pt idx="134">
                  <c:v>44105</c:v>
                </c:pt>
                <c:pt idx="135">
                  <c:v>44106</c:v>
                </c:pt>
                <c:pt idx="136">
                  <c:v>44109</c:v>
                </c:pt>
                <c:pt idx="137">
                  <c:v>44110</c:v>
                </c:pt>
                <c:pt idx="138">
                  <c:v>44111</c:v>
                </c:pt>
                <c:pt idx="139">
                  <c:v>44112</c:v>
                </c:pt>
                <c:pt idx="140">
                  <c:v>44113</c:v>
                </c:pt>
                <c:pt idx="141">
                  <c:v>44116</c:v>
                </c:pt>
                <c:pt idx="142">
                  <c:v>44117</c:v>
                </c:pt>
                <c:pt idx="143">
                  <c:v>44118</c:v>
                </c:pt>
                <c:pt idx="144">
                  <c:v>44119</c:v>
                </c:pt>
                <c:pt idx="145">
                  <c:v>44120</c:v>
                </c:pt>
                <c:pt idx="146">
                  <c:v>44123</c:v>
                </c:pt>
                <c:pt idx="147">
                  <c:v>44124</c:v>
                </c:pt>
                <c:pt idx="148">
                  <c:v>44125</c:v>
                </c:pt>
                <c:pt idx="149">
                  <c:v>44126</c:v>
                </c:pt>
                <c:pt idx="150">
                  <c:v>44127</c:v>
                </c:pt>
                <c:pt idx="151">
                  <c:v>44130</c:v>
                </c:pt>
                <c:pt idx="152">
                  <c:v>44131</c:v>
                </c:pt>
                <c:pt idx="153">
                  <c:v>44132</c:v>
                </c:pt>
                <c:pt idx="154">
                  <c:v>44133</c:v>
                </c:pt>
                <c:pt idx="155">
                  <c:v>44134</c:v>
                </c:pt>
                <c:pt idx="156">
                  <c:v>44137</c:v>
                </c:pt>
                <c:pt idx="157">
                  <c:v>44138</c:v>
                </c:pt>
                <c:pt idx="158">
                  <c:v>44139</c:v>
                </c:pt>
                <c:pt idx="159">
                  <c:v>44140</c:v>
                </c:pt>
                <c:pt idx="160">
                  <c:v>44141</c:v>
                </c:pt>
                <c:pt idx="161">
                  <c:v>44144</c:v>
                </c:pt>
                <c:pt idx="162">
                  <c:v>44145</c:v>
                </c:pt>
                <c:pt idx="163">
                  <c:v>44146</c:v>
                </c:pt>
                <c:pt idx="164">
                  <c:v>44147</c:v>
                </c:pt>
                <c:pt idx="165">
                  <c:v>44148</c:v>
                </c:pt>
                <c:pt idx="166">
                  <c:v>44151</c:v>
                </c:pt>
                <c:pt idx="167">
                  <c:v>44152</c:v>
                </c:pt>
                <c:pt idx="168">
                  <c:v>44153</c:v>
                </c:pt>
                <c:pt idx="169">
                  <c:v>44154</c:v>
                </c:pt>
                <c:pt idx="170">
                  <c:v>44155</c:v>
                </c:pt>
                <c:pt idx="171">
                  <c:v>44158</c:v>
                </c:pt>
                <c:pt idx="172">
                  <c:v>44159</c:v>
                </c:pt>
                <c:pt idx="173">
                  <c:v>44160</c:v>
                </c:pt>
                <c:pt idx="174">
                  <c:v>44162</c:v>
                </c:pt>
                <c:pt idx="175">
                  <c:v>44165</c:v>
                </c:pt>
                <c:pt idx="176">
                  <c:v>44166</c:v>
                </c:pt>
                <c:pt idx="177">
                  <c:v>44167</c:v>
                </c:pt>
                <c:pt idx="178">
                  <c:v>44168</c:v>
                </c:pt>
                <c:pt idx="179">
                  <c:v>44169</c:v>
                </c:pt>
                <c:pt idx="180">
                  <c:v>44172</c:v>
                </c:pt>
                <c:pt idx="181">
                  <c:v>44173</c:v>
                </c:pt>
                <c:pt idx="182">
                  <c:v>44174</c:v>
                </c:pt>
                <c:pt idx="183">
                  <c:v>44175</c:v>
                </c:pt>
                <c:pt idx="184">
                  <c:v>44176</c:v>
                </c:pt>
                <c:pt idx="185">
                  <c:v>44179</c:v>
                </c:pt>
                <c:pt idx="186">
                  <c:v>44180</c:v>
                </c:pt>
                <c:pt idx="187">
                  <c:v>44181</c:v>
                </c:pt>
                <c:pt idx="188">
                  <c:v>44182</c:v>
                </c:pt>
                <c:pt idx="189">
                  <c:v>44183</c:v>
                </c:pt>
                <c:pt idx="190">
                  <c:v>44186</c:v>
                </c:pt>
                <c:pt idx="191">
                  <c:v>44187</c:v>
                </c:pt>
                <c:pt idx="192">
                  <c:v>44188</c:v>
                </c:pt>
                <c:pt idx="193">
                  <c:v>44189</c:v>
                </c:pt>
                <c:pt idx="194">
                  <c:v>44193</c:v>
                </c:pt>
                <c:pt idx="195">
                  <c:v>44194</c:v>
                </c:pt>
                <c:pt idx="196">
                  <c:v>44195</c:v>
                </c:pt>
                <c:pt idx="197">
                  <c:v>44196</c:v>
                </c:pt>
                <c:pt idx="198">
                  <c:v>44200</c:v>
                </c:pt>
                <c:pt idx="199">
                  <c:v>44201</c:v>
                </c:pt>
                <c:pt idx="200">
                  <c:v>44202</c:v>
                </c:pt>
                <c:pt idx="201">
                  <c:v>44203</c:v>
                </c:pt>
                <c:pt idx="202">
                  <c:v>44204</c:v>
                </c:pt>
                <c:pt idx="203">
                  <c:v>44207</c:v>
                </c:pt>
                <c:pt idx="204">
                  <c:v>44208</c:v>
                </c:pt>
                <c:pt idx="205">
                  <c:v>44209</c:v>
                </c:pt>
                <c:pt idx="206">
                  <c:v>44210</c:v>
                </c:pt>
                <c:pt idx="207">
                  <c:v>44211</c:v>
                </c:pt>
                <c:pt idx="208">
                  <c:v>44215</c:v>
                </c:pt>
                <c:pt idx="209">
                  <c:v>44216</c:v>
                </c:pt>
                <c:pt idx="210">
                  <c:v>44217</c:v>
                </c:pt>
                <c:pt idx="211">
                  <c:v>44218</c:v>
                </c:pt>
                <c:pt idx="212">
                  <c:v>44221</c:v>
                </c:pt>
                <c:pt idx="213">
                  <c:v>44222</c:v>
                </c:pt>
                <c:pt idx="214">
                  <c:v>44223</c:v>
                </c:pt>
                <c:pt idx="215">
                  <c:v>44224</c:v>
                </c:pt>
                <c:pt idx="216">
                  <c:v>44225</c:v>
                </c:pt>
                <c:pt idx="217">
                  <c:v>44228</c:v>
                </c:pt>
                <c:pt idx="218">
                  <c:v>44229</c:v>
                </c:pt>
                <c:pt idx="219">
                  <c:v>44230</c:v>
                </c:pt>
                <c:pt idx="220">
                  <c:v>44231</c:v>
                </c:pt>
                <c:pt idx="221">
                  <c:v>44232</c:v>
                </c:pt>
                <c:pt idx="222">
                  <c:v>44235</c:v>
                </c:pt>
                <c:pt idx="223">
                  <c:v>44236</c:v>
                </c:pt>
                <c:pt idx="224">
                  <c:v>44237</c:v>
                </c:pt>
                <c:pt idx="225">
                  <c:v>44238</c:v>
                </c:pt>
                <c:pt idx="226">
                  <c:v>44239</c:v>
                </c:pt>
                <c:pt idx="227">
                  <c:v>44243</c:v>
                </c:pt>
                <c:pt idx="228">
                  <c:v>44244</c:v>
                </c:pt>
                <c:pt idx="229">
                  <c:v>44245</c:v>
                </c:pt>
                <c:pt idx="230">
                  <c:v>44246</c:v>
                </c:pt>
                <c:pt idx="231">
                  <c:v>44249</c:v>
                </c:pt>
                <c:pt idx="232">
                  <c:v>44250</c:v>
                </c:pt>
                <c:pt idx="233">
                  <c:v>44251</c:v>
                </c:pt>
                <c:pt idx="234">
                  <c:v>44252</c:v>
                </c:pt>
                <c:pt idx="235">
                  <c:v>44253</c:v>
                </c:pt>
                <c:pt idx="236">
                  <c:v>44256</c:v>
                </c:pt>
                <c:pt idx="237">
                  <c:v>44257</c:v>
                </c:pt>
                <c:pt idx="238">
                  <c:v>44258</c:v>
                </c:pt>
                <c:pt idx="239">
                  <c:v>44259</c:v>
                </c:pt>
                <c:pt idx="240">
                  <c:v>44260</c:v>
                </c:pt>
                <c:pt idx="241">
                  <c:v>44263</c:v>
                </c:pt>
                <c:pt idx="242">
                  <c:v>44264</c:v>
                </c:pt>
                <c:pt idx="243">
                  <c:v>44265</c:v>
                </c:pt>
                <c:pt idx="244">
                  <c:v>44266</c:v>
                </c:pt>
                <c:pt idx="245">
                  <c:v>44267</c:v>
                </c:pt>
                <c:pt idx="246">
                  <c:v>44270</c:v>
                </c:pt>
                <c:pt idx="247">
                  <c:v>44271</c:v>
                </c:pt>
                <c:pt idx="248">
                  <c:v>44272</c:v>
                </c:pt>
                <c:pt idx="249">
                  <c:v>44273</c:v>
                </c:pt>
                <c:pt idx="250">
                  <c:v>44274</c:v>
                </c:pt>
                <c:pt idx="251">
                  <c:v>44277</c:v>
                </c:pt>
                <c:pt idx="252">
                  <c:v>44278</c:v>
                </c:pt>
                <c:pt idx="253">
                  <c:v>44279</c:v>
                </c:pt>
                <c:pt idx="254">
                  <c:v>44280</c:v>
                </c:pt>
                <c:pt idx="255">
                  <c:v>44281</c:v>
                </c:pt>
                <c:pt idx="256">
                  <c:v>44284</c:v>
                </c:pt>
                <c:pt idx="257">
                  <c:v>44285</c:v>
                </c:pt>
                <c:pt idx="258">
                  <c:v>44286</c:v>
                </c:pt>
                <c:pt idx="259">
                  <c:v>44287</c:v>
                </c:pt>
                <c:pt idx="260">
                  <c:v>44291</c:v>
                </c:pt>
                <c:pt idx="261">
                  <c:v>44292</c:v>
                </c:pt>
                <c:pt idx="262">
                  <c:v>44293</c:v>
                </c:pt>
                <c:pt idx="263">
                  <c:v>44294</c:v>
                </c:pt>
                <c:pt idx="264">
                  <c:v>44295</c:v>
                </c:pt>
                <c:pt idx="265">
                  <c:v>44298</c:v>
                </c:pt>
                <c:pt idx="266">
                  <c:v>44299</c:v>
                </c:pt>
                <c:pt idx="267">
                  <c:v>44300</c:v>
                </c:pt>
                <c:pt idx="268">
                  <c:v>44301</c:v>
                </c:pt>
                <c:pt idx="269">
                  <c:v>44302</c:v>
                </c:pt>
                <c:pt idx="270">
                  <c:v>44305</c:v>
                </c:pt>
                <c:pt idx="271">
                  <c:v>44306</c:v>
                </c:pt>
                <c:pt idx="272">
                  <c:v>44307</c:v>
                </c:pt>
                <c:pt idx="273">
                  <c:v>44308</c:v>
                </c:pt>
                <c:pt idx="274">
                  <c:v>44309</c:v>
                </c:pt>
                <c:pt idx="275">
                  <c:v>44312</c:v>
                </c:pt>
                <c:pt idx="276">
                  <c:v>44313</c:v>
                </c:pt>
                <c:pt idx="277">
                  <c:v>44314</c:v>
                </c:pt>
                <c:pt idx="278">
                  <c:v>44315</c:v>
                </c:pt>
                <c:pt idx="279">
                  <c:v>44316</c:v>
                </c:pt>
                <c:pt idx="280">
                  <c:v>44319</c:v>
                </c:pt>
                <c:pt idx="281">
                  <c:v>44320</c:v>
                </c:pt>
                <c:pt idx="282">
                  <c:v>44321</c:v>
                </c:pt>
                <c:pt idx="283">
                  <c:v>44322</c:v>
                </c:pt>
                <c:pt idx="284">
                  <c:v>44323</c:v>
                </c:pt>
                <c:pt idx="285">
                  <c:v>44326</c:v>
                </c:pt>
                <c:pt idx="286">
                  <c:v>44327</c:v>
                </c:pt>
                <c:pt idx="287">
                  <c:v>44328</c:v>
                </c:pt>
                <c:pt idx="288">
                  <c:v>44329</c:v>
                </c:pt>
                <c:pt idx="289">
                  <c:v>44330</c:v>
                </c:pt>
                <c:pt idx="290">
                  <c:v>44333</c:v>
                </c:pt>
                <c:pt idx="291">
                  <c:v>44334</c:v>
                </c:pt>
                <c:pt idx="292">
                  <c:v>44335</c:v>
                </c:pt>
                <c:pt idx="293">
                  <c:v>44336</c:v>
                </c:pt>
                <c:pt idx="294">
                  <c:v>44337</c:v>
                </c:pt>
                <c:pt idx="295">
                  <c:v>44340</c:v>
                </c:pt>
                <c:pt idx="296">
                  <c:v>44341</c:v>
                </c:pt>
                <c:pt idx="297">
                  <c:v>44342</c:v>
                </c:pt>
                <c:pt idx="298">
                  <c:v>44343</c:v>
                </c:pt>
                <c:pt idx="299">
                  <c:v>44344</c:v>
                </c:pt>
                <c:pt idx="300">
                  <c:v>44348</c:v>
                </c:pt>
                <c:pt idx="301">
                  <c:v>44349</c:v>
                </c:pt>
                <c:pt idx="302">
                  <c:v>44350</c:v>
                </c:pt>
                <c:pt idx="303">
                  <c:v>44351</c:v>
                </c:pt>
                <c:pt idx="304">
                  <c:v>44354</c:v>
                </c:pt>
                <c:pt idx="305">
                  <c:v>44355</c:v>
                </c:pt>
                <c:pt idx="306">
                  <c:v>44356</c:v>
                </c:pt>
                <c:pt idx="307">
                  <c:v>44357</c:v>
                </c:pt>
                <c:pt idx="308">
                  <c:v>44358</c:v>
                </c:pt>
                <c:pt idx="309">
                  <c:v>44361</c:v>
                </c:pt>
                <c:pt idx="310">
                  <c:v>44362</c:v>
                </c:pt>
                <c:pt idx="311">
                  <c:v>44363</c:v>
                </c:pt>
                <c:pt idx="312">
                  <c:v>44364</c:v>
                </c:pt>
                <c:pt idx="313">
                  <c:v>44365</c:v>
                </c:pt>
                <c:pt idx="314">
                  <c:v>44368</c:v>
                </c:pt>
                <c:pt idx="315">
                  <c:v>44369</c:v>
                </c:pt>
                <c:pt idx="316">
                  <c:v>44370</c:v>
                </c:pt>
                <c:pt idx="317">
                  <c:v>44371</c:v>
                </c:pt>
                <c:pt idx="318">
                  <c:v>44372</c:v>
                </c:pt>
                <c:pt idx="319">
                  <c:v>44375</c:v>
                </c:pt>
                <c:pt idx="320">
                  <c:v>44376</c:v>
                </c:pt>
                <c:pt idx="321">
                  <c:v>44377</c:v>
                </c:pt>
                <c:pt idx="322">
                  <c:v>44378</c:v>
                </c:pt>
                <c:pt idx="323">
                  <c:v>44379</c:v>
                </c:pt>
                <c:pt idx="324">
                  <c:v>44383</c:v>
                </c:pt>
                <c:pt idx="325">
                  <c:v>44384</c:v>
                </c:pt>
                <c:pt idx="326">
                  <c:v>44385</c:v>
                </c:pt>
                <c:pt idx="327">
                  <c:v>44386</c:v>
                </c:pt>
                <c:pt idx="328">
                  <c:v>44389</c:v>
                </c:pt>
                <c:pt idx="329">
                  <c:v>44390</c:v>
                </c:pt>
                <c:pt idx="330">
                  <c:v>44391</c:v>
                </c:pt>
                <c:pt idx="331">
                  <c:v>44392</c:v>
                </c:pt>
                <c:pt idx="332">
                  <c:v>44393</c:v>
                </c:pt>
                <c:pt idx="333">
                  <c:v>44396</c:v>
                </c:pt>
                <c:pt idx="334">
                  <c:v>44397</c:v>
                </c:pt>
                <c:pt idx="335">
                  <c:v>44398</c:v>
                </c:pt>
                <c:pt idx="336">
                  <c:v>44399</c:v>
                </c:pt>
                <c:pt idx="337">
                  <c:v>44400</c:v>
                </c:pt>
                <c:pt idx="338">
                  <c:v>44403</c:v>
                </c:pt>
                <c:pt idx="339">
                  <c:v>44404</c:v>
                </c:pt>
                <c:pt idx="340">
                  <c:v>44405</c:v>
                </c:pt>
                <c:pt idx="341">
                  <c:v>44406</c:v>
                </c:pt>
                <c:pt idx="342">
                  <c:v>44407</c:v>
                </c:pt>
                <c:pt idx="343">
                  <c:v>44410</c:v>
                </c:pt>
                <c:pt idx="344">
                  <c:v>44411</c:v>
                </c:pt>
                <c:pt idx="345">
                  <c:v>44412</c:v>
                </c:pt>
                <c:pt idx="346">
                  <c:v>44413</c:v>
                </c:pt>
                <c:pt idx="347">
                  <c:v>44414</c:v>
                </c:pt>
                <c:pt idx="348">
                  <c:v>44417</c:v>
                </c:pt>
                <c:pt idx="349">
                  <c:v>44418</c:v>
                </c:pt>
                <c:pt idx="350">
                  <c:v>44419</c:v>
                </c:pt>
                <c:pt idx="351">
                  <c:v>44420</c:v>
                </c:pt>
                <c:pt idx="352">
                  <c:v>44421</c:v>
                </c:pt>
                <c:pt idx="353">
                  <c:v>44424</c:v>
                </c:pt>
                <c:pt idx="354">
                  <c:v>44425</c:v>
                </c:pt>
                <c:pt idx="355">
                  <c:v>44426</c:v>
                </c:pt>
                <c:pt idx="356">
                  <c:v>44427</c:v>
                </c:pt>
                <c:pt idx="357">
                  <c:v>44428</c:v>
                </c:pt>
                <c:pt idx="358">
                  <c:v>44431</c:v>
                </c:pt>
                <c:pt idx="359">
                  <c:v>44432</c:v>
                </c:pt>
                <c:pt idx="360">
                  <c:v>44433</c:v>
                </c:pt>
                <c:pt idx="361">
                  <c:v>44434</c:v>
                </c:pt>
                <c:pt idx="362">
                  <c:v>44435</c:v>
                </c:pt>
                <c:pt idx="363">
                  <c:v>44438</c:v>
                </c:pt>
                <c:pt idx="364">
                  <c:v>44439</c:v>
                </c:pt>
                <c:pt idx="365">
                  <c:v>44440</c:v>
                </c:pt>
                <c:pt idx="366">
                  <c:v>44441</c:v>
                </c:pt>
                <c:pt idx="367">
                  <c:v>44442</c:v>
                </c:pt>
                <c:pt idx="368">
                  <c:v>44446</c:v>
                </c:pt>
                <c:pt idx="369">
                  <c:v>44447</c:v>
                </c:pt>
                <c:pt idx="370">
                  <c:v>44448</c:v>
                </c:pt>
                <c:pt idx="371">
                  <c:v>44449</c:v>
                </c:pt>
                <c:pt idx="372">
                  <c:v>44452</c:v>
                </c:pt>
                <c:pt idx="373">
                  <c:v>44453</c:v>
                </c:pt>
                <c:pt idx="374">
                  <c:v>44454</c:v>
                </c:pt>
                <c:pt idx="375">
                  <c:v>44455</c:v>
                </c:pt>
                <c:pt idx="376">
                  <c:v>44456</c:v>
                </c:pt>
                <c:pt idx="377">
                  <c:v>44459</c:v>
                </c:pt>
                <c:pt idx="378">
                  <c:v>44460</c:v>
                </c:pt>
                <c:pt idx="379">
                  <c:v>44461</c:v>
                </c:pt>
                <c:pt idx="380">
                  <c:v>44462</c:v>
                </c:pt>
                <c:pt idx="381">
                  <c:v>44463</c:v>
                </c:pt>
                <c:pt idx="382">
                  <c:v>44466</c:v>
                </c:pt>
                <c:pt idx="383">
                  <c:v>44467</c:v>
                </c:pt>
                <c:pt idx="384">
                  <c:v>44468</c:v>
                </c:pt>
                <c:pt idx="385">
                  <c:v>44469</c:v>
                </c:pt>
                <c:pt idx="386">
                  <c:v>44470</c:v>
                </c:pt>
                <c:pt idx="387">
                  <c:v>44473</c:v>
                </c:pt>
                <c:pt idx="388">
                  <c:v>44474</c:v>
                </c:pt>
                <c:pt idx="389">
                  <c:v>44475</c:v>
                </c:pt>
                <c:pt idx="390">
                  <c:v>44476</c:v>
                </c:pt>
                <c:pt idx="391">
                  <c:v>44477</c:v>
                </c:pt>
                <c:pt idx="392">
                  <c:v>44480</c:v>
                </c:pt>
                <c:pt idx="393">
                  <c:v>44481</c:v>
                </c:pt>
                <c:pt idx="394">
                  <c:v>44482</c:v>
                </c:pt>
                <c:pt idx="395">
                  <c:v>44483</c:v>
                </c:pt>
                <c:pt idx="396">
                  <c:v>44484</c:v>
                </c:pt>
                <c:pt idx="397">
                  <c:v>44487</c:v>
                </c:pt>
                <c:pt idx="398">
                  <c:v>44488</c:v>
                </c:pt>
                <c:pt idx="399">
                  <c:v>44489</c:v>
                </c:pt>
                <c:pt idx="400">
                  <c:v>44490</c:v>
                </c:pt>
                <c:pt idx="401">
                  <c:v>44491</c:v>
                </c:pt>
                <c:pt idx="402">
                  <c:v>44494</c:v>
                </c:pt>
                <c:pt idx="403">
                  <c:v>44495</c:v>
                </c:pt>
                <c:pt idx="404">
                  <c:v>44496</c:v>
                </c:pt>
                <c:pt idx="405">
                  <c:v>44497</c:v>
                </c:pt>
                <c:pt idx="406">
                  <c:v>44498</c:v>
                </c:pt>
                <c:pt idx="407">
                  <c:v>44501</c:v>
                </c:pt>
                <c:pt idx="408">
                  <c:v>44502</c:v>
                </c:pt>
                <c:pt idx="409">
                  <c:v>44503</c:v>
                </c:pt>
                <c:pt idx="410">
                  <c:v>44504</c:v>
                </c:pt>
                <c:pt idx="411">
                  <c:v>44505</c:v>
                </c:pt>
                <c:pt idx="412">
                  <c:v>44508</c:v>
                </c:pt>
                <c:pt idx="413">
                  <c:v>44509</c:v>
                </c:pt>
                <c:pt idx="414">
                  <c:v>44510</c:v>
                </c:pt>
                <c:pt idx="415">
                  <c:v>44511</c:v>
                </c:pt>
                <c:pt idx="416">
                  <c:v>44512</c:v>
                </c:pt>
                <c:pt idx="417">
                  <c:v>44515</c:v>
                </c:pt>
                <c:pt idx="418">
                  <c:v>44516</c:v>
                </c:pt>
                <c:pt idx="419">
                  <c:v>44517</c:v>
                </c:pt>
                <c:pt idx="420">
                  <c:v>44518</c:v>
                </c:pt>
                <c:pt idx="421">
                  <c:v>44519</c:v>
                </c:pt>
                <c:pt idx="422">
                  <c:v>44522</c:v>
                </c:pt>
                <c:pt idx="423">
                  <c:v>44523</c:v>
                </c:pt>
                <c:pt idx="424">
                  <c:v>44524</c:v>
                </c:pt>
                <c:pt idx="425">
                  <c:v>44526</c:v>
                </c:pt>
                <c:pt idx="426">
                  <c:v>44529</c:v>
                </c:pt>
                <c:pt idx="427">
                  <c:v>44530</c:v>
                </c:pt>
                <c:pt idx="428">
                  <c:v>44531</c:v>
                </c:pt>
                <c:pt idx="429">
                  <c:v>44532</c:v>
                </c:pt>
                <c:pt idx="430">
                  <c:v>44533</c:v>
                </c:pt>
                <c:pt idx="431">
                  <c:v>44536</c:v>
                </c:pt>
                <c:pt idx="432">
                  <c:v>44537</c:v>
                </c:pt>
                <c:pt idx="433">
                  <c:v>44538</c:v>
                </c:pt>
                <c:pt idx="434">
                  <c:v>44539</c:v>
                </c:pt>
                <c:pt idx="435">
                  <c:v>44540</c:v>
                </c:pt>
                <c:pt idx="436">
                  <c:v>44543</c:v>
                </c:pt>
                <c:pt idx="437">
                  <c:v>44544</c:v>
                </c:pt>
                <c:pt idx="438">
                  <c:v>44545</c:v>
                </c:pt>
                <c:pt idx="439">
                  <c:v>44546</c:v>
                </c:pt>
                <c:pt idx="440">
                  <c:v>44547</c:v>
                </c:pt>
                <c:pt idx="441">
                  <c:v>44550</c:v>
                </c:pt>
                <c:pt idx="442">
                  <c:v>44551</c:v>
                </c:pt>
                <c:pt idx="443">
                  <c:v>44552</c:v>
                </c:pt>
                <c:pt idx="444">
                  <c:v>44553</c:v>
                </c:pt>
                <c:pt idx="445">
                  <c:v>44557</c:v>
                </c:pt>
                <c:pt idx="446">
                  <c:v>44558</c:v>
                </c:pt>
                <c:pt idx="447">
                  <c:v>44559</c:v>
                </c:pt>
                <c:pt idx="448">
                  <c:v>44560</c:v>
                </c:pt>
                <c:pt idx="449">
                  <c:v>44561</c:v>
                </c:pt>
                <c:pt idx="450">
                  <c:v>44564</c:v>
                </c:pt>
                <c:pt idx="451">
                  <c:v>44565</c:v>
                </c:pt>
                <c:pt idx="452">
                  <c:v>44566</c:v>
                </c:pt>
                <c:pt idx="453">
                  <c:v>44567</c:v>
                </c:pt>
                <c:pt idx="454">
                  <c:v>44568</c:v>
                </c:pt>
                <c:pt idx="455">
                  <c:v>44571</c:v>
                </c:pt>
                <c:pt idx="456">
                  <c:v>44572</c:v>
                </c:pt>
                <c:pt idx="457">
                  <c:v>44573</c:v>
                </c:pt>
                <c:pt idx="458">
                  <c:v>44574</c:v>
                </c:pt>
                <c:pt idx="459">
                  <c:v>44575</c:v>
                </c:pt>
                <c:pt idx="460">
                  <c:v>44579</c:v>
                </c:pt>
                <c:pt idx="461">
                  <c:v>44580</c:v>
                </c:pt>
                <c:pt idx="462">
                  <c:v>44581</c:v>
                </c:pt>
                <c:pt idx="463">
                  <c:v>44582</c:v>
                </c:pt>
                <c:pt idx="464">
                  <c:v>44585</c:v>
                </c:pt>
                <c:pt idx="465">
                  <c:v>44586</c:v>
                </c:pt>
                <c:pt idx="466">
                  <c:v>44587</c:v>
                </c:pt>
                <c:pt idx="467">
                  <c:v>44588</c:v>
                </c:pt>
                <c:pt idx="468">
                  <c:v>44589</c:v>
                </c:pt>
                <c:pt idx="469">
                  <c:v>44592</c:v>
                </c:pt>
                <c:pt idx="470">
                  <c:v>44593</c:v>
                </c:pt>
                <c:pt idx="471">
                  <c:v>44594</c:v>
                </c:pt>
                <c:pt idx="472">
                  <c:v>44595</c:v>
                </c:pt>
                <c:pt idx="473">
                  <c:v>44596</c:v>
                </c:pt>
                <c:pt idx="474">
                  <c:v>44599</c:v>
                </c:pt>
                <c:pt idx="475">
                  <c:v>44600</c:v>
                </c:pt>
                <c:pt idx="476">
                  <c:v>44601</c:v>
                </c:pt>
                <c:pt idx="477">
                  <c:v>44602</c:v>
                </c:pt>
                <c:pt idx="478">
                  <c:v>44603</c:v>
                </c:pt>
                <c:pt idx="479">
                  <c:v>44606</c:v>
                </c:pt>
                <c:pt idx="480">
                  <c:v>44607</c:v>
                </c:pt>
                <c:pt idx="481">
                  <c:v>44608</c:v>
                </c:pt>
                <c:pt idx="482">
                  <c:v>44609</c:v>
                </c:pt>
                <c:pt idx="483">
                  <c:v>44610</c:v>
                </c:pt>
                <c:pt idx="484">
                  <c:v>44614</c:v>
                </c:pt>
                <c:pt idx="485">
                  <c:v>44615</c:v>
                </c:pt>
                <c:pt idx="486">
                  <c:v>44616</c:v>
                </c:pt>
                <c:pt idx="487">
                  <c:v>44617</c:v>
                </c:pt>
                <c:pt idx="488">
                  <c:v>44620</c:v>
                </c:pt>
                <c:pt idx="489">
                  <c:v>44621</c:v>
                </c:pt>
                <c:pt idx="490">
                  <c:v>44622</c:v>
                </c:pt>
                <c:pt idx="491">
                  <c:v>44623</c:v>
                </c:pt>
                <c:pt idx="492">
                  <c:v>44624</c:v>
                </c:pt>
                <c:pt idx="493">
                  <c:v>44627</c:v>
                </c:pt>
                <c:pt idx="494">
                  <c:v>44628</c:v>
                </c:pt>
                <c:pt idx="495">
                  <c:v>44629</c:v>
                </c:pt>
                <c:pt idx="496">
                  <c:v>44630</c:v>
                </c:pt>
                <c:pt idx="497">
                  <c:v>44631</c:v>
                </c:pt>
                <c:pt idx="498">
                  <c:v>44634</c:v>
                </c:pt>
                <c:pt idx="499">
                  <c:v>44635</c:v>
                </c:pt>
                <c:pt idx="500">
                  <c:v>44636</c:v>
                </c:pt>
                <c:pt idx="501">
                  <c:v>44637</c:v>
                </c:pt>
                <c:pt idx="502">
                  <c:v>44638</c:v>
                </c:pt>
                <c:pt idx="503">
                  <c:v>44641</c:v>
                </c:pt>
                <c:pt idx="504">
                  <c:v>44642</c:v>
                </c:pt>
                <c:pt idx="505">
                  <c:v>44643</c:v>
                </c:pt>
                <c:pt idx="506">
                  <c:v>44644</c:v>
                </c:pt>
                <c:pt idx="507">
                  <c:v>44645</c:v>
                </c:pt>
                <c:pt idx="508">
                  <c:v>44648</c:v>
                </c:pt>
                <c:pt idx="509">
                  <c:v>44649</c:v>
                </c:pt>
                <c:pt idx="510">
                  <c:v>44650</c:v>
                </c:pt>
                <c:pt idx="511">
                  <c:v>44651</c:v>
                </c:pt>
                <c:pt idx="512">
                  <c:v>44652</c:v>
                </c:pt>
                <c:pt idx="513">
                  <c:v>44655</c:v>
                </c:pt>
                <c:pt idx="514">
                  <c:v>44656</c:v>
                </c:pt>
                <c:pt idx="515">
                  <c:v>44657</c:v>
                </c:pt>
                <c:pt idx="516">
                  <c:v>44658</c:v>
                </c:pt>
                <c:pt idx="517">
                  <c:v>44659</c:v>
                </c:pt>
                <c:pt idx="518">
                  <c:v>44662</c:v>
                </c:pt>
                <c:pt idx="519">
                  <c:v>44663</c:v>
                </c:pt>
                <c:pt idx="520">
                  <c:v>44664</c:v>
                </c:pt>
                <c:pt idx="521">
                  <c:v>44665</c:v>
                </c:pt>
                <c:pt idx="522">
                  <c:v>44669</c:v>
                </c:pt>
                <c:pt idx="523">
                  <c:v>44670</c:v>
                </c:pt>
                <c:pt idx="524">
                  <c:v>44671</c:v>
                </c:pt>
                <c:pt idx="525">
                  <c:v>44672</c:v>
                </c:pt>
                <c:pt idx="526">
                  <c:v>44673</c:v>
                </c:pt>
                <c:pt idx="527">
                  <c:v>44676</c:v>
                </c:pt>
                <c:pt idx="528">
                  <c:v>44677</c:v>
                </c:pt>
                <c:pt idx="529">
                  <c:v>44678</c:v>
                </c:pt>
                <c:pt idx="530">
                  <c:v>44679</c:v>
                </c:pt>
                <c:pt idx="531">
                  <c:v>44680</c:v>
                </c:pt>
                <c:pt idx="532">
                  <c:v>44683</c:v>
                </c:pt>
                <c:pt idx="533">
                  <c:v>44684</c:v>
                </c:pt>
                <c:pt idx="534">
                  <c:v>44685</c:v>
                </c:pt>
                <c:pt idx="535">
                  <c:v>44686</c:v>
                </c:pt>
                <c:pt idx="536">
                  <c:v>44687</c:v>
                </c:pt>
                <c:pt idx="537">
                  <c:v>44690</c:v>
                </c:pt>
                <c:pt idx="538">
                  <c:v>44691</c:v>
                </c:pt>
                <c:pt idx="539">
                  <c:v>44692</c:v>
                </c:pt>
                <c:pt idx="540">
                  <c:v>44693</c:v>
                </c:pt>
                <c:pt idx="541">
                  <c:v>44694</c:v>
                </c:pt>
                <c:pt idx="542">
                  <c:v>44697</c:v>
                </c:pt>
                <c:pt idx="543">
                  <c:v>44698</c:v>
                </c:pt>
                <c:pt idx="544">
                  <c:v>44699</c:v>
                </c:pt>
                <c:pt idx="545">
                  <c:v>44700</c:v>
                </c:pt>
                <c:pt idx="546">
                  <c:v>44701</c:v>
                </c:pt>
                <c:pt idx="547">
                  <c:v>44704</c:v>
                </c:pt>
                <c:pt idx="548">
                  <c:v>44705</c:v>
                </c:pt>
                <c:pt idx="549">
                  <c:v>44706</c:v>
                </c:pt>
                <c:pt idx="550">
                  <c:v>44707</c:v>
                </c:pt>
                <c:pt idx="551">
                  <c:v>44708</c:v>
                </c:pt>
                <c:pt idx="552">
                  <c:v>44712</c:v>
                </c:pt>
                <c:pt idx="553">
                  <c:v>44713</c:v>
                </c:pt>
                <c:pt idx="554">
                  <c:v>44714</c:v>
                </c:pt>
                <c:pt idx="555">
                  <c:v>44715</c:v>
                </c:pt>
                <c:pt idx="556">
                  <c:v>44718</c:v>
                </c:pt>
                <c:pt idx="557">
                  <c:v>44719</c:v>
                </c:pt>
                <c:pt idx="558">
                  <c:v>44720</c:v>
                </c:pt>
                <c:pt idx="559">
                  <c:v>44721</c:v>
                </c:pt>
                <c:pt idx="560">
                  <c:v>44722</c:v>
                </c:pt>
                <c:pt idx="561">
                  <c:v>44725</c:v>
                </c:pt>
                <c:pt idx="562">
                  <c:v>44726</c:v>
                </c:pt>
                <c:pt idx="563">
                  <c:v>44727</c:v>
                </c:pt>
                <c:pt idx="564">
                  <c:v>44728</c:v>
                </c:pt>
                <c:pt idx="565">
                  <c:v>44729</c:v>
                </c:pt>
                <c:pt idx="566">
                  <c:v>44733</c:v>
                </c:pt>
                <c:pt idx="567">
                  <c:v>44734</c:v>
                </c:pt>
                <c:pt idx="568">
                  <c:v>44735</c:v>
                </c:pt>
                <c:pt idx="569">
                  <c:v>44736</c:v>
                </c:pt>
                <c:pt idx="570">
                  <c:v>44739</c:v>
                </c:pt>
                <c:pt idx="571">
                  <c:v>44740</c:v>
                </c:pt>
                <c:pt idx="572">
                  <c:v>44741</c:v>
                </c:pt>
                <c:pt idx="573">
                  <c:v>44742</c:v>
                </c:pt>
                <c:pt idx="574">
                  <c:v>44743</c:v>
                </c:pt>
                <c:pt idx="575">
                  <c:v>44747</c:v>
                </c:pt>
                <c:pt idx="576">
                  <c:v>44748</c:v>
                </c:pt>
                <c:pt idx="577">
                  <c:v>44749</c:v>
                </c:pt>
                <c:pt idx="578">
                  <c:v>44750</c:v>
                </c:pt>
                <c:pt idx="579">
                  <c:v>44753</c:v>
                </c:pt>
                <c:pt idx="580">
                  <c:v>44754</c:v>
                </c:pt>
                <c:pt idx="581">
                  <c:v>44755</c:v>
                </c:pt>
                <c:pt idx="582">
                  <c:v>44756</c:v>
                </c:pt>
                <c:pt idx="583">
                  <c:v>44757</c:v>
                </c:pt>
                <c:pt idx="584">
                  <c:v>44760</c:v>
                </c:pt>
                <c:pt idx="585">
                  <c:v>44761</c:v>
                </c:pt>
                <c:pt idx="586">
                  <c:v>44762</c:v>
                </c:pt>
                <c:pt idx="587">
                  <c:v>44763</c:v>
                </c:pt>
                <c:pt idx="588">
                  <c:v>44764</c:v>
                </c:pt>
                <c:pt idx="589">
                  <c:v>44767</c:v>
                </c:pt>
                <c:pt idx="590">
                  <c:v>44768</c:v>
                </c:pt>
                <c:pt idx="591">
                  <c:v>44769</c:v>
                </c:pt>
                <c:pt idx="592">
                  <c:v>44770</c:v>
                </c:pt>
                <c:pt idx="593">
                  <c:v>44771</c:v>
                </c:pt>
                <c:pt idx="594">
                  <c:v>44774</c:v>
                </c:pt>
                <c:pt idx="595">
                  <c:v>44775</c:v>
                </c:pt>
                <c:pt idx="596">
                  <c:v>44776</c:v>
                </c:pt>
                <c:pt idx="597">
                  <c:v>44777</c:v>
                </c:pt>
                <c:pt idx="598">
                  <c:v>44778</c:v>
                </c:pt>
                <c:pt idx="599">
                  <c:v>44781</c:v>
                </c:pt>
                <c:pt idx="600">
                  <c:v>44782</c:v>
                </c:pt>
                <c:pt idx="601">
                  <c:v>44783</c:v>
                </c:pt>
                <c:pt idx="602">
                  <c:v>44784</c:v>
                </c:pt>
                <c:pt idx="603">
                  <c:v>44785</c:v>
                </c:pt>
                <c:pt idx="604">
                  <c:v>44788</c:v>
                </c:pt>
                <c:pt idx="605">
                  <c:v>44789</c:v>
                </c:pt>
                <c:pt idx="606">
                  <c:v>44790</c:v>
                </c:pt>
                <c:pt idx="607">
                  <c:v>44791</c:v>
                </c:pt>
                <c:pt idx="608">
                  <c:v>44792</c:v>
                </c:pt>
                <c:pt idx="609">
                  <c:v>44795</c:v>
                </c:pt>
                <c:pt idx="610">
                  <c:v>44796</c:v>
                </c:pt>
                <c:pt idx="611">
                  <c:v>44797</c:v>
                </c:pt>
                <c:pt idx="612">
                  <c:v>44798</c:v>
                </c:pt>
                <c:pt idx="613">
                  <c:v>44799</c:v>
                </c:pt>
                <c:pt idx="614">
                  <c:v>44802</c:v>
                </c:pt>
                <c:pt idx="615">
                  <c:v>44803</c:v>
                </c:pt>
                <c:pt idx="616">
                  <c:v>44804</c:v>
                </c:pt>
                <c:pt idx="617">
                  <c:v>44805</c:v>
                </c:pt>
                <c:pt idx="618">
                  <c:v>44806</c:v>
                </c:pt>
                <c:pt idx="619">
                  <c:v>44810</c:v>
                </c:pt>
                <c:pt idx="620">
                  <c:v>44811</c:v>
                </c:pt>
                <c:pt idx="621">
                  <c:v>44812</c:v>
                </c:pt>
                <c:pt idx="622">
                  <c:v>44813</c:v>
                </c:pt>
                <c:pt idx="623">
                  <c:v>44816</c:v>
                </c:pt>
                <c:pt idx="624">
                  <c:v>44817</c:v>
                </c:pt>
                <c:pt idx="625">
                  <c:v>44818</c:v>
                </c:pt>
                <c:pt idx="626">
                  <c:v>44819</c:v>
                </c:pt>
                <c:pt idx="627">
                  <c:v>44820</c:v>
                </c:pt>
                <c:pt idx="628">
                  <c:v>44823</c:v>
                </c:pt>
                <c:pt idx="629">
                  <c:v>44824</c:v>
                </c:pt>
                <c:pt idx="630">
                  <c:v>44825</c:v>
                </c:pt>
                <c:pt idx="631">
                  <c:v>44826</c:v>
                </c:pt>
                <c:pt idx="632">
                  <c:v>44827</c:v>
                </c:pt>
                <c:pt idx="633">
                  <c:v>44830</c:v>
                </c:pt>
                <c:pt idx="634">
                  <c:v>44831</c:v>
                </c:pt>
                <c:pt idx="635">
                  <c:v>44832</c:v>
                </c:pt>
                <c:pt idx="636">
                  <c:v>44833</c:v>
                </c:pt>
                <c:pt idx="637">
                  <c:v>44834</c:v>
                </c:pt>
                <c:pt idx="638">
                  <c:v>44837</c:v>
                </c:pt>
                <c:pt idx="639">
                  <c:v>44838</c:v>
                </c:pt>
                <c:pt idx="640">
                  <c:v>44839</c:v>
                </c:pt>
                <c:pt idx="641">
                  <c:v>44840</c:v>
                </c:pt>
                <c:pt idx="642">
                  <c:v>44841</c:v>
                </c:pt>
                <c:pt idx="643">
                  <c:v>44844</c:v>
                </c:pt>
                <c:pt idx="644">
                  <c:v>44845</c:v>
                </c:pt>
                <c:pt idx="645">
                  <c:v>44846</c:v>
                </c:pt>
                <c:pt idx="646">
                  <c:v>44847</c:v>
                </c:pt>
                <c:pt idx="647">
                  <c:v>44848</c:v>
                </c:pt>
                <c:pt idx="648">
                  <c:v>44851</c:v>
                </c:pt>
                <c:pt idx="649">
                  <c:v>44852</c:v>
                </c:pt>
                <c:pt idx="650">
                  <c:v>44853</c:v>
                </c:pt>
                <c:pt idx="651">
                  <c:v>44854</c:v>
                </c:pt>
                <c:pt idx="652">
                  <c:v>44855</c:v>
                </c:pt>
                <c:pt idx="653">
                  <c:v>44858</c:v>
                </c:pt>
                <c:pt idx="654">
                  <c:v>44859</c:v>
                </c:pt>
                <c:pt idx="655">
                  <c:v>44860</c:v>
                </c:pt>
                <c:pt idx="656">
                  <c:v>44861</c:v>
                </c:pt>
                <c:pt idx="657">
                  <c:v>44862</c:v>
                </c:pt>
                <c:pt idx="658">
                  <c:v>44865</c:v>
                </c:pt>
                <c:pt idx="659">
                  <c:v>44866</c:v>
                </c:pt>
                <c:pt idx="660">
                  <c:v>44867</c:v>
                </c:pt>
                <c:pt idx="661">
                  <c:v>44868</c:v>
                </c:pt>
                <c:pt idx="662">
                  <c:v>44869</c:v>
                </c:pt>
                <c:pt idx="663">
                  <c:v>44872</c:v>
                </c:pt>
                <c:pt idx="664">
                  <c:v>44873</c:v>
                </c:pt>
                <c:pt idx="665">
                  <c:v>44874</c:v>
                </c:pt>
                <c:pt idx="666">
                  <c:v>44875</c:v>
                </c:pt>
                <c:pt idx="667">
                  <c:v>44876</c:v>
                </c:pt>
                <c:pt idx="668">
                  <c:v>44879</c:v>
                </c:pt>
                <c:pt idx="669">
                  <c:v>44880</c:v>
                </c:pt>
                <c:pt idx="670">
                  <c:v>44881</c:v>
                </c:pt>
                <c:pt idx="671">
                  <c:v>44882</c:v>
                </c:pt>
                <c:pt idx="672">
                  <c:v>44883</c:v>
                </c:pt>
                <c:pt idx="673">
                  <c:v>44886</c:v>
                </c:pt>
                <c:pt idx="674">
                  <c:v>44887</c:v>
                </c:pt>
                <c:pt idx="675">
                  <c:v>44888</c:v>
                </c:pt>
                <c:pt idx="676">
                  <c:v>44890</c:v>
                </c:pt>
                <c:pt idx="677">
                  <c:v>44893</c:v>
                </c:pt>
                <c:pt idx="678">
                  <c:v>44894</c:v>
                </c:pt>
                <c:pt idx="679">
                  <c:v>44895</c:v>
                </c:pt>
                <c:pt idx="680">
                  <c:v>44896</c:v>
                </c:pt>
                <c:pt idx="681">
                  <c:v>44897</c:v>
                </c:pt>
                <c:pt idx="682">
                  <c:v>44900</c:v>
                </c:pt>
                <c:pt idx="683">
                  <c:v>44901</c:v>
                </c:pt>
                <c:pt idx="684">
                  <c:v>44902</c:v>
                </c:pt>
                <c:pt idx="685">
                  <c:v>44903</c:v>
                </c:pt>
                <c:pt idx="686">
                  <c:v>44904</c:v>
                </c:pt>
                <c:pt idx="687">
                  <c:v>44907</c:v>
                </c:pt>
                <c:pt idx="688">
                  <c:v>44908</c:v>
                </c:pt>
                <c:pt idx="689">
                  <c:v>44909</c:v>
                </c:pt>
                <c:pt idx="690">
                  <c:v>44910</c:v>
                </c:pt>
                <c:pt idx="691">
                  <c:v>44911</c:v>
                </c:pt>
                <c:pt idx="692">
                  <c:v>44914</c:v>
                </c:pt>
                <c:pt idx="693">
                  <c:v>44915</c:v>
                </c:pt>
                <c:pt idx="694">
                  <c:v>44916</c:v>
                </c:pt>
                <c:pt idx="695">
                  <c:v>44917</c:v>
                </c:pt>
                <c:pt idx="696">
                  <c:v>44918</c:v>
                </c:pt>
                <c:pt idx="697">
                  <c:v>44922</c:v>
                </c:pt>
                <c:pt idx="698">
                  <c:v>44923</c:v>
                </c:pt>
                <c:pt idx="699">
                  <c:v>44924</c:v>
                </c:pt>
                <c:pt idx="700">
                  <c:v>44925</c:v>
                </c:pt>
                <c:pt idx="701">
                  <c:v>44929</c:v>
                </c:pt>
                <c:pt idx="702">
                  <c:v>44930</c:v>
                </c:pt>
                <c:pt idx="703">
                  <c:v>44931</c:v>
                </c:pt>
                <c:pt idx="704">
                  <c:v>44932</c:v>
                </c:pt>
                <c:pt idx="705">
                  <c:v>44935</c:v>
                </c:pt>
                <c:pt idx="706">
                  <c:v>44936</c:v>
                </c:pt>
                <c:pt idx="707">
                  <c:v>44937</c:v>
                </c:pt>
                <c:pt idx="708">
                  <c:v>44938</c:v>
                </c:pt>
                <c:pt idx="709">
                  <c:v>44939</c:v>
                </c:pt>
                <c:pt idx="710">
                  <c:v>44943</c:v>
                </c:pt>
                <c:pt idx="711">
                  <c:v>44944</c:v>
                </c:pt>
                <c:pt idx="712">
                  <c:v>44945</c:v>
                </c:pt>
                <c:pt idx="713">
                  <c:v>44946</c:v>
                </c:pt>
                <c:pt idx="714">
                  <c:v>44949</c:v>
                </c:pt>
                <c:pt idx="715">
                  <c:v>44950</c:v>
                </c:pt>
                <c:pt idx="716">
                  <c:v>44951</c:v>
                </c:pt>
                <c:pt idx="717">
                  <c:v>44952</c:v>
                </c:pt>
                <c:pt idx="718">
                  <c:v>44953</c:v>
                </c:pt>
                <c:pt idx="719">
                  <c:v>44956</c:v>
                </c:pt>
                <c:pt idx="720">
                  <c:v>44957</c:v>
                </c:pt>
                <c:pt idx="721">
                  <c:v>44958</c:v>
                </c:pt>
                <c:pt idx="722">
                  <c:v>44959</c:v>
                </c:pt>
                <c:pt idx="723">
                  <c:v>44960</c:v>
                </c:pt>
                <c:pt idx="724">
                  <c:v>44963</c:v>
                </c:pt>
                <c:pt idx="725">
                  <c:v>44964</c:v>
                </c:pt>
                <c:pt idx="726">
                  <c:v>44965</c:v>
                </c:pt>
                <c:pt idx="727">
                  <c:v>44966</c:v>
                </c:pt>
                <c:pt idx="728">
                  <c:v>44967</c:v>
                </c:pt>
                <c:pt idx="729">
                  <c:v>44970</c:v>
                </c:pt>
                <c:pt idx="730">
                  <c:v>44971</c:v>
                </c:pt>
                <c:pt idx="731">
                  <c:v>44972</c:v>
                </c:pt>
                <c:pt idx="732">
                  <c:v>44973</c:v>
                </c:pt>
                <c:pt idx="733">
                  <c:v>44974</c:v>
                </c:pt>
                <c:pt idx="734">
                  <c:v>44978</c:v>
                </c:pt>
                <c:pt idx="735">
                  <c:v>44979</c:v>
                </c:pt>
                <c:pt idx="736">
                  <c:v>44980</c:v>
                </c:pt>
                <c:pt idx="737">
                  <c:v>44981</c:v>
                </c:pt>
                <c:pt idx="738">
                  <c:v>44984</c:v>
                </c:pt>
                <c:pt idx="739">
                  <c:v>44985</c:v>
                </c:pt>
                <c:pt idx="740">
                  <c:v>44986</c:v>
                </c:pt>
                <c:pt idx="741">
                  <c:v>44987</c:v>
                </c:pt>
                <c:pt idx="742">
                  <c:v>44988</c:v>
                </c:pt>
                <c:pt idx="743">
                  <c:v>44991</c:v>
                </c:pt>
                <c:pt idx="744">
                  <c:v>44992</c:v>
                </c:pt>
                <c:pt idx="745">
                  <c:v>44993</c:v>
                </c:pt>
                <c:pt idx="746">
                  <c:v>44994</c:v>
                </c:pt>
                <c:pt idx="747">
                  <c:v>44995</c:v>
                </c:pt>
                <c:pt idx="748">
                  <c:v>44998</c:v>
                </c:pt>
                <c:pt idx="749">
                  <c:v>44999</c:v>
                </c:pt>
                <c:pt idx="750">
                  <c:v>45000</c:v>
                </c:pt>
                <c:pt idx="751">
                  <c:v>45001</c:v>
                </c:pt>
                <c:pt idx="752">
                  <c:v>45002</c:v>
                </c:pt>
                <c:pt idx="753">
                  <c:v>45005</c:v>
                </c:pt>
                <c:pt idx="754">
                  <c:v>45006</c:v>
                </c:pt>
                <c:pt idx="755">
                  <c:v>45007</c:v>
                </c:pt>
                <c:pt idx="756">
                  <c:v>45008</c:v>
                </c:pt>
                <c:pt idx="757">
                  <c:v>45009</c:v>
                </c:pt>
                <c:pt idx="758">
                  <c:v>45012</c:v>
                </c:pt>
                <c:pt idx="759">
                  <c:v>45013</c:v>
                </c:pt>
                <c:pt idx="760">
                  <c:v>45014</c:v>
                </c:pt>
                <c:pt idx="761">
                  <c:v>45015</c:v>
                </c:pt>
                <c:pt idx="762">
                  <c:v>45016</c:v>
                </c:pt>
                <c:pt idx="763">
                  <c:v>45019</c:v>
                </c:pt>
                <c:pt idx="764">
                  <c:v>45020</c:v>
                </c:pt>
                <c:pt idx="765">
                  <c:v>45021</c:v>
                </c:pt>
                <c:pt idx="766">
                  <c:v>45022</c:v>
                </c:pt>
                <c:pt idx="767">
                  <c:v>45026</c:v>
                </c:pt>
                <c:pt idx="768">
                  <c:v>45027</c:v>
                </c:pt>
                <c:pt idx="769">
                  <c:v>45028</c:v>
                </c:pt>
                <c:pt idx="770">
                  <c:v>45029</c:v>
                </c:pt>
                <c:pt idx="771">
                  <c:v>45030</c:v>
                </c:pt>
                <c:pt idx="772">
                  <c:v>45033</c:v>
                </c:pt>
                <c:pt idx="773">
                  <c:v>45034</c:v>
                </c:pt>
                <c:pt idx="774">
                  <c:v>45035</c:v>
                </c:pt>
                <c:pt idx="775">
                  <c:v>45036</c:v>
                </c:pt>
                <c:pt idx="776">
                  <c:v>45037</c:v>
                </c:pt>
                <c:pt idx="777">
                  <c:v>45040</c:v>
                </c:pt>
                <c:pt idx="778">
                  <c:v>45041</c:v>
                </c:pt>
                <c:pt idx="779">
                  <c:v>45042</c:v>
                </c:pt>
                <c:pt idx="780">
                  <c:v>45043</c:v>
                </c:pt>
                <c:pt idx="781">
                  <c:v>45044</c:v>
                </c:pt>
                <c:pt idx="782">
                  <c:v>45047</c:v>
                </c:pt>
                <c:pt idx="783">
                  <c:v>45048</c:v>
                </c:pt>
                <c:pt idx="784">
                  <c:v>45049</c:v>
                </c:pt>
                <c:pt idx="785">
                  <c:v>45050</c:v>
                </c:pt>
                <c:pt idx="786">
                  <c:v>45051</c:v>
                </c:pt>
                <c:pt idx="787">
                  <c:v>45054</c:v>
                </c:pt>
                <c:pt idx="788">
                  <c:v>45055</c:v>
                </c:pt>
                <c:pt idx="789">
                  <c:v>45056</c:v>
                </c:pt>
                <c:pt idx="790">
                  <c:v>45057</c:v>
                </c:pt>
                <c:pt idx="791">
                  <c:v>45058</c:v>
                </c:pt>
                <c:pt idx="792">
                  <c:v>45061</c:v>
                </c:pt>
                <c:pt idx="793">
                  <c:v>45062</c:v>
                </c:pt>
                <c:pt idx="794">
                  <c:v>45063</c:v>
                </c:pt>
                <c:pt idx="795">
                  <c:v>45064</c:v>
                </c:pt>
                <c:pt idx="796">
                  <c:v>45065</c:v>
                </c:pt>
                <c:pt idx="797">
                  <c:v>45068</c:v>
                </c:pt>
                <c:pt idx="798">
                  <c:v>45069</c:v>
                </c:pt>
                <c:pt idx="799">
                  <c:v>45070</c:v>
                </c:pt>
                <c:pt idx="800">
                  <c:v>45071</c:v>
                </c:pt>
                <c:pt idx="801">
                  <c:v>45072</c:v>
                </c:pt>
                <c:pt idx="802">
                  <c:v>45076</c:v>
                </c:pt>
                <c:pt idx="803">
                  <c:v>45077</c:v>
                </c:pt>
                <c:pt idx="804">
                  <c:v>45078</c:v>
                </c:pt>
                <c:pt idx="805">
                  <c:v>45079</c:v>
                </c:pt>
                <c:pt idx="806">
                  <c:v>45082</c:v>
                </c:pt>
                <c:pt idx="807">
                  <c:v>45083</c:v>
                </c:pt>
                <c:pt idx="808">
                  <c:v>45084</c:v>
                </c:pt>
                <c:pt idx="809">
                  <c:v>45085</c:v>
                </c:pt>
                <c:pt idx="810">
                  <c:v>45086</c:v>
                </c:pt>
                <c:pt idx="811">
                  <c:v>45089</c:v>
                </c:pt>
                <c:pt idx="812">
                  <c:v>45090</c:v>
                </c:pt>
                <c:pt idx="813">
                  <c:v>45091</c:v>
                </c:pt>
                <c:pt idx="814">
                  <c:v>45092</c:v>
                </c:pt>
                <c:pt idx="815">
                  <c:v>45093</c:v>
                </c:pt>
                <c:pt idx="816">
                  <c:v>45097</c:v>
                </c:pt>
                <c:pt idx="817">
                  <c:v>45098</c:v>
                </c:pt>
                <c:pt idx="818">
                  <c:v>45099</c:v>
                </c:pt>
                <c:pt idx="819">
                  <c:v>45100</c:v>
                </c:pt>
                <c:pt idx="820">
                  <c:v>45103</c:v>
                </c:pt>
                <c:pt idx="821">
                  <c:v>45104</c:v>
                </c:pt>
                <c:pt idx="822">
                  <c:v>45105</c:v>
                </c:pt>
                <c:pt idx="823">
                  <c:v>45106</c:v>
                </c:pt>
                <c:pt idx="824">
                  <c:v>45107</c:v>
                </c:pt>
                <c:pt idx="825">
                  <c:v>45110</c:v>
                </c:pt>
                <c:pt idx="826">
                  <c:v>45112</c:v>
                </c:pt>
                <c:pt idx="827">
                  <c:v>45113</c:v>
                </c:pt>
                <c:pt idx="828">
                  <c:v>45114</c:v>
                </c:pt>
                <c:pt idx="829">
                  <c:v>45117</c:v>
                </c:pt>
                <c:pt idx="830">
                  <c:v>45118</c:v>
                </c:pt>
                <c:pt idx="831">
                  <c:v>45119</c:v>
                </c:pt>
                <c:pt idx="832">
                  <c:v>45120</c:v>
                </c:pt>
                <c:pt idx="833">
                  <c:v>45121</c:v>
                </c:pt>
                <c:pt idx="834">
                  <c:v>45124</c:v>
                </c:pt>
                <c:pt idx="835">
                  <c:v>45125</c:v>
                </c:pt>
                <c:pt idx="836">
                  <c:v>45126</c:v>
                </c:pt>
                <c:pt idx="837">
                  <c:v>45127</c:v>
                </c:pt>
                <c:pt idx="838">
                  <c:v>45128</c:v>
                </c:pt>
                <c:pt idx="839">
                  <c:v>45131</c:v>
                </c:pt>
                <c:pt idx="840">
                  <c:v>45132</c:v>
                </c:pt>
                <c:pt idx="841">
                  <c:v>45133</c:v>
                </c:pt>
                <c:pt idx="842">
                  <c:v>45134</c:v>
                </c:pt>
                <c:pt idx="843">
                  <c:v>45135</c:v>
                </c:pt>
                <c:pt idx="844">
                  <c:v>45138</c:v>
                </c:pt>
                <c:pt idx="845">
                  <c:v>45139</c:v>
                </c:pt>
                <c:pt idx="846">
                  <c:v>45140</c:v>
                </c:pt>
                <c:pt idx="847">
                  <c:v>45141</c:v>
                </c:pt>
                <c:pt idx="848">
                  <c:v>45142</c:v>
                </c:pt>
                <c:pt idx="849">
                  <c:v>45145</c:v>
                </c:pt>
                <c:pt idx="850">
                  <c:v>45146</c:v>
                </c:pt>
                <c:pt idx="851">
                  <c:v>45147</c:v>
                </c:pt>
                <c:pt idx="852">
                  <c:v>45148</c:v>
                </c:pt>
                <c:pt idx="853">
                  <c:v>45149</c:v>
                </c:pt>
                <c:pt idx="854">
                  <c:v>45152</c:v>
                </c:pt>
                <c:pt idx="855">
                  <c:v>45153</c:v>
                </c:pt>
                <c:pt idx="856">
                  <c:v>45154</c:v>
                </c:pt>
                <c:pt idx="857">
                  <c:v>45155</c:v>
                </c:pt>
                <c:pt idx="858">
                  <c:v>45156</c:v>
                </c:pt>
                <c:pt idx="859">
                  <c:v>45159</c:v>
                </c:pt>
                <c:pt idx="860">
                  <c:v>45160</c:v>
                </c:pt>
                <c:pt idx="861">
                  <c:v>45161</c:v>
                </c:pt>
                <c:pt idx="862">
                  <c:v>45162</c:v>
                </c:pt>
                <c:pt idx="863">
                  <c:v>45163</c:v>
                </c:pt>
                <c:pt idx="864">
                  <c:v>45166</c:v>
                </c:pt>
                <c:pt idx="865">
                  <c:v>45167</c:v>
                </c:pt>
                <c:pt idx="866">
                  <c:v>45168</c:v>
                </c:pt>
                <c:pt idx="867">
                  <c:v>45169</c:v>
                </c:pt>
                <c:pt idx="868">
                  <c:v>45170</c:v>
                </c:pt>
                <c:pt idx="869">
                  <c:v>45174</c:v>
                </c:pt>
                <c:pt idx="870">
                  <c:v>45175</c:v>
                </c:pt>
                <c:pt idx="871">
                  <c:v>45176</c:v>
                </c:pt>
                <c:pt idx="872">
                  <c:v>45177</c:v>
                </c:pt>
                <c:pt idx="873">
                  <c:v>45180</c:v>
                </c:pt>
                <c:pt idx="874">
                  <c:v>45181</c:v>
                </c:pt>
                <c:pt idx="875">
                  <c:v>45182</c:v>
                </c:pt>
                <c:pt idx="876">
                  <c:v>45183</c:v>
                </c:pt>
                <c:pt idx="877">
                  <c:v>45184</c:v>
                </c:pt>
                <c:pt idx="878">
                  <c:v>45187</c:v>
                </c:pt>
                <c:pt idx="879">
                  <c:v>45188</c:v>
                </c:pt>
                <c:pt idx="880">
                  <c:v>45189</c:v>
                </c:pt>
                <c:pt idx="881">
                  <c:v>45190</c:v>
                </c:pt>
                <c:pt idx="882">
                  <c:v>45191</c:v>
                </c:pt>
                <c:pt idx="883">
                  <c:v>45194</c:v>
                </c:pt>
                <c:pt idx="884">
                  <c:v>45195</c:v>
                </c:pt>
                <c:pt idx="885">
                  <c:v>45196</c:v>
                </c:pt>
                <c:pt idx="886">
                  <c:v>45197</c:v>
                </c:pt>
                <c:pt idx="887">
                  <c:v>45198</c:v>
                </c:pt>
                <c:pt idx="888">
                  <c:v>45201</c:v>
                </c:pt>
                <c:pt idx="889">
                  <c:v>45202</c:v>
                </c:pt>
                <c:pt idx="890">
                  <c:v>45203</c:v>
                </c:pt>
                <c:pt idx="891">
                  <c:v>45204</c:v>
                </c:pt>
                <c:pt idx="892">
                  <c:v>45205</c:v>
                </c:pt>
                <c:pt idx="893">
                  <c:v>45208</c:v>
                </c:pt>
                <c:pt idx="894">
                  <c:v>45209</c:v>
                </c:pt>
                <c:pt idx="895">
                  <c:v>45210</c:v>
                </c:pt>
                <c:pt idx="896">
                  <c:v>45211</c:v>
                </c:pt>
                <c:pt idx="897">
                  <c:v>45212</c:v>
                </c:pt>
                <c:pt idx="898">
                  <c:v>45215</c:v>
                </c:pt>
                <c:pt idx="899">
                  <c:v>45216</c:v>
                </c:pt>
                <c:pt idx="900">
                  <c:v>45217</c:v>
                </c:pt>
                <c:pt idx="901">
                  <c:v>45218</c:v>
                </c:pt>
                <c:pt idx="902">
                  <c:v>45219</c:v>
                </c:pt>
                <c:pt idx="903">
                  <c:v>45222</c:v>
                </c:pt>
                <c:pt idx="904">
                  <c:v>45223</c:v>
                </c:pt>
                <c:pt idx="905">
                  <c:v>45224</c:v>
                </c:pt>
                <c:pt idx="906">
                  <c:v>45225</c:v>
                </c:pt>
                <c:pt idx="907">
                  <c:v>45226</c:v>
                </c:pt>
                <c:pt idx="908">
                  <c:v>45229</c:v>
                </c:pt>
                <c:pt idx="909">
                  <c:v>45230</c:v>
                </c:pt>
                <c:pt idx="910">
                  <c:v>45231</c:v>
                </c:pt>
                <c:pt idx="911">
                  <c:v>45232</c:v>
                </c:pt>
                <c:pt idx="912">
                  <c:v>45233</c:v>
                </c:pt>
                <c:pt idx="913">
                  <c:v>45236</c:v>
                </c:pt>
                <c:pt idx="914">
                  <c:v>45237</c:v>
                </c:pt>
                <c:pt idx="915">
                  <c:v>45238</c:v>
                </c:pt>
                <c:pt idx="916">
                  <c:v>45239</c:v>
                </c:pt>
                <c:pt idx="917">
                  <c:v>45240</c:v>
                </c:pt>
                <c:pt idx="918">
                  <c:v>45243</c:v>
                </c:pt>
                <c:pt idx="919">
                  <c:v>45244</c:v>
                </c:pt>
                <c:pt idx="920">
                  <c:v>45245</c:v>
                </c:pt>
                <c:pt idx="921">
                  <c:v>45246</c:v>
                </c:pt>
                <c:pt idx="922">
                  <c:v>45247</c:v>
                </c:pt>
                <c:pt idx="923">
                  <c:v>45250</c:v>
                </c:pt>
                <c:pt idx="924">
                  <c:v>45251</c:v>
                </c:pt>
                <c:pt idx="925">
                  <c:v>45252</c:v>
                </c:pt>
                <c:pt idx="926">
                  <c:v>45254</c:v>
                </c:pt>
                <c:pt idx="927">
                  <c:v>45257</c:v>
                </c:pt>
                <c:pt idx="928">
                  <c:v>45258</c:v>
                </c:pt>
                <c:pt idx="929">
                  <c:v>45259</c:v>
                </c:pt>
                <c:pt idx="930">
                  <c:v>45260</c:v>
                </c:pt>
                <c:pt idx="931">
                  <c:v>45261</c:v>
                </c:pt>
                <c:pt idx="932">
                  <c:v>45264</c:v>
                </c:pt>
                <c:pt idx="933">
                  <c:v>45265</c:v>
                </c:pt>
                <c:pt idx="934">
                  <c:v>45266</c:v>
                </c:pt>
                <c:pt idx="935">
                  <c:v>45267</c:v>
                </c:pt>
                <c:pt idx="936">
                  <c:v>45268</c:v>
                </c:pt>
                <c:pt idx="937">
                  <c:v>45271</c:v>
                </c:pt>
                <c:pt idx="938">
                  <c:v>45272</c:v>
                </c:pt>
                <c:pt idx="939">
                  <c:v>45273</c:v>
                </c:pt>
                <c:pt idx="940">
                  <c:v>45274</c:v>
                </c:pt>
                <c:pt idx="941">
                  <c:v>45275</c:v>
                </c:pt>
                <c:pt idx="942">
                  <c:v>45278</c:v>
                </c:pt>
                <c:pt idx="943">
                  <c:v>45279</c:v>
                </c:pt>
                <c:pt idx="944">
                  <c:v>45280</c:v>
                </c:pt>
                <c:pt idx="945">
                  <c:v>45281</c:v>
                </c:pt>
                <c:pt idx="946">
                  <c:v>45282</c:v>
                </c:pt>
                <c:pt idx="947">
                  <c:v>45286</c:v>
                </c:pt>
                <c:pt idx="948">
                  <c:v>45287</c:v>
                </c:pt>
                <c:pt idx="949">
                  <c:v>45288</c:v>
                </c:pt>
                <c:pt idx="950">
                  <c:v>45289</c:v>
                </c:pt>
                <c:pt idx="951">
                  <c:v>45293</c:v>
                </c:pt>
                <c:pt idx="952">
                  <c:v>45294</c:v>
                </c:pt>
                <c:pt idx="953">
                  <c:v>45295</c:v>
                </c:pt>
                <c:pt idx="954">
                  <c:v>45296</c:v>
                </c:pt>
                <c:pt idx="955">
                  <c:v>45299</c:v>
                </c:pt>
                <c:pt idx="956">
                  <c:v>45300</c:v>
                </c:pt>
                <c:pt idx="957">
                  <c:v>45301</c:v>
                </c:pt>
                <c:pt idx="958">
                  <c:v>45302</c:v>
                </c:pt>
                <c:pt idx="959">
                  <c:v>45303</c:v>
                </c:pt>
                <c:pt idx="960">
                  <c:v>45307</c:v>
                </c:pt>
                <c:pt idx="961">
                  <c:v>45308</c:v>
                </c:pt>
                <c:pt idx="962">
                  <c:v>45309</c:v>
                </c:pt>
                <c:pt idx="963">
                  <c:v>45310</c:v>
                </c:pt>
                <c:pt idx="964">
                  <c:v>45313</c:v>
                </c:pt>
                <c:pt idx="965">
                  <c:v>45314</c:v>
                </c:pt>
                <c:pt idx="966">
                  <c:v>45315</c:v>
                </c:pt>
                <c:pt idx="967">
                  <c:v>45316</c:v>
                </c:pt>
                <c:pt idx="968">
                  <c:v>45317</c:v>
                </c:pt>
                <c:pt idx="969">
                  <c:v>45320</c:v>
                </c:pt>
                <c:pt idx="970">
                  <c:v>45321</c:v>
                </c:pt>
                <c:pt idx="971">
                  <c:v>45322</c:v>
                </c:pt>
                <c:pt idx="972">
                  <c:v>45323</c:v>
                </c:pt>
                <c:pt idx="973">
                  <c:v>45324</c:v>
                </c:pt>
                <c:pt idx="974">
                  <c:v>45327</c:v>
                </c:pt>
                <c:pt idx="975">
                  <c:v>45328</c:v>
                </c:pt>
                <c:pt idx="976">
                  <c:v>45329</c:v>
                </c:pt>
                <c:pt idx="977">
                  <c:v>45330</c:v>
                </c:pt>
                <c:pt idx="978">
                  <c:v>45331</c:v>
                </c:pt>
                <c:pt idx="979">
                  <c:v>45334</c:v>
                </c:pt>
                <c:pt idx="980">
                  <c:v>45335</c:v>
                </c:pt>
                <c:pt idx="981">
                  <c:v>45336</c:v>
                </c:pt>
                <c:pt idx="982">
                  <c:v>45337</c:v>
                </c:pt>
                <c:pt idx="983">
                  <c:v>45338</c:v>
                </c:pt>
                <c:pt idx="984">
                  <c:v>45342</c:v>
                </c:pt>
                <c:pt idx="985">
                  <c:v>45343</c:v>
                </c:pt>
                <c:pt idx="986">
                  <c:v>45344</c:v>
                </c:pt>
                <c:pt idx="987">
                  <c:v>45345</c:v>
                </c:pt>
                <c:pt idx="988">
                  <c:v>45348</c:v>
                </c:pt>
                <c:pt idx="989">
                  <c:v>45349</c:v>
                </c:pt>
                <c:pt idx="990">
                  <c:v>45350</c:v>
                </c:pt>
                <c:pt idx="991">
                  <c:v>45351</c:v>
                </c:pt>
                <c:pt idx="992">
                  <c:v>45352</c:v>
                </c:pt>
                <c:pt idx="993">
                  <c:v>45355</c:v>
                </c:pt>
                <c:pt idx="994">
                  <c:v>45356</c:v>
                </c:pt>
                <c:pt idx="995">
                  <c:v>45357</c:v>
                </c:pt>
                <c:pt idx="996">
                  <c:v>45358</c:v>
                </c:pt>
                <c:pt idx="997">
                  <c:v>45359</c:v>
                </c:pt>
                <c:pt idx="998">
                  <c:v>45362</c:v>
                </c:pt>
                <c:pt idx="999">
                  <c:v>45363</c:v>
                </c:pt>
                <c:pt idx="1000">
                  <c:v>45364</c:v>
                </c:pt>
                <c:pt idx="1001">
                  <c:v>45365</c:v>
                </c:pt>
                <c:pt idx="1002">
                  <c:v>45366</c:v>
                </c:pt>
                <c:pt idx="1003">
                  <c:v>45369</c:v>
                </c:pt>
                <c:pt idx="1004">
                  <c:v>45370</c:v>
                </c:pt>
                <c:pt idx="1005">
                  <c:v>45371</c:v>
                </c:pt>
                <c:pt idx="1006">
                  <c:v>45372</c:v>
                </c:pt>
                <c:pt idx="1007">
                  <c:v>45373</c:v>
                </c:pt>
                <c:pt idx="1008">
                  <c:v>45376</c:v>
                </c:pt>
                <c:pt idx="1009">
                  <c:v>45377</c:v>
                </c:pt>
                <c:pt idx="1010">
                  <c:v>45378</c:v>
                </c:pt>
                <c:pt idx="1011">
                  <c:v>45379</c:v>
                </c:pt>
                <c:pt idx="1012">
                  <c:v>45383</c:v>
                </c:pt>
                <c:pt idx="1013">
                  <c:v>45384</c:v>
                </c:pt>
                <c:pt idx="1014">
                  <c:v>45385</c:v>
                </c:pt>
                <c:pt idx="1015">
                  <c:v>45386</c:v>
                </c:pt>
                <c:pt idx="1016">
                  <c:v>45387</c:v>
                </c:pt>
                <c:pt idx="1017">
                  <c:v>45390</c:v>
                </c:pt>
                <c:pt idx="1018">
                  <c:v>45391</c:v>
                </c:pt>
                <c:pt idx="1019">
                  <c:v>45392</c:v>
                </c:pt>
                <c:pt idx="1020">
                  <c:v>45393</c:v>
                </c:pt>
                <c:pt idx="1021">
                  <c:v>45394</c:v>
                </c:pt>
                <c:pt idx="1022">
                  <c:v>45397</c:v>
                </c:pt>
                <c:pt idx="1023">
                  <c:v>45398</c:v>
                </c:pt>
                <c:pt idx="1024">
                  <c:v>45399</c:v>
                </c:pt>
                <c:pt idx="1025">
                  <c:v>45400</c:v>
                </c:pt>
                <c:pt idx="1026">
                  <c:v>45401</c:v>
                </c:pt>
                <c:pt idx="1027">
                  <c:v>45404</c:v>
                </c:pt>
                <c:pt idx="1028">
                  <c:v>45405</c:v>
                </c:pt>
                <c:pt idx="1029">
                  <c:v>45406</c:v>
                </c:pt>
                <c:pt idx="1030">
                  <c:v>45407</c:v>
                </c:pt>
                <c:pt idx="1031">
                  <c:v>45408</c:v>
                </c:pt>
                <c:pt idx="1032">
                  <c:v>45411</c:v>
                </c:pt>
                <c:pt idx="1033">
                  <c:v>45412</c:v>
                </c:pt>
                <c:pt idx="1034">
                  <c:v>45413</c:v>
                </c:pt>
                <c:pt idx="1035">
                  <c:v>45414</c:v>
                </c:pt>
                <c:pt idx="1036">
                  <c:v>45415</c:v>
                </c:pt>
                <c:pt idx="1037">
                  <c:v>45418</c:v>
                </c:pt>
                <c:pt idx="1038">
                  <c:v>45419</c:v>
                </c:pt>
                <c:pt idx="1039">
                  <c:v>45420</c:v>
                </c:pt>
                <c:pt idx="1040">
                  <c:v>45421</c:v>
                </c:pt>
                <c:pt idx="1041">
                  <c:v>45422</c:v>
                </c:pt>
                <c:pt idx="1042">
                  <c:v>45425</c:v>
                </c:pt>
                <c:pt idx="1043">
                  <c:v>45426</c:v>
                </c:pt>
                <c:pt idx="1044">
                  <c:v>45427</c:v>
                </c:pt>
                <c:pt idx="1045">
                  <c:v>45428</c:v>
                </c:pt>
                <c:pt idx="1046">
                  <c:v>45429</c:v>
                </c:pt>
                <c:pt idx="1047">
                  <c:v>45432</c:v>
                </c:pt>
                <c:pt idx="1048">
                  <c:v>45433</c:v>
                </c:pt>
                <c:pt idx="1049">
                  <c:v>45434</c:v>
                </c:pt>
                <c:pt idx="1050">
                  <c:v>45435</c:v>
                </c:pt>
                <c:pt idx="1051">
                  <c:v>45436</c:v>
                </c:pt>
                <c:pt idx="1052">
                  <c:v>45440</c:v>
                </c:pt>
                <c:pt idx="1053">
                  <c:v>45441</c:v>
                </c:pt>
                <c:pt idx="1054">
                  <c:v>45442</c:v>
                </c:pt>
                <c:pt idx="1055">
                  <c:v>45443</c:v>
                </c:pt>
                <c:pt idx="1056">
                  <c:v>45446</c:v>
                </c:pt>
                <c:pt idx="1057">
                  <c:v>45447</c:v>
                </c:pt>
                <c:pt idx="1058">
                  <c:v>45448</c:v>
                </c:pt>
                <c:pt idx="1059">
                  <c:v>45449</c:v>
                </c:pt>
                <c:pt idx="1060">
                  <c:v>45450</c:v>
                </c:pt>
                <c:pt idx="1061">
                  <c:v>45453</c:v>
                </c:pt>
                <c:pt idx="1062">
                  <c:v>45454</c:v>
                </c:pt>
                <c:pt idx="1063">
                  <c:v>45455</c:v>
                </c:pt>
                <c:pt idx="1064">
                  <c:v>45456</c:v>
                </c:pt>
                <c:pt idx="1065">
                  <c:v>45457</c:v>
                </c:pt>
                <c:pt idx="1066">
                  <c:v>45460</c:v>
                </c:pt>
                <c:pt idx="1067">
                  <c:v>45461</c:v>
                </c:pt>
                <c:pt idx="1068">
                  <c:v>45463</c:v>
                </c:pt>
                <c:pt idx="1069">
                  <c:v>45464</c:v>
                </c:pt>
                <c:pt idx="1070">
                  <c:v>45467</c:v>
                </c:pt>
                <c:pt idx="1071">
                  <c:v>45468</c:v>
                </c:pt>
                <c:pt idx="1072">
                  <c:v>45469</c:v>
                </c:pt>
                <c:pt idx="1073">
                  <c:v>45470</c:v>
                </c:pt>
                <c:pt idx="1074">
                  <c:v>45471</c:v>
                </c:pt>
                <c:pt idx="1075">
                  <c:v>45474</c:v>
                </c:pt>
                <c:pt idx="1076">
                  <c:v>45475</c:v>
                </c:pt>
                <c:pt idx="1077">
                  <c:v>45476</c:v>
                </c:pt>
                <c:pt idx="1078">
                  <c:v>45478</c:v>
                </c:pt>
                <c:pt idx="1079">
                  <c:v>45481</c:v>
                </c:pt>
                <c:pt idx="1080">
                  <c:v>45482</c:v>
                </c:pt>
                <c:pt idx="1081">
                  <c:v>45483</c:v>
                </c:pt>
                <c:pt idx="1082">
                  <c:v>45484</c:v>
                </c:pt>
                <c:pt idx="1083">
                  <c:v>45485</c:v>
                </c:pt>
                <c:pt idx="1084">
                  <c:v>45488</c:v>
                </c:pt>
                <c:pt idx="1085">
                  <c:v>45489</c:v>
                </c:pt>
                <c:pt idx="1086">
                  <c:v>45490</c:v>
                </c:pt>
                <c:pt idx="1087">
                  <c:v>45491</c:v>
                </c:pt>
                <c:pt idx="1088">
                  <c:v>45492</c:v>
                </c:pt>
                <c:pt idx="1089">
                  <c:v>45495</c:v>
                </c:pt>
                <c:pt idx="1090">
                  <c:v>45496</c:v>
                </c:pt>
                <c:pt idx="1091">
                  <c:v>45497</c:v>
                </c:pt>
                <c:pt idx="1092">
                  <c:v>45498</c:v>
                </c:pt>
                <c:pt idx="1093">
                  <c:v>45499</c:v>
                </c:pt>
                <c:pt idx="1094">
                  <c:v>45502</c:v>
                </c:pt>
                <c:pt idx="1095">
                  <c:v>45503</c:v>
                </c:pt>
                <c:pt idx="1096">
                  <c:v>45504</c:v>
                </c:pt>
                <c:pt idx="1097">
                  <c:v>45505</c:v>
                </c:pt>
                <c:pt idx="1098">
                  <c:v>45506</c:v>
                </c:pt>
                <c:pt idx="1099">
                  <c:v>45509</c:v>
                </c:pt>
                <c:pt idx="1100">
                  <c:v>45510</c:v>
                </c:pt>
                <c:pt idx="1101">
                  <c:v>45511</c:v>
                </c:pt>
                <c:pt idx="1102">
                  <c:v>45512</c:v>
                </c:pt>
                <c:pt idx="1103">
                  <c:v>45513</c:v>
                </c:pt>
                <c:pt idx="1104">
                  <c:v>45516</c:v>
                </c:pt>
                <c:pt idx="1105">
                  <c:v>45517</c:v>
                </c:pt>
                <c:pt idx="1106">
                  <c:v>45518</c:v>
                </c:pt>
                <c:pt idx="1107">
                  <c:v>45519</c:v>
                </c:pt>
                <c:pt idx="1108">
                  <c:v>45520</c:v>
                </c:pt>
                <c:pt idx="1109">
                  <c:v>45523</c:v>
                </c:pt>
                <c:pt idx="1110">
                  <c:v>45524</c:v>
                </c:pt>
                <c:pt idx="1111">
                  <c:v>45525</c:v>
                </c:pt>
                <c:pt idx="1112">
                  <c:v>45526</c:v>
                </c:pt>
                <c:pt idx="1113">
                  <c:v>45527</c:v>
                </c:pt>
                <c:pt idx="1114">
                  <c:v>45530</c:v>
                </c:pt>
                <c:pt idx="1115">
                  <c:v>45531</c:v>
                </c:pt>
                <c:pt idx="1116">
                  <c:v>45532</c:v>
                </c:pt>
                <c:pt idx="1117">
                  <c:v>45533</c:v>
                </c:pt>
                <c:pt idx="1118">
                  <c:v>45534</c:v>
                </c:pt>
                <c:pt idx="1119">
                  <c:v>45538</c:v>
                </c:pt>
                <c:pt idx="1120">
                  <c:v>45539</c:v>
                </c:pt>
                <c:pt idx="1121">
                  <c:v>45540</c:v>
                </c:pt>
                <c:pt idx="1122">
                  <c:v>45541</c:v>
                </c:pt>
                <c:pt idx="1123">
                  <c:v>45544</c:v>
                </c:pt>
                <c:pt idx="1124">
                  <c:v>45545</c:v>
                </c:pt>
                <c:pt idx="1125">
                  <c:v>45546</c:v>
                </c:pt>
                <c:pt idx="1126">
                  <c:v>45547</c:v>
                </c:pt>
                <c:pt idx="1127">
                  <c:v>45548</c:v>
                </c:pt>
                <c:pt idx="1128">
                  <c:v>45551</c:v>
                </c:pt>
                <c:pt idx="1129">
                  <c:v>45552</c:v>
                </c:pt>
                <c:pt idx="1130">
                  <c:v>45553</c:v>
                </c:pt>
                <c:pt idx="1131">
                  <c:v>45554</c:v>
                </c:pt>
                <c:pt idx="1132">
                  <c:v>45555</c:v>
                </c:pt>
                <c:pt idx="1133">
                  <c:v>45558</c:v>
                </c:pt>
                <c:pt idx="1134">
                  <c:v>45559</c:v>
                </c:pt>
                <c:pt idx="1135">
                  <c:v>45560</c:v>
                </c:pt>
                <c:pt idx="1136">
                  <c:v>45561</c:v>
                </c:pt>
                <c:pt idx="1137">
                  <c:v>45562</c:v>
                </c:pt>
                <c:pt idx="1138">
                  <c:v>45565</c:v>
                </c:pt>
                <c:pt idx="1139">
                  <c:v>45566</c:v>
                </c:pt>
                <c:pt idx="1140">
                  <c:v>45567</c:v>
                </c:pt>
                <c:pt idx="1141">
                  <c:v>45568</c:v>
                </c:pt>
                <c:pt idx="1142">
                  <c:v>45569</c:v>
                </c:pt>
                <c:pt idx="1143">
                  <c:v>45572</c:v>
                </c:pt>
                <c:pt idx="1144">
                  <c:v>45573</c:v>
                </c:pt>
                <c:pt idx="1145">
                  <c:v>45574</c:v>
                </c:pt>
                <c:pt idx="1146">
                  <c:v>45575</c:v>
                </c:pt>
                <c:pt idx="1147">
                  <c:v>45576</c:v>
                </c:pt>
                <c:pt idx="1148">
                  <c:v>45579</c:v>
                </c:pt>
                <c:pt idx="1149">
                  <c:v>45580</c:v>
                </c:pt>
                <c:pt idx="1150">
                  <c:v>45581</c:v>
                </c:pt>
                <c:pt idx="1151">
                  <c:v>45582</c:v>
                </c:pt>
                <c:pt idx="1152">
                  <c:v>45583</c:v>
                </c:pt>
                <c:pt idx="1153">
                  <c:v>45586</c:v>
                </c:pt>
                <c:pt idx="1154">
                  <c:v>45587</c:v>
                </c:pt>
                <c:pt idx="1155">
                  <c:v>45588</c:v>
                </c:pt>
                <c:pt idx="1156">
                  <c:v>45589</c:v>
                </c:pt>
                <c:pt idx="1157">
                  <c:v>45590</c:v>
                </c:pt>
                <c:pt idx="1158">
                  <c:v>45593</c:v>
                </c:pt>
                <c:pt idx="1159">
                  <c:v>45594</c:v>
                </c:pt>
                <c:pt idx="1160">
                  <c:v>45595</c:v>
                </c:pt>
                <c:pt idx="1161">
                  <c:v>45596</c:v>
                </c:pt>
                <c:pt idx="1162">
                  <c:v>45597</c:v>
                </c:pt>
                <c:pt idx="1163">
                  <c:v>45600</c:v>
                </c:pt>
                <c:pt idx="1164">
                  <c:v>45601</c:v>
                </c:pt>
                <c:pt idx="1165">
                  <c:v>45602</c:v>
                </c:pt>
                <c:pt idx="1166">
                  <c:v>45603</c:v>
                </c:pt>
                <c:pt idx="1167">
                  <c:v>45604</c:v>
                </c:pt>
                <c:pt idx="1168">
                  <c:v>45607</c:v>
                </c:pt>
                <c:pt idx="1169">
                  <c:v>45608</c:v>
                </c:pt>
                <c:pt idx="1170">
                  <c:v>45609</c:v>
                </c:pt>
                <c:pt idx="1171">
                  <c:v>45610</c:v>
                </c:pt>
                <c:pt idx="1172">
                  <c:v>45611</c:v>
                </c:pt>
                <c:pt idx="1173">
                  <c:v>45614</c:v>
                </c:pt>
                <c:pt idx="1174">
                  <c:v>45615</c:v>
                </c:pt>
                <c:pt idx="1175">
                  <c:v>45616</c:v>
                </c:pt>
                <c:pt idx="1176">
                  <c:v>45617</c:v>
                </c:pt>
                <c:pt idx="1177">
                  <c:v>45618</c:v>
                </c:pt>
                <c:pt idx="1178">
                  <c:v>45621</c:v>
                </c:pt>
                <c:pt idx="1179">
                  <c:v>45622</c:v>
                </c:pt>
                <c:pt idx="1180">
                  <c:v>45623</c:v>
                </c:pt>
                <c:pt idx="1181">
                  <c:v>45625</c:v>
                </c:pt>
                <c:pt idx="1182">
                  <c:v>45628</c:v>
                </c:pt>
                <c:pt idx="1183">
                  <c:v>45629</c:v>
                </c:pt>
                <c:pt idx="1184">
                  <c:v>45630</c:v>
                </c:pt>
                <c:pt idx="1185">
                  <c:v>45631</c:v>
                </c:pt>
                <c:pt idx="1186">
                  <c:v>45632</c:v>
                </c:pt>
                <c:pt idx="1187">
                  <c:v>45635</c:v>
                </c:pt>
                <c:pt idx="1188">
                  <c:v>45636</c:v>
                </c:pt>
                <c:pt idx="1189">
                  <c:v>45637</c:v>
                </c:pt>
                <c:pt idx="1190">
                  <c:v>45638</c:v>
                </c:pt>
                <c:pt idx="1191">
                  <c:v>45639</c:v>
                </c:pt>
                <c:pt idx="1192">
                  <c:v>45642</c:v>
                </c:pt>
                <c:pt idx="1193">
                  <c:v>45643</c:v>
                </c:pt>
                <c:pt idx="1194">
                  <c:v>45644</c:v>
                </c:pt>
                <c:pt idx="1195">
                  <c:v>45645</c:v>
                </c:pt>
                <c:pt idx="1196">
                  <c:v>45646</c:v>
                </c:pt>
                <c:pt idx="1197">
                  <c:v>45649</c:v>
                </c:pt>
                <c:pt idx="1198">
                  <c:v>45650</c:v>
                </c:pt>
                <c:pt idx="1199">
                  <c:v>45652</c:v>
                </c:pt>
                <c:pt idx="1200">
                  <c:v>45653</c:v>
                </c:pt>
                <c:pt idx="1201">
                  <c:v>45656</c:v>
                </c:pt>
                <c:pt idx="1202">
                  <c:v>45657</c:v>
                </c:pt>
                <c:pt idx="1203">
                  <c:v>45659</c:v>
                </c:pt>
                <c:pt idx="1204">
                  <c:v>45660</c:v>
                </c:pt>
                <c:pt idx="1205">
                  <c:v>45663</c:v>
                </c:pt>
                <c:pt idx="1206">
                  <c:v>45664</c:v>
                </c:pt>
                <c:pt idx="1207">
                  <c:v>45665</c:v>
                </c:pt>
                <c:pt idx="1208">
                  <c:v>45667</c:v>
                </c:pt>
                <c:pt idx="1209">
                  <c:v>45670</c:v>
                </c:pt>
                <c:pt idx="1210">
                  <c:v>45671</c:v>
                </c:pt>
                <c:pt idx="1211">
                  <c:v>45672</c:v>
                </c:pt>
                <c:pt idx="1212">
                  <c:v>45673</c:v>
                </c:pt>
                <c:pt idx="1213">
                  <c:v>45674</c:v>
                </c:pt>
                <c:pt idx="1214">
                  <c:v>45678</c:v>
                </c:pt>
                <c:pt idx="1215">
                  <c:v>45679</c:v>
                </c:pt>
                <c:pt idx="1216">
                  <c:v>45680</c:v>
                </c:pt>
                <c:pt idx="1217">
                  <c:v>45681</c:v>
                </c:pt>
                <c:pt idx="1218">
                  <c:v>45684</c:v>
                </c:pt>
                <c:pt idx="1219">
                  <c:v>45685</c:v>
                </c:pt>
                <c:pt idx="1220">
                  <c:v>45686</c:v>
                </c:pt>
                <c:pt idx="1221">
                  <c:v>45687</c:v>
                </c:pt>
                <c:pt idx="1222">
                  <c:v>45688</c:v>
                </c:pt>
                <c:pt idx="1223">
                  <c:v>45691</c:v>
                </c:pt>
                <c:pt idx="1224">
                  <c:v>45692</c:v>
                </c:pt>
                <c:pt idx="1225">
                  <c:v>45693</c:v>
                </c:pt>
                <c:pt idx="1226">
                  <c:v>45694</c:v>
                </c:pt>
                <c:pt idx="1227">
                  <c:v>45695</c:v>
                </c:pt>
                <c:pt idx="1228">
                  <c:v>45698</c:v>
                </c:pt>
                <c:pt idx="1229">
                  <c:v>45699</c:v>
                </c:pt>
                <c:pt idx="1230">
                  <c:v>45700</c:v>
                </c:pt>
                <c:pt idx="1231">
                  <c:v>45701</c:v>
                </c:pt>
                <c:pt idx="1232">
                  <c:v>45702</c:v>
                </c:pt>
                <c:pt idx="1233">
                  <c:v>45706</c:v>
                </c:pt>
                <c:pt idx="1234">
                  <c:v>45707</c:v>
                </c:pt>
                <c:pt idx="1235">
                  <c:v>45708</c:v>
                </c:pt>
                <c:pt idx="1236">
                  <c:v>45709</c:v>
                </c:pt>
                <c:pt idx="1237">
                  <c:v>45712</c:v>
                </c:pt>
                <c:pt idx="1238">
                  <c:v>45713</c:v>
                </c:pt>
                <c:pt idx="1239">
                  <c:v>45714</c:v>
                </c:pt>
                <c:pt idx="1240">
                  <c:v>45715</c:v>
                </c:pt>
                <c:pt idx="1241">
                  <c:v>45716</c:v>
                </c:pt>
                <c:pt idx="1242">
                  <c:v>45719</c:v>
                </c:pt>
                <c:pt idx="1243">
                  <c:v>45720</c:v>
                </c:pt>
                <c:pt idx="1244">
                  <c:v>45721</c:v>
                </c:pt>
                <c:pt idx="1245">
                  <c:v>45722</c:v>
                </c:pt>
                <c:pt idx="1246">
                  <c:v>45723</c:v>
                </c:pt>
                <c:pt idx="1247">
                  <c:v>45726</c:v>
                </c:pt>
                <c:pt idx="1248">
                  <c:v>45727</c:v>
                </c:pt>
                <c:pt idx="1249">
                  <c:v>45728</c:v>
                </c:pt>
                <c:pt idx="1250">
                  <c:v>45729</c:v>
                </c:pt>
                <c:pt idx="1251">
                  <c:v>45730</c:v>
                </c:pt>
                <c:pt idx="1252">
                  <c:v>45733</c:v>
                </c:pt>
                <c:pt idx="1253">
                  <c:v>45734</c:v>
                </c:pt>
                <c:pt idx="1254">
                  <c:v>45735</c:v>
                </c:pt>
                <c:pt idx="1255">
                  <c:v>45736</c:v>
                </c:pt>
              </c:numCache>
            </c:numRef>
          </c:cat>
          <c:val>
            <c:numRef>
              <c:f>'Share Price 5y'!$D$3:$D$1752</c:f>
              <c:numCache>
                <c:formatCode>General</c:formatCode>
                <c:ptCount val="1750"/>
                <c:pt idx="0">
                  <c:v>86.29</c:v>
                </c:pt>
                <c:pt idx="1">
                  <c:v>89.4</c:v>
                </c:pt>
                <c:pt idx="2">
                  <c:v>97.43</c:v>
                </c:pt>
                <c:pt idx="3">
                  <c:v>96.31</c:v>
                </c:pt>
                <c:pt idx="4">
                  <c:v>97</c:v>
                </c:pt>
                <c:pt idx="5">
                  <c:v>95.5</c:v>
                </c:pt>
                <c:pt idx="6">
                  <c:v>96.38</c:v>
                </c:pt>
                <c:pt idx="7">
                  <c:v>92.72</c:v>
                </c:pt>
                <c:pt idx="8">
                  <c:v>91.1</c:v>
                </c:pt>
                <c:pt idx="9">
                  <c:v>92.79</c:v>
                </c:pt>
                <c:pt idx="10">
                  <c:v>97.8</c:v>
                </c:pt>
                <c:pt idx="11">
                  <c:v>105.255</c:v>
                </c:pt>
                <c:pt idx="12">
                  <c:v>101.61</c:v>
                </c:pt>
                <c:pt idx="13">
                  <c:v>105.63</c:v>
                </c:pt>
                <c:pt idx="14">
                  <c:v>104.85</c:v>
                </c:pt>
                <c:pt idx="15">
                  <c:v>109</c:v>
                </c:pt>
                <c:pt idx="16">
                  <c:v>107.46</c:v>
                </c:pt>
                <c:pt idx="17">
                  <c:v>109.5</c:v>
                </c:pt>
                <c:pt idx="18">
                  <c:v>110.3</c:v>
                </c:pt>
                <c:pt idx="19">
                  <c:v>110.9</c:v>
                </c:pt>
                <c:pt idx="20">
                  <c:v>111.12</c:v>
                </c:pt>
                <c:pt idx="21">
                  <c:v>110.29</c:v>
                </c:pt>
                <c:pt idx="22">
                  <c:v>115.94</c:v>
                </c:pt>
                <c:pt idx="23">
                  <c:v>115.47</c:v>
                </c:pt>
                <c:pt idx="24">
                  <c:v>121.25</c:v>
                </c:pt>
                <c:pt idx="25">
                  <c:v>121.66</c:v>
                </c:pt>
                <c:pt idx="26">
                  <c:v>119.3</c:v>
                </c:pt>
                <c:pt idx="27">
                  <c:v>121.35</c:v>
                </c:pt>
                <c:pt idx="28">
                  <c:v>119.85</c:v>
                </c:pt>
                <c:pt idx="29">
                  <c:v>121.26</c:v>
                </c:pt>
                <c:pt idx="30">
                  <c:v>124.94</c:v>
                </c:pt>
                <c:pt idx="31">
                  <c:v>127.05</c:v>
                </c:pt>
                <c:pt idx="32">
                  <c:v>139.91999999999999</c:v>
                </c:pt>
                <c:pt idx="33">
                  <c:v>143.25</c:v>
                </c:pt>
                <c:pt idx="34">
                  <c:v>142.96</c:v>
                </c:pt>
                <c:pt idx="35">
                  <c:v>144</c:v>
                </c:pt>
                <c:pt idx="36">
                  <c:v>140.19999999999999</c:v>
                </c:pt>
                <c:pt idx="37">
                  <c:v>142.07</c:v>
                </c:pt>
                <c:pt idx="38">
                  <c:v>142.9</c:v>
                </c:pt>
                <c:pt idx="39">
                  <c:v>148.125</c:v>
                </c:pt>
                <c:pt idx="40">
                  <c:v>146.75</c:v>
                </c:pt>
                <c:pt idx="41">
                  <c:v>148</c:v>
                </c:pt>
                <c:pt idx="42">
                  <c:v>150.58000000000001</c:v>
                </c:pt>
                <c:pt idx="43">
                  <c:v>148.26</c:v>
                </c:pt>
                <c:pt idx="44">
                  <c:v>154.12</c:v>
                </c:pt>
                <c:pt idx="45">
                  <c:v>145.47999999999999</c:v>
                </c:pt>
                <c:pt idx="46">
                  <c:v>144.72999999999999</c:v>
                </c:pt>
                <c:pt idx="47">
                  <c:v>150.5</c:v>
                </c:pt>
                <c:pt idx="48">
                  <c:v>154.9</c:v>
                </c:pt>
                <c:pt idx="49">
                  <c:v>156</c:v>
                </c:pt>
                <c:pt idx="50">
                  <c:v>157.49</c:v>
                </c:pt>
                <c:pt idx="51">
                  <c:v>156.69999999999999</c:v>
                </c:pt>
                <c:pt idx="52">
                  <c:v>152.97999999999999</c:v>
                </c:pt>
                <c:pt idx="53">
                  <c:v>154.28</c:v>
                </c:pt>
                <c:pt idx="54">
                  <c:v>155.79</c:v>
                </c:pt>
                <c:pt idx="55">
                  <c:v>157.6</c:v>
                </c:pt>
                <c:pt idx="56">
                  <c:v>158.34</c:v>
                </c:pt>
                <c:pt idx="57">
                  <c:v>157.06</c:v>
                </c:pt>
                <c:pt idx="58">
                  <c:v>152.63</c:v>
                </c:pt>
                <c:pt idx="59">
                  <c:v>160.19</c:v>
                </c:pt>
                <c:pt idx="60">
                  <c:v>162.84</c:v>
                </c:pt>
                <c:pt idx="61">
                  <c:v>164.72</c:v>
                </c:pt>
                <c:pt idx="62">
                  <c:v>170.6</c:v>
                </c:pt>
                <c:pt idx="63">
                  <c:v>165.58</c:v>
                </c:pt>
                <c:pt idx="64">
                  <c:v>172</c:v>
                </c:pt>
                <c:pt idx="65">
                  <c:v>170.595</c:v>
                </c:pt>
                <c:pt idx="66">
                  <c:v>169</c:v>
                </c:pt>
                <c:pt idx="67">
                  <c:v>173.71</c:v>
                </c:pt>
                <c:pt idx="68">
                  <c:v>171.48</c:v>
                </c:pt>
                <c:pt idx="69">
                  <c:v>170.7</c:v>
                </c:pt>
                <c:pt idx="70">
                  <c:v>174.625</c:v>
                </c:pt>
                <c:pt idx="71">
                  <c:v>179.69</c:v>
                </c:pt>
                <c:pt idx="72">
                  <c:v>180.29</c:v>
                </c:pt>
                <c:pt idx="73">
                  <c:v>177.69</c:v>
                </c:pt>
                <c:pt idx="74">
                  <c:v>178.89</c:v>
                </c:pt>
                <c:pt idx="75">
                  <c:v>183.4</c:v>
                </c:pt>
                <c:pt idx="76">
                  <c:v>181.63</c:v>
                </c:pt>
                <c:pt idx="77">
                  <c:v>180.42</c:v>
                </c:pt>
                <c:pt idx="78">
                  <c:v>168.75</c:v>
                </c:pt>
                <c:pt idx="79">
                  <c:v>172.99</c:v>
                </c:pt>
                <c:pt idx="80">
                  <c:v>169.9</c:v>
                </c:pt>
                <c:pt idx="81">
                  <c:v>171.5</c:v>
                </c:pt>
                <c:pt idx="82">
                  <c:v>174.65</c:v>
                </c:pt>
                <c:pt idx="83">
                  <c:v>179.25</c:v>
                </c:pt>
                <c:pt idx="84">
                  <c:v>176.16</c:v>
                </c:pt>
                <c:pt idx="85">
                  <c:v>178.15</c:v>
                </c:pt>
                <c:pt idx="86">
                  <c:v>171.08</c:v>
                </c:pt>
                <c:pt idx="87">
                  <c:v>173.92</c:v>
                </c:pt>
                <c:pt idx="88">
                  <c:v>178.01</c:v>
                </c:pt>
                <c:pt idx="89">
                  <c:v>178.45</c:v>
                </c:pt>
                <c:pt idx="90">
                  <c:v>191.81</c:v>
                </c:pt>
                <c:pt idx="91">
                  <c:v>193.05</c:v>
                </c:pt>
                <c:pt idx="92">
                  <c:v>198.25</c:v>
                </c:pt>
                <c:pt idx="93">
                  <c:v>196.35</c:v>
                </c:pt>
                <c:pt idx="94">
                  <c:v>199</c:v>
                </c:pt>
                <c:pt idx="95">
                  <c:v>202</c:v>
                </c:pt>
                <c:pt idx="96">
                  <c:v>203.71</c:v>
                </c:pt>
                <c:pt idx="97">
                  <c:v>198.7</c:v>
                </c:pt>
                <c:pt idx="98">
                  <c:v>192</c:v>
                </c:pt>
                <c:pt idx="99">
                  <c:v>190</c:v>
                </c:pt>
                <c:pt idx="100">
                  <c:v>192.1</c:v>
                </c:pt>
                <c:pt idx="101">
                  <c:v>195.19</c:v>
                </c:pt>
                <c:pt idx="102">
                  <c:v>193.92</c:v>
                </c:pt>
                <c:pt idx="103">
                  <c:v>197.73</c:v>
                </c:pt>
                <c:pt idx="104">
                  <c:v>195.06</c:v>
                </c:pt>
                <c:pt idx="105">
                  <c:v>192.06</c:v>
                </c:pt>
                <c:pt idx="106">
                  <c:v>197.93</c:v>
                </c:pt>
                <c:pt idx="107">
                  <c:v>200</c:v>
                </c:pt>
                <c:pt idx="108">
                  <c:v>198.49</c:v>
                </c:pt>
                <c:pt idx="109">
                  <c:v>202.53</c:v>
                </c:pt>
                <c:pt idx="110">
                  <c:v>206.81</c:v>
                </c:pt>
                <c:pt idx="111">
                  <c:v>205.416</c:v>
                </c:pt>
                <c:pt idx="112">
                  <c:v>203.7</c:v>
                </c:pt>
                <c:pt idx="113">
                  <c:v>205.59</c:v>
                </c:pt>
                <c:pt idx="114">
                  <c:v>211.62200000000001</c:v>
                </c:pt>
                <c:pt idx="115">
                  <c:v>205.69</c:v>
                </c:pt>
                <c:pt idx="116">
                  <c:v>200.98500000000001</c:v>
                </c:pt>
                <c:pt idx="117">
                  <c:v>184.7</c:v>
                </c:pt>
                <c:pt idx="118">
                  <c:v>191</c:v>
                </c:pt>
                <c:pt idx="119">
                  <c:v>196.09</c:v>
                </c:pt>
                <c:pt idx="120">
                  <c:v>191.46199999999999</c:v>
                </c:pt>
                <c:pt idx="121">
                  <c:v>186</c:v>
                </c:pt>
                <c:pt idx="122">
                  <c:v>190.05</c:v>
                </c:pt>
                <c:pt idx="123">
                  <c:v>187.095</c:v>
                </c:pt>
                <c:pt idx="124">
                  <c:v>176.63</c:v>
                </c:pt>
                <c:pt idx="125">
                  <c:v>176.7</c:v>
                </c:pt>
                <c:pt idx="126">
                  <c:v>174.84</c:v>
                </c:pt>
                <c:pt idx="127">
                  <c:v>186.79</c:v>
                </c:pt>
                <c:pt idx="128">
                  <c:v>188.39</c:v>
                </c:pt>
                <c:pt idx="129">
                  <c:v>180.17</c:v>
                </c:pt>
                <c:pt idx="130">
                  <c:v>182.4</c:v>
                </c:pt>
                <c:pt idx="131">
                  <c:v>191</c:v>
                </c:pt>
                <c:pt idx="132">
                  <c:v>192.64</c:v>
                </c:pt>
                <c:pt idx="133">
                  <c:v>194.06</c:v>
                </c:pt>
                <c:pt idx="134">
                  <c:v>199.26</c:v>
                </c:pt>
                <c:pt idx="135">
                  <c:v>192.73</c:v>
                </c:pt>
                <c:pt idx="136">
                  <c:v>193.55</c:v>
                </c:pt>
                <c:pt idx="137">
                  <c:v>196.13</c:v>
                </c:pt>
                <c:pt idx="138">
                  <c:v>193.91</c:v>
                </c:pt>
                <c:pt idx="139">
                  <c:v>196.75</c:v>
                </c:pt>
                <c:pt idx="140">
                  <c:v>194.36</c:v>
                </c:pt>
                <c:pt idx="141">
                  <c:v>199.87</c:v>
                </c:pt>
                <c:pt idx="142">
                  <c:v>202.44</c:v>
                </c:pt>
                <c:pt idx="143">
                  <c:v>208.20400000000001</c:v>
                </c:pt>
                <c:pt idx="144">
                  <c:v>199.99</c:v>
                </c:pt>
                <c:pt idx="145">
                  <c:v>204.44</c:v>
                </c:pt>
                <c:pt idx="146">
                  <c:v>205.52</c:v>
                </c:pt>
                <c:pt idx="147">
                  <c:v>201.14</c:v>
                </c:pt>
                <c:pt idx="148">
                  <c:v>208.3</c:v>
                </c:pt>
                <c:pt idx="149">
                  <c:v>211.9</c:v>
                </c:pt>
                <c:pt idx="150">
                  <c:v>206.24</c:v>
                </c:pt>
                <c:pt idx="151">
                  <c:v>200.66</c:v>
                </c:pt>
                <c:pt idx="152">
                  <c:v>198.79</c:v>
                </c:pt>
                <c:pt idx="153">
                  <c:v>196.96</c:v>
                </c:pt>
                <c:pt idx="154">
                  <c:v>194.08</c:v>
                </c:pt>
                <c:pt idx="155">
                  <c:v>193.29</c:v>
                </c:pt>
                <c:pt idx="156">
                  <c:v>189.01</c:v>
                </c:pt>
                <c:pt idx="157">
                  <c:v>177.94</c:v>
                </c:pt>
                <c:pt idx="158">
                  <c:v>186.76</c:v>
                </c:pt>
                <c:pt idx="159">
                  <c:v>202.3</c:v>
                </c:pt>
                <c:pt idx="160">
                  <c:v>204.6</c:v>
                </c:pt>
                <c:pt idx="161">
                  <c:v>195.74</c:v>
                </c:pt>
                <c:pt idx="162">
                  <c:v>184.98</c:v>
                </c:pt>
                <c:pt idx="163">
                  <c:v>187.49799999999999</c:v>
                </c:pt>
                <c:pt idx="164">
                  <c:v>193.95</c:v>
                </c:pt>
                <c:pt idx="165">
                  <c:v>191.107</c:v>
                </c:pt>
                <c:pt idx="166">
                  <c:v>185.19</c:v>
                </c:pt>
                <c:pt idx="167">
                  <c:v>192.13</c:v>
                </c:pt>
                <c:pt idx="168">
                  <c:v>192.59</c:v>
                </c:pt>
                <c:pt idx="169">
                  <c:v>190.82</c:v>
                </c:pt>
                <c:pt idx="170">
                  <c:v>192.47</c:v>
                </c:pt>
                <c:pt idx="171">
                  <c:v>194.53</c:v>
                </c:pt>
                <c:pt idx="172">
                  <c:v>204</c:v>
                </c:pt>
                <c:pt idx="173">
                  <c:v>206.29</c:v>
                </c:pt>
                <c:pt idx="174">
                  <c:v>213.2</c:v>
                </c:pt>
                <c:pt idx="175">
                  <c:v>212.51</c:v>
                </c:pt>
                <c:pt idx="176">
                  <c:v>217.15</c:v>
                </c:pt>
                <c:pt idx="177">
                  <c:v>215.6</c:v>
                </c:pt>
                <c:pt idx="178">
                  <c:v>213.33</c:v>
                </c:pt>
                <c:pt idx="179">
                  <c:v>214.88</c:v>
                </c:pt>
                <c:pt idx="180">
                  <c:v>217.39</c:v>
                </c:pt>
                <c:pt idx="181">
                  <c:v>216.32499999999999</c:v>
                </c:pt>
                <c:pt idx="182">
                  <c:v>217</c:v>
                </c:pt>
                <c:pt idx="183">
                  <c:v>208.36</c:v>
                </c:pt>
                <c:pt idx="184">
                  <c:v>213.39</c:v>
                </c:pt>
                <c:pt idx="185">
                  <c:v>215.95</c:v>
                </c:pt>
                <c:pt idx="186">
                  <c:v>221.93</c:v>
                </c:pt>
                <c:pt idx="187">
                  <c:v>224.8</c:v>
                </c:pt>
                <c:pt idx="188">
                  <c:v>234.51</c:v>
                </c:pt>
                <c:pt idx="189">
                  <c:v>236.66</c:v>
                </c:pt>
                <c:pt idx="190">
                  <c:v>232.62</c:v>
                </c:pt>
                <c:pt idx="191">
                  <c:v>240.16499999999999</c:v>
                </c:pt>
                <c:pt idx="192">
                  <c:v>243.6</c:v>
                </c:pt>
                <c:pt idx="193">
                  <c:v>240.36</c:v>
                </c:pt>
                <c:pt idx="194">
                  <c:v>243.5</c:v>
                </c:pt>
                <c:pt idx="195">
                  <c:v>236</c:v>
                </c:pt>
                <c:pt idx="196">
                  <c:v>232.19</c:v>
                </c:pt>
                <c:pt idx="197">
                  <c:v>232</c:v>
                </c:pt>
                <c:pt idx="198">
                  <c:v>237.8</c:v>
                </c:pt>
                <c:pt idx="199">
                  <c:v>230.47</c:v>
                </c:pt>
                <c:pt idx="200">
                  <c:v>228.94</c:v>
                </c:pt>
                <c:pt idx="201">
                  <c:v>229.46</c:v>
                </c:pt>
                <c:pt idx="202">
                  <c:v>237.43</c:v>
                </c:pt>
                <c:pt idx="203">
                  <c:v>238.04</c:v>
                </c:pt>
                <c:pt idx="204">
                  <c:v>237.62</c:v>
                </c:pt>
                <c:pt idx="205">
                  <c:v>236.57</c:v>
                </c:pt>
                <c:pt idx="206">
                  <c:v>246.87</c:v>
                </c:pt>
                <c:pt idx="207">
                  <c:v>242.25</c:v>
                </c:pt>
                <c:pt idx="208">
                  <c:v>243.3</c:v>
                </c:pt>
                <c:pt idx="209">
                  <c:v>248.85</c:v>
                </c:pt>
                <c:pt idx="210">
                  <c:v>246.67</c:v>
                </c:pt>
                <c:pt idx="211">
                  <c:v>246.65</c:v>
                </c:pt>
                <c:pt idx="212">
                  <c:v>253.8</c:v>
                </c:pt>
                <c:pt idx="213">
                  <c:v>246.9</c:v>
                </c:pt>
                <c:pt idx="214">
                  <c:v>234.7</c:v>
                </c:pt>
                <c:pt idx="215">
                  <c:v>235</c:v>
                </c:pt>
                <c:pt idx="216">
                  <c:v>238.65</c:v>
                </c:pt>
                <c:pt idx="217">
                  <c:v>238.37</c:v>
                </c:pt>
                <c:pt idx="218">
                  <c:v>243.61</c:v>
                </c:pt>
                <c:pt idx="219">
                  <c:v>253.96</c:v>
                </c:pt>
                <c:pt idx="220">
                  <c:v>265.33999999999997</c:v>
                </c:pt>
                <c:pt idx="221">
                  <c:v>268.61</c:v>
                </c:pt>
                <c:pt idx="222">
                  <c:v>276.88</c:v>
                </c:pt>
                <c:pt idx="223">
                  <c:v>280.38</c:v>
                </c:pt>
                <c:pt idx="224">
                  <c:v>285.10000000000002</c:v>
                </c:pt>
                <c:pt idx="225">
                  <c:v>287.33</c:v>
                </c:pt>
                <c:pt idx="226">
                  <c:v>292.64</c:v>
                </c:pt>
                <c:pt idx="227">
                  <c:v>306.39999999999998</c:v>
                </c:pt>
                <c:pt idx="228">
                  <c:v>297.63</c:v>
                </c:pt>
                <c:pt idx="229">
                  <c:v>291.13</c:v>
                </c:pt>
                <c:pt idx="230">
                  <c:v>292.12</c:v>
                </c:pt>
                <c:pt idx="231">
                  <c:v>281.42</c:v>
                </c:pt>
                <c:pt idx="232">
                  <c:v>259.69</c:v>
                </c:pt>
                <c:pt idx="233">
                  <c:v>266.10500000000002</c:v>
                </c:pt>
                <c:pt idx="234">
                  <c:v>262.76</c:v>
                </c:pt>
                <c:pt idx="235">
                  <c:v>257.45</c:v>
                </c:pt>
                <c:pt idx="236">
                  <c:v>268.89499999999998</c:v>
                </c:pt>
                <c:pt idx="237">
                  <c:v>275.95999999999998</c:v>
                </c:pt>
                <c:pt idx="238">
                  <c:v>265.02</c:v>
                </c:pt>
                <c:pt idx="239">
                  <c:v>251.76</c:v>
                </c:pt>
                <c:pt idx="240">
                  <c:v>243.12</c:v>
                </c:pt>
                <c:pt idx="241">
                  <c:v>239</c:v>
                </c:pt>
                <c:pt idx="242">
                  <c:v>240.98</c:v>
                </c:pt>
                <c:pt idx="243">
                  <c:v>249.31</c:v>
                </c:pt>
                <c:pt idx="244">
                  <c:v>247.12</c:v>
                </c:pt>
                <c:pt idx="245">
                  <c:v>249.49</c:v>
                </c:pt>
                <c:pt idx="246">
                  <c:v>251.41800000000001</c:v>
                </c:pt>
                <c:pt idx="247">
                  <c:v>253.42</c:v>
                </c:pt>
                <c:pt idx="248">
                  <c:v>245.84</c:v>
                </c:pt>
                <c:pt idx="249">
                  <c:v>246.46</c:v>
                </c:pt>
                <c:pt idx="250">
                  <c:v>239.63</c:v>
                </c:pt>
                <c:pt idx="251">
                  <c:v>242.03</c:v>
                </c:pt>
                <c:pt idx="252">
                  <c:v>245.55</c:v>
                </c:pt>
                <c:pt idx="253">
                  <c:v>244.49</c:v>
                </c:pt>
                <c:pt idx="254">
                  <c:v>232.63</c:v>
                </c:pt>
                <c:pt idx="255">
                  <c:v>233.619</c:v>
                </c:pt>
                <c:pt idx="256">
                  <c:v>241.58</c:v>
                </c:pt>
                <c:pt idx="257">
                  <c:v>236.88</c:v>
                </c:pt>
                <c:pt idx="258">
                  <c:v>238.11</c:v>
                </c:pt>
                <c:pt idx="259">
                  <c:v>248.04</c:v>
                </c:pt>
                <c:pt idx="260">
                  <c:v>250.51</c:v>
                </c:pt>
                <c:pt idx="261">
                  <c:v>251.65</c:v>
                </c:pt>
                <c:pt idx="262">
                  <c:v>253.07499999999999</c:v>
                </c:pt>
                <c:pt idx="263">
                  <c:v>260.16000000000003</c:v>
                </c:pt>
                <c:pt idx="264">
                  <c:v>262.98</c:v>
                </c:pt>
                <c:pt idx="265">
                  <c:v>265.39</c:v>
                </c:pt>
                <c:pt idx="266">
                  <c:v>271.267</c:v>
                </c:pt>
                <c:pt idx="267">
                  <c:v>275.83999999999997</c:v>
                </c:pt>
                <c:pt idx="268">
                  <c:v>271.36</c:v>
                </c:pt>
                <c:pt idx="269">
                  <c:v>273.16000000000003</c:v>
                </c:pt>
                <c:pt idx="270">
                  <c:v>267.13</c:v>
                </c:pt>
                <c:pt idx="271">
                  <c:v>269.62</c:v>
                </c:pt>
                <c:pt idx="272">
                  <c:v>261.41000000000003</c:v>
                </c:pt>
                <c:pt idx="273">
                  <c:v>265.13</c:v>
                </c:pt>
                <c:pt idx="274">
                  <c:v>260.97000000000003</c:v>
                </c:pt>
                <c:pt idx="275">
                  <c:v>266.66000000000003</c:v>
                </c:pt>
                <c:pt idx="276">
                  <c:v>272.05</c:v>
                </c:pt>
                <c:pt idx="277">
                  <c:v>268.75799999999998</c:v>
                </c:pt>
                <c:pt idx="278">
                  <c:v>273.26</c:v>
                </c:pt>
                <c:pt idx="279">
                  <c:v>265</c:v>
                </c:pt>
                <c:pt idx="280">
                  <c:v>265.06</c:v>
                </c:pt>
                <c:pt idx="281">
                  <c:v>255.73</c:v>
                </c:pt>
                <c:pt idx="282">
                  <c:v>254.92</c:v>
                </c:pt>
                <c:pt idx="283">
                  <c:v>256</c:v>
                </c:pt>
                <c:pt idx="284">
                  <c:v>255.92</c:v>
                </c:pt>
                <c:pt idx="285">
                  <c:v>252.01499999999999</c:v>
                </c:pt>
                <c:pt idx="286">
                  <c:v>235</c:v>
                </c:pt>
                <c:pt idx="287">
                  <c:v>240.589</c:v>
                </c:pt>
                <c:pt idx="288">
                  <c:v>241.92</c:v>
                </c:pt>
                <c:pt idx="289">
                  <c:v>244.01900000000001</c:v>
                </c:pt>
                <c:pt idx="290">
                  <c:v>245.15</c:v>
                </c:pt>
                <c:pt idx="291">
                  <c:v>243.5</c:v>
                </c:pt>
                <c:pt idx="292">
                  <c:v>235.86</c:v>
                </c:pt>
                <c:pt idx="293">
                  <c:v>246.99</c:v>
                </c:pt>
                <c:pt idx="294">
                  <c:v>253.80099999999999</c:v>
                </c:pt>
                <c:pt idx="295">
                  <c:v>254.13</c:v>
                </c:pt>
                <c:pt idx="296">
                  <c:v>258.5</c:v>
                </c:pt>
                <c:pt idx="297">
                  <c:v>259.77999999999997</c:v>
                </c:pt>
                <c:pt idx="298">
                  <c:v>259.86</c:v>
                </c:pt>
                <c:pt idx="299">
                  <c:v>261.07</c:v>
                </c:pt>
                <c:pt idx="300">
                  <c:v>261.08</c:v>
                </c:pt>
                <c:pt idx="301">
                  <c:v>260.48</c:v>
                </c:pt>
                <c:pt idx="302">
                  <c:v>258.39999999999998</c:v>
                </c:pt>
                <c:pt idx="303">
                  <c:v>259.51400000000001</c:v>
                </c:pt>
                <c:pt idx="304">
                  <c:v>262.48</c:v>
                </c:pt>
                <c:pt idx="305">
                  <c:v>261.57400000000001</c:v>
                </c:pt>
                <c:pt idx="306">
                  <c:v>265</c:v>
                </c:pt>
                <c:pt idx="307">
                  <c:v>263.07</c:v>
                </c:pt>
                <c:pt idx="308">
                  <c:v>268.75</c:v>
                </c:pt>
                <c:pt idx="309">
                  <c:v>271.89999999999998</c:v>
                </c:pt>
                <c:pt idx="310">
                  <c:v>274.73</c:v>
                </c:pt>
                <c:pt idx="311">
                  <c:v>271.45</c:v>
                </c:pt>
                <c:pt idx="312">
                  <c:v>268.5</c:v>
                </c:pt>
                <c:pt idx="313">
                  <c:v>275.3</c:v>
                </c:pt>
                <c:pt idx="314">
                  <c:v>283.279</c:v>
                </c:pt>
                <c:pt idx="315">
                  <c:v>281.7</c:v>
                </c:pt>
                <c:pt idx="316">
                  <c:v>285.94</c:v>
                </c:pt>
                <c:pt idx="317">
                  <c:v>290.18</c:v>
                </c:pt>
                <c:pt idx="318">
                  <c:v>292.60000000000002</c:v>
                </c:pt>
                <c:pt idx="319">
                  <c:v>290.85000000000002</c:v>
                </c:pt>
                <c:pt idx="320">
                  <c:v>292.97000000000003</c:v>
                </c:pt>
                <c:pt idx="321">
                  <c:v>291.52999999999997</c:v>
                </c:pt>
                <c:pt idx="322">
                  <c:v>290.33</c:v>
                </c:pt>
                <c:pt idx="323">
                  <c:v>290.94</c:v>
                </c:pt>
                <c:pt idx="324">
                  <c:v>290.03500000000003</c:v>
                </c:pt>
                <c:pt idx="325">
                  <c:v>294.89999999999998</c:v>
                </c:pt>
                <c:pt idx="326">
                  <c:v>292.10000000000002</c:v>
                </c:pt>
                <c:pt idx="327">
                  <c:v>296.41000000000003</c:v>
                </c:pt>
                <c:pt idx="328">
                  <c:v>302.37</c:v>
                </c:pt>
                <c:pt idx="329">
                  <c:v>302.19</c:v>
                </c:pt>
                <c:pt idx="330">
                  <c:v>303.01</c:v>
                </c:pt>
                <c:pt idx="331">
                  <c:v>300.86</c:v>
                </c:pt>
                <c:pt idx="332">
                  <c:v>297.23</c:v>
                </c:pt>
                <c:pt idx="333">
                  <c:v>292.35000000000002</c:v>
                </c:pt>
                <c:pt idx="334">
                  <c:v>295.51499999999999</c:v>
                </c:pt>
                <c:pt idx="335">
                  <c:v>296.49</c:v>
                </c:pt>
                <c:pt idx="336">
                  <c:v>302.02100000000002</c:v>
                </c:pt>
                <c:pt idx="337">
                  <c:v>305.76</c:v>
                </c:pt>
                <c:pt idx="338">
                  <c:v>309.66000000000003</c:v>
                </c:pt>
                <c:pt idx="339">
                  <c:v>305.5</c:v>
                </c:pt>
                <c:pt idx="340">
                  <c:v>300.74</c:v>
                </c:pt>
                <c:pt idx="341">
                  <c:v>285.37</c:v>
                </c:pt>
                <c:pt idx="342">
                  <c:v>280.245</c:v>
                </c:pt>
                <c:pt idx="343">
                  <c:v>276.88499999999999</c:v>
                </c:pt>
                <c:pt idx="344">
                  <c:v>272.06</c:v>
                </c:pt>
                <c:pt idx="345">
                  <c:v>274.07100000000003</c:v>
                </c:pt>
                <c:pt idx="346">
                  <c:v>277.10000000000002</c:v>
                </c:pt>
                <c:pt idx="347">
                  <c:v>280</c:v>
                </c:pt>
                <c:pt idx="348">
                  <c:v>280.22000000000003</c:v>
                </c:pt>
                <c:pt idx="349">
                  <c:v>278.94</c:v>
                </c:pt>
                <c:pt idx="350">
                  <c:v>277.44200000000001</c:v>
                </c:pt>
                <c:pt idx="351">
                  <c:v>274.25</c:v>
                </c:pt>
                <c:pt idx="352">
                  <c:v>276.17</c:v>
                </c:pt>
                <c:pt idx="353">
                  <c:v>273.73</c:v>
                </c:pt>
                <c:pt idx="354">
                  <c:v>275.25</c:v>
                </c:pt>
                <c:pt idx="355">
                  <c:v>271.01</c:v>
                </c:pt>
                <c:pt idx="356">
                  <c:v>267.19</c:v>
                </c:pt>
                <c:pt idx="357">
                  <c:v>269.54000000000002</c:v>
                </c:pt>
                <c:pt idx="358">
                  <c:v>275.75</c:v>
                </c:pt>
                <c:pt idx="359">
                  <c:v>278.93</c:v>
                </c:pt>
                <c:pt idx="360">
                  <c:v>279.81599999999997</c:v>
                </c:pt>
                <c:pt idx="361">
                  <c:v>277.89</c:v>
                </c:pt>
                <c:pt idx="362">
                  <c:v>274.02999999999997</c:v>
                </c:pt>
                <c:pt idx="363">
                  <c:v>279.61</c:v>
                </c:pt>
                <c:pt idx="364">
                  <c:v>290.93</c:v>
                </c:pt>
                <c:pt idx="365">
                  <c:v>290.10000000000002</c:v>
                </c:pt>
                <c:pt idx="366">
                  <c:v>288.89999999999998</c:v>
                </c:pt>
                <c:pt idx="367">
                  <c:v>285.02999999999997</c:v>
                </c:pt>
                <c:pt idx="368">
                  <c:v>290.41000000000003</c:v>
                </c:pt>
                <c:pt idx="369">
                  <c:v>296.55</c:v>
                </c:pt>
                <c:pt idx="370">
                  <c:v>287.45</c:v>
                </c:pt>
                <c:pt idx="371">
                  <c:v>288.60000000000002</c:v>
                </c:pt>
                <c:pt idx="372">
                  <c:v>286.72000000000003</c:v>
                </c:pt>
                <c:pt idx="373">
                  <c:v>281.84399999999999</c:v>
                </c:pt>
                <c:pt idx="374">
                  <c:v>284.20999999999998</c:v>
                </c:pt>
                <c:pt idx="375">
                  <c:v>281.04000000000002</c:v>
                </c:pt>
                <c:pt idx="376">
                  <c:v>282.18</c:v>
                </c:pt>
                <c:pt idx="377">
                  <c:v>271.55</c:v>
                </c:pt>
                <c:pt idx="378">
                  <c:v>271.75</c:v>
                </c:pt>
                <c:pt idx="379">
                  <c:v>270.45999999999998</c:v>
                </c:pt>
                <c:pt idx="380">
                  <c:v>274.45</c:v>
                </c:pt>
                <c:pt idx="381">
                  <c:v>276.02</c:v>
                </c:pt>
                <c:pt idx="382">
                  <c:v>274.77999999999997</c:v>
                </c:pt>
                <c:pt idx="383">
                  <c:v>269.89499999999998</c:v>
                </c:pt>
                <c:pt idx="384">
                  <c:v>263.51</c:v>
                </c:pt>
                <c:pt idx="385">
                  <c:v>259.64999999999998</c:v>
                </c:pt>
                <c:pt idx="386">
                  <c:v>261.45499999999998</c:v>
                </c:pt>
                <c:pt idx="387">
                  <c:v>261.83800000000002</c:v>
                </c:pt>
                <c:pt idx="388">
                  <c:v>255.22</c:v>
                </c:pt>
                <c:pt idx="389">
                  <c:v>256.29000000000002</c:v>
                </c:pt>
                <c:pt idx="390">
                  <c:v>265.95</c:v>
                </c:pt>
                <c:pt idx="391">
                  <c:v>264.95499999999998</c:v>
                </c:pt>
                <c:pt idx="392">
                  <c:v>257.93</c:v>
                </c:pt>
                <c:pt idx="393">
                  <c:v>256</c:v>
                </c:pt>
                <c:pt idx="394">
                  <c:v>258.73</c:v>
                </c:pt>
                <c:pt idx="395">
                  <c:v>261.5</c:v>
                </c:pt>
                <c:pt idx="396">
                  <c:v>268.70100000000002</c:v>
                </c:pt>
                <c:pt idx="397">
                  <c:v>266.39</c:v>
                </c:pt>
                <c:pt idx="398">
                  <c:v>271.01</c:v>
                </c:pt>
                <c:pt idx="399">
                  <c:v>273</c:v>
                </c:pt>
                <c:pt idx="400">
                  <c:v>258.61</c:v>
                </c:pt>
                <c:pt idx="401">
                  <c:v>243.73</c:v>
                </c:pt>
                <c:pt idx="402">
                  <c:v>254.95500000000001</c:v>
                </c:pt>
                <c:pt idx="403">
                  <c:v>249.45</c:v>
                </c:pt>
                <c:pt idx="404">
                  <c:v>243.85</c:v>
                </c:pt>
                <c:pt idx="405">
                  <c:v>237</c:v>
                </c:pt>
                <c:pt idx="406">
                  <c:v>235.43</c:v>
                </c:pt>
                <c:pt idx="407">
                  <c:v>232.7</c:v>
                </c:pt>
                <c:pt idx="408">
                  <c:v>232.54</c:v>
                </c:pt>
                <c:pt idx="409">
                  <c:v>228.33</c:v>
                </c:pt>
                <c:pt idx="410">
                  <c:v>231.61</c:v>
                </c:pt>
                <c:pt idx="411">
                  <c:v>230</c:v>
                </c:pt>
                <c:pt idx="412">
                  <c:v>227.96</c:v>
                </c:pt>
                <c:pt idx="413">
                  <c:v>212.4</c:v>
                </c:pt>
                <c:pt idx="414">
                  <c:v>204.1</c:v>
                </c:pt>
                <c:pt idx="415">
                  <c:v>207.92</c:v>
                </c:pt>
                <c:pt idx="416">
                  <c:v>203.25</c:v>
                </c:pt>
                <c:pt idx="417">
                  <c:v>212.22</c:v>
                </c:pt>
                <c:pt idx="418">
                  <c:v>214.89</c:v>
                </c:pt>
                <c:pt idx="419">
                  <c:v>211.14500000000001</c:v>
                </c:pt>
                <c:pt idx="420">
                  <c:v>206.99</c:v>
                </c:pt>
                <c:pt idx="421">
                  <c:v>202.19</c:v>
                </c:pt>
                <c:pt idx="422">
                  <c:v>193.62</c:v>
                </c:pt>
                <c:pt idx="423">
                  <c:v>189.155</c:v>
                </c:pt>
                <c:pt idx="424">
                  <c:v>187</c:v>
                </c:pt>
                <c:pt idx="425">
                  <c:v>188.38</c:v>
                </c:pt>
                <c:pt idx="426">
                  <c:v>188.92</c:v>
                </c:pt>
                <c:pt idx="427">
                  <c:v>186.47</c:v>
                </c:pt>
                <c:pt idx="428">
                  <c:v>187.77</c:v>
                </c:pt>
                <c:pt idx="429">
                  <c:v>180.10499999999999</c:v>
                </c:pt>
                <c:pt idx="430">
                  <c:v>187.73</c:v>
                </c:pt>
                <c:pt idx="431">
                  <c:v>183.41</c:v>
                </c:pt>
                <c:pt idx="432">
                  <c:v>188.67</c:v>
                </c:pt>
                <c:pt idx="433">
                  <c:v>191.95</c:v>
                </c:pt>
                <c:pt idx="434">
                  <c:v>196.06</c:v>
                </c:pt>
                <c:pt idx="435">
                  <c:v>192.94</c:v>
                </c:pt>
                <c:pt idx="436">
                  <c:v>187.5</c:v>
                </c:pt>
                <c:pt idx="437">
                  <c:v>183.74</c:v>
                </c:pt>
                <c:pt idx="438">
                  <c:v>185.12</c:v>
                </c:pt>
                <c:pt idx="439">
                  <c:v>194.166</c:v>
                </c:pt>
                <c:pt idx="440">
                  <c:v>187.005</c:v>
                </c:pt>
                <c:pt idx="441">
                  <c:v>182.53</c:v>
                </c:pt>
                <c:pt idx="442">
                  <c:v>183.18</c:v>
                </c:pt>
                <c:pt idx="443">
                  <c:v>189.16</c:v>
                </c:pt>
                <c:pt idx="444">
                  <c:v>192.47</c:v>
                </c:pt>
                <c:pt idx="445">
                  <c:v>192.39</c:v>
                </c:pt>
                <c:pt idx="446">
                  <c:v>192.19</c:v>
                </c:pt>
                <c:pt idx="447">
                  <c:v>190.03</c:v>
                </c:pt>
                <c:pt idx="448">
                  <c:v>189.61</c:v>
                </c:pt>
                <c:pt idx="449">
                  <c:v>191.45</c:v>
                </c:pt>
                <c:pt idx="450">
                  <c:v>191.41</c:v>
                </c:pt>
                <c:pt idx="451">
                  <c:v>196</c:v>
                </c:pt>
                <c:pt idx="452">
                  <c:v>189.86500000000001</c:v>
                </c:pt>
                <c:pt idx="453">
                  <c:v>185.52</c:v>
                </c:pt>
                <c:pt idx="454">
                  <c:v>190.02</c:v>
                </c:pt>
                <c:pt idx="455">
                  <c:v>185.75</c:v>
                </c:pt>
                <c:pt idx="456">
                  <c:v>182.99</c:v>
                </c:pt>
                <c:pt idx="457">
                  <c:v>189.7</c:v>
                </c:pt>
                <c:pt idx="458">
                  <c:v>187.78</c:v>
                </c:pt>
                <c:pt idx="459">
                  <c:v>179.15</c:v>
                </c:pt>
                <c:pt idx="460">
                  <c:v>176.96</c:v>
                </c:pt>
                <c:pt idx="461">
                  <c:v>174.35</c:v>
                </c:pt>
                <c:pt idx="462">
                  <c:v>175.01</c:v>
                </c:pt>
                <c:pt idx="463">
                  <c:v>171.8</c:v>
                </c:pt>
                <c:pt idx="464">
                  <c:v>156.11000000000001</c:v>
                </c:pt>
                <c:pt idx="465">
                  <c:v>159.80000000000001</c:v>
                </c:pt>
                <c:pt idx="466">
                  <c:v>162.09</c:v>
                </c:pt>
                <c:pt idx="467">
                  <c:v>159.43199999999999</c:v>
                </c:pt>
                <c:pt idx="468">
                  <c:v>158.37</c:v>
                </c:pt>
                <c:pt idx="469">
                  <c:v>164.44</c:v>
                </c:pt>
                <c:pt idx="470">
                  <c:v>172.77</c:v>
                </c:pt>
                <c:pt idx="471">
                  <c:v>139.88999999999999</c:v>
                </c:pt>
                <c:pt idx="472">
                  <c:v>129.94999999999999</c:v>
                </c:pt>
                <c:pt idx="473">
                  <c:v>124.39</c:v>
                </c:pt>
                <c:pt idx="474">
                  <c:v>126.58</c:v>
                </c:pt>
                <c:pt idx="475">
                  <c:v>121.02</c:v>
                </c:pt>
                <c:pt idx="476">
                  <c:v>122.21</c:v>
                </c:pt>
                <c:pt idx="477">
                  <c:v>121.54</c:v>
                </c:pt>
                <c:pt idx="478">
                  <c:v>119.65</c:v>
                </c:pt>
                <c:pt idx="479">
                  <c:v>113.62</c:v>
                </c:pt>
                <c:pt idx="480">
                  <c:v>114.12</c:v>
                </c:pt>
                <c:pt idx="481">
                  <c:v>114.7</c:v>
                </c:pt>
                <c:pt idx="482">
                  <c:v>109.99</c:v>
                </c:pt>
                <c:pt idx="483">
                  <c:v>106</c:v>
                </c:pt>
                <c:pt idx="484">
                  <c:v>102.15</c:v>
                </c:pt>
                <c:pt idx="485">
                  <c:v>105.02</c:v>
                </c:pt>
                <c:pt idx="486">
                  <c:v>94.74</c:v>
                </c:pt>
                <c:pt idx="487">
                  <c:v>106.15</c:v>
                </c:pt>
                <c:pt idx="488">
                  <c:v>110.31</c:v>
                </c:pt>
                <c:pt idx="489">
                  <c:v>112.73</c:v>
                </c:pt>
                <c:pt idx="490">
                  <c:v>105.61</c:v>
                </c:pt>
                <c:pt idx="491">
                  <c:v>107.66</c:v>
                </c:pt>
                <c:pt idx="492">
                  <c:v>100.24</c:v>
                </c:pt>
                <c:pt idx="493">
                  <c:v>99.57</c:v>
                </c:pt>
                <c:pt idx="494">
                  <c:v>93.04</c:v>
                </c:pt>
                <c:pt idx="495">
                  <c:v>98.12</c:v>
                </c:pt>
                <c:pt idx="496">
                  <c:v>99.05</c:v>
                </c:pt>
                <c:pt idx="497">
                  <c:v>99.75</c:v>
                </c:pt>
                <c:pt idx="498">
                  <c:v>96.045000000000002</c:v>
                </c:pt>
                <c:pt idx="499">
                  <c:v>98.674999999999997</c:v>
                </c:pt>
                <c:pt idx="500">
                  <c:v>102.38</c:v>
                </c:pt>
                <c:pt idx="501">
                  <c:v>106.56</c:v>
                </c:pt>
                <c:pt idx="502">
                  <c:v>111.53</c:v>
                </c:pt>
                <c:pt idx="503">
                  <c:v>117.22</c:v>
                </c:pt>
                <c:pt idx="504">
                  <c:v>114.65</c:v>
                </c:pt>
                <c:pt idx="505">
                  <c:v>115.53</c:v>
                </c:pt>
                <c:pt idx="506">
                  <c:v>115.82</c:v>
                </c:pt>
                <c:pt idx="507">
                  <c:v>116.04</c:v>
                </c:pt>
                <c:pt idx="508">
                  <c:v>114</c:v>
                </c:pt>
                <c:pt idx="509">
                  <c:v>118.65</c:v>
                </c:pt>
                <c:pt idx="510">
                  <c:v>122.325</c:v>
                </c:pt>
                <c:pt idx="511">
                  <c:v>118.105</c:v>
                </c:pt>
                <c:pt idx="512">
                  <c:v>116</c:v>
                </c:pt>
                <c:pt idx="513">
                  <c:v>117.06</c:v>
                </c:pt>
                <c:pt idx="514">
                  <c:v>122.83</c:v>
                </c:pt>
                <c:pt idx="515">
                  <c:v>115.26</c:v>
                </c:pt>
                <c:pt idx="516">
                  <c:v>111.52</c:v>
                </c:pt>
                <c:pt idx="517">
                  <c:v>112.26</c:v>
                </c:pt>
                <c:pt idx="518">
                  <c:v>109.75</c:v>
                </c:pt>
                <c:pt idx="519">
                  <c:v>111.64</c:v>
                </c:pt>
                <c:pt idx="520">
                  <c:v>102.59</c:v>
                </c:pt>
                <c:pt idx="521">
                  <c:v>105.08</c:v>
                </c:pt>
                <c:pt idx="522">
                  <c:v>102.05</c:v>
                </c:pt>
                <c:pt idx="523">
                  <c:v>100</c:v>
                </c:pt>
                <c:pt idx="524">
                  <c:v>101.95</c:v>
                </c:pt>
                <c:pt idx="525">
                  <c:v>96.135000000000005</c:v>
                </c:pt>
                <c:pt idx="526">
                  <c:v>89.295000000000002</c:v>
                </c:pt>
                <c:pt idx="527">
                  <c:v>85.325000000000003</c:v>
                </c:pt>
                <c:pt idx="528">
                  <c:v>86.77</c:v>
                </c:pt>
                <c:pt idx="529">
                  <c:v>83.57</c:v>
                </c:pt>
                <c:pt idx="530">
                  <c:v>85.06</c:v>
                </c:pt>
                <c:pt idx="531">
                  <c:v>91</c:v>
                </c:pt>
                <c:pt idx="532">
                  <c:v>87.55</c:v>
                </c:pt>
                <c:pt idx="533">
                  <c:v>91.48</c:v>
                </c:pt>
                <c:pt idx="534">
                  <c:v>90.25</c:v>
                </c:pt>
                <c:pt idx="535">
                  <c:v>90.73</c:v>
                </c:pt>
                <c:pt idx="536">
                  <c:v>85.32</c:v>
                </c:pt>
                <c:pt idx="537">
                  <c:v>79.89</c:v>
                </c:pt>
                <c:pt idx="538">
                  <c:v>81.709999999999994</c:v>
                </c:pt>
                <c:pt idx="539">
                  <c:v>77.75</c:v>
                </c:pt>
                <c:pt idx="540">
                  <c:v>73.75</c:v>
                </c:pt>
                <c:pt idx="541">
                  <c:v>76.37</c:v>
                </c:pt>
                <c:pt idx="542">
                  <c:v>78.59</c:v>
                </c:pt>
                <c:pt idx="543">
                  <c:v>79.89</c:v>
                </c:pt>
                <c:pt idx="544">
                  <c:v>78.599999999999994</c:v>
                </c:pt>
                <c:pt idx="545">
                  <c:v>76.83</c:v>
                </c:pt>
                <c:pt idx="546">
                  <c:v>83.71</c:v>
                </c:pt>
                <c:pt idx="547">
                  <c:v>80.44</c:v>
                </c:pt>
                <c:pt idx="548">
                  <c:v>79.89</c:v>
                </c:pt>
                <c:pt idx="549">
                  <c:v>77.959999999999994</c:v>
                </c:pt>
                <c:pt idx="550">
                  <c:v>80.37</c:v>
                </c:pt>
                <c:pt idx="551">
                  <c:v>81.16</c:v>
                </c:pt>
                <c:pt idx="552">
                  <c:v>84.704999999999998</c:v>
                </c:pt>
                <c:pt idx="553">
                  <c:v>85.47</c:v>
                </c:pt>
                <c:pt idx="554">
                  <c:v>82.22</c:v>
                </c:pt>
                <c:pt idx="555">
                  <c:v>86.68</c:v>
                </c:pt>
                <c:pt idx="556">
                  <c:v>87.96</c:v>
                </c:pt>
                <c:pt idx="557">
                  <c:v>85.1</c:v>
                </c:pt>
                <c:pt idx="558">
                  <c:v>88.32</c:v>
                </c:pt>
                <c:pt idx="559">
                  <c:v>86.81</c:v>
                </c:pt>
                <c:pt idx="560">
                  <c:v>80.430000000000007</c:v>
                </c:pt>
                <c:pt idx="561">
                  <c:v>76.03</c:v>
                </c:pt>
                <c:pt idx="562">
                  <c:v>74.3</c:v>
                </c:pt>
                <c:pt idx="563">
                  <c:v>73.47</c:v>
                </c:pt>
                <c:pt idx="564">
                  <c:v>73.33</c:v>
                </c:pt>
                <c:pt idx="565">
                  <c:v>71.33</c:v>
                </c:pt>
                <c:pt idx="566">
                  <c:v>74.510000000000005</c:v>
                </c:pt>
                <c:pt idx="567">
                  <c:v>71.87</c:v>
                </c:pt>
                <c:pt idx="568">
                  <c:v>73.27</c:v>
                </c:pt>
                <c:pt idx="569">
                  <c:v>74.790000000000006</c:v>
                </c:pt>
                <c:pt idx="570">
                  <c:v>77.989999999999995</c:v>
                </c:pt>
                <c:pt idx="571">
                  <c:v>75.680000000000007</c:v>
                </c:pt>
                <c:pt idx="572">
                  <c:v>71.212000000000003</c:v>
                </c:pt>
                <c:pt idx="573">
                  <c:v>70.819999999999993</c:v>
                </c:pt>
                <c:pt idx="574">
                  <c:v>69.84</c:v>
                </c:pt>
                <c:pt idx="575">
                  <c:v>70.180000000000007</c:v>
                </c:pt>
                <c:pt idx="576">
                  <c:v>74.83</c:v>
                </c:pt>
                <c:pt idx="577">
                  <c:v>73.180000000000007</c:v>
                </c:pt>
                <c:pt idx="578">
                  <c:v>73.12</c:v>
                </c:pt>
                <c:pt idx="579">
                  <c:v>72.66</c:v>
                </c:pt>
                <c:pt idx="580">
                  <c:v>70.459999999999994</c:v>
                </c:pt>
                <c:pt idx="581">
                  <c:v>69.22</c:v>
                </c:pt>
                <c:pt idx="582">
                  <c:v>70.52</c:v>
                </c:pt>
                <c:pt idx="583">
                  <c:v>70.53</c:v>
                </c:pt>
                <c:pt idx="584">
                  <c:v>75.117999999999995</c:v>
                </c:pt>
                <c:pt idx="585">
                  <c:v>75.459999999999994</c:v>
                </c:pt>
                <c:pt idx="586">
                  <c:v>76.88</c:v>
                </c:pt>
                <c:pt idx="587">
                  <c:v>79.790000000000006</c:v>
                </c:pt>
                <c:pt idx="588">
                  <c:v>82.65</c:v>
                </c:pt>
                <c:pt idx="589">
                  <c:v>80.849999999999994</c:v>
                </c:pt>
                <c:pt idx="590">
                  <c:v>80.03</c:v>
                </c:pt>
                <c:pt idx="591">
                  <c:v>83.1</c:v>
                </c:pt>
                <c:pt idx="592">
                  <c:v>85.54</c:v>
                </c:pt>
                <c:pt idx="593">
                  <c:v>86.52</c:v>
                </c:pt>
                <c:pt idx="594">
                  <c:v>87.05</c:v>
                </c:pt>
                <c:pt idx="595">
                  <c:v>87.11</c:v>
                </c:pt>
                <c:pt idx="596">
                  <c:v>101.14</c:v>
                </c:pt>
                <c:pt idx="597">
                  <c:v>97.9</c:v>
                </c:pt>
                <c:pt idx="598">
                  <c:v>95.24</c:v>
                </c:pt>
                <c:pt idx="599">
                  <c:v>96.35</c:v>
                </c:pt>
                <c:pt idx="600">
                  <c:v>95.45</c:v>
                </c:pt>
                <c:pt idx="601">
                  <c:v>98.09</c:v>
                </c:pt>
                <c:pt idx="602">
                  <c:v>101.12</c:v>
                </c:pt>
                <c:pt idx="603">
                  <c:v>100.548</c:v>
                </c:pt>
                <c:pt idx="604">
                  <c:v>100.72</c:v>
                </c:pt>
                <c:pt idx="605">
                  <c:v>102.57</c:v>
                </c:pt>
                <c:pt idx="606">
                  <c:v>100.05</c:v>
                </c:pt>
                <c:pt idx="607">
                  <c:v>98.751999999999995</c:v>
                </c:pt>
                <c:pt idx="608">
                  <c:v>97.89</c:v>
                </c:pt>
                <c:pt idx="609">
                  <c:v>94.05</c:v>
                </c:pt>
                <c:pt idx="610">
                  <c:v>93.03</c:v>
                </c:pt>
                <c:pt idx="611">
                  <c:v>93.12</c:v>
                </c:pt>
                <c:pt idx="612">
                  <c:v>94.14</c:v>
                </c:pt>
                <c:pt idx="613">
                  <c:v>96.894999999999996</c:v>
                </c:pt>
                <c:pt idx="614">
                  <c:v>91.025000000000006</c:v>
                </c:pt>
                <c:pt idx="615">
                  <c:v>93.28</c:v>
                </c:pt>
                <c:pt idx="616">
                  <c:v>95.435000000000002</c:v>
                </c:pt>
                <c:pt idx="617">
                  <c:v>92.251999999999995</c:v>
                </c:pt>
                <c:pt idx="618">
                  <c:v>93.71</c:v>
                </c:pt>
                <c:pt idx="619">
                  <c:v>91.16</c:v>
                </c:pt>
                <c:pt idx="620">
                  <c:v>91.88</c:v>
                </c:pt>
                <c:pt idx="621">
                  <c:v>93.6</c:v>
                </c:pt>
                <c:pt idx="622">
                  <c:v>96.2</c:v>
                </c:pt>
                <c:pt idx="623">
                  <c:v>97.28</c:v>
                </c:pt>
                <c:pt idx="624">
                  <c:v>94.19</c:v>
                </c:pt>
                <c:pt idx="625">
                  <c:v>96.76</c:v>
                </c:pt>
                <c:pt idx="626">
                  <c:v>95.1</c:v>
                </c:pt>
                <c:pt idx="627">
                  <c:v>94.9</c:v>
                </c:pt>
                <c:pt idx="628">
                  <c:v>93</c:v>
                </c:pt>
                <c:pt idx="629">
                  <c:v>92.13</c:v>
                </c:pt>
                <c:pt idx="630">
                  <c:v>93.07</c:v>
                </c:pt>
                <c:pt idx="631">
                  <c:v>90.855000000000004</c:v>
                </c:pt>
                <c:pt idx="632">
                  <c:v>86.92</c:v>
                </c:pt>
                <c:pt idx="633">
                  <c:v>87.064999999999998</c:v>
                </c:pt>
                <c:pt idx="634">
                  <c:v>85.35</c:v>
                </c:pt>
                <c:pt idx="635">
                  <c:v>85.83</c:v>
                </c:pt>
                <c:pt idx="636">
                  <c:v>89.67</c:v>
                </c:pt>
                <c:pt idx="637">
                  <c:v>87.95</c:v>
                </c:pt>
                <c:pt idx="638">
                  <c:v>87.53</c:v>
                </c:pt>
                <c:pt idx="639">
                  <c:v>89.55</c:v>
                </c:pt>
                <c:pt idx="640">
                  <c:v>91.02</c:v>
                </c:pt>
                <c:pt idx="641">
                  <c:v>93.22</c:v>
                </c:pt>
                <c:pt idx="642">
                  <c:v>92.18</c:v>
                </c:pt>
                <c:pt idx="643">
                  <c:v>87.38</c:v>
                </c:pt>
                <c:pt idx="644">
                  <c:v>84.09</c:v>
                </c:pt>
                <c:pt idx="645">
                  <c:v>83.54</c:v>
                </c:pt>
                <c:pt idx="646">
                  <c:v>79.352000000000004</c:v>
                </c:pt>
                <c:pt idx="647">
                  <c:v>84.26</c:v>
                </c:pt>
                <c:pt idx="648">
                  <c:v>82.704999999999998</c:v>
                </c:pt>
                <c:pt idx="649">
                  <c:v>87.418000000000006</c:v>
                </c:pt>
                <c:pt idx="650">
                  <c:v>84.36</c:v>
                </c:pt>
                <c:pt idx="651">
                  <c:v>84.68</c:v>
                </c:pt>
                <c:pt idx="652">
                  <c:v>83.623999999999995</c:v>
                </c:pt>
                <c:pt idx="653">
                  <c:v>84.55</c:v>
                </c:pt>
                <c:pt idx="654">
                  <c:v>86.17</c:v>
                </c:pt>
                <c:pt idx="655">
                  <c:v>88.1</c:v>
                </c:pt>
                <c:pt idx="656">
                  <c:v>88.55</c:v>
                </c:pt>
                <c:pt idx="657">
                  <c:v>86.09</c:v>
                </c:pt>
                <c:pt idx="658">
                  <c:v>85.51</c:v>
                </c:pt>
                <c:pt idx="659">
                  <c:v>85</c:v>
                </c:pt>
                <c:pt idx="660">
                  <c:v>83.11</c:v>
                </c:pt>
                <c:pt idx="661">
                  <c:v>78.150000000000006</c:v>
                </c:pt>
                <c:pt idx="662">
                  <c:v>75</c:v>
                </c:pt>
                <c:pt idx="663">
                  <c:v>76.53</c:v>
                </c:pt>
                <c:pt idx="664">
                  <c:v>78.150000000000006</c:v>
                </c:pt>
                <c:pt idx="665">
                  <c:v>80.02</c:v>
                </c:pt>
                <c:pt idx="666">
                  <c:v>84.11</c:v>
                </c:pt>
                <c:pt idx="667">
                  <c:v>86.52</c:v>
                </c:pt>
                <c:pt idx="668">
                  <c:v>90.16</c:v>
                </c:pt>
                <c:pt idx="669">
                  <c:v>92.49</c:v>
                </c:pt>
                <c:pt idx="670">
                  <c:v>89.62</c:v>
                </c:pt>
                <c:pt idx="671">
                  <c:v>84.614999999999995</c:v>
                </c:pt>
                <c:pt idx="672">
                  <c:v>86.86</c:v>
                </c:pt>
                <c:pt idx="673">
                  <c:v>84.26</c:v>
                </c:pt>
                <c:pt idx="674">
                  <c:v>80.14</c:v>
                </c:pt>
                <c:pt idx="675">
                  <c:v>79.52</c:v>
                </c:pt>
                <c:pt idx="676">
                  <c:v>80.599999999999994</c:v>
                </c:pt>
                <c:pt idx="677">
                  <c:v>79.930000000000007</c:v>
                </c:pt>
                <c:pt idx="678">
                  <c:v>79.23</c:v>
                </c:pt>
                <c:pt idx="679">
                  <c:v>77.7</c:v>
                </c:pt>
                <c:pt idx="680">
                  <c:v>79.11</c:v>
                </c:pt>
                <c:pt idx="681">
                  <c:v>76.819999999999993</c:v>
                </c:pt>
                <c:pt idx="682">
                  <c:v>74.010000000000005</c:v>
                </c:pt>
                <c:pt idx="683">
                  <c:v>73.38</c:v>
                </c:pt>
                <c:pt idx="684">
                  <c:v>71.680000000000007</c:v>
                </c:pt>
                <c:pt idx="685">
                  <c:v>75.09</c:v>
                </c:pt>
                <c:pt idx="686">
                  <c:v>73.95</c:v>
                </c:pt>
                <c:pt idx="687">
                  <c:v>73.135000000000005</c:v>
                </c:pt>
                <c:pt idx="688">
                  <c:v>77.040000000000006</c:v>
                </c:pt>
                <c:pt idx="689">
                  <c:v>73.7</c:v>
                </c:pt>
                <c:pt idx="690">
                  <c:v>71.290000000000006</c:v>
                </c:pt>
                <c:pt idx="691">
                  <c:v>69.400000000000006</c:v>
                </c:pt>
                <c:pt idx="692">
                  <c:v>69.06</c:v>
                </c:pt>
                <c:pt idx="693">
                  <c:v>68.385000000000005</c:v>
                </c:pt>
                <c:pt idx="694">
                  <c:v>68.81</c:v>
                </c:pt>
                <c:pt idx="695">
                  <c:v>68.540000000000006</c:v>
                </c:pt>
                <c:pt idx="696">
                  <c:v>68.05</c:v>
                </c:pt>
                <c:pt idx="697">
                  <c:v>68.959999999999994</c:v>
                </c:pt>
                <c:pt idx="698">
                  <c:v>68.12</c:v>
                </c:pt>
                <c:pt idx="699">
                  <c:v>68.39</c:v>
                </c:pt>
                <c:pt idx="700">
                  <c:v>69.48</c:v>
                </c:pt>
                <c:pt idx="701">
                  <c:v>73.69</c:v>
                </c:pt>
                <c:pt idx="702">
                  <c:v>76.11</c:v>
                </c:pt>
                <c:pt idx="703">
                  <c:v>77.3</c:v>
                </c:pt>
                <c:pt idx="704">
                  <c:v>76.77</c:v>
                </c:pt>
                <c:pt idx="705">
                  <c:v>77</c:v>
                </c:pt>
                <c:pt idx="706">
                  <c:v>76.900000000000006</c:v>
                </c:pt>
                <c:pt idx="707">
                  <c:v>78.67</c:v>
                </c:pt>
                <c:pt idx="708">
                  <c:v>79.010000000000005</c:v>
                </c:pt>
                <c:pt idx="709">
                  <c:v>78.525000000000006</c:v>
                </c:pt>
                <c:pt idx="710">
                  <c:v>80.14</c:v>
                </c:pt>
                <c:pt idx="711">
                  <c:v>79.8</c:v>
                </c:pt>
                <c:pt idx="712">
                  <c:v>76.260999999999996</c:v>
                </c:pt>
                <c:pt idx="713">
                  <c:v>77.012</c:v>
                </c:pt>
                <c:pt idx="714">
                  <c:v>77.83</c:v>
                </c:pt>
                <c:pt idx="715">
                  <c:v>79.38</c:v>
                </c:pt>
                <c:pt idx="716">
                  <c:v>78.56</c:v>
                </c:pt>
                <c:pt idx="717">
                  <c:v>80.08</c:v>
                </c:pt>
                <c:pt idx="718">
                  <c:v>80.56</c:v>
                </c:pt>
                <c:pt idx="719">
                  <c:v>80.87</c:v>
                </c:pt>
                <c:pt idx="720">
                  <c:v>79.7</c:v>
                </c:pt>
                <c:pt idx="721">
                  <c:v>81.34</c:v>
                </c:pt>
                <c:pt idx="722">
                  <c:v>86.72</c:v>
                </c:pt>
                <c:pt idx="723">
                  <c:v>85.39</c:v>
                </c:pt>
                <c:pt idx="724">
                  <c:v>83.33</c:v>
                </c:pt>
                <c:pt idx="725">
                  <c:v>82.06</c:v>
                </c:pt>
                <c:pt idx="726">
                  <c:v>82.35</c:v>
                </c:pt>
                <c:pt idx="727">
                  <c:v>81.73</c:v>
                </c:pt>
                <c:pt idx="728">
                  <c:v>79.37</c:v>
                </c:pt>
                <c:pt idx="729">
                  <c:v>80.650000000000006</c:v>
                </c:pt>
                <c:pt idx="730">
                  <c:v>79</c:v>
                </c:pt>
                <c:pt idx="731">
                  <c:v>76.53</c:v>
                </c:pt>
                <c:pt idx="732">
                  <c:v>76.87</c:v>
                </c:pt>
                <c:pt idx="733">
                  <c:v>76.2</c:v>
                </c:pt>
                <c:pt idx="734">
                  <c:v>73.709999999999994</c:v>
                </c:pt>
                <c:pt idx="735">
                  <c:v>75.36</c:v>
                </c:pt>
                <c:pt idx="736">
                  <c:v>75.89</c:v>
                </c:pt>
                <c:pt idx="737">
                  <c:v>73.5</c:v>
                </c:pt>
                <c:pt idx="738">
                  <c:v>74.319999999999993</c:v>
                </c:pt>
                <c:pt idx="739">
                  <c:v>73.53</c:v>
                </c:pt>
                <c:pt idx="740">
                  <c:v>73.63</c:v>
                </c:pt>
                <c:pt idx="741">
                  <c:v>72.623999999999995</c:v>
                </c:pt>
                <c:pt idx="742">
                  <c:v>74.16</c:v>
                </c:pt>
                <c:pt idx="743">
                  <c:v>76.94</c:v>
                </c:pt>
                <c:pt idx="744">
                  <c:v>76.540000000000006</c:v>
                </c:pt>
                <c:pt idx="745">
                  <c:v>75.16</c:v>
                </c:pt>
                <c:pt idx="746">
                  <c:v>76.959999999999994</c:v>
                </c:pt>
                <c:pt idx="747">
                  <c:v>75.94</c:v>
                </c:pt>
                <c:pt idx="748">
                  <c:v>72.622</c:v>
                </c:pt>
                <c:pt idx="749">
                  <c:v>74.075000000000003</c:v>
                </c:pt>
                <c:pt idx="750">
                  <c:v>72.11</c:v>
                </c:pt>
                <c:pt idx="751">
                  <c:v>73.435000000000002</c:v>
                </c:pt>
                <c:pt idx="752">
                  <c:v>73.95</c:v>
                </c:pt>
                <c:pt idx="753">
                  <c:v>73</c:v>
                </c:pt>
                <c:pt idx="754">
                  <c:v>74.14</c:v>
                </c:pt>
                <c:pt idx="755">
                  <c:v>76.86</c:v>
                </c:pt>
                <c:pt idx="756">
                  <c:v>72.95</c:v>
                </c:pt>
                <c:pt idx="757">
                  <c:v>71.92</c:v>
                </c:pt>
                <c:pt idx="758">
                  <c:v>74.814999999999998</c:v>
                </c:pt>
                <c:pt idx="759">
                  <c:v>73.099999999999994</c:v>
                </c:pt>
                <c:pt idx="760">
                  <c:v>73.209999999999994</c:v>
                </c:pt>
                <c:pt idx="761">
                  <c:v>74.930000000000007</c:v>
                </c:pt>
                <c:pt idx="762">
                  <c:v>74.510000000000005</c:v>
                </c:pt>
                <c:pt idx="763">
                  <c:v>75.625</c:v>
                </c:pt>
                <c:pt idx="764">
                  <c:v>75.459999999999994</c:v>
                </c:pt>
                <c:pt idx="765">
                  <c:v>75.11</c:v>
                </c:pt>
                <c:pt idx="766">
                  <c:v>73.27</c:v>
                </c:pt>
                <c:pt idx="767">
                  <c:v>74.459999999999994</c:v>
                </c:pt>
                <c:pt idx="768">
                  <c:v>76.03</c:v>
                </c:pt>
                <c:pt idx="769">
                  <c:v>73.94</c:v>
                </c:pt>
                <c:pt idx="770">
                  <c:v>73.709999999999994</c:v>
                </c:pt>
                <c:pt idx="771">
                  <c:v>75.2</c:v>
                </c:pt>
                <c:pt idx="772">
                  <c:v>76.834999999999994</c:v>
                </c:pt>
                <c:pt idx="773">
                  <c:v>77.709999999999994</c:v>
                </c:pt>
                <c:pt idx="774">
                  <c:v>75.3</c:v>
                </c:pt>
                <c:pt idx="775">
                  <c:v>74.400000000000006</c:v>
                </c:pt>
                <c:pt idx="776">
                  <c:v>73.400000000000006</c:v>
                </c:pt>
                <c:pt idx="777">
                  <c:v>74.41</c:v>
                </c:pt>
                <c:pt idx="778">
                  <c:v>73.900000000000006</c:v>
                </c:pt>
                <c:pt idx="779">
                  <c:v>71.209999999999994</c:v>
                </c:pt>
                <c:pt idx="780">
                  <c:v>73</c:v>
                </c:pt>
                <c:pt idx="781">
                  <c:v>74.239999999999995</c:v>
                </c:pt>
                <c:pt idx="782">
                  <c:v>76.03</c:v>
                </c:pt>
                <c:pt idx="783">
                  <c:v>74.819999999999993</c:v>
                </c:pt>
                <c:pt idx="784">
                  <c:v>72.41</c:v>
                </c:pt>
                <c:pt idx="785">
                  <c:v>71.77</c:v>
                </c:pt>
                <c:pt idx="786">
                  <c:v>72.959999999999994</c:v>
                </c:pt>
                <c:pt idx="787">
                  <c:v>75.709999999999994</c:v>
                </c:pt>
                <c:pt idx="788">
                  <c:v>69.53</c:v>
                </c:pt>
                <c:pt idx="789">
                  <c:v>66.5</c:v>
                </c:pt>
                <c:pt idx="790">
                  <c:v>63.45</c:v>
                </c:pt>
                <c:pt idx="791">
                  <c:v>64.099999999999994</c:v>
                </c:pt>
                <c:pt idx="792">
                  <c:v>61.75</c:v>
                </c:pt>
                <c:pt idx="793">
                  <c:v>61.8</c:v>
                </c:pt>
                <c:pt idx="794">
                  <c:v>61.15</c:v>
                </c:pt>
                <c:pt idx="795">
                  <c:v>61.46</c:v>
                </c:pt>
                <c:pt idx="796">
                  <c:v>61.9</c:v>
                </c:pt>
                <c:pt idx="797">
                  <c:v>60.95</c:v>
                </c:pt>
                <c:pt idx="798">
                  <c:v>63.03</c:v>
                </c:pt>
                <c:pt idx="799">
                  <c:v>61.65</c:v>
                </c:pt>
                <c:pt idx="800">
                  <c:v>61.74</c:v>
                </c:pt>
                <c:pt idx="801">
                  <c:v>59.5</c:v>
                </c:pt>
                <c:pt idx="802">
                  <c:v>61.04</c:v>
                </c:pt>
                <c:pt idx="803">
                  <c:v>61.84</c:v>
                </c:pt>
                <c:pt idx="804">
                  <c:v>62.41</c:v>
                </c:pt>
                <c:pt idx="805">
                  <c:v>63.74</c:v>
                </c:pt>
                <c:pt idx="806">
                  <c:v>64.069999999999993</c:v>
                </c:pt>
                <c:pt idx="807">
                  <c:v>64.430000000000007</c:v>
                </c:pt>
                <c:pt idx="808">
                  <c:v>65.25</c:v>
                </c:pt>
                <c:pt idx="809">
                  <c:v>64.2</c:v>
                </c:pt>
                <c:pt idx="810">
                  <c:v>64</c:v>
                </c:pt>
                <c:pt idx="811">
                  <c:v>63.6</c:v>
                </c:pt>
                <c:pt idx="812">
                  <c:v>63.55</c:v>
                </c:pt>
                <c:pt idx="813">
                  <c:v>64.14</c:v>
                </c:pt>
                <c:pt idx="814">
                  <c:v>63.12</c:v>
                </c:pt>
                <c:pt idx="815">
                  <c:v>65.95</c:v>
                </c:pt>
                <c:pt idx="816">
                  <c:v>67.13</c:v>
                </c:pt>
                <c:pt idx="817">
                  <c:v>68.944999999999993</c:v>
                </c:pt>
                <c:pt idx="818">
                  <c:v>67.52</c:v>
                </c:pt>
                <c:pt idx="819">
                  <c:v>67.415000000000006</c:v>
                </c:pt>
                <c:pt idx="820">
                  <c:v>66.87</c:v>
                </c:pt>
                <c:pt idx="821">
                  <c:v>66.87</c:v>
                </c:pt>
                <c:pt idx="822">
                  <c:v>66.05</c:v>
                </c:pt>
                <c:pt idx="823">
                  <c:v>66.3</c:v>
                </c:pt>
                <c:pt idx="824">
                  <c:v>66.09</c:v>
                </c:pt>
                <c:pt idx="825">
                  <c:v>67.12</c:v>
                </c:pt>
                <c:pt idx="826">
                  <c:v>68.040000000000006</c:v>
                </c:pt>
                <c:pt idx="827">
                  <c:v>67.709999999999994</c:v>
                </c:pt>
                <c:pt idx="828">
                  <c:v>66.19</c:v>
                </c:pt>
                <c:pt idx="829">
                  <c:v>66.8</c:v>
                </c:pt>
                <c:pt idx="830">
                  <c:v>69.64</c:v>
                </c:pt>
                <c:pt idx="831">
                  <c:v>71.72</c:v>
                </c:pt>
                <c:pt idx="832">
                  <c:v>71.37</c:v>
                </c:pt>
                <c:pt idx="833">
                  <c:v>72.66</c:v>
                </c:pt>
                <c:pt idx="834">
                  <c:v>72.52</c:v>
                </c:pt>
                <c:pt idx="835">
                  <c:v>73.48</c:v>
                </c:pt>
                <c:pt idx="836">
                  <c:v>74.47</c:v>
                </c:pt>
                <c:pt idx="837">
                  <c:v>72.819999999999993</c:v>
                </c:pt>
                <c:pt idx="838">
                  <c:v>72.73</c:v>
                </c:pt>
                <c:pt idx="839">
                  <c:v>73.040000000000006</c:v>
                </c:pt>
                <c:pt idx="840">
                  <c:v>73.680000000000007</c:v>
                </c:pt>
                <c:pt idx="841">
                  <c:v>72.89</c:v>
                </c:pt>
                <c:pt idx="842">
                  <c:v>74.33</c:v>
                </c:pt>
                <c:pt idx="843">
                  <c:v>73.040000000000006</c:v>
                </c:pt>
                <c:pt idx="844">
                  <c:v>74.900000000000006</c:v>
                </c:pt>
                <c:pt idx="845">
                  <c:v>76.19</c:v>
                </c:pt>
                <c:pt idx="846">
                  <c:v>74.38</c:v>
                </c:pt>
                <c:pt idx="847">
                  <c:v>66.7</c:v>
                </c:pt>
                <c:pt idx="848">
                  <c:v>64.8</c:v>
                </c:pt>
                <c:pt idx="849">
                  <c:v>63.02</c:v>
                </c:pt>
                <c:pt idx="850">
                  <c:v>63.77</c:v>
                </c:pt>
                <c:pt idx="851">
                  <c:v>63.1</c:v>
                </c:pt>
                <c:pt idx="852">
                  <c:v>62.6</c:v>
                </c:pt>
                <c:pt idx="853">
                  <c:v>62.27</c:v>
                </c:pt>
                <c:pt idx="854">
                  <c:v>62.15</c:v>
                </c:pt>
                <c:pt idx="855">
                  <c:v>62.76</c:v>
                </c:pt>
                <c:pt idx="856">
                  <c:v>59.44</c:v>
                </c:pt>
                <c:pt idx="857">
                  <c:v>59.01</c:v>
                </c:pt>
                <c:pt idx="858">
                  <c:v>57.39</c:v>
                </c:pt>
                <c:pt idx="859">
                  <c:v>59.46</c:v>
                </c:pt>
                <c:pt idx="860">
                  <c:v>59.92</c:v>
                </c:pt>
                <c:pt idx="861">
                  <c:v>61.28</c:v>
                </c:pt>
                <c:pt idx="862">
                  <c:v>61.69</c:v>
                </c:pt>
                <c:pt idx="863">
                  <c:v>60.99</c:v>
                </c:pt>
                <c:pt idx="864">
                  <c:v>61.59</c:v>
                </c:pt>
                <c:pt idx="865">
                  <c:v>61.63</c:v>
                </c:pt>
                <c:pt idx="866">
                  <c:v>62.38</c:v>
                </c:pt>
                <c:pt idx="867">
                  <c:v>62.72</c:v>
                </c:pt>
                <c:pt idx="868">
                  <c:v>63.13</c:v>
                </c:pt>
                <c:pt idx="869">
                  <c:v>63.38</c:v>
                </c:pt>
                <c:pt idx="870">
                  <c:v>63.12</c:v>
                </c:pt>
                <c:pt idx="871">
                  <c:v>62</c:v>
                </c:pt>
                <c:pt idx="872">
                  <c:v>61.58</c:v>
                </c:pt>
                <c:pt idx="873">
                  <c:v>61.73</c:v>
                </c:pt>
                <c:pt idx="874">
                  <c:v>61.88</c:v>
                </c:pt>
                <c:pt idx="875">
                  <c:v>62.81</c:v>
                </c:pt>
                <c:pt idx="876">
                  <c:v>63.89</c:v>
                </c:pt>
                <c:pt idx="877">
                  <c:v>64.66</c:v>
                </c:pt>
                <c:pt idx="878">
                  <c:v>63.35</c:v>
                </c:pt>
                <c:pt idx="879">
                  <c:v>62.1</c:v>
                </c:pt>
                <c:pt idx="880">
                  <c:v>62.56</c:v>
                </c:pt>
                <c:pt idx="881">
                  <c:v>59.95</c:v>
                </c:pt>
                <c:pt idx="882">
                  <c:v>59.02</c:v>
                </c:pt>
                <c:pt idx="883">
                  <c:v>57.54</c:v>
                </c:pt>
                <c:pt idx="884">
                  <c:v>58.3</c:v>
                </c:pt>
                <c:pt idx="885">
                  <c:v>59.05</c:v>
                </c:pt>
                <c:pt idx="886">
                  <c:v>57.41</c:v>
                </c:pt>
                <c:pt idx="887">
                  <c:v>58.85</c:v>
                </c:pt>
                <c:pt idx="888">
                  <c:v>58.62</c:v>
                </c:pt>
                <c:pt idx="889">
                  <c:v>57.89</c:v>
                </c:pt>
                <c:pt idx="890">
                  <c:v>58.11</c:v>
                </c:pt>
                <c:pt idx="891">
                  <c:v>58.39</c:v>
                </c:pt>
                <c:pt idx="892">
                  <c:v>56.83</c:v>
                </c:pt>
                <c:pt idx="893">
                  <c:v>56.994999999999997</c:v>
                </c:pt>
                <c:pt idx="894">
                  <c:v>57.96</c:v>
                </c:pt>
                <c:pt idx="895">
                  <c:v>58.11</c:v>
                </c:pt>
                <c:pt idx="896">
                  <c:v>58.09</c:v>
                </c:pt>
                <c:pt idx="897">
                  <c:v>56.5</c:v>
                </c:pt>
                <c:pt idx="898">
                  <c:v>56.11</c:v>
                </c:pt>
                <c:pt idx="899">
                  <c:v>56.51</c:v>
                </c:pt>
                <c:pt idx="900">
                  <c:v>56.53</c:v>
                </c:pt>
                <c:pt idx="901">
                  <c:v>55.66</c:v>
                </c:pt>
                <c:pt idx="902">
                  <c:v>53.99</c:v>
                </c:pt>
                <c:pt idx="903">
                  <c:v>52.92</c:v>
                </c:pt>
                <c:pt idx="904">
                  <c:v>53.88</c:v>
                </c:pt>
                <c:pt idx="905">
                  <c:v>52.55</c:v>
                </c:pt>
                <c:pt idx="906">
                  <c:v>51.5</c:v>
                </c:pt>
                <c:pt idx="907">
                  <c:v>51.51</c:v>
                </c:pt>
                <c:pt idx="908">
                  <c:v>50.95</c:v>
                </c:pt>
                <c:pt idx="909">
                  <c:v>51.09</c:v>
                </c:pt>
                <c:pt idx="910">
                  <c:v>51.91</c:v>
                </c:pt>
                <c:pt idx="911">
                  <c:v>55.05</c:v>
                </c:pt>
                <c:pt idx="912">
                  <c:v>55.42</c:v>
                </c:pt>
                <c:pt idx="913">
                  <c:v>56.65</c:v>
                </c:pt>
                <c:pt idx="914">
                  <c:v>54.44</c:v>
                </c:pt>
                <c:pt idx="915">
                  <c:v>54.33</c:v>
                </c:pt>
                <c:pt idx="916">
                  <c:v>55.08</c:v>
                </c:pt>
                <c:pt idx="917">
                  <c:v>54.34</c:v>
                </c:pt>
                <c:pt idx="918">
                  <c:v>54.44</c:v>
                </c:pt>
                <c:pt idx="919">
                  <c:v>55.49</c:v>
                </c:pt>
                <c:pt idx="920">
                  <c:v>57.002000000000002</c:v>
                </c:pt>
                <c:pt idx="921">
                  <c:v>57.96</c:v>
                </c:pt>
                <c:pt idx="922">
                  <c:v>56.869</c:v>
                </c:pt>
                <c:pt idx="923">
                  <c:v>56.54</c:v>
                </c:pt>
                <c:pt idx="924">
                  <c:v>56.55</c:v>
                </c:pt>
                <c:pt idx="925">
                  <c:v>55.79</c:v>
                </c:pt>
                <c:pt idx="926">
                  <c:v>56</c:v>
                </c:pt>
                <c:pt idx="927">
                  <c:v>56</c:v>
                </c:pt>
                <c:pt idx="928">
                  <c:v>56.47</c:v>
                </c:pt>
                <c:pt idx="929">
                  <c:v>59.23</c:v>
                </c:pt>
                <c:pt idx="930">
                  <c:v>58.05</c:v>
                </c:pt>
                <c:pt idx="931">
                  <c:v>57.63</c:v>
                </c:pt>
                <c:pt idx="932">
                  <c:v>59.43</c:v>
                </c:pt>
                <c:pt idx="933">
                  <c:v>59.31</c:v>
                </c:pt>
                <c:pt idx="934">
                  <c:v>57.83</c:v>
                </c:pt>
                <c:pt idx="935">
                  <c:v>59.09</c:v>
                </c:pt>
                <c:pt idx="936">
                  <c:v>58.26</c:v>
                </c:pt>
                <c:pt idx="937">
                  <c:v>59.1</c:v>
                </c:pt>
                <c:pt idx="938">
                  <c:v>59.39</c:v>
                </c:pt>
                <c:pt idx="939">
                  <c:v>58.73</c:v>
                </c:pt>
                <c:pt idx="940">
                  <c:v>62.94</c:v>
                </c:pt>
                <c:pt idx="941">
                  <c:v>62.37</c:v>
                </c:pt>
                <c:pt idx="942">
                  <c:v>61.42</c:v>
                </c:pt>
                <c:pt idx="943">
                  <c:v>61.79</c:v>
                </c:pt>
                <c:pt idx="944">
                  <c:v>62.95</c:v>
                </c:pt>
                <c:pt idx="945">
                  <c:v>62.204999999999998</c:v>
                </c:pt>
                <c:pt idx="946">
                  <c:v>62.17</c:v>
                </c:pt>
                <c:pt idx="947">
                  <c:v>61.95</c:v>
                </c:pt>
                <c:pt idx="948">
                  <c:v>62.67</c:v>
                </c:pt>
                <c:pt idx="949">
                  <c:v>62.62</c:v>
                </c:pt>
                <c:pt idx="950">
                  <c:v>63</c:v>
                </c:pt>
                <c:pt idx="951">
                  <c:v>61.22</c:v>
                </c:pt>
                <c:pt idx="952">
                  <c:v>60.7</c:v>
                </c:pt>
                <c:pt idx="953">
                  <c:v>58.02</c:v>
                </c:pt>
                <c:pt idx="954">
                  <c:v>57.74</c:v>
                </c:pt>
                <c:pt idx="955">
                  <c:v>60.4</c:v>
                </c:pt>
                <c:pt idx="956">
                  <c:v>60.28</c:v>
                </c:pt>
                <c:pt idx="957">
                  <c:v>60.95</c:v>
                </c:pt>
                <c:pt idx="958">
                  <c:v>60.65</c:v>
                </c:pt>
                <c:pt idx="959">
                  <c:v>61.8</c:v>
                </c:pt>
                <c:pt idx="960">
                  <c:v>60.05</c:v>
                </c:pt>
                <c:pt idx="961">
                  <c:v>57.42</c:v>
                </c:pt>
                <c:pt idx="962">
                  <c:v>60.49</c:v>
                </c:pt>
                <c:pt idx="963">
                  <c:v>63</c:v>
                </c:pt>
                <c:pt idx="964">
                  <c:v>68.022000000000006</c:v>
                </c:pt>
                <c:pt idx="965">
                  <c:v>64.525000000000006</c:v>
                </c:pt>
                <c:pt idx="966">
                  <c:v>65.989999999999995</c:v>
                </c:pt>
                <c:pt idx="967">
                  <c:v>63.46</c:v>
                </c:pt>
                <c:pt idx="968">
                  <c:v>60.32</c:v>
                </c:pt>
                <c:pt idx="969">
                  <c:v>61.2</c:v>
                </c:pt>
                <c:pt idx="970">
                  <c:v>62.9</c:v>
                </c:pt>
                <c:pt idx="971">
                  <c:v>63</c:v>
                </c:pt>
                <c:pt idx="972">
                  <c:v>61.51</c:v>
                </c:pt>
                <c:pt idx="973">
                  <c:v>61.79</c:v>
                </c:pt>
                <c:pt idx="974">
                  <c:v>62</c:v>
                </c:pt>
                <c:pt idx="975">
                  <c:v>62.03</c:v>
                </c:pt>
                <c:pt idx="976">
                  <c:v>64.540000000000006</c:v>
                </c:pt>
                <c:pt idx="977">
                  <c:v>57.98</c:v>
                </c:pt>
                <c:pt idx="978">
                  <c:v>56.204999999999998</c:v>
                </c:pt>
                <c:pt idx="979">
                  <c:v>58.61</c:v>
                </c:pt>
                <c:pt idx="980">
                  <c:v>57.88</c:v>
                </c:pt>
                <c:pt idx="981">
                  <c:v>58.594999999999999</c:v>
                </c:pt>
                <c:pt idx="982">
                  <c:v>58.86</c:v>
                </c:pt>
                <c:pt idx="983">
                  <c:v>58.86</c:v>
                </c:pt>
                <c:pt idx="984">
                  <c:v>58.23</c:v>
                </c:pt>
                <c:pt idx="985">
                  <c:v>58.08</c:v>
                </c:pt>
                <c:pt idx="986">
                  <c:v>57.77</c:v>
                </c:pt>
                <c:pt idx="987">
                  <c:v>58.85</c:v>
                </c:pt>
                <c:pt idx="988">
                  <c:v>58.93</c:v>
                </c:pt>
                <c:pt idx="989">
                  <c:v>59.57</c:v>
                </c:pt>
                <c:pt idx="990">
                  <c:v>59.7</c:v>
                </c:pt>
                <c:pt idx="991">
                  <c:v>60.6</c:v>
                </c:pt>
                <c:pt idx="992">
                  <c:v>60.53</c:v>
                </c:pt>
                <c:pt idx="993">
                  <c:v>60.41</c:v>
                </c:pt>
                <c:pt idx="994">
                  <c:v>59.51</c:v>
                </c:pt>
                <c:pt idx="995">
                  <c:v>58.75</c:v>
                </c:pt>
                <c:pt idx="996">
                  <c:v>58.46</c:v>
                </c:pt>
                <c:pt idx="997">
                  <c:v>58.72</c:v>
                </c:pt>
                <c:pt idx="998">
                  <c:v>59</c:v>
                </c:pt>
                <c:pt idx="999">
                  <c:v>59.8</c:v>
                </c:pt>
                <c:pt idx="1000">
                  <c:v>59.98</c:v>
                </c:pt>
                <c:pt idx="1001">
                  <c:v>62.51</c:v>
                </c:pt>
                <c:pt idx="1002">
                  <c:v>62.6</c:v>
                </c:pt>
                <c:pt idx="1003">
                  <c:v>63.12</c:v>
                </c:pt>
                <c:pt idx="1004">
                  <c:v>63.77</c:v>
                </c:pt>
                <c:pt idx="1005">
                  <c:v>63.58</c:v>
                </c:pt>
                <c:pt idx="1006">
                  <c:v>65.3</c:v>
                </c:pt>
                <c:pt idx="1007">
                  <c:v>66.44</c:v>
                </c:pt>
                <c:pt idx="1008">
                  <c:v>64.8</c:v>
                </c:pt>
                <c:pt idx="1009">
                  <c:v>66.739999999999995</c:v>
                </c:pt>
                <c:pt idx="1010">
                  <c:v>67.72</c:v>
                </c:pt>
                <c:pt idx="1011">
                  <c:v>66.87</c:v>
                </c:pt>
                <c:pt idx="1012">
                  <c:v>67</c:v>
                </c:pt>
                <c:pt idx="1013">
                  <c:v>63.95</c:v>
                </c:pt>
                <c:pt idx="1014">
                  <c:v>64.48</c:v>
                </c:pt>
                <c:pt idx="1015">
                  <c:v>65.989999999999995</c:v>
                </c:pt>
                <c:pt idx="1016">
                  <c:v>64.7</c:v>
                </c:pt>
                <c:pt idx="1017">
                  <c:v>65.53</c:v>
                </c:pt>
                <c:pt idx="1018">
                  <c:v>66.95</c:v>
                </c:pt>
                <c:pt idx="1019">
                  <c:v>65.12</c:v>
                </c:pt>
                <c:pt idx="1020">
                  <c:v>65.844999999999999</c:v>
                </c:pt>
                <c:pt idx="1021">
                  <c:v>65.38</c:v>
                </c:pt>
                <c:pt idx="1022">
                  <c:v>65.06</c:v>
                </c:pt>
                <c:pt idx="1023">
                  <c:v>62.99</c:v>
                </c:pt>
                <c:pt idx="1024">
                  <c:v>63.78</c:v>
                </c:pt>
                <c:pt idx="1025">
                  <c:v>63.85</c:v>
                </c:pt>
                <c:pt idx="1026">
                  <c:v>62</c:v>
                </c:pt>
                <c:pt idx="1027">
                  <c:v>63.04</c:v>
                </c:pt>
                <c:pt idx="1028">
                  <c:v>63.38</c:v>
                </c:pt>
                <c:pt idx="1029">
                  <c:v>64.11</c:v>
                </c:pt>
                <c:pt idx="1030">
                  <c:v>63.47</c:v>
                </c:pt>
                <c:pt idx="1031">
                  <c:v>64.13</c:v>
                </c:pt>
                <c:pt idx="1032">
                  <c:v>66</c:v>
                </c:pt>
                <c:pt idx="1033">
                  <c:v>70</c:v>
                </c:pt>
                <c:pt idx="1034">
                  <c:v>67</c:v>
                </c:pt>
                <c:pt idx="1035">
                  <c:v>66.7</c:v>
                </c:pt>
                <c:pt idx="1036">
                  <c:v>67.64</c:v>
                </c:pt>
                <c:pt idx="1037">
                  <c:v>66</c:v>
                </c:pt>
                <c:pt idx="1038">
                  <c:v>66.08</c:v>
                </c:pt>
                <c:pt idx="1039">
                  <c:v>65.459999999999994</c:v>
                </c:pt>
                <c:pt idx="1040">
                  <c:v>63.87</c:v>
                </c:pt>
                <c:pt idx="1041">
                  <c:v>64.59</c:v>
                </c:pt>
                <c:pt idx="1042">
                  <c:v>63.435000000000002</c:v>
                </c:pt>
                <c:pt idx="1043">
                  <c:v>64.39</c:v>
                </c:pt>
                <c:pt idx="1044">
                  <c:v>65.11</c:v>
                </c:pt>
                <c:pt idx="1045">
                  <c:v>63.59</c:v>
                </c:pt>
                <c:pt idx="1046">
                  <c:v>64.08</c:v>
                </c:pt>
                <c:pt idx="1047">
                  <c:v>64.528000000000006</c:v>
                </c:pt>
                <c:pt idx="1048">
                  <c:v>64.39</c:v>
                </c:pt>
                <c:pt idx="1049">
                  <c:v>63.79</c:v>
                </c:pt>
                <c:pt idx="1050">
                  <c:v>62.54</c:v>
                </c:pt>
                <c:pt idx="1051">
                  <c:v>61.95</c:v>
                </c:pt>
                <c:pt idx="1052">
                  <c:v>62.3</c:v>
                </c:pt>
                <c:pt idx="1053">
                  <c:v>61.23</c:v>
                </c:pt>
                <c:pt idx="1054">
                  <c:v>62.77</c:v>
                </c:pt>
                <c:pt idx="1055">
                  <c:v>62.73</c:v>
                </c:pt>
                <c:pt idx="1056">
                  <c:v>63.04</c:v>
                </c:pt>
                <c:pt idx="1057">
                  <c:v>63.14</c:v>
                </c:pt>
                <c:pt idx="1058">
                  <c:v>63.76</c:v>
                </c:pt>
                <c:pt idx="1059">
                  <c:v>64.284999999999997</c:v>
                </c:pt>
                <c:pt idx="1060">
                  <c:v>66.5</c:v>
                </c:pt>
                <c:pt idx="1061">
                  <c:v>66.97</c:v>
                </c:pt>
                <c:pt idx="1062">
                  <c:v>67.13</c:v>
                </c:pt>
                <c:pt idx="1063">
                  <c:v>65.459999999999994</c:v>
                </c:pt>
                <c:pt idx="1064">
                  <c:v>63.12</c:v>
                </c:pt>
                <c:pt idx="1065">
                  <c:v>61.29</c:v>
                </c:pt>
                <c:pt idx="1066">
                  <c:v>60.37</c:v>
                </c:pt>
                <c:pt idx="1067">
                  <c:v>59.92</c:v>
                </c:pt>
                <c:pt idx="1068">
                  <c:v>59.25</c:v>
                </c:pt>
                <c:pt idx="1069">
                  <c:v>59.92</c:v>
                </c:pt>
                <c:pt idx="1070">
                  <c:v>60</c:v>
                </c:pt>
                <c:pt idx="1071">
                  <c:v>59.57</c:v>
                </c:pt>
                <c:pt idx="1072">
                  <c:v>59.74</c:v>
                </c:pt>
                <c:pt idx="1073">
                  <c:v>58.48</c:v>
                </c:pt>
                <c:pt idx="1074">
                  <c:v>58.32</c:v>
                </c:pt>
                <c:pt idx="1075">
                  <c:v>58.36</c:v>
                </c:pt>
                <c:pt idx="1076">
                  <c:v>58.78</c:v>
                </c:pt>
                <c:pt idx="1077">
                  <c:v>59.03</c:v>
                </c:pt>
                <c:pt idx="1078">
                  <c:v>59.38</c:v>
                </c:pt>
                <c:pt idx="1079">
                  <c:v>59.72</c:v>
                </c:pt>
                <c:pt idx="1080">
                  <c:v>58.9</c:v>
                </c:pt>
                <c:pt idx="1081">
                  <c:v>59.09</c:v>
                </c:pt>
                <c:pt idx="1082">
                  <c:v>59.55</c:v>
                </c:pt>
                <c:pt idx="1083">
                  <c:v>60.39</c:v>
                </c:pt>
                <c:pt idx="1084">
                  <c:v>60.25</c:v>
                </c:pt>
                <c:pt idx="1085">
                  <c:v>60.8</c:v>
                </c:pt>
                <c:pt idx="1086">
                  <c:v>61.11</c:v>
                </c:pt>
                <c:pt idx="1087">
                  <c:v>60.55</c:v>
                </c:pt>
                <c:pt idx="1088">
                  <c:v>59.81</c:v>
                </c:pt>
                <c:pt idx="1089">
                  <c:v>59.9</c:v>
                </c:pt>
                <c:pt idx="1090">
                  <c:v>60.72</c:v>
                </c:pt>
                <c:pt idx="1091">
                  <c:v>59.55</c:v>
                </c:pt>
                <c:pt idx="1092">
                  <c:v>58.16</c:v>
                </c:pt>
                <c:pt idx="1093">
                  <c:v>57.6</c:v>
                </c:pt>
                <c:pt idx="1094">
                  <c:v>58.5</c:v>
                </c:pt>
                <c:pt idx="1095">
                  <c:v>62.774999999999999</c:v>
                </c:pt>
                <c:pt idx="1096">
                  <c:v>65</c:v>
                </c:pt>
                <c:pt idx="1097">
                  <c:v>65.78</c:v>
                </c:pt>
                <c:pt idx="1098">
                  <c:v>64</c:v>
                </c:pt>
                <c:pt idx="1099">
                  <c:v>60.7</c:v>
                </c:pt>
                <c:pt idx="1100">
                  <c:v>60.6</c:v>
                </c:pt>
                <c:pt idx="1101">
                  <c:v>63.344999999999999</c:v>
                </c:pt>
                <c:pt idx="1102">
                  <c:v>63.55</c:v>
                </c:pt>
                <c:pt idx="1103">
                  <c:v>64.8</c:v>
                </c:pt>
                <c:pt idx="1104">
                  <c:v>64.95</c:v>
                </c:pt>
                <c:pt idx="1105">
                  <c:v>64</c:v>
                </c:pt>
                <c:pt idx="1106">
                  <c:v>65.06</c:v>
                </c:pt>
                <c:pt idx="1107">
                  <c:v>67.16</c:v>
                </c:pt>
                <c:pt idx="1108">
                  <c:v>67.37</c:v>
                </c:pt>
                <c:pt idx="1109">
                  <c:v>68.22</c:v>
                </c:pt>
                <c:pt idx="1110">
                  <c:v>70</c:v>
                </c:pt>
                <c:pt idx="1111">
                  <c:v>72.064999999999998</c:v>
                </c:pt>
                <c:pt idx="1112">
                  <c:v>71.739999999999995</c:v>
                </c:pt>
                <c:pt idx="1113">
                  <c:v>72</c:v>
                </c:pt>
                <c:pt idx="1114">
                  <c:v>72.069999999999993</c:v>
                </c:pt>
                <c:pt idx="1115">
                  <c:v>71.75</c:v>
                </c:pt>
                <c:pt idx="1116">
                  <c:v>71.27</c:v>
                </c:pt>
                <c:pt idx="1117">
                  <c:v>71.400000000000006</c:v>
                </c:pt>
                <c:pt idx="1118">
                  <c:v>73.510000000000005</c:v>
                </c:pt>
                <c:pt idx="1119">
                  <c:v>71.754999999999995</c:v>
                </c:pt>
                <c:pt idx="1120">
                  <c:v>71.605000000000004</c:v>
                </c:pt>
                <c:pt idx="1121">
                  <c:v>73.66</c:v>
                </c:pt>
                <c:pt idx="1122">
                  <c:v>71.94</c:v>
                </c:pt>
                <c:pt idx="1123">
                  <c:v>70.391999999999996</c:v>
                </c:pt>
                <c:pt idx="1124">
                  <c:v>69.34</c:v>
                </c:pt>
                <c:pt idx="1125">
                  <c:v>69.16</c:v>
                </c:pt>
                <c:pt idx="1126">
                  <c:v>69.14</c:v>
                </c:pt>
                <c:pt idx="1127">
                  <c:v>70.040000000000006</c:v>
                </c:pt>
                <c:pt idx="1128">
                  <c:v>70.459999999999994</c:v>
                </c:pt>
                <c:pt idx="1129">
                  <c:v>71.930000000000007</c:v>
                </c:pt>
                <c:pt idx="1130">
                  <c:v>71.45</c:v>
                </c:pt>
                <c:pt idx="1131">
                  <c:v>75</c:v>
                </c:pt>
                <c:pt idx="1132">
                  <c:v>77.31</c:v>
                </c:pt>
                <c:pt idx="1133">
                  <c:v>77.53</c:v>
                </c:pt>
                <c:pt idx="1134">
                  <c:v>77.88</c:v>
                </c:pt>
                <c:pt idx="1135">
                  <c:v>78.23</c:v>
                </c:pt>
                <c:pt idx="1136">
                  <c:v>78.944999999999993</c:v>
                </c:pt>
                <c:pt idx="1137">
                  <c:v>80.400000000000006</c:v>
                </c:pt>
                <c:pt idx="1138">
                  <c:v>77.87</c:v>
                </c:pt>
                <c:pt idx="1139">
                  <c:v>78.209999999999994</c:v>
                </c:pt>
                <c:pt idx="1140">
                  <c:v>77.47</c:v>
                </c:pt>
                <c:pt idx="1141">
                  <c:v>76.53</c:v>
                </c:pt>
                <c:pt idx="1142">
                  <c:v>78.16</c:v>
                </c:pt>
                <c:pt idx="1143">
                  <c:v>79.290000000000006</c:v>
                </c:pt>
                <c:pt idx="1144">
                  <c:v>79.989999999999995</c:v>
                </c:pt>
                <c:pt idx="1145">
                  <c:v>80.88</c:v>
                </c:pt>
                <c:pt idx="1146">
                  <c:v>79.94</c:v>
                </c:pt>
                <c:pt idx="1147">
                  <c:v>79.540000000000006</c:v>
                </c:pt>
                <c:pt idx="1148">
                  <c:v>80.34</c:v>
                </c:pt>
                <c:pt idx="1149">
                  <c:v>80.150000000000006</c:v>
                </c:pt>
                <c:pt idx="1150">
                  <c:v>79.81</c:v>
                </c:pt>
                <c:pt idx="1151">
                  <c:v>80.75</c:v>
                </c:pt>
                <c:pt idx="1152">
                  <c:v>79.5</c:v>
                </c:pt>
                <c:pt idx="1153">
                  <c:v>80.314999999999998</c:v>
                </c:pt>
                <c:pt idx="1154">
                  <c:v>80.05</c:v>
                </c:pt>
                <c:pt idx="1155">
                  <c:v>81.239999999999995</c:v>
                </c:pt>
                <c:pt idx="1156">
                  <c:v>81.234999999999999</c:v>
                </c:pt>
                <c:pt idx="1157">
                  <c:v>82.01</c:v>
                </c:pt>
                <c:pt idx="1158">
                  <c:v>82.03</c:v>
                </c:pt>
                <c:pt idx="1159">
                  <c:v>78.040000000000006</c:v>
                </c:pt>
                <c:pt idx="1160">
                  <c:v>79.03</c:v>
                </c:pt>
                <c:pt idx="1161">
                  <c:v>78.489999999999995</c:v>
                </c:pt>
                <c:pt idx="1162">
                  <c:v>77.864999999999995</c:v>
                </c:pt>
                <c:pt idx="1163">
                  <c:v>77.260000000000005</c:v>
                </c:pt>
                <c:pt idx="1164">
                  <c:v>77.738</c:v>
                </c:pt>
                <c:pt idx="1165">
                  <c:v>81.344999999999999</c:v>
                </c:pt>
                <c:pt idx="1166">
                  <c:v>81.694999999999993</c:v>
                </c:pt>
                <c:pt idx="1167">
                  <c:v>81.459999999999994</c:v>
                </c:pt>
                <c:pt idx="1168">
                  <c:v>84.07</c:v>
                </c:pt>
                <c:pt idx="1169">
                  <c:v>86.88</c:v>
                </c:pt>
                <c:pt idx="1170">
                  <c:v>86.8</c:v>
                </c:pt>
                <c:pt idx="1171">
                  <c:v>87.06</c:v>
                </c:pt>
                <c:pt idx="1172">
                  <c:v>85.35</c:v>
                </c:pt>
                <c:pt idx="1173">
                  <c:v>86.055000000000007</c:v>
                </c:pt>
                <c:pt idx="1174">
                  <c:v>82.99</c:v>
                </c:pt>
                <c:pt idx="1175">
                  <c:v>84.51</c:v>
                </c:pt>
                <c:pt idx="1176">
                  <c:v>85.16</c:v>
                </c:pt>
                <c:pt idx="1177">
                  <c:v>84.68</c:v>
                </c:pt>
                <c:pt idx="1178">
                  <c:v>87.99</c:v>
                </c:pt>
                <c:pt idx="1179">
                  <c:v>87.4</c:v>
                </c:pt>
                <c:pt idx="1180">
                  <c:v>87.55</c:v>
                </c:pt>
                <c:pt idx="1181">
                  <c:v>86.39</c:v>
                </c:pt>
                <c:pt idx="1182">
                  <c:v>86.55</c:v>
                </c:pt>
                <c:pt idx="1183">
                  <c:v>86.4</c:v>
                </c:pt>
                <c:pt idx="1184">
                  <c:v>85.68</c:v>
                </c:pt>
                <c:pt idx="1185">
                  <c:v>89.59</c:v>
                </c:pt>
                <c:pt idx="1186">
                  <c:v>89.49</c:v>
                </c:pt>
                <c:pt idx="1187">
                  <c:v>92.25</c:v>
                </c:pt>
                <c:pt idx="1188">
                  <c:v>89.94</c:v>
                </c:pt>
                <c:pt idx="1189">
                  <c:v>88.62</c:v>
                </c:pt>
                <c:pt idx="1190">
                  <c:v>90.43</c:v>
                </c:pt>
                <c:pt idx="1191">
                  <c:v>90.42</c:v>
                </c:pt>
                <c:pt idx="1192">
                  <c:v>90.79</c:v>
                </c:pt>
                <c:pt idx="1193">
                  <c:v>90.9</c:v>
                </c:pt>
                <c:pt idx="1194">
                  <c:v>90.694999999999993</c:v>
                </c:pt>
                <c:pt idx="1195">
                  <c:v>86.28</c:v>
                </c:pt>
                <c:pt idx="1196">
                  <c:v>84.91</c:v>
                </c:pt>
                <c:pt idx="1197">
                  <c:v>86.47</c:v>
                </c:pt>
                <c:pt idx="1198">
                  <c:v>86.9</c:v>
                </c:pt>
                <c:pt idx="1199">
                  <c:v>87.6</c:v>
                </c:pt>
                <c:pt idx="1200">
                  <c:v>87.36</c:v>
                </c:pt>
                <c:pt idx="1201">
                  <c:v>85.69</c:v>
                </c:pt>
                <c:pt idx="1202">
                  <c:v>85.734999999999999</c:v>
                </c:pt>
                <c:pt idx="1203">
                  <c:v>85.834999999999994</c:v>
                </c:pt>
                <c:pt idx="1204">
                  <c:v>86.73</c:v>
                </c:pt>
                <c:pt idx="1205">
                  <c:v>88.02</c:v>
                </c:pt>
                <c:pt idx="1206">
                  <c:v>89.53</c:v>
                </c:pt>
                <c:pt idx="1207">
                  <c:v>88.06</c:v>
                </c:pt>
                <c:pt idx="1208">
                  <c:v>86.79</c:v>
                </c:pt>
                <c:pt idx="1209">
                  <c:v>82.19</c:v>
                </c:pt>
                <c:pt idx="1210">
                  <c:v>85.29</c:v>
                </c:pt>
                <c:pt idx="1211">
                  <c:v>88.72</c:v>
                </c:pt>
                <c:pt idx="1212">
                  <c:v>89.96</c:v>
                </c:pt>
                <c:pt idx="1213">
                  <c:v>90.76</c:v>
                </c:pt>
                <c:pt idx="1214">
                  <c:v>92.21</c:v>
                </c:pt>
                <c:pt idx="1215">
                  <c:v>90</c:v>
                </c:pt>
                <c:pt idx="1216">
                  <c:v>89.76</c:v>
                </c:pt>
                <c:pt idx="1217">
                  <c:v>89.59</c:v>
                </c:pt>
                <c:pt idx="1218">
                  <c:v>87.545000000000002</c:v>
                </c:pt>
                <c:pt idx="1219">
                  <c:v>89.76</c:v>
                </c:pt>
                <c:pt idx="1220">
                  <c:v>88.17</c:v>
                </c:pt>
                <c:pt idx="1221">
                  <c:v>89.51</c:v>
                </c:pt>
                <c:pt idx="1222">
                  <c:v>89.57</c:v>
                </c:pt>
                <c:pt idx="1223">
                  <c:v>86.5</c:v>
                </c:pt>
                <c:pt idx="1224">
                  <c:v>82.26</c:v>
                </c:pt>
                <c:pt idx="1225">
                  <c:v>78.209999999999994</c:v>
                </c:pt>
                <c:pt idx="1226">
                  <c:v>79.680000000000007</c:v>
                </c:pt>
                <c:pt idx="1227">
                  <c:v>79</c:v>
                </c:pt>
                <c:pt idx="1228">
                  <c:v>78.16</c:v>
                </c:pt>
                <c:pt idx="1229">
                  <c:v>77.814999999999998</c:v>
                </c:pt>
                <c:pt idx="1230">
                  <c:v>75.42</c:v>
                </c:pt>
                <c:pt idx="1231">
                  <c:v>76.37</c:v>
                </c:pt>
                <c:pt idx="1232">
                  <c:v>76.900000000000006</c:v>
                </c:pt>
                <c:pt idx="1233">
                  <c:v>78.2</c:v>
                </c:pt>
                <c:pt idx="1234">
                  <c:v>78.5</c:v>
                </c:pt>
                <c:pt idx="1235">
                  <c:v>78.12</c:v>
                </c:pt>
                <c:pt idx="1236">
                  <c:v>77.44</c:v>
                </c:pt>
                <c:pt idx="1237">
                  <c:v>75.245000000000005</c:v>
                </c:pt>
                <c:pt idx="1238">
                  <c:v>77.135000000000005</c:v>
                </c:pt>
                <c:pt idx="1239">
                  <c:v>74.33</c:v>
                </c:pt>
                <c:pt idx="1240">
                  <c:v>72.150000000000006</c:v>
                </c:pt>
                <c:pt idx="1241">
                  <c:v>70.5</c:v>
                </c:pt>
                <c:pt idx="1242">
                  <c:v>71.099999999999994</c:v>
                </c:pt>
                <c:pt idx="1243">
                  <c:v>69</c:v>
                </c:pt>
                <c:pt idx="1244">
                  <c:v>67.98</c:v>
                </c:pt>
                <c:pt idx="1245">
                  <c:v>68.819999999999993</c:v>
                </c:pt>
                <c:pt idx="1246">
                  <c:v>67.97</c:v>
                </c:pt>
                <c:pt idx="1247">
                  <c:v>69.02</c:v>
                </c:pt>
                <c:pt idx="1248">
                  <c:v>68.41</c:v>
                </c:pt>
                <c:pt idx="1249">
                  <c:v>68.87</c:v>
                </c:pt>
                <c:pt idx="1250">
                  <c:v>68.33</c:v>
                </c:pt>
                <c:pt idx="1251">
                  <c:v>67.81</c:v>
                </c:pt>
                <c:pt idx="1252">
                  <c:v>68.67</c:v>
                </c:pt>
                <c:pt idx="1253">
                  <c:v>69.069999999999993</c:v>
                </c:pt>
                <c:pt idx="1254">
                  <c:v>69.099999999999994</c:v>
                </c:pt>
                <c:pt idx="1255">
                  <c:v>69.435000000000002</c:v>
                </c:pt>
              </c:numCache>
            </c:numRef>
          </c:val>
          <c:smooth val="0"/>
          <c:extLst>
            <c:ext xmlns:c16="http://schemas.microsoft.com/office/drawing/2014/chart" uri="{C3380CC4-5D6E-409C-BE32-E72D297353CC}">
              <c16:uniqueId val="{00000000-B35C-1745-AF99-F54555B0506C}"/>
            </c:ext>
          </c:extLst>
        </c:ser>
        <c:dLbls>
          <c:showLegendKey val="0"/>
          <c:showVal val="0"/>
          <c:showCatName val="0"/>
          <c:showSerName val="0"/>
          <c:showPercent val="0"/>
          <c:showBubbleSize val="0"/>
        </c:dLbls>
        <c:smooth val="0"/>
        <c:axId val="1315198559"/>
        <c:axId val="1315427759"/>
      </c:lineChart>
      <c:dateAx>
        <c:axId val="131519855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5427759"/>
        <c:crosses val="autoZero"/>
        <c:auto val="1"/>
        <c:lblOffset val="100"/>
        <c:baseTimeUnit val="days"/>
      </c:dateAx>
      <c:valAx>
        <c:axId val="131542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151985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156789</xdr:colOff>
      <xdr:row>17</xdr:row>
      <xdr:rowOff>15679</xdr:rowOff>
    </xdr:from>
    <xdr:to>
      <xdr:col>14</xdr:col>
      <xdr:colOff>1021522</xdr:colOff>
      <xdr:row>37</xdr:row>
      <xdr:rowOff>13804</xdr:rowOff>
    </xdr:to>
    <xdr:graphicFrame macro="">
      <xdr:nvGraphicFramePr>
        <xdr:cNvPr id="2" name="Diagramm 1">
          <a:extLst>
            <a:ext uri="{FF2B5EF4-FFF2-40B4-BE49-F238E27FC236}">
              <a16:creationId xmlns:a16="http://schemas.microsoft.com/office/drawing/2014/main" id="{BC8543A8-4A41-A046-AF3B-1109780BA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813594</xdr:colOff>
      <xdr:row>1</xdr:row>
      <xdr:rowOff>173182</xdr:rowOff>
    </xdr:from>
    <xdr:to>
      <xdr:col>18</xdr:col>
      <xdr:colOff>50799</xdr:colOff>
      <xdr:row>11</xdr:row>
      <xdr:rowOff>91650</xdr:rowOff>
    </xdr:to>
    <xdr:graphicFrame macro="">
      <xdr:nvGraphicFramePr>
        <xdr:cNvPr id="3" name="Diagramm 2">
          <a:extLst>
            <a:ext uri="{FF2B5EF4-FFF2-40B4-BE49-F238E27FC236}">
              <a16:creationId xmlns:a16="http://schemas.microsoft.com/office/drawing/2014/main" id="{6B6446F6-72FF-1846-A0BE-A957FD90D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124239</xdr:colOff>
      <xdr:row>3</xdr:row>
      <xdr:rowOff>138044</xdr:rowOff>
    </xdr:from>
    <xdr:to>
      <xdr:col>1</xdr:col>
      <xdr:colOff>1546087</xdr:colOff>
      <xdr:row>10</xdr:row>
      <xdr:rowOff>13807</xdr:rowOff>
    </xdr:to>
    <xdr:pic>
      <xdr:nvPicPr>
        <xdr:cNvPr id="5" name="Grafik 4">
          <a:extLst>
            <a:ext uri="{FF2B5EF4-FFF2-40B4-BE49-F238E27FC236}">
              <a16:creationId xmlns:a16="http://schemas.microsoft.com/office/drawing/2014/main" id="{3450BDD7-0BD8-63AF-A090-64D05C7D22D6}"/>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r="75785"/>
        <a:stretch/>
      </xdr:blipFill>
      <xdr:spPr>
        <a:xfrm>
          <a:off x="483152" y="938696"/>
          <a:ext cx="1421848" cy="14218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0.71176</cdr:x>
      <cdr:y>0.36909</cdr:y>
    </cdr:from>
    <cdr:to>
      <cdr:x>0.78401</cdr:x>
      <cdr:y>0.44164</cdr:y>
    </cdr:to>
    <cdr:sp macro="" textlink="">
      <cdr:nvSpPr>
        <cdr:cNvPr id="2" name="Textfeld 1">
          <a:extLst xmlns:a="http://schemas.openxmlformats.org/drawingml/2006/main">
            <a:ext uri="{FF2B5EF4-FFF2-40B4-BE49-F238E27FC236}">
              <a16:creationId xmlns:a16="http://schemas.microsoft.com/office/drawing/2014/main" id="{48515089-34B7-2542-29C3-1267215C8601}"/>
            </a:ext>
          </a:extLst>
        </cdr:cNvPr>
        <cdr:cNvSpPr txBox="1"/>
      </cdr:nvSpPr>
      <cdr:spPr>
        <a:xfrm xmlns:a="http://schemas.openxmlformats.org/drawingml/2006/main">
          <a:off x="14518766" y="1834445"/>
          <a:ext cx="1473827" cy="3606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kern="1200"/>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596900</xdr:colOff>
      <xdr:row>994</xdr:row>
      <xdr:rowOff>114300</xdr:rowOff>
    </xdr:from>
    <xdr:to>
      <xdr:col>14</xdr:col>
      <xdr:colOff>215900</xdr:colOff>
      <xdr:row>1008</xdr:row>
      <xdr:rowOff>12700</xdr:rowOff>
    </xdr:to>
    <xdr:graphicFrame macro="">
      <xdr:nvGraphicFramePr>
        <xdr:cNvPr id="2" name="Diagramm 1">
          <a:extLst>
            <a:ext uri="{FF2B5EF4-FFF2-40B4-BE49-F238E27FC236}">
              <a16:creationId xmlns:a16="http://schemas.microsoft.com/office/drawing/2014/main" id="{A547C34B-48A6-8855-3E63-4586F4014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oliverschuurmann/Desktop/PayPal%20Holdings%20Inc%20(PYPL_US).xlsx" TargetMode="External"/><Relationship Id="rId1" Type="http://schemas.openxmlformats.org/officeDocument/2006/relationships/externalLinkPath" Target="/Users/oliverschuurmann/Desktop/PayPal%20Holdings%20Inc%20(PYPL_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view"/>
      <sheetName val="Income Statement"/>
      <sheetName val="Balance Sheet"/>
      <sheetName val="Cash Flow Statement"/>
      <sheetName val="Ratios"/>
    </sheetNames>
    <sheetDataSet>
      <sheetData sheetId="0" refreshError="1"/>
      <sheetData sheetId="1">
        <row r="14">
          <cell r="B14">
            <v>899</v>
          </cell>
          <cell r="C14">
            <v>1091</v>
          </cell>
          <cell r="D14">
            <v>1268</v>
          </cell>
          <cell r="E14">
            <v>1509</v>
          </cell>
          <cell r="F14">
            <v>1586</v>
          </cell>
          <cell r="G14">
            <v>2259</v>
          </cell>
          <cell r="H14">
            <v>2503</v>
          </cell>
          <cell r="I14">
            <v>2790</v>
          </cell>
          <cell r="J14">
            <v>3428</v>
          </cell>
          <cell r="K14">
            <v>4324</v>
          </cell>
          <cell r="L14">
            <v>4044</v>
          </cell>
          <cell r="M14">
            <v>4944</v>
          </cell>
          <cell r="N14">
            <v>5763</v>
          </cell>
        </row>
      </sheetData>
      <sheetData sheetId="2" refreshError="1"/>
      <sheetData sheetId="3">
        <row r="7">
          <cell r="B7">
            <v>382</v>
          </cell>
          <cell r="C7">
            <v>453</v>
          </cell>
          <cell r="D7">
            <v>516</v>
          </cell>
          <cell r="E7">
            <v>608</v>
          </cell>
          <cell r="F7">
            <v>724</v>
          </cell>
          <cell r="G7">
            <v>805</v>
          </cell>
          <cell r="H7">
            <v>776</v>
          </cell>
          <cell r="I7">
            <v>912</v>
          </cell>
          <cell r="J7">
            <v>1189</v>
          </cell>
          <cell r="K7">
            <v>1265</v>
          </cell>
          <cell r="L7">
            <v>1317</v>
          </cell>
          <cell r="M7">
            <v>1072</v>
          </cell>
          <cell r="N7">
            <v>1032</v>
          </cell>
        </row>
      </sheetData>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79D8A-4B84-1143-AC19-3430E8F0BEC3}" name="Tabelle1" displayName="Tabelle1" ref="C2:D1752" totalsRowShown="0" headerRowDxfId="0">
  <autoFilter ref="C2:D1752" xr:uid="{11479D8A-4B84-1143-AC19-3430E8F0BEC3}"/>
  <sortState xmlns:xlrd2="http://schemas.microsoft.com/office/spreadsheetml/2017/richdata2" ref="C3:D1752">
    <sortCondition ref="C2:C1752"/>
  </sortState>
  <tableColumns count="2">
    <tableColumn id="1" xr3:uid="{DD3B5981-5128-3A45-943C-B50BBC5C4509}" name="Datum"/>
    <tableColumn id="2" xr3:uid="{FE26AED2-ABD7-FA46-94E7-B04430A6BFBB}" name="Eröffnungspreis"/>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quickfs.net/" TargetMode="External"/><Relationship Id="rId2" Type="http://schemas.openxmlformats.org/officeDocument/2006/relationships/hyperlink" Target="https://www.kroll.com/en/insights/publications/cost-of-capital/recommended-us-equity-risk-premium-and-corresponding-risk-free-rates" TargetMode="External"/><Relationship Id="rId1" Type="http://schemas.openxmlformats.org/officeDocument/2006/relationships/hyperlink" Target="https://www.cnbc.com/quotes/US10Y" TargetMode="External"/><Relationship Id="rId5" Type="http://schemas.openxmlformats.org/officeDocument/2006/relationships/drawing" Target="../drawings/drawing1.xml"/><Relationship Id="rId4" Type="http://schemas.openxmlformats.org/officeDocument/2006/relationships/hyperlink" Target="https://quickfs.ne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D967-12BF-2D48-8D3F-2839EC760386}">
  <dimension ref="B1:X3692"/>
  <sheetViews>
    <sheetView showGridLines="0" tabSelected="1" zoomScale="92" zoomScaleNormal="92" zoomScaleSheetLayoutView="28" workbookViewId="0">
      <pane ySplit="12" topLeftCell="A17" activePane="bottomLeft" state="frozen"/>
      <selection pane="bottomLeft" activeCell="M45" sqref="M45"/>
    </sheetView>
  </sheetViews>
  <sheetFormatPr baseColWidth="10" defaultRowHeight="17"/>
  <cols>
    <col min="1" max="1" width="4.6640625" customWidth="1"/>
    <col min="2" max="2" width="23.1640625" style="6" customWidth="1"/>
    <col min="3" max="3" width="19.33203125" style="6" customWidth="1"/>
    <col min="4" max="4" width="18.33203125" style="6" customWidth="1"/>
    <col min="5" max="5" width="15.83203125" style="6" customWidth="1"/>
    <col min="6" max="6" width="16.5" style="6" customWidth="1"/>
    <col min="7" max="18" width="15.83203125" style="6" customWidth="1"/>
    <col min="19" max="19" width="15.83203125" style="9" customWidth="1"/>
    <col min="20" max="24" width="15.83203125" style="6" customWidth="1"/>
    <col min="25" max="99" width="12.83203125" customWidth="1"/>
  </cols>
  <sheetData>
    <row r="1" spans="2:24" s="47" customFormat="1">
      <c r="B1" s="9"/>
      <c r="C1" s="9"/>
      <c r="D1" s="9"/>
      <c r="E1" s="9"/>
      <c r="F1" s="9"/>
      <c r="G1" s="9"/>
      <c r="H1" s="9"/>
      <c r="I1" s="9"/>
      <c r="J1" s="9"/>
      <c r="K1" s="9"/>
      <c r="L1" s="9"/>
      <c r="M1" s="9"/>
      <c r="N1" s="9"/>
      <c r="O1" s="9"/>
      <c r="P1" s="9"/>
      <c r="Q1" s="9"/>
      <c r="R1" s="9"/>
      <c r="S1" s="9"/>
      <c r="T1" s="9"/>
      <c r="U1" s="9"/>
      <c r="V1" s="9"/>
      <c r="W1" s="9"/>
      <c r="X1" s="9"/>
    </row>
    <row r="2" spans="2:24" s="1" customFormat="1" ht="23">
      <c r="B2" s="90" t="s">
        <v>85</v>
      </c>
      <c r="C2" s="2"/>
      <c r="D2" s="13"/>
      <c r="E2" s="2"/>
      <c r="F2" s="2"/>
      <c r="G2" s="2"/>
      <c r="H2" s="2"/>
      <c r="I2" s="2"/>
      <c r="J2" s="2"/>
      <c r="K2" s="2"/>
      <c r="L2" s="2"/>
      <c r="M2" s="2"/>
      <c r="N2" s="2"/>
      <c r="O2" s="2"/>
      <c r="P2" s="2"/>
      <c r="Q2" s="2"/>
      <c r="R2" s="2"/>
      <c r="S2" s="2"/>
      <c r="T2" s="2"/>
      <c r="U2" s="2"/>
      <c r="V2" s="2"/>
      <c r="W2" s="2"/>
      <c r="X2" s="2"/>
    </row>
    <row r="3" spans="2:24" s="1" customFormat="1" ht="23">
      <c r="B3" s="90" t="str">
        <f>E5</f>
        <v>PYPL</v>
      </c>
      <c r="C3" s="2"/>
      <c r="D3" s="2"/>
      <c r="E3" s="2"/>
      <c r="F3" s="2"/>
      <c r="G3" s="2"/>
      <c r="H3" s="2"/>
      <c r="I3" s="2"/>
      <c r="J3" s="2"/>
      <c r="K3" s="2"/>
      <c r="L3" s="2"/>
      <c r="M3" s="2"/>
      <c r="N3" s="2"/>
      <c r="O3" s="2"/>
      <c r="P3" s="2"/>
      <c r="Q3" s="2"/>
      <c r="R3" s="2"/>
      <c r="S3" s="2"/>
      <c r="T3" s="2"/>
      <c r="U3" s="2"/>
      <c r="V3" s="2"/>
      <c r="W3" s="2"/>
      <c r="X3" s="2"/>
    </row>
    <row r="4" spans="2:24" s="1" customFormat="1">
      <c r="B4" s="43"/>
      <c r="C4" s="43"/>
      <c r="D4" s="139" t="s">
        <v>53</v>
      </c>
      <c r="E4" s="139"/>
      <c r="F4" s="139" t="s">
        <v>51</v>
      </c>
      <c r="G4" s="139"/>
      <c r="H4" s="7"/>
      <c r="I4" s="43"/>
      <c r="J4" s="7"/>
      <c r="K4" s="43"/>
      <c r="L4" s="43"/>
      <c r="M4" s="2"/>
      <c r="N4" s="2"/>
      <c r="O4" s="2"/>
      <c r="P4" s="2"/>
      <c r="Q4" s="2"/>
      <c r="R4" s="2"/>
      <c r="S4" s="2"/>
      <c r="T4" s="2"/>
      <c r="U4" s="2"/>
      <c r="V4" s="2"/>
      <c r="W4" s="2"/>
      <c r="X4" s="2"/>
    </row>
    <row r="5" spans="2:24" s="1" customFormat="1">
      <c r="B5" s="47"/>
      <c r="C5" s="43"/>
      <c r="D5" s="2" t="s">
        <v>47</v>
      </c>
      <c r="E5" s="13" t="s">
        <v>122</v>
      </c>
      <c r="F5" s="2" t="s">
        <v>114</v>
      </c>
      <c r="G5" s="52">
        <f>E8*E9</f>
        <v>70023.45</v>
      </c>
      <c r="H5" s="7"/>
      <c r="I5" s="2"/>
      <c r="J5" s="2"/>
      <c r="K5" s="2"/>
      <c r="L5" s="2"/>
      <c r="M5" s="2"/>
      <c r="N5" s="2"/>
      <c r="O5" s="2"/>
      <c r="P5" s="2"/>
      <c r="Q5" s="2"/>
      <c r="R5" s="2"/>
      <c r="S5" s="2"/>
      <c r="T5" s="2"/>
      <c r="U5" s="2"/>
      <c r="V5" s="2"/>
      <c r="W5" s="2"/>
      <c r="X5" s="2"/>
    </row>
    <row r="6" spans="2:24" s="1" customFormat="1">
      <c r="B6" s="47"/>
      <c r="C6" s="2"/>
      <c r="D6" s="2" t="s">
        <v>49</v>
      </c>
      <c r="E6" s="51">
        <v>45784</v>
      </c>
      <c r="F6" s="2" t="s">
        <v>100</v>
      </c>
      <c r="G6" s="52">
        <f>BS!N5</f>
        <v>6561</v>
      </c>
      <c r="H6" s="77" t="s">
        <v>101</v>
      </c>
      <c r="I6" s="2"/>
      <c r="J6" s="2"/>
      <c r="K6" s="2"/>
      <c r="L6" s="2"/>
      <c r="M6" s="2"/>
      <c r="N6" s="2"/>
      <c r="O6" s="2"/>
      <c r="P6" s="2"/>
      <c r="Q6" s="2"/>
      <c r="R6" s="2"/>
      <c r="S6" s="2"/>
      <c r="T6" s="2"/>
      <c r="U6" s="2"/>
      <c r="V6" s="2"/>
      <c r="W6" s="2"/>
      <c r="X6" s="2"/>
    </row>
    <row r="7" spans="2:24" s="1" customFormat="1">
      <c r="B7" s="2"/>
      <c r="C7" s="7"/>
      <c r="D7" s="2" t="s">
        <v>50</v>
      </c>
      <c r="E7" s="51">
        <v>46022</v>
      </c>
      <c r="F7" s="2" t="s">
        <v>75</v>
      </c>
      <c r="G7" s="52">
        <f>BS!N32</f>
        <v>9879</v>
      </c>
      <c r="H7" s="77" t="s">
        <v>101</v>
      </c>
      <c r="I7" s="2"/>
      <c r="J7" s="2"/>
      <c r="K7" s="2"/>
      <c r="L7" s="161"/>
      <c r="M7" s="2"/>
      <c r="N7" s="2"/>
      <c r="O7" s="2"/>
      <c r="P7" s="2"/>
      <c r="Q7" s="2"/>
      <c r="R7" s="2"/>
      <c r="S7" s="2"/>
      <c r="T7" s="2"/>
      <c r="U7" s="2"/>
      <c r="V7" s="2"/>
      <c r="W7" s="2"/>
      <c r="X7" s="2"/>
    </row>
    <row r="8" spans="2:24" s="1" customFormat="1">
      <c r="B8" s="47"/>
      <c r="C8" s="7"/>
      <c r="D8" s="153" t="s">
        <v>81</v>
      </c>
      <c r="E8" s="84">
        <v>68.05</v>
      </c>
      <c r="F8" s="2" t="s">
        <v>52</v>
      </c>
      <c r="G8" s="52">
        <f>G5-G6+G7</f>
        <v>73341.45</v>
      </c>
      <c r="H8" s="2"/>
      <c r="I8" s="2"/>
      <c r="J8" s="2"/>
      <c r="K8" s="2"/>
      <c r="L8" s="2"/>
      <c r="M8" s="2"/>
      <c r="N8" s="2"/>
      <c r="O8" s="2"/>
      <c r="P8" s="2"/>
      <c r="Q8" s="2"/>
      <c r="R8" s="2"/>
      <c r="S8" s="2"/>
      <c r="T8" s="2"/>
      <c r="U8" s="2"/>
      <c r="V8" s="2"/>
      <c r="W8" s="2"/>
      <c r="X8" s="2"/>
    </row>
    <row r="9" spans="2:24" s="1" customFormat="1">
      <c r="B9" s="77"/>
      <c r="C9" s="77"/>
      <c r="D9" s="2" t="s">
        <v>54</v>
      </c>
      <c r="E9" s="52">
        <f>IS!N31</f>
        <v>1029</v>
      </c>
      <c r="F9" s="2" t="s">
        <v>55</v>
      </c>
      <c r="G9" s="53">
        <f>G8/E9</f>
        <v>71.27448979591837</v>
      </c>
      <c r="H9" s="2"/>
      <c r="I9" s="2"/>
      <c r="J9" s="2"/>
      <c r="K9" s="15"/>
      <c r="L9" s="2"/>
      <c r="M9" s="2"/>
      <c r="N9" s="2"/>
      <c r="O9" s="2"/>
      <c r="P9" s="2"/>
      <c r="Q9" s="2"/>
      <c r="R9" s="2"/>
      <c r="S9" s="2"/>
      <c r="T9" s="2"/>
      <c r="U9" s="2"/>
      <c r="V9" s="2"/>
      <c r="W9" s="2"/>
      <c r="X9" s="2"/>
    </row>
    <row r="10" spans="2:24" s="1" customFormat="1">
      <c r="B10" s="2"/>
      <c r="C10" s="7"/>
      <c r="D10" s="2" t="s">
        <v>108</v>
      </c>
      <c r="E10" s="169">
        <f ca="1">E8/N124</f>
        <v>15.169258737455369</v>
      </c>
      <c r="F10" s="2" t="s">
        <v>118</v>
      </c>
      <c r="G10" s="168">
        <f>G8/N41</f>
        <v>2.2202479338842975</v>
      </c>
      <c r="H10" s="11"/>
      <c r="I10" s="12"/>
      <c r="J10" s="12"/>
      <c r="K10" s="15"/>
      <c r="L10" s="13"/>
      <c r="M10" s="12"/>
      <c r="N10" s="2"/>
      <c r="O10" s="2"/>
      <c r="P10" s="2"/>
      <c r="Q10" s="2"/>
      <c r="R10" s="2"/>
      <c r="S10" s="2"/>
      <c r="T10" s="2"/>
      <c r="U10" s="2"/>
      <c r="V10" s="2"/>
      <c r="W10" s="2"/>
      <c r="X10" s="2"/>
    </row>
    <row r="11" spans="2:24" s="1" customFormat="1">
      <c r="B11" s="43"/>
      <c r="C11" s="7"/>
      <c r="D11" s="2" t="s">
        <v>107</v>
      </c>
      <c r="E11" s="169">
        <f ca="1">E10/((N124/J124)^(1/5)-1)/100</f>
        <v>3.1657048122134275</v>
      </c>
      <c r="F11" s="2" t="s">
        <v>119</v>
      </c>
      <c r="G11" s="168">
        <f>G8/N44</f>
        <v>11.647046212482135</v>
      </c>
      <c r="H11" s="11"/>
      <c r="I11" s="12"/>
      <c r="J11" s="12"/>
      <c r="K11" s="15"/>
      <c r="L11" s="13"/>
      <c r="M11" s="12"/>
      <c r="N11" s="2"/>
      <c r="O11" s="2"/>
      <c r="P11" s="2"/>
      <c r="Q11" s="2"/>
      <c r="R11" s="2"/>
      <c r="S11" s="2"/>
      <c r="T11" s="2"/>
      <c r="U11" s="2"/>
      <c r="V11" s="2"/>
      <c r="W11" s="2"/>
      <c r="X11" s="2"/>
    </row>
    <row r="12" spans="2:24" s="1" customFormat="1">
      <c r="B12" s="43" t="s">
        <v>106</v>
      </c>
      <c r="C12" s="2"/>
      <c r="D12" s="2" t="s">
        <v>120</v>
      </c>
      <c r="E12" s="168">
        <f>G5/N41</f>
        <v>2.1198029243483787</v>
      </c>
      <c r="F12" s="159"/>
      <c r="G12" s="2"/>
      <c r="H12" s="2"/>
      <c r="I12" s="2"/>
      <c r="J12" s="2"/>
      <c r="K12" s="2"/>
      <c r="L12" s="2"/>
      <c r="M12" s="2"/>
      <c r="N12" s="2"/>
      <c r="O12" s="2"/>
      <c r="P12" s="2"/>
      <c r="Q12" s="2"/>
      <c r="R12" s="2"/>
      <c r="S12" s="2"/>
      <c r="T12" s="2"/>
      <c r="U12" s="2"/>
      <c r="V12" s="2"/>
      <c r="W12" s="2"/>
      <c r="X12" s="2"/>
    </row>
    <row r="13" spans="2:24" s="1" customFormat="1">
      <c r="B13" s="2"/>
      <c r="C13" s="2"/>
      <c r="D13" s="2"/>
      <c r="E13" s="2"/>
      <c r="F13" s="2"/>
      <c r="G13" s="2"/>
      <c r="H13" s="2"/>
      <c r="I13" s="2"/>
      <c r="J13" s="2"/>
      <c r="K13" s="2"/>
      <c r="L13" s="2"/>
      <c r="M13" s="2"/>
      <c r="N13" s="2"/>
      <c r="O13" s="2"/>
      <c r="P13" s="2"/>
      <c r="Q13" s="2"/>
      <c r="R13" s="2"/>
      <c r="S13" s="2"/>
      <c r="T13" s="2"/>
      <c r="U13" s="2"/>
      <c r="V13" s="2"/>
      <c r="W13" s="2"/>
      <c r="X13" s="2"/>
    </row>
    <row r="14" spans="2:24" s="1" customFormat="1" ht="23">
      <c r="B14" s="147" t="s">
        <v>84</v>
      </c>
      <c r="C14" s="2"/>
      <c r="D14" s="2"/>
      <c r="E14" s="2"/>
      <c r="F14" s="2"/>
      <c r="G14" s="2"/>
      <c r="H14" s="2"/>
      <c r="I14" s="2"/>
      <c r="J14" s="2"/>
      <c r="K14" s="2"/>
      <c r="L14" s="2"/>
      <c r="M14" s="2"/>
      <c r="N14" s="2"/>
      <c r="O14" s="2"/>
      <c r="P14" s="2"/>
      <c r="Q14" s="2"/>
      <c r="R14" s="2"/>
      <c r="S14" s="2"/>
      <c r="T14" s="2"/>
      <c r="U14" s="2"/>
      <c r="V14" s="2"/>
      <c r="W14" s="2"/>
      <c r="X14" s="2"/>
    </row>
    <row r="15" spans="2:24" s="1" customFormat="1">
      <c r="B15" s="2"/>
      <c r="C15" s="2"/>
      <c r="D15" s="2"/>
      <c r="E15" s="2"/>
      <c r="F15" s="2"/>
      <c r="G15" s="2"/>
      <c r="H15" s="2"/>
      <c r="I15" s="2"/>
      <c r="J15" s="2"/>
      <c r="K15" s="2"/>
      <c r="L15" s="2"/>
      <c r="M15" s="2"/>
      <c r="N15" s="2"/>
      <c r="O15" s="2"/>
      <c r="P15" s="2"/>
      <c r="Q15" s="2"/>
      <c r="R15" s="2"/>
      <c r="S15" s="2"/>
      <c r="T15" s="2"/>
      <c r="U15" s="2"/>
      <c r="V15" s="2"/>
      <c r="W15" s="2"/>
      <c r="X15" s="2"/>
    </row>
    <row r="16" spans="2:24" s="1" customFormat="1">
      <c r="B16" s="139" t="s">
        <v>1</v>
      </c>
      <c r="C16" s="17"/>
      <c r="D16" s="17"/>
      <c r="E16" s="17"/>
      <c r="F16" s="17"/>
      <c r="G16" s="17"/>
      <c r="H16" s="17"/>
      <c r="I16" s="17"/>
      <c r="J16" s="17"/>
      <c r="K16" s="17"/>
      <c r="L16" s="17"/>
      <c r="M16" s="17"/>
      <c r="N16" s="17"/>
      <c r="O16" s="17"/>
      <c r="P16" s="17"/>
      <c r="Q16" s="17"/>
      <c r="R16" s="17"/>
      <c r="S16" s="2"/>
      <c r="T16" s="2"/>
      <c r="U16" s="2"/>
      <c r="V16" s="2"/>
      <c r="W16" s="2"/>
      <c r="X16" s="2"/>
    </row>
    <row r="17" spans="2:24" s="1" customFormat="1">
      <c r="B17" s="2"/>
      <c r="C17" s="2"/>
      <c r="D17" s="2"/>
      <c r="E17" s="2"/>
      <c r="F17" s="2"/>
      <c r="G17" s="2"/>
      <c r="H17" s="2"/>
      <c r="I17" s="2"/>
      <c r="J17" s="2"/>
      <c r="K17" s="2"/>
      <c r="L17" s="2"/>
      <c r="M17" s="2"/>
      <c r="N17" s="2"/>
      <c r="O17" s="2"/>
      <c r="P17" s="2"/>
      <c r="Q17" s="2"/>
      <c r="R17" s="2"/>
      <c r="S17" s="2"/>
      <c r="T17" s="106"/>
      <c r="U17" s="2"/>
      <c r="V17" s="2"/>
      <c r="W17" s="2"/>
      <c r="X17" s="2"/>
    </row>
    <row r="18" spans="2:24" s="1" customFormat="1">
      <c r="B18" s="139" t="s">
        <v>2</v>
      </c>
      <c r="C18" s="86" t="s">
        <v>111</v>
      </c>
      <c r="D18" s="18" t="s">
        <v>110</v>
      </c>
      <c r="E18" s="19"/>
      <c r="F18" s="19"/>
      <c r="G18" s="20" t="s">
        <v>0</v>
      </c>
      <c r="H18" s="21" t="s">
        <v>13</v>
      </c>
      <c r="I18" s="22" t="s">
        <v>3</v>
      </c>
      <c r="J18" s="48"/>
      <c r="K18" s="2"/>
      <c r="L18" s="2"/>
      <c r="M18" s="2"/>
      <c r="N18" s="2"/>
      <c r="O18" s="2"/>
      <c r="P18" s="23" t="s">
        <v>8</v>
      </c>
      <c r="Q18" s="23"/>
      <c r="R18" s="17"/>
      <c r="S18" s="2"/>
      <c r="T18" s="12"/>
      <c r="U18" s="2"/>
      <c r="V18" s="2"/>
      <c r="W18" s="2"/>
      <c r="X18" s="2"/>
    </row>
    <row r="19" spans="2:24" s="1" customFormat="1">
      <c r="B19" s="24" t="s">
        <v>1</v>
      </c>
      <c r="C19" s="2"/>
      <c r="D19" s="25" t="s">
        <v>1</v>
      </c>
      <c r="E19" s="26"/>
      <c r="F19" s="26" t="s">
        <v>4</v>
      </c>
      <c r="G19" s="26" t="s">
        <v>56</v>
      </c>
      <c r="H19" s="26" t="s">
        <v>57</v>
      </c>
      <c r="I19" s="26" t="s">
        <v>58</v>
      </c>
      <c r="J19" s="27"/>
      <c r="K19" s="13"/>
      <c r="L19" s="2"/>
      <c r="M19" s="2"/>
      <c r="N19" s="2"/>
      <c r="O19" s="2"/>
      <c r="P19" s="27" t="s">
        <v>46</v>
      </c>
      <c r="Q19" s="27"/>
      <c r="R19" s="2"/>
      <c r="S19" s="2"/>
      <c r="T19" s="2"/>
      <c r="U19" s="2"/>
      <c r="V19" s="2"/>
      <c r="W19" s="2"/>
      <c r="X19" s="2"/>
    </row>
    <row r="20" spans="2:24" s="1" customFormat="1">
      <c r="B20" s="2" t="s">
        <v>5</v>
      </c>
      <c r="C20" s="10">
        <v>3</v>
      </c>
      <c r="D20" s="11" t="s">
        <v>5</v>
      </c>
      <c r="E20" s="43"/>
      <c r="F20" s="28" t="s">
        <v>116</v>
      </c>
      <c r="G20" s="181" t="s">
        <v>113</v>
      </c>
      <c r="H20" s="181"/>
      <c r="I20" s="181"/>
      <c r="J20" s="12"/>
      <c r="K20" s="13"/>
      <c r="L20" s="2"/>
      <c r="M20" s="2"/>
      <c r="N20" s="2"/>
      <c r="O20" s="2"/>
      <c r="P20" s="12" t="s">
        <v>37</v>
      </c>
      <c r="Q20" s="12"/>
      <c r="R20" s="54">
        <f>G5</f>
        <v>70023.45</v>
      </c>
      <c r="S20" s="2"/>
      <c r="T20" s="2"/>
      <c r="U20" s="2"/>
      <c r="V20" s="2"/>
      <c r="W20" s="2"/>
      <c r="X20" s="2"/>
    </row>
    <row r="21" spans="2:24" s="1" customFormat="1">
      <c r="B21" s="2" t="s">
        <v>6</v>
      </c>
      <c r="C21" s="10">
        <v>3</v>
      </c>
      <c r="D21" s="29" t="s">
        <v>7</v>
      </c>
      <c r="E21" s="37" t="s">
        <v>105</v>
      </c>
      <c r="F21" s="28" t="s">
        <v>117</v>
      </c>
      <c r="G21" s="73">
        <v>-0.1</v>
      </c>
      <c r="H21" s="73">
        <v>-0.05</v>
      </c>
      <c r="I21" s="73">
        <v>0.05</v>
      </c>
      <c r="J21" s="12"/>
      <c r="K21" s="13"/>
      <c r="L21" s="2"/>
      <c r="M21" s="2"/>
      <c r="N21" s="2"/>
      <c r="O21" s="2"/>
      <c r="P21" s="12" t="s">
        <v>38</v>
      </c>
      <c r="Q21" s="12"/>
      <c r="R21" s="55">
        <f>R20/(R20+R27)</f>
        <v>0.87636173859499922</v>
      </c>
      <c r="S21" s="2"/>
      <c r="T21" s="2"/>
      <c r="U21" s="2"/>
      <c r="V21" s="2"/>
      <c r="W21" s="2"/>
      <c r="X21" s="2"/>
    </row>
    <row r="22" spans="2:24" s="1" customFormat="1">
      <c r="B22" s="2" t="s">
        <v>8</v>
      </c>
      <c r="C22" s="10">
        <v>3</v>
      </c>
      <c r="D22" s="11" t="s">
        <v>79</v>
      </c>
      <c r="E22" s="43"/>
      <c r="F22" s="28" t="s">
        <v>116</v>
      </c>
      <c r="G22" s="181" t="s">
        <v>113</v>
      </c>
      <c r="H22" s="181"/>
      <c r="I22" s="181"/>
      <c r="J22" s="12"/>
      <c r="K22" s="13"/>
      <c r="L22" s="2"/>
      <c r="M22" s="2"/>
      <c r="N22" s="2"/>
      <c r="O22" s="2"/>
      <c r="P22" s="12" t="s">
        <v>39</v>
      </c>
      <c r="Q22" s="12"/>
      <c r="R22" s="75">
        <f>R23+R24*R25</f>
        <v>8.3900000000000002E-2</v>
      </c>
      <c r="S22" s="2"/>
      <c r="T22" s="2"/>
      <c r="U22" s="2"/>
      <c r="V22" s="2"/>
      <c r="W22" s="2"/>
      <c r="X22" s="2"/>
    </row>
    <row r="23" spans="2:24" s="1" customFormat="1">
      <c r="B23" s="2" t="s">
        <v>9</v>
      </c>
      <c r="C23" s="10">
        <v>3</v>
      </c>
      <c r="D23" s="29" t="s">
        <v>10</v>
      </c>
      <c r="E23" s="37" t="s">
        <v>105</v>
      </c>
      <c r="F23" s="28" t="s">
        <v>117</v>
      </c>
      <c r="G23" s="73">
        <v>5.0000000000000001E-3</v>
      </c>
      <c r="H23" s="73">
        <v>0.02</v>
      </c>
      <c r="I23" s="73">
        <v>0.05</v>
      </c>
      <c r="J23" s="12"/>
      <c r="K23" s="13"/>
      <c r="L23" s="2"/>
      <c r="M23" s="2"/>
      <c r="N23" s="2"/>
      <c r="O23" s="2"/>
      <c r="P23" s="12" t="s">
        <v>64</v>
      </c>
      <c r="Q23" s="12"/>
      <c r="R23" s="75">
        <v>4.6100000000000002E-2</v>
      </c>
      <c r="S23" s="77" t="s">
        <v>63</v>
      </c>
      <c r="T23" s="77"/>
      <c r="U23" s="2"/>
      <c r="V23" s="2"/>
      <c r="W23" s="2"/>
      <c r="X23" s="2"/>
    </row>
    <row r="24" spans="2:24" s="1" customFormat="1">
      <c r="B24" s="2"/>
      <c r="C24" s="2"/>
      <c r="D24" s="11"/>
      <c r="E24" s="37"/>
      <c r="F24" s="4"/>
      <c r="G24" s="56"/>
      <c r="H24" s="56"/>
      <c r="I24" s="56"/>
      <c r="J24" s="12"/>
      <c r="K24" s="13"/>
      <c r="L24" s="2"/>
      <c r="M24" s="2"/>
      <c r="N24" s="2"/>
      <c r="O24" s="2"/>
      <c r="P24" s="12" t="s">
        <v>104</v>
      </c>
      <c r="Q24" s="12"/>
      <c r="R24" s="2">
        <v>1.08</v>
      </c>
      <c r="S24" s="77" t="s">
        <v>237</v>
      </c>
      <c r="T24" s="77"/>
      <c r="U24" s="2"/>
      <c r="V24" s="2"/>
      <c r="W24" s="2"/>
      <c r="X24" s="2"/>
    </row>
    <row r="25" spans="2:24" s="1" customFormat="1">
      <c r="B25" s="24" t="s">
        <v>11</v>
      </c>
      <c r="C25" s="2"/>
      <c r="D25" s="11" t="s">
        <v>8</v>
      </c>
      <c r="E25" s="30"/>
      <c r="F25" s="4"/>
      <c r="G25" s="73">
        <f>H25+0.005</f>
        <v>8.2615872494687881E-2</v>
      </c>
      <c r="H25" s="74">
        <f>R34</f>
        <v>7.7615872494687876E-2</v>
      </c>
      <c r="I25" s="73">
        <f>H25</f>
        <v>7.7615872494687876E-2</v>
      </c>
      <c r="J25" s="12"/>
      <c r="K25" s="13"/>
      <c r="L25" s="2"/>
      <c r="M25" s="2"/>
      <c r="N25" s="2"/>
      <c r="O25" s="2"/>
      <c r="P25" s="12" t="s">
        <v>40</v>
      </c>
      <c r="Q25" s="12"/>
      <c r="R25" s="75">
        <v>3.5000000000000003E-2</v>
      </c>
      <c r="S25" s="77" t="s">
        <v>65</v>
      </c>
      <c r="T25" s="77"/>
      <c r="U25" s="2"/>
      <c r="V25" s="2"/>
      <c r="W25" s="2"/>
      <c r="X25" s="2"/>
    </row>
    <row r="26" spans="2:24" s="1" customFormat="1">
      <c r="B26" s="2" t="s">
        <v>8</v>
      </c>
      <c r="C26" s="73">
        <f>CHOOSE(C22,G25,H25,I25)</f>
        <v>7.7615872494687876E-2</v>
      </c>
      <c r="D26" s="11" t="s">
        <v>112</v>
      </c>
      <c r="E26" s="2"/>
      <c r="F26" s="4"/>
      <c r="G26" s="73">
        <f>H26-0.002</f>
        <v>1.8000000000000002E-2</v>
      </c>
      <c r="H26" s="73">
        <v>0.02</v>
      </c>
      <c r="I26" s="73">
        <f>H26+0.001</f>
        <v>2.1000000000000001E-2</v>
      </c>
      <c r="J26" s="2"/>
      <c r="K26" s="13"/>
      <c r="L26" s="2"/>
      <c r="M26" s="2"/>
      <c r="N26" s="2"/>
      <c r="O26" s="2"/>
      <c r="P26" s="2"/>
      <c r="Q26" s="2"/>
      <c r="R26" s="2"/>
      <c r="S26" s="2"/>
      <c r="T26" s="2"/>
      <c r="U26" s="2"/>
      <c r="V26" s="2"/>
      <c r="W26" s="2"/>
      <c r="X26" s="2"/>
    </row>
    <row r="27" spans="2:24" s="1" customFormat="1">
      <c r="B27" s="2" t="s">
        <v>9</v>
      </c>
      <c r="C27" s="73">
        <f>CHOOSE(C23,G26,H26,I26)</f>
        <v>2.1000000000000001E-2</v>
      </c>
      <c r="D27" s="25" t="s">
        <v>82</v>
      </c>
      <c r="E27" s="2"/>
      <c r="F27" s="4"/>
      <c r="G27" s="4"/>
      <c r="H27" s="4"/>
      <c r="I27" s="4"/>
      <c r="J27" s="2"/>
      <c r="K27" s="13"/>
      <c r="L27" s="2"/>
      <c r="M27" s="2"/>
      <c r="N27" s="2"/>
      <c r="O27" s="2"/>
      <c r="P27" s="2" t="s">
        <v>41</v>
      </c>
      <c r="Q27" s="2"/>
      <c r="R27" s="54">
        <f>G7</f>
        <v>9879</v>
      </c>
      <c r="S27" s="165" t="s">
        <v>74</v>
      </c>
      <c r="T27" s="2"/>
      <c r="U27" s="2"/>
      <c r="V27" s="2"/>
      <c r="W27" s="2"/>
      <c r="X27" s="2"/>
    </row>
    <row r="28" spans="2:24" s="1" customFormat="1">
      <c r="B28" s="2"/>
      <c r="C28" s="4"/>
      <c r="D28" s="11" t="s">
        <v>78</v>
      </c>
      <c r="E28" s="2"/>
      <c r="F28" s="37" t="s">
        <v>105</v>
      </c>
      <c r="G28" s="96">
        <v>78.14</v>
      </c>
      <c r="H28" s="97">
        <v>90.7</v>
      </c>
      <c r="I28" s="98">
        <v>99.3</v>
      </c>
      <c r="J28" s="2"/>
      <c r="K28" s="13"/>
      <c r="L28" s="2"/>
      <c r="M28" s="2"/>
      <c r="N28" s="2"/>
      <c r="O28" s="2"/>
      <c r="P28" s="2" t="s">
        <v>42</v>
      </c>
      <c r="Q28" s="2"/>
      <c r="R28" s="75">
        <f>R27/(R20+R27)</f>
        <v>0.12363826140500073</v>
      </c>
      <c r="S28" s="2"/>
      <c r="T28" s="2"/>
      <c r="U28" s="2"/>
      <c r="V28" s="2"/>
      <c r="W28" s="2"/>
      <c r="X28" s="2"/>
    </row>
    <row r="29" spans="2:24" s="1" customFormat="1">
      <c r="B29" s="24"/>
      <c r="C29" s="7"/>
      <c r="D29" s="11" t="s">
        <v>48</v>
      </c>
      <c r="E29" s="31"/>
      <c r="F29" s="14"/>
      <c r="G29" s="99">
        <f>G28/E8-1</f>
        <v>0.14827332843497443</v>
      </c>
      <c r="H29" s="100">
        <f>H28/E8-1</f>
        <v>0.33284349742836161</v>
      </c>
      <c r="I29" s="101">
        <f>I28/E8-1</f>
        <v>0.45922116091109477</v>
      </c>
      <c r="J29" s="2"/>
      <c r="K29" s="13"/>
      <c r="L29" s="2"/>
      <c r="M29" s="2"/>
      <c r="N29" s="2"/>
      <c r="O29" s="2"/>
      <c r="P29" s="2" t="s">
        <v>43</v>
      </c>
      <c r="Q29" s="2"/>
      <c r="R29" s="75">
        <v>4.2500000000000003E-2</v>
      </c>
      <c r="S29" s="77" t="s">
        <v>238</v>
      </c>
      <c r="T29" s="77"/>
      <c r="U29" s="2" t="s">
        <v>102</v>
      </c>
      <c r="V29" s="2"/>
      <c r="W29" s="2"/>
      <c r="X29" s="2"/>
    </row>
    <row r="30" spans="2:24" s="1" customFormat="1">
      <c r="B30" s="2"/>
      <c r="C30" s="182"/>
      <c r="D30" s="11" t="s">
        <v>12</v>
      </c>
      <c r="E30" s="31"/>
      <c r="F30" s="14"/>
      <c r="G30" s="102">
        <f>(G28/E8)^(1/R62)-1</f>
        <v>3.2483930656723725E-2</v>
      </c>
      <c r="H30" s="74">
        <f>(H28/E8)^(1/R62)-1</f>
        <v>6.8687358762330675E-2</v>
      </c>
      <c r="I30" s="103">
        <f>(I28/E8)^(1/R62)-1</f>
        <v>9.1307348299352942E-2</v>
      </c>
      <c r="J30" s="2"/>
      <c r="K30" s="13"/>
      <c r="L30" s="2"/>
      <c r="M30" s="2"/>
      <c r="N30" s="2"/>
      <c r="O30" s="2"/>
      <c r="P30" s="2" t="s">
        <v>44</v>
      </c>
      <c r="Q30" s="2"/>
      <c r="R30" s="75">
        <f>M79</f>
        <v>0.22180521673860012</v>
      </c>
      <c r="S30" s="2"/>
      <c r="T30" s="2"/>
      <c r="U30" s="2"/>
      <c r="V30" s="2"/>
      <c r="W30" s="2"/>
      <c r="X30" s="2"/>
    </row>
    <row r="31" spans="2:24" s="1" customFormat="1">
      <c r="B31" s="2"/>
      <c r="C31" s="182"/>
      <c r="D31" s="25" t="s">
        <v>109</v>
      </c>
      <c r="E31" s="31"/>
      <c r="F31" s="14"/>
      <c r="G31" s="80"/>
      <c r="H31" s="80"/>
      <c r="I31" s="80"/>
      <c r="J31" s="2"/>
      <c r="K31" s="13"/>
      <c r="L31" s="2"/>
      <c r="M31" s="2"/>
      <c r="N31" s="2"/>
      <c r="O31" s="2"/>
      <c r="P31" s="2"/>
      <c r="Q31" s="2"/>
      <c r="R31" s="75"/>
      <c r="S31" s="2"/>
      <c r="T31" s="2"/>
      <c r="U31" s="2"/>
      <c r="V31" s="2"/>
      <c r="W31" s="2"/>
      <c r="X31" s="2"/>
    </row>
    <row r="32" spans="2:24" s="1" customFormat="1">
      <c r="B32" s="2"/>
      <c r="C32" s="7"/>
      <c r="D32" s="11" t="s">
        <v>91</v>
      </c>
      <c r="E32" s="2"/>
      <c r="F32" s="37"/>
      <c r="G32" s="96">
        <f ca="1">R140</f>
        <v>71.877401587204957</v>
      </c>
      <c r="H32" s="97">
        <f ca="1">R141</f>
        <v>74.875068786776467</v>
      </c>
      <c r="I32" s="98">
        <f ca="1">R142</f>
        <v>81.20604932023447</v>
      </c>
      <c r="J32" s="2"/>
      <c r="K32" s="13"/>
      <c r="L32" s="2"/>
      <c r="M32" s="2"/>
      <c r="N32" s="2"/>
      <c r="O32" s="2"/>
      <c r="P32" s="2" t="s">
        <v>45</v>
      </c>
      <c r="Q32" s="2"/>
      <c r="R32" s="54">
        <f>R27+R20</f>
        <v>79902.45</v>
      </c>
      <c r="S32" s="2"/>
      <c r="T32" s="2"/>
      <c r="U32" s="2"/>
      <c r="V32" s="2"/>
      <c r="W32" s="2"/>
      <c r="X32" s="2"/>
    </row>
    <row r="33" spans="2:24" s="1" customFormat="1">
      <c r="B33" s="7"/>
      <c r="C33" s="7"/>
      <c r="D33" s="11" t="s">
        <v>80</v>
      </c>
      <c r="E33" s="31"/>
      <c r="F33" s="150"/>
      <c r="G33" s="99">
        <f ca="1">G32/E8-1</f>
        <v>5.6243961604775405E-2</v>
      </c>
      <c r="H33" s="100">
        <f ca="1">H32/E8-1</f>
        <v>0.10029491236997012</v>
      </c>
      <c r="I33" s="101">
        <f ca="1">I32/E8-1</f>
        <v>0.19332915973893416</v>
      </c>
      <c r="J33" s="2"/>
      <c r="K33" s="13"/>
      <c r="L33" s="2"/>
      <c r="M33" s="2"/>
      <c r="N33" s="2"/>
      <c r="O33" s="2"/>
      <c r="P33" s="2"/>
      <c r="Q33" s="2"/>
      <c r="R33" s="2"/>
      <c r="S33" s="2"/>
      <c r="T33" s="2"/>
      <c r="U33" s="2"/>
      <c r="V33" s="2"/>
      <c r="W33" s="2"/>
      <c r="X33" s="2"/>
    </row>
    <row r="34" spans="2:24" s="1" customFormat="1">
      <c r="B34" s="2"/>
      <c r="C34" s="31"/>
      <c r="D34" s="11" t="s">
        <v>12</v>
      </c>
      <c r="E34" s="31"/>
      <c r="F34" s="14"/>
      <c r="G34" s="102">
        <f ca="1">(G32/E8)^(1/R62)-1</f>
        <v>1.2732207236704873E-2</v>
      </c>
      <c r="H34" s="74">
        <f ca="1">(H32/E8)^(1/R62)-1</f>
        <v>2.2345008403894528E-2</v>
      </c>
      <c r="I34" s="103">
        <f ca="1">(I32/E8)^(1/R62)-1</f>
        <v>4.1712883494612774E-2</v>
      </c>
      <c r="J34" s="2"/>
      <c r="K34" s="14"/>
      <c r="L34" s="2"/>
      <c r="M34" s="2"/>
      <c r="N34" s="2"/>
      <c r="O34" s="2"/>
      <c r="P34" s="2" t="s">
        <v>8</v>
      </c>
      <c r="Q34" s="2"/>
      <c r="R34" s="76">
        <f>R21*R22+(R28*R29*(1-R30))</f>
        <v>7.7615872494687876E-2</v>
      </c>
      <c r="S34" s="75"/>
      <c r="T34" s="2"/>
      <c r="U34" s="2"/>
      <c r="V34" s="2"/>
      <c r="W34" s="2"/>
      <c r="X34" s="2"/>
    </row>
    <row r="35" spans="2:24" s="1" customFormat="1">
      <c r="B35" s="2"/>
      <c r="C35" s="31"/>
      <c r="D35" s="11" t="s">
        <v>115</v>
      </c>
      <c r="E35" s="31"/>
      <c r="F35" s="14"/>
      <c r="G35" s="162">
        <f ca="1">G32*R102</f>
        <v>74680.620249105952</v>
      </c>
      <c r="H35" s="163">
        <f ca="1">H32*R102</f>
        <v>77795.196469460745</v>
      </c>
      <c r="I35" s="164">
        <f ca="1">I32*R102</f>
        <v>84373.085243723617</v>
      </c>
      <c r="J35" s="2"/>
      <c r="K35" s="14"/>
      <c r="L35" s="2"/>
      <c r="M35" s="2"/>
      <c r="N35" s="2"/>
      <c r="O35" s="2"/>
      <c r="P35" s="2"/>
      <c r="Q35" s="2"/>
      <c r="R35" s="75"/>
      <c r="S35" s="75"/>
      <c r="T35" s="2"/>
      <c r="U35" s="2"/>
      <c r="V35" s="2"/>
      <c r="W35" s="2"/>
      <c r="X35" s="2"/>
    </row>
    <row r="36" spans="2:24" s="1" customFormat="1">
      <c r="B36" s="2"/>
      <c r="C36" s="31"/>
      <c r="D36" s="11"/>
      <c r="E36" s="31"/>
      <c r="F36" s="14"/>
      <c r="G36" s="75"/>
      <c r="H36" s="75"/>
      <c r="I36" s="75"/>
      <c r="J36" s="2"/>
      <c r="K36" s="14"/>
      <c r="L36" s="2"/>
      <c r="M36" s="2"/>
      <c r="N36" s="2"/>
      <c r="O36" s="2"/>
      <c r="P36" s="2"/>
      <c r="Q36" s="2"/>
      <c r="R36" s="14"/>
      <c r="S36" s="55"/>
      <c r="T36" s="2"/>
      <c r="U36" s="2"/>
      <c r="V36" s="2"/>
      <c r="W36" s="2"/>
      <c r="X36" s="2"/>
    </row>
    <row r="37" spans="2:24" s="1" customFormat="1">
      <c r="B37" s="2"/>
      <c r="C37" s="31"/>
      <c r="D37" s="25" t="s">
        <v>83</v>
      </c>
      <c r="E37" s="31"/>
      <c r="F37" s="14"/>
      <c r="G37" s="96">
        <f ca="1">G32-G28</f>
        <v>-6.2625984127950431</v>
      </c>
      <c r="H37" s="97">
        <f ca="1">H32-H28</f>
        <v>-15.824931213223536</v>
      </c>
      <c r="I37" s="98">
        <f ca="1">I32-I28</f>
        <v>-18.093950679765527</v>
      </c>
      <c r="J37" s="2"/>
      <c r="K37" s="14"/>
      <c r="L37" s="2"/>
      <c r="M37" s="2"/>
      <c r="N37" s="2"/>
      <c r="O37" s="2"/>
      <c r="P37" s="2"/>
      <c r="Q37" s="2"/>
      <c r="R37" s="14"/>
      <c r="S37" s="55"/>
      <c r="T37" s="2"/>
      <c r="U37" s="2"/>
      <c r="V37" s="2"/>
      <c r="W37" s="2"/>
      <c r="X37" s="2"/>
    </row>
    <row r="38" spans="2:24" s="1" customFormat="1">
      <c r="B38" s="2"/>
      <c r="C38" s="31"/>
      <c r="D38" s="25"/>
      <c r="E38" s="31"/>
      <c r="F38" s="14"/>
      <c r="G38" s="160"/>
      <c r="H38" s="160"/>
      <c r="I38" s="160"/>
      <c r="J38" s="2"/>
      <c r="K38" s="14"/>
      <c r="L38" s="2"/>
      <c r="M38" s="2"/>
      <c r="N38" s="2"/>
      <c r="O38" s="2"/>
      <c r="P38" s="2"/>
      <c r="Q38" s="2"/>
      <c r="R38" s="14"/>
      <c r="S38" s="55"/>
      <c r="T38" s="2"/>
      <c r="U38" s="2"/>
      <c r="V38" s="2"/>
      <c r="W38" s="2"/>
      <c r="X38" s="2"/>
    </row>
    <row r="39" spans="2:24" s="1" customFormat="1">
      <c r="B39" s="2"/>
      <c r="C39" s="2"/>
      <c r="D39" s="2"/>
      <c r="E39" s="2"/>
      <c r="F39" s="2"/>
      <c r="G39" s="2"/>
      <c r="H39" s="2"/>
      <c r="I39" s="2"/>
      <c r="J39" s="105" t="s">
        <v>96</v>
      </c>
      <c r="K39" s="156">
        <f>M41/D41-1</f>
        <v>2.4382569204152249</v>
      </c>
      <c r="L39" s="105" t="s">
        <v>97</v>
      </c>
      <c r="M39" s="155">
        <f>(M41/D41)^(1/10)-1</f>
        <v>0.13144600303853937</v>
      </c>
      <c r="N39" s="2"/>
      <c r="O39" s="2"/>
      <c r="P39" s="2"/>
      <c r="Q39" s="2"/>
      <c r="R39" s="2"/>
      <c r="S39" s="2"/>
      <c r="T39" s="2"/>
      <c r="U39" s="2"/>
      <c r="V39" s="2"/>
      <c r="W39" s="2"/>
      <c r="X39" s="2"/>
    </row>
    <row r="40" spans="2:24" s="8" customFormat="1">
      <c r="B40" s="139" t="s">
        <v>34</v>
      </c>
      <c r="C40" s="139"/>
      <c r="D40" s="91">
        <v>2015</v>
      </c>
      <c r="E40" s="32">
        <f>D40+1</f>
        <v>2016</v>
      </c>
      <c r="F40" s="32">
        <f t="shared" ref="F40:R40" si="0">E40+1</f>
        <v>2017</v>
      </c>
      <c r="G40" s="32">
        <f t="shared" si="0"/>
        <v>2018</v>
      </c>
      <c r="H40" s="32">
        <f t="shared" si="0"/>
        <v>2019</v>
      </c>
      <c r="I40" s="32">
        <f t="shared" si="0"/>
        <v>2020</v>
      </c>
      <c r="J40" s="32">
        <f t="shared" si="0"/>
        <v>2021</v>
      </c>
      <c r="K40" s="32">
        <f t="shared" si="0"/>
        <v>2022</v>
      </c>
      <c r="L40" s="32">
        <f t="shared" si="0"/>
        <v>2023</v>
      </c>
      <c r="M40" s="91">
        <f>L40+1</f>
        <v>2024</v>
      </c>
      <c r="N40" s="33">
        <f t="shared" si="0"/>
        <v>2025</v>
      </c>
      <c r="O40" s="33">
        <f t="shared" si="0"/>
        <v>2026</v>
      </c>
      <c r="P40" s="33">
        <f t="shared" si="0"/>
        <v>2027</v>
      </c>
      <c r="Q40" s="33">
        <f t="shared" si="0"/>
        <v>2028</v>
      </c>
      <c r="R40" s="33">
        <f t="shared" si="0"/>
        <v>2029</v>
      </c>
      <c r="S40" s="104"/>
      <c r="T40" s="7"/>
      <c r="U40" s="7"/>
      <c r="V40" s="7"/>
      <c r="W40" s="7"/>
      <c r="X40" s="7"/>
    </row>
    <row r="41" spans="2:24" s="1" customFormat="1">
      <c r="B41" s="2" t="s">
        <v>5</v>
      </c>
      <c r="C41" s="2"/>
      <c r="D41" s="34">
        <f>IS!E5</f>
        <v>9248</v>
      </c>
      <c r="E41" s="34">
        <f>IS!F5</f>
        <v>10842</v>
      </c>
      <c r="F41" s="34">
        <f>IS!G5</f>
        <v>13094</v>
      </c>
      <c r="G41" s="34">
        <f>IS!H5</f>
        <v>15451</v>
      </c>
      <c r="H41" s="34">
        <f>IS!I5</f>
        <v>17772</v>
      </c>
      <c r="I41" s="34">
        <f>IS!J5</f>
        <v>21454</v>
      </c>
      <c r="J41" s="34">
        <f>IS!K5</f>
        <v>25371</v>
      </c>
      <c r="K41" s="34">
        <f>IS!L5</f>
        <v>27518</v>
      </c>
      <c r="L41" s="34">
        <f>IS!M5</f>
        <v>29771</v>
      </c>
      <c r="M41" s="34">
        <f>IS!N5</f>
        <v>31797</v>
      </c>
      <c r="N41" s="81">
        <v>33033</v>
      </c>
      <c r="O41" s="81">
        <v>35202</v>
      </c>
      <c r="P41" s="81">
        <v>37763</v>
      </c>
      <c r="Q41" s="83" t="s">
        <v>113</v>
      </c>
      <c r="R41" s="83"/>
      <c r="S41" s="3"/>
      <c r="T41" s="3"/>
      <c r="U41" s="2"/>
      <c r="V41" s="2"/>
      <c r="W41" s="2"/>
      <c r="X41" s="2"/>
    </row>
    <row r="42" spans="2:24" s="1" customFormat="1">
      <c r="B42" s="3" t="s">
        <v>14</v>
      </c>
      <c r="C42" s="3"/>
      <c r="D42" s="35"/>
      <c r="E42" s="71">
        <f>E41/D41-1</f>
        <v>0.17236159169550169</v>
      </c>
      <c r="F42" s="71">
        <f t="shared" ref="F42:P42" si="1">F41/E41-1</f>
        <v>0.20771075447334431</v>
      </c>
      <c r="G42" s="71">
        <f t="shared" si="1"/>
        <v>0.18000610966855057</v>
      </c>
      <c r="H42" s="71">
        <f t="shared" si="1"/>
        <v>0.15021681444566704</v>
      </c>
      <c r="I42" s="71">
        <f t="shared" si="1"/>
        <v>0.20717983344586988</v>
      </c>
      <c r="J42" s="71">
        <f t="shared" si="1"/>
        <v>0.18257667567819524</v>
      </c>
      <c r="K42" s="71">
        <f t="shared" si="1"/>
        <v>8.4624177210200546E-2</v>
      </c>
      <c r="L42" s="71">
        <f t="shared" si="1"/>
        <v>8.1873682680427384E-2</v>
      </c>
      <c r="M42" s="71">
        <f t="shared" si="1"/>
        <v>6.8052803063383793E-2</v>
      </c>
      <c r="N42" s="71">
        <f t="shared" si="1"/>
        <v>3.8871591659590532E-2</v>
      </c>
      <c r="O42" s="71">
        <f t="shared" si="1"/>
        <v>6.5661611116156537E-2</v>
      </c>
      <c r="P42" s="71">
        <f t="shared" si="1"/>
        <v>7.2751548207488304E-2</v>
      </c>
      <c r="Q42" s="78" t="s">
        <v>239</v>
      </c>
      <c r="R42" s="2"/>
      <c r="S42" s="2"/>
      <c r="T42" s="2"/>
      <c r="U42" s="2"/>
      <c r="V42" s="3"/>
      <c r="W42" s="2"/>
      <c r="X42" s="2"/>
    </row>
    <row r="43" spans="2:24" s="1" customFormat="1">
      <c r="B43" s="2"/>
      <c r="C43" s="2"/>
      <c r="D43" s="91">
        <f>D40</f>
        <v>2015</v>
      </c>
      <c r="E43" s="2"/>
      <c r="F43" s="2"/>
      <c r="G43" s="2"/>
      <c r="H43" s="2"/>
      <c r="I43" s="2"/>
      <c r="J43" s="105" t="s">
        <v>96</v>
      </c>
      <c r="K43" s="156">
        <f>M44/D44-1</f>
        <v>2.8190854870775346</v>
      </c>
      <c r="L43" s="105" t="s">
        <v>97</v>
      </c>
      <c r="M43" s="155">
        <f>(M44/D44)^(1/10)-1</f>
        <v>0.14339407653919722</v>
      </c>
      <c r="N43" s="2"/>
      <c r="O43" s="2"/>
      <c r="P43" s="37"/>
      <c r="Q43" s="2"/>
      <c r="R43" s="2"/>
      <c r="S43" s="2"/>
      <c r="T43" s="2"/>
      <c r="U43" s="2"/>
      <c r="V43" s="5"/>
      <c r="W43" s="2"/>
      <c r="X43" s="2"/>
    </row>
    <row r="44" spans="2:24" s="1" customFormat="1">
      <c r="B44" s="2" t="s">
        <v>68</v>
      </c>
      <c r="C44" s="2"/>
      <c r="D44" s="15">
        <f>IS!E14</f>
        <v>1509</v>
      </c>
      <c r="E44" s="15">
        <f>IS!F14</f>
        <v>1586</v>
      </c>
      <c r="F44" s="15">
        <f>IS!G14</f>
        <v>2259</v>
      </c>
      <c r="G44" s="15">
        <f>IS!H14</f>
        <v>2503</v>
      </c>
      <c r="H44" s="15">
        <f>IS!I14</f>
        <v>2790</v>
      </c>
      <c r="I44" s="15">
        <f>IS!J14</f>
        <v>3428</v>
      </c>
      <c r="J44" s="15">
        <f>IS!K14</f>
        <v>4324</v>
      </c>
      <c r="K44" s="15">
        <f>IS!L14</f>
        <v>4044</v>
      </c>
      <c r="L44" s="15">
        <f>IS!M14</f>
        <v>4944</v>
      </c>
      <c r="M44" s="15">
        <f>IS!N14</f>
        <v>5763</v>
      </c>
      <c r="N44" s="82">
        <v>6297</v>
      </c>
      <c r="O44" s="82">
        <v>6764</v>
      </c>
      <c r="P44" s="81">
        <v>7348</v>
      </c>
      <c r="Q44" s="83" t="s">
        <v>113</v>
      </c>
      <c r="R44" s="83"/>
      <c r="S44" s="3"/>
      <c r="T44" s="3"/>
      <c r="U44" s="2"/>
      <c r="V44" s="2"/>
      <c r="W44" s="2"/>
      <c r="X44" s="2"/>
    </row>
    <row r="45" spans="2:24" s="1" customFormat="1">
      <c r="B45" s="2" t="s">
        <v>36</v>
      </c>
      <c r="C45" s="3"/>
      <c r="D45" s="71">
        <f>D44/D41</f>
        <v>0.16317041522491349</v>
      </c>
      <c r="E45" s="71">
        <f t="shared" ref="E45:P45" si="2">E44/E41</f>
        <v>0.14628297362110312</v>
      </c>
      <c r="F45" s="71">
        <f t="shared" si="2"/>
        <v>0.1725217656942111</v>
      </c>
      <c r="G45" s="71">
        <f t="shared" si="2"/>
        <v>0.16199598731473691</v>
      </c>
      <c r="H45" s="71">
        <f t="shared" si="2"/>
        <v>0.15698852126941257</v>
      </c>
      <c r="I45" s="71">
        <f>I44/I41</f>
        <v>0.15978372331499954</v>
      </c>
      <c r="J45" s="71">
        <f t="shared" si="2"/>
        <v>0.1704308068266919</v>
      </c>
      <c r="K45" s="71">
        <f t="shared" si="2"/>
        <v>0.14695835453157932</v>
      </c>
      <c r="L45" s="71">
        <f t="shared" si="2"/>
        <v>0.16606764972624366</v>
      </c>
      <c r="M45" s="71">
        <f t="shared" si="2"/>
        <v>0.18124351353901311</v>
      </c>
      <c r="N45" s="71">
        <f t="shared" si="2"/>
        <v>0.19062755426391789</v>
      </c>
      <c r="O45" s="71">
        <f t="shared" si="2"/>
        <v>0.19214817339923868</v>
      </c>
      <c r="P45" s="71">
        <f t="shared" si="2"/>
        <v>0.1945819982522575</v>
      </c>
      <c r="Q45" s="78" t="s">
        <v>239</v>
      </c>
      <c r="R45" s="2"/>
      <c r="S45" s="2"/>
      <c r="T45" s="2"/>
      <c r="U45" s="2"/>
      <c r="V45" s="2"/>
      <c r="W45" s="2"/>
      <c r="X45" s="2"/>
    </row>
    <row r="46" spans="2:24" s="1" customFormat="1">
      <c r="B46" s="2"/>
      <c r="C46" s="2"/>
      <c r="D46" s="2"/>
      <c r="E46" s="2"/>
      <c r="F46" s="2"/>
      <c r="G46" s="2"/>
      <c r="H46" s="2"/>
      <c r="I46" s="2"/>
      <c r="J46" s="2"/>
      <c r="K46" s="2"/>
      <c r="L46" s="2"/>
      <c r="M46" s="2"/>
      <c r="N46" s="2"/>
      <c r="O46" s="2"/>
      <c r="P46" s="2"/>
      <c r="Q46" s="2"/>
      <c r="R46" s="2"/>
      <c r="S46" s="2"/>
      <c r="T46" s="2"/>
      <c r="U46" s="2"/>
      <c r="V46" s="2"/>
      <c r="W46" s="2"/>
      <c r="X46" s="2"/>
    </row>
    <row r="47" spans="2:24" s="1" customFormat="1">
      <c r="B47" s="2" t="s">
        <v>15</v>
      </c>
      <c r="C47" s="2"/>
      <c r="D47" s="15">
        <f>-IS!E20</f>
        <v>260</v>
      </c>
      <c r="E47" s="15">
        <f>-IS!F20</f>
        <v>230</v>
      </c>
      <c r="F47" s="15">
        <f>-IS!G20</f>
        <v>405</v>
      </c>
      <c r="G47" s="15">
        <f>-IS!H20</f>
        <v>319</v>
      </c>
      <c r="H47" s="15">
        <f>-IS!I20</f>
        <v>539</v>
      </c>
      <c r="I47" s="15">
        <f>-IS!J20</f>
        <v>863</v>
      </c>
      <c r="J47" s="15">
        <f>-IS!K20</f>
        <v>-70</v>
      </c>
      <c r="K47" s="15">
        <f>-IS!L20</f>
        <v>947</v>
      </c>
      <c r="L47" s="15">
        <f>-IS!M20</f>
        <v>1165</v>
      </c>
      <c r="M47" s="15">
        <f>-IS!N20</f>
        <v>1182</v>
      </c>
      <c r="N47" s="82">
        <f>6204-4774</f>
        <v>1430</v>
      </c>
      <c r="O47" s="82">
        <f>6615-5094</f>
        <v>1521</v>
      </c>
      <c r="P47" s="81">
        <f>7310-5471</f>
        <v>1839</v>
      </c>
      <c r="Q47" s="83" t="s">
        <v>121</v>
      </c>
      <c r="R47" s="83"/>
      <c r="S47" s="3"/>
      <c r="T47" s="2"/>
      <c r="U47" s="2"/>
      <c r="V47" s="2"/>
      <c r="W47" s="2"/>
      <c r="X47" s="2"/>
    </row>
    <row r="48" spans="2:24" s="1" customFormat="1">
      <c r="B48" s="3" t="s">
        <v>60</v>
      </c>
      <c r="C48" s="3"/>
      <c r="D48" s="71">
        <f>D47/IS!E18</f>
        <v>0.17473118279569894</v>
      </c>
      <c r="E48" s="71">
        <f>E47/IS!F18</f>
        <v>0.14101778050275904</v>
      </c>
      <c r="F48" s="71">
        <f>F47/IS!G18</f>
        <v>0.18409090909090908</v>
      </c>
      <c r="G48" s="71">
        <f>G47/IS!H18</f>
        <v>0.13425925925925927</v>
      </c>
      <c r="H48" s="71">
        <f>H47/IS!I18</f>
        <v>0.17978652434956638</v>
      </c>
      <c r="I48" s="71">
        <f>I47/IS!J18</f>
        <v>0.17038499506416585</v>
      </c>
      <c r="J48" s="71">
        <f>J47/IS!K18</f>
        <v>-1.7077335935594046E-2</v>
      </c>
      <c r="K48" s="71">
        <f>K47/IS!L18</f>
        <v>0.28134284016636957</v>
      </c>
      <c r="L48" s="71">
        <f>L47/IS!M18</f>
        <v>0.21530216226205878</v>
      </c>
      <c r="M48" s="71">
        <f>M47/IS!N18</f>
        <v>0.22180521673860012</v>
      </c>
      <c r="N48" s="71">
        <f>N47/6204</f>
        <v>0.23049645390070922</v>
      </c>
      <c r="O48" s="71">
        <f>O47/6615</f>
        <v>0.22993197278911565</v>
      </c>
      <c r="P48" s="71">
        <f>P47/7310</f>
        <v>0.25157318741450069</v>
      </c>
      <c r="Q48" s="78" t="s">
        <v>240</v>
      </c>
      <c r="R48" s="2"/>
      <c r="S48" s="2"/>
      <c r="T48" s="2"/>
      <c r="U48" s="2"/>
      <c r="V48" s="2"/>
      <c r="W48" s="2"/>
      <c r="X48" s="2"/>
    </row>
    <row r="49" spans="2:24" s="1" customFormat="1">
      <c r="B49" s="2"/>
      <c r="C49" s="2"/>
      <c r="D49" s="2"/>
      <c r="E49" s="2"/>
      <c r="F49" s="2"/>
      <c r="G49" s="2"/>
      <c r="H49" s="2"/>
      <c r="I49" s="2"/>
      <c r="J49" s="2"/>
      <c r="K49" s="2"/>
      <c r="L49" s="2"/>
      <c r="M49" s="2"/>
      <c r="N49" s="2"/>
      <c r="O49" s="2"/>
      <c r="P49" s="2"/>
      <c r="Q49" s="2"/>
      <c r="R49" s="2"/>
      <c r="S49" s="2"/>
      <c r="T49" s="2"/>
      <c r="U49" s="2"/>
      <c r="V49" s="2"/>
      <c r="W49" s="2"/>
      <c r="X49" s="2"/>
    </row>
    <row r="50" spans="2:24" s="1" customFormat="1">
      <c r="B50" s="139" t="s">
        <v>16</v>
      </c>
      <c r="C50" s="139"/>
      <c r="D50" s="32">
        <f>D40</f>
        <v>2015</v>
      </c>
      <c r="E50" s="32">
        <f t="shared" ref="E50:L50" si="3">E40</f>
        <v>2016</v>
      </c>
      <c r="F50" s="32">
        <f t="shared" si="3"/>
        <v>2017</v>
      </c>
      <c r="G50" s="32">
        <f t="shared" si="3"/>
        <v>2018</v>
      </c>
      <c r="H50" s="32">
        <f t="shared" si="3"/>
        <v>2019</v>
      </c>
      <c r="I50" s="32">
        <f t="shared" si="3"/>
        <v>2020</v>
      </c>
      <c r="J50" s="32">
        <f t="shared" si="3"/>
        <v>2021</v>
      </c>
      <c r="K50" s="32">
        <f t="shared" si="3"/>
        <v>2022</v>
      </c>
      <c r="L50" s="32">
        <f t="shared" si="3"/>
        <v>2023</v>
      </c>
      <c r="M50" s="32">
        <f t="shared" ref="M50:R50" si="4">L50+1</f>
        <v>2024</v>
      </c>
      <c r="N50" s="33">
        <f t="shared" si="4"/>
        <v>2025</v>
      </c>
      <c r="O50" s="33">
        <f t="shared" si="4"/>
        <v>2026</v>
      </c>
      <c r="P50" s="33">
        <f t="shared" si="4"/>
        <v>2027</v>
      </c>
      <c r="Q50" s="33">
        <f t="shared" si="4"/>
        <v>2028</v>
      </c>
      <c r="R50" s="33">
        <f t="shared" si="4"/>
        <v>2029</v>
      </c>
      <c r="S50" s="38"/>
      <c r="T50" s="2"/>
      <c r="U50" s="2"/>
      <c r="V50" s="2"/>
      <c r="W50" s="2"/>
      <c r="X50" s="2"/>
    </row>
    <row r="51" spans="2:24" s="1" customFormat="1">
      <c r="B51" s="2" t="s">
        <v>17</v>
      </c>
      <c r="C51" s="2"/>
      <c r="D51" s="15">
        <f>'CFS '!E7</f>
        <v>608</v>
      </c>
      <c r="E51" s="15">
        <f>'CFS '!F7</f>
        <v>724</v>
      </c>
      <c r="F51" s="15">
        <f>'CFS '!G7</f>
        <v>805</v>
      </c>
      <c r="G51" s="15">
        <f>'CFS '!H7</f>
        <v>776</v>
      </c>
      <c r="H51" s="15">
        <f>'CFS '!I7</f>
        <v>912</v>
      </c>
      <c r="I51" s="15">
        <f>'CFS '!J7</f>
        <v>1189</v>
      </c>
      <c r="J51" s="15">
        <f>'CFS '!K7</f>
        <v>1265</v>
      </c>
      <c r="K51" s="15">
        <f>'CFS '!L7</f>
        <v>1317</v>
      </c>
      <c r="L51" s="15">
        <f>'CFS '!M7</f>
        <v>1072</v>
      </c>
      <c r="M51" s="15">
        <f>'CFS '!N7</f>
        <v>1032</v>
      </c>
      <c r="N51" s="16"/>
      <c r="O51" s="15"/>
      <c r="P51" s="15"/>
      <c r="Q51" s="15"/>
      <c r="R51" s="15"/>
      <c r="S51" s="15"/>
      <c r="T51" s="2"/>
      <c r="U51" s="2"/>
      <c r="V51" s="2"/>
      <c r="W51" s="2"/>
      <c r="X51" s="2"/>
    </row>
    <row r="52" spans="2:24" s="1" customFormat="1">
      <c r="B52" s="2" t="s">
        <v>36</v>
      </c>
      <c r="C52" s="2"/>
      <c r="D52" s="71">
        <f>D51/D41</f>
        <v>6.5743944636678195E-2</v>
      </c>
      <c r="E52" s="71">
        <f t="shared" ref="E52:M52" si="5">E51/E41</f>
        <v>6.6777347352886915E-2</v>
      </c>
      <c r="F52" s="71">
        <f t="shared" si="5"/>
        <v>6.1478539789216434E-2</v>
      </c>
      <c r="G52" s="71">
        <f t="shared" si="5"/>
        <v>5.0223286518671931E-2</v>
      </c>
      <c r="H52" s="71">
        <f t="shared" si="5"/>
        <v>5.1316677920324107E-2</v>
      </c>
      <c r="I52" s="71">
        <f t="shared" si="5"/>
        <v>5.5420900531369444E-2</v>
      </c>
      <c r="J52" s="71">
        <f t="shared" si="5"/>
        <v>4.9860076465255608E-2</v>
      </c>
      <c r="K52" s="71">
        <f t="shared" si="5"/>
        <v>4.7859582818518785E-2</v>
      </c>
      <c r="L52" s="71">
        <f t="shared" si="5"/>
        <v>3.6008195895334383E-2</v>
      </c>
      <c r="M52" s="71">
        <f t="shared" si="5"/>
        <v>3.2455892065289177E-2</v>
      </c>
      <c r="N52" s="7"/>
      <c r="O52" s="7"/>
      <c r="P52" s="7"/>
      <c r="Q52" s="7"/>
      <c r="R52" s="7"/>
      <c r="S52" s="7"/>
      <c r="T52" s="2"/>
      <c r="U52" s="2"/>
      <c r="V52" s="2"/>
      <c r="W52" s="2"/>
      <c r="X52" s="2"/>
    </row>
    <row r="53" spans="2:24" s="1" customFormat="1">
      <c r="B53" s="2"/>
      <c r="C53" s="2"/>
      <c r="D53" s="7"/>
      <c r="E53" s="7"/>
      <c r="F53" s="7"/>
      <c r="G53" s="7"/>
      <c r="H53" s="7"/>
      <c r="I53" s="7"/>
      <c r="J53" s="7"/>
      <c r="K53" s="7"/>
      <c r="L53" s="7"/>
      <c r="M53" s="7"/>
      <c r="N53" s="7"/>
      <c r="O53" s="7"/>
      <c r="P53" s="7"/>
      <c r="Q53" s="7"/>
      <c r="R53" s="7"/>
      <c r="S53" s="7"/>
      <c r="T53" s="2"/>
      <c r="U53" s="2"/>
      <c r="V53" s="2"/>
      <c r="W53" s="2"/>
      <c r="X53" s="2"/>
    </row>
    <row r="54" spans="2:24" s="1" customFormat="1">
      <c r="B54" s="2" t="s">
        <v>18</v>
      </c>
      <c r="C54" s="2"/>
      <c r="D54" s="15">
        <f>-'CFS '!E34</f>
        <v>696</v>
      </c>
      <c r="E54" s="15">
        <f>-'CFS '!F34</f>
        <v>669</v>
      </c>
      <c r="F54" s="15">
        <f>-'CFS '!G34</f>
        <v>667</v>
      </c>
      <c r="G54" s="15">
        <f>-'CFS '!H34</f>
        <v>820</v>
      </c>
      <c r="H54" s="15">
        <f>-'CFS '!I34</f>
        <v>687</v>
      </c>
      <c r="I54" s="15">
        <f>-'CFS '!J34</f>
        <v>746</v>
      </c>
      <c r="J54" s="15">
        <f>-'CFS '!K34</f>
        <v>903</v>
      </c>
      <c r="K54" s="15">
        <f>-'CFS '!L34</f>
        <v>701</v>
      </c>
      <c r="L54" s="15">
        <f>-'CFS '!M34</f>
        <v>578</v>
      </c>
      <c r="M54" s="15">
        <f>-'CFS '!N34</f>
        <v>682</v>
      </c>
      <c r="N54" s="16"/>
      <c r="O54" s="7"/>
      <c r="P54" s="7"/>
      <c r="Q54" s="7"/>
      <c r="R54" s="7"/>
      <c r="S54" s="7"/>
      <c r="T54" s="2"/>
      <c r="U54" s="2"/>
      <c r="V54" s="2"/>
      <c r="W54" s="2"/>
      <c r="X54" s="2"/>
    </row>
    <row r="55" spans="2:24" s="1" customFormat="1">
      <c r="B55" s="2" t="s">
        <v>36</v>
      </c>
      <c r="C55" s="3"/>
      <c r="D55" s="71">
        <f>D54/D41</f>
        <v>7.5259515570934257E-2</v>
      </c>
      <c r="E55" s="71">
        <f t="shared" ref="E55:M55" si="6">E54/E41</f>
        <v>6.1704482567791923E-2</v>
      </c>
      <c r="F55" s="71">
        <f t="shared" si="6"/>
        <v>5.0939361539636477E-2</v>
      </c>
      <c r="G55" s="71">
        <f t="shared" si="6"/>
        <v>5.3070998640864668E-2</v>
      </c>
      <c r="H55" s="71">
        <f t="shared" si="6"/>
        <v>3.8656313301823092E-2</v>
      </c>
      <c r="I55" s="71">
        <f t="shared" si="6"/>
        <v>3.4772070476368044E-2</v>
      </c>
      <c r="J55" s="71">
        <f t="shared" si="6"/>
        <v>3.5591817429348471E-2</v>
      </c>
      <c r="K55" s="71">
        <f t="shared" si="6"/>
        <v>2.5474235046151608E-2</v>
      </c>
      <c r="L55" s="71">
        <f t="shared" si="6"/>
        <v>1.9414866816700817E-2</v>
      </c>
      <c r="M55" s="71">
        <f t="shared" si="6"/>
        <v>2.1448564329968237E-2</v>
      </c>
      <c r="N55" s="7"/>
      <c r="O55" s="7"/>
      <c r="P55" s="7"/>
      <c r="Q55" s="7"/>
      <c r="R55" s="7"/>
      <c r="S55" s="7"/>
      <c r="T55" s="2"/>
      <c r="U55" s="2"/>
      <c r="V55" s="2"/>
      <c r="W55" s="2"/>
      <c r="X55" s="2"/>
    </row>
    <row r="56" spans="2:24" s="1" customFormat="1">
      <c r="B56" s="2"/>
      <c r="C56" s="2"/>
      <c r="D56" s="7"/>
      <c r="E56" s="7"/>
      <c r="F56" s="7"/>
      <c r="G56" s="7"/>
      <c r="H56" s="7"/>
      <c r="I56" s="7"/>
      <c r="J56" s="7"/>
      <c r="K56" s="7"/>
      <c r="L56" s="7"/>
      <c r="M56" s="7"/>
      <c r="N56" s="7"/>
      <c r="O56" s="7"/>
      <c r="P56" s="7"/>
      <c r="Q56" s="7"/>
      <c r="R56" s="7"/>
      <c r="S56" s="7"/>
      <c r="T56" s="2"/>
      <c r="U56" s="2"/>
      <c r="V56" s="2"/>
      <c r="W56" s="2"/>
      <c r="X56" s="2"/>
    </row>
    <row r="57" spans="2:24" s="1" customFormat="1">
      <c r="B57" s="2" t="s">
        <v>19</v>
      </c>
      <c r="C57" s="2"/>
      <c r="D57" s="15">
        <f>-'CFS '!E12</f>
        <v>506</v>
      </c>
      <c r="E57" s="15">
        <f>-'CFS '!F12</f>
        <v>481</v>
      </c>
      <c r="F57" s="15">
        <f>-'CFS '!G12</f>
        <v>581</v>
      </c>
      <c r="G57" s="15">
        <f>-'CFS '!H12</f>
        <v>-619</v>
      </c>
      <c r="H57" s="15">
        <f>-'CFS '!I12</f>
        <v>1075</v>
      </c>
      <c r="I57" s="15">
        <f>-'CFS '!J12</f>
        <v>587</v>
      </c>
      <c r="J57" s="15">
        <f>-'CFS '!K12</f>
        <v>1645</v>
      </c>
      <c r="K57" s="15">
        <f>-'CFS '!L12</f>
        <v>454</v>
      </c>
      <c r="L57" s="15">
        <f>-'CFS '!M12</f>
        <v>1314</v>
      </c>
      <c r="M57" s="15">
        <f>-'CFS '!N12</f>
        <v>558</v>
      </c>
      <c r="N57" s="16"/>
      <c r="O57" s="7"/>
      <c r="P57" s="7"/>
      <c r="Q57" s="7"/>
      <c r="R57" s="7"/>
      <c r="S57" s="7"/>
      <c r="T57" s="2"/>
      <c r="U57" s="2"/>
      <c r="V57" s="2"/>
      <c r="W57" s="2"/>
      <c r="X57" s="2"/>
    </row>
    <row r="58" spans="2:24" s="1" customFormat="1">
      <c r="B58" s="2" t="s">
        <v>36</v>
      </c>
      <c r="C58" s="3"/>
      <c r="D58" s="71">
        <f>D57/D41</f>
        <v>5.4714532871972317E-2</v>
      </c>
      <c r="E58" s="71">
        <f t="shared" ref="E58:M58" si="7">E57/E41</f>
        <v>4.4364508393285373E-2</v>
      </c>
      <c r="F58" s="71">
        <f t="shared" si="7"/>
        <v>4.4371467847869252E-2</v>
      </c>
      <c r="G58" s="71">
        <f t="shared" si="7"/>
        <v>-4.0062131900847842E-2</v>
      </c>
      <c r="H58" s="71">
        <f t="shared" si="7"/>
        <v>6.0488408732838173E-2</v>
      </c>
      <c r="I58" s="71">
        <f t="shared" si="7"/>
        <v>2.736086510674E-2</v>
      </c>
      <c r="J58" s="71">
        <f t="shared" si="7"/>
        <v>6.4837806944937126E-2</v>
      </c>
      <c r="K58" s="71">
        <f t="shared" si="7"/>
        <v>1.649829202703685E-2</v>
      </c>
      <c r="L58" s="71">
        <f>L57/L41</f>
        <v>4.4136911759766216E-2</v>
      </c>
      <c r="M58" s="71">
        <f t="shared" si="7"/>
        <v>1.7548825360883102E-2</v>
      </c>
      <c r="N58" s="7"/>
      <c r="O58" s="7"/>
      <c r="P58" s="7"/>
      <c r="Q58" s="7"/>
      <c r="R58" s="7"/>
      <c r="S58" s="7"/>
      <c r="T58" s="2"/>
      <c r="U58" s="2"/>
      <c r="V58" s="2"/>
      <c r="W58" s="2"/>
      <c r="X58" s="2"/>
    </row>
    <row r="59" spans="2:24" s="1" customFormat="1">
      <c r="B59" s="2"/>
      <c r="C59" s="3"/>
      <c r="D59" s="36"/>
      <c r="E59" s="36"/>
      <c r="F59" s="36"/>
      <c r="G59" s="36"/>
      <c r="H59" s="36"/>
      <c r="I59" s="36"/>
      <c r="J59" s="36"/>
      <c r="K59" s="36"/>
      <c r="L59" s="36"/>
      <c r="M59" s="36"/>
      <c r="N59" s="7"/>
      <c r="O59" s="7"/>
      <c r="P59" s="7"/>
      <c r="Q59" s="7"/>
      <c r="R59" s="7"/>
      <c r="S59" s="7"/>
      <c r="T59" s="2"/>
      <c r="U59" s="2"/>
      <c r="V59" s="2"/>
      <c r="W59" s="2"/>
      <c r="X59" s="2"/>
    </row>
    <row r="60" spans="2:24" s="1" customFormat="1">
      <c r="B60" s="139" t="s">
        <v>35</v>
      </c>
      <c r="C60" s="139"/>
      <c r="D60" s="32">
        <f>D50</f>
        <v>2015</v>
      </c>
      <c r="E60" s="32">
        <f t="shared" ref="E60:L60" si="8">E50</f>
        <v>2016</v>
      </c>
      <c r="F60" s="32">
        <f t="shared" si="8"/>
        <v>2017</v>
      </c>
      <c r="G60" s="32">
        <f t="shared" si="8"/>
        <v>2018</v>
      </c>
      <c r="H60" s="32">
        <f t="shared" si="8"/>
        <v>2019</v>
      </c>
      <c r="I60" s="32">
        <f t="shared" si="8"/>
        <v>2020</v>
      </c>
      <c r="J60" s="32">
        <f t="shared" si="8"/>
        <v>2021</v>
      </c>
      <c r="K60" s="32">
        <f t="shared" si="8"/>
        <v>2022</v>
      </c>
      <c r="L60" s="32">
        <f t="shared" si="8"/>
        <v>2023</v>
      </c>
      <c r="M60" s="32">
        <f t="shared" ref="M60:R60" si="9">L60+1</f>
        <v>2024</v>
      </c>
      <c r="N60" s="33">
        <f t="shared" si="9"/>
        <v>2025</v>
      </c>
      <c r="O60" s="33">
        <f t="shared" si="9"/>
        <v>2026</v>
      </c>
      <c r="P60" s="33">
        <f t="shared" si="9"/>
        <v>2027</v>
      </c>
      <c r="Q60" s="33">
        <f t="shared" si="9"/>
        <v>2028</v>
      </c>
      <c r="R60" s="33">
        <f t="shared" si="9"/>
        <v>2029</v>
      </c>
      <c r="S60" s="7"/>
      <c r="T60" s="2"/>
      <c r="U60" s="2"/>
      <c r="V60" s="2"/>
      <c r="W60" s="2"/>
      <c r="X60" s="2"/>
    </row>
    <row r="61" spans="2:24" s="1" customFormat="1">
      <c r="B61" s="2" t="s">
        <v>26</v>
      </c>
      <c r="C61" s="3"/>
      <c r="D61" s="36"/>
      <c r="E61" s="36"/>
      <c r="F61" s="36"/>
      <c r="G61" s="36"/>
      <c r="H61" s="36"/>
      <c r="I61" s="36"/>
      <c r="J61" s="36"/>
      <c r="K61" s="36"/>
      <c r="L61" s="36"/>
      <c r="M61" s="36"/>
      <c r="N61" s="57">
        <f>YEARFRAC(E6,E7)</f>
        <v>0.65</v>
      </c>
      <c r="O61" s="2"/>
      <c r="P61" s="2"/>
      <c r="Q61" s="2"/>
      <c r="R61" s="2"/>
      <c r="S61" s="2"/>
      <c r="T61" s="2"/>
      <c r="U61" s="2"/>
      <c r="V61" s="2"/>
      <c r="W61" s="2"/>
      <c r="X61" s="2"/>
    </row>
    <row r="62" spans="2:24" s="1" customFormat="1">
      <c r="B62" s="2" t="s">
        <v>27</v>
      </c>
      <c r="C62" s="3"/>
      <c r="D62" s="36"/>
      <c r="E62" s="36"/>
      <c r="F62" s="7"/>
      <c r="G62" s="36"/>
      <c r="H62" s="36"/>
      <c r="I62" s="36"/>
      <c r="J62" s="36"/>
      <c r="K62" s="36"/>
      <c r="L62" s="36"/>
      <c r="M62" s="36"/>
      <c r="N62" s="57">
        <f>N61/2</f>
        <v>0.32500000000000001</v>
      </c>
      <c r="O62" s="57">
        <f>N62+1</f>
        <v>1.325</v>
      </c>
      <c r="P62" s="57">
        <f>O62+1</f>
        <v>2.3250000000000002</v>
      </c>
      <c r="Q62" s="57">
        <f>P62+1</f>
        <v>3.3250000000000002</v>
      </c>
      <c r="R62" s="57">
        <f>Q62+1</f>
        <v>4.3250000000000002</v>
      </c>
      <c r="S62" s="7"/>
      <c r="T62" s="2"/>
      <c r="U62" s="2"/>
      <c r="V62" s="2"/>
      <c r="W62" s="2"/>
      <c r="X62" s="2"/>
    </row>
    <row r="63" spans="2:24" s="1" customFormat="1">
      <c r="B63" s="2"/>
      <c r="C63" s="3"/>
      <c r="D63" s="36"/>
      <c r="E63" s="36"/>
      <c r="F63" s="36"/>
      <c r="G63" s="36"/>
      <c r="H63" s="36"/>
      <c r="I63" s="36"/>
      <c r="J63" s="36"/>
      <c r="K63" s="36"/>
      <c r="L63" s="36"/>
      <c r="M63" s="36"/>
      <c r="N63" s="7"/>
      <c r="O63" s="105" t="s">
        <v>98</v>
      </c>
      <c r="P63" s="155">
        <f ca="1">R65/N65-1</f>
        <v>0.32921549739867384</v>
      </c>
      <c r="Q63" s="105" t="s">
        <v>99</v>
      </c>
      <c r="R63" s="155">
        <f ca="1">R65/D65-1</f>
        <v>3.7478347237857257</v>
      </c>
      <c r="S63" s="7"/>
      <c r="T63" s="2"/>
      <c r="U63" s="2"/>
      <c r="V63" s="2"/>
      <c r="W63" s="2"/>
      <c r="X63" s="2"/>
    </row>
    <row r="64" spans="2:24" s="1" customFormat="1">
      <c r="B64" s="2"/>
      <c r="C64" s="2"/>
      <c r="D64" s="105"/>
      <c r="E64" s="93"/>
      <c r="F64" s="105"/>
      <c r="G64" s="154"/>
      <c r="H64" s="105"/>
      <c r="I64" s="105"/>
      <c r="J64" s="105"/>
      <c r="K64" s="154"/>
      <c r="L64" s="105"/>
      <c r="M64" s="154"/>
      <c r="N64" s="158" t="str">
        <f>IF(C20=1,"Conservative",IF(C20=2,"Base",IF(C20=3,"Optimistic","")))</f>
        <v>Optimistic</v>
      </c>
      <c r="O64" s="105" t="s">
        <v>95</v>
      </c>
      <c r="P64" s="155">
        <f ca="1">(R65/N65)^(1/5)-1</f>
        <v>5.8568774812278956E-2</v>
      </c>
      <c r="Q64" s="105" t="s">
        <v>94</v>
      </c>
      <c r="R64" s="155">
        <f ca="1">(R65/D65)^(1/15)-1</f>
        <v>0.10942949097364241</v>
      </c>
      <c r="S64" s="2"/>
      <c r="T64" s="2"/>
      <c r="U64" s="2"/>
      <c r="V64" s="2"/>
      <c r="W64" s="2"/>
      <c r="X64" s="2"/>
    </row>
    <row r="65" spans="2:24" s="1" customFormat="1">
      <c r="B65" s="2" t="s">
        <v>5</v>
      </c>
      <c r="C65" s="2"/>
      <c r="D65" s="15">
        <f t="shared" ref="D65:M65" si="10">D41</f>
        <v>9248</v>
      </c>
      <c r="E65" s="15">
        <f t="shared" si="10"/>
        <v>10842</v>
      </c>
      <c r="F65" s="15">
        <f t="shared" si="10"/>
        <v>13094</v>
      </c>
      <c r="G65" s="15">
        <f t="shared" si="10"/>
        <v>15451</v>
      </c>
      <c r="H65" s="15">
        <f t="shared" si="10"/>
        <v>17772</v>
      </c>
      <c r="I65" s="15">
        <f t="shared" si="10"/>
        <v>21454</v>
      </c>
      <c r="J65" s="15">
        <f t="shared" si="10"/>
        <v>25371</v>
      </c>
      <c r="K65" s="15">
        <f t="shared" si="10"/>
        <v>27518</v>
      </c>
      <c r="L65" s="15">
        <f t="shared" si="10"/>
        <v>29771</v>
      </c>
      <c r="M65" s="15">
        <f t="shared" si="10"/>
        <v>31797</v>
      </c>
      <c r="N65" s="34">
        <f ca="1">M65*(1+N66)</f>
        <v>33033</v>
      </c>
      <c r="O65" s="34">
        <f ca="1">N65*(1+O66)</f>
        <v>35202</v>
      </c>
      <c r="P65" s="34">
        <f ca="1">O65*(1+P66)</f>
        <v>37763</v>
      </c>
      <c r="Q65" s="34">
        <f ca="1">P65*(1+Q66)</f>
        <v>40647.682550707352</v>
      </c>
      <c r="R65" s="34">
        <f ca="1">Q65*(1+R66)</f>
        <v>43907.975525570393</v>
      </c>
      <c r="S65" s="95"/>
      <c r="T65" s="2"/>
      <c r="U65" s="2"/>
      <c r="V65" s="2"/>
      <c r="W65" s="2"/>
      <c r="X65" s="2"/>
    </row>
    <row r="66" spans="2:24" s="1" customFormat="1">
      <c r="B66" s="3" t="s">
        <v>14</v>
      </c>
      <c r="C66" s="3"/>
      <c r="D66" s="72">
        <f t="shared" ref="D66:M66" si="11">D42</f>
        <v>0</v>
      </c>
      <c r="E66" s="72">
        <f t="shared" si="11"/>
        <v>0.17236159169550169</v>
      </c>
      <c r="F66" s="72">
        <f t="shared" si="11"/>
        <v>0.20771075447334431</v>
      </c>
      <c r="G66" s="72">
        <f t="shared" si="11"/>
        <v>0.18000610966855057</v>
      </c>
      <c r="H66" s="72">
        <f t="shared" si="11"/>
        <v>0.15021681444566704</v>
      </c>
      <c r="I66" s="72">
        <f t="shared" si="11"/>
        <v>0.20717983344586988</v>
      </c>
      <c r="J66" s="72">
        <f t="shared" si="11"/>
        <v>0.18257667567819524</v>
      </c>
      <c r="K66" s="72">
        <f t="shared" si="11"/>
        <v>8.4624177210200546E-2</v>
      </c>
      <c r="L66" s="72">
        <f t="shared" si="11"/>
        <v>8.1873682680427384E-2</v>
      </c>
      <c r="M66" s="72">
        <f t="shared" si="11"/>
        <v>6.8052803063383793E-2</v>
      </c>
      <c r="N66" s="69">
        <f ca="1">OFFSET(N66,$C$20,0)</f>
        <v>3.8871591659590532E-2</v>
      </c>
      <c r="O66" s="69">
        <f ca="1">OFFSET(O66,$C$20,0)</f>
        <v>6.5661611116156537E-2</v>
      </c>
      <c r="P66" s="69">
        <f ca="1">OFFSET(P66,$C$20,0)</f>
        <v>7.2751548207488304E-2</v>
      </c>
      <c r="Q66" s="69">
        <f ca="1">OFFSET(Q66,$C$20,0)</f>
        <v>7.6389125617862721E-2</v>
      </c>
      <c r="R66" s="69">
        <f ca="1">OFFSET(R66,$C$20,0)</f>
        <v>8.0208581898755862E-2</v>
      </c>
      <c r="S66" s="36"/>
      <c r="T66" s="2"/>
      <c r="U66" s="2"/>
      <c r="V66" s="2"/>
      <c r="W66" s="2"/>
      <c r="X66" s="2"/>
    </row>
    <row r="67" spans="2:24" s="1" customFormat="1">
      <c r="B67" s="44" t="s">
        <v>20</v>
      </c>
      <c r="C67" s="27" t="s">
        <v>56</v>
      </c>
      <c r="D67" s="2"/>
      <c r="E67" s="2"/>
      <c r="F67" s="2"/>
      <c r="G67" s="2"/>
      <c r="H67" s="2"/>
      <c r="I67" s="2"/>
      <c r="J67" s="2"/>
      <c r="K67" s="2"/>
      <c r="L67" s="2"/>
      <c r="M67" s="2"/>
      <c r="N67" s="65">
        <f>N42</f>
        <v>3.8871591659590532E-2</v>
      </c>
      <c r="O67" s="65">
        <f>O42</f>
        <v>6.5661611116156537E-2</v>
      </c>
      <c r="P67" s="167">
        <f>P42</f>
        <v>7.2751548207488304E-2</v>
      </c>
      <c r="Q67" s="66">
        <f>P67*(1+G21)</f>
        <v>6.5476393386739482E-2</v>
      </c>
      <c r="R67" s="66">
        <f>Q67*(1+G21)</f>
        <v>5.8928754048065538E-2</v>
      </c>
      <c r="S67" s="95"/>
      <c r="T67" s="40"/>
      <c r="U67" s="2"/>
      <c r="V67" s="2"/>
      <c r="W67" s="2"/>
      <c r="X67" s="2"/>
    </row>
    <row r="68" spans="2:24" s="1" customFormat="1">
      <c r="B68" s="45" t="s">
        <v>13</v>
      </c>
      <c r="C68" s="27" t="s">
        <v>57</v>
      </c>
      <c r="D68" s="2"/>
      <c r="E68" s="2"/>
      <c r="F68" s="2"/>
      <c r="G68" s="2"/>
      <c r="H68" s="2"/>
      <c r="I68" s="2"/>
      <c r="J68" s="2"/>
      <c r="K68" s="2"/>
      <c r="L68" s="2"/>
      <c r="M68" s="2"/>
      <c r="N68" s="65">
        <f>N42</f>
        <v>3.8871591659590532E-2</v>
      </c>
      <c r="O68" s="65">
        <f>O42</f>
        <v>6.5661611116156537E-2</v>
      </c>
      <c r="P68" s="65">
        <f>P67</f>
        <v>7.2751548207488304E-2</v>
      </c>
      <c r="Q68" s="65">
        <f>P68*(1+$H21)</f>
        <v>6.9113970797113886E-2</v>
      </c>
      <c r="R68" s="65">
        <f>Q68*(1+$H21)</f>
        <v>6.5658272257258191E-2</v>
      </c>
      <c r="S68" s="40"/>
      <c r="T68" s="2"/>
      <c r="U68" s="2"/>
      <c r="V68" s="2"/>
      <c r="W68" s="2"/>
      <c r="X68" s="2"/>
    </row>
    <row r="69" spans="2:24" s="1" customFormat="1">
      <c r="B69" s="46" t="s">
        <v>21</v>
      </c>
      <c r="C69" s="27" t="s">
        <v>58</v>
      </c>
      <c r="D69" s="2"/>
      <c r="E69" s="2"/>
      <c r="F69" s="2"/>
      <c r="G69" s="2"/>
      <c r="H69" s="2"/>
      <c r="I69" s="2"/>
      <c r="J69" s="2"/>
      <c r="K69" s="2"/>
      <c r="L69" s="2"/>
      <c r="M69" s="2"/>
      <c r="N69" s="65">
        <f>N42</f>
        <v>3.8871591659590532E-2</v>
      </c>
      <c r="O69" s="65">
        <f>O42</f>
        <v>6.5661611116156537E-2</v>
      </c>
      <c r="P69" s="65">
        <f>P68</f>
        <v>7.2751548207488304E-2</v>
      </c>
      <c r="Q69" s="67">
        <f>P69*(1+$I21)</f>
        <v>7.6389125617862721E-2</v>
      </c>
      <c r="R69" s="67">
        <f>Q69*(1+$I21)</f>
        <v>8.0208581898755862E-2</v>
      </c>
      <c r="S69" s="94"/>
      <c r="T69" s="2"/>
      <c r="U69" s="2"/>
      <c r="V69" s="2"/>
      <c r="W69" s="2"/>
      <c r="X69" s="2"/>
    </row>
    <row r="70" spans="2:24" s="1" customFormat="1">
      <c r="B70" s="43"/>
      <c r="C70" s="2"/>
      <c r="D70" s="2"/>
      <c r="E70" s="2"/>
      <c r="F70" s="2"/>
      <c r="G70" s="2"/>
      <c r="H70" s="2"/>
      <c r="I70" s="2"/>
      <c r="J70" s="2"/>
      <c r="K70" s="2"/>
      <c r="L70" s="2"/>
      <c r="M70" s="2"/>
      <c r="N70" s="7"/>
      <c r="O70" s="105" t="s">
        <v>98</v>
      </c>
      <c r="P70" s="155">
        <f ca="1">R72/N72-1</f>
        <v>0.49586009730297231</v>
      </c>
      <c r="Q70" s="105" t="s">
        <v>99</v>
      </c>
      <c r="R70" s="155">
        <f ca="1">R72/D72-1</f>
        <v>5.2421676823835766</v>
      </c>
      <c r="S70" s="94"/>
      <c r="T70" s="2"/>
      <c r="U70" s="2"/>
      <c r="V70" s="2"/>
      <c r="W70" s="2"/>
      <c r="X70" s="2"/>
    </row>
    <row r="71" spans="2:24" s="1" customFormat="1">
      <c r="B71" s="2"/>
      <c r="C71" s="2"/>
      <c r="D71" s="154"/>
      <c r="E71" s="154"/>
      <c r="F71" s="154"/>
      <c r="G71" s="154"/>
      <c r="H71" s="154"/>
      <c r="I71" s="154"/>
      <c r="J71" s="154"/>
      <c r="K71" s="154"/>
      <c r="L71" s="154"/>
      <c r="M71" s="154"/>
      <c r="N71" s="158" t="str">
        <f>IF(C21=1,"Conservative",IF(C21=2,"Base",IF(C21=3,"Optimistic","")))</f>
        <v>Optimistic</v>
      </c>
      <c r="O71" s="105" t="s">
        <v>95</v>
      </c>
      <c r="P71" s="155">
        <f ca="1">(R72/N72)^(1/5)-1</f>
        <v>8.3872494898465044E-2</v>
      </c>
      <c r="Q71" s="105" t="s">
        <v>94</v>
      </c>
      <c r="R71" s="155">
        <f ca="1">(R72/D72)^(1/15)-1</f>
        <v>0.12985408997408587</v>
      </c>
      <c r="S71" s="2"/>
      <c r="T71" s="2"/>
      <c r="U71" s="2"/>
      <c r="V71" s="2"/>
      <c r="W71" s="2"/>
      <c r="X71" s="2"/>
    </row>
    <row r="72" spans="2:24" s="1" customFormat="1">
      <c r="B72" s="2" t="s">
        <v>6</v>
      </c>
      <c r="C72" s="2"/>
      <c r="D72" s="15">
        <f t="shared" ref="D72:M72" si="12">D44</f>
        <v>1509</v>
      </c>
      <c r="E72" s="15">
        <f t="shared" si="12"/>
        <v>1586</v>
      </c>
      <c r="F72" s="15">
        <f t="shared" si="12"/>
        <v>2259</v>
      </c>
      <c r="G72" s="15">
        <f t="shared" si="12"/>
        <v>2503</v>
      </c>
      <c r="H72" s="15">
        <f t="shared" si="12"/>
        <v>2790</v>
      </c>
      <c r="I72" s="15">
        <f t="shared" si="12"/>
        <v>3428</v>
      </c>
      <c r="J72" s="15">
        <f t="shared" si="12"/>
        <v>4324</v>
      </c>
      <c r="K72" s="15">
        <f t="shared" si="12"/>
        <v>4044</v>
      </c>
      <c r="L72" s="15">
        <f t="shared" si="12"/>
        <v>4944</v>
      </c>
      <c r="M72" s="15">
        <f t="shared" si="12"/>
        <v>5763</v>
      </c>
      <c r="N72" s="34">
        <f ca="1">N73*N65</f>
        <v>6297</v>
      </c>
      <c r="O72" s="34">
        <f ca="1">O73*O65</f>
        <v>6764</v>
      </c>
      <c r="P72" s="34">
        <f ca="1">P73*P65</f>
        <v>7348</v>
      </c>
      <c r="Q72" s="34">
        <f ca="1">Q73*Q65</f>
        <v>8304.7726597920591</v>
      </c>
      <c r="R72" s="34">
        <f ca="1">R73*R65</f>
        <v>9419.4310327168168</v>
      </c>
      <c r="S72" s="15"/>
      <c r="T72" s="2"/>
      <c r="U72" s="2"/>
      <c r="V72" s="2"/>
      <c r="W72" s="2"/>
      <c r="X72" s="2"/>
    </row>
    <row r="73" spans="2:24" s="1" customFormat="1">
      <c r="B73" s="2" t="s">
        <v>36</v>
      </c>
      <c r="C73" s="3"/>
      <c r="D73" s="71">
        <f t="shared" ref="D73:M73" si="13">D45</f>
        <v>0.16317041522491349</v>
      </c>
      <c r="E73" s="71">
        <f t="shared" si="13"/>
        <v>0.14628297362110312</v>
      </c>
      <c r="F73" s="71">
        <f t="shared" si="13"/>
        <v>0.1725217656942111</v>
      </c>
      <c r="G73" s="71">
        <f t="shared" si="13"/>
        <v>0.16199598731473691</v>
      </c>
      <c r="H73" s="71">
        <f t="shared" si="13"/>
        <v>0.15698852126941257</v>
      </c>
      <c r="I73" s="71">
        <f t="shared" si="13"/>
        <v>0.15978372331499954</v>
      </c>
      <c r="J73" s="71">
        <f t="shared" si="13"/>
        <v>0.1704308068266919</v>
      </c>
      <c r="K73" s="71">
        <f t="shared" si="13"/>
        <v>0.14695835453157932</v>
      </c>
      <c r="L73" s="71">
        <f t="shared" si="13"/>
        <v>0.16606764972624366</v>
      </c>
      <c r="M73" s="71">
        <f t="shared" si="13"/>
        <v>0.18124351353901311</v>
      </c>
      <c r="N73" s="69">
        <f ca="1">OFFSET(N73,$C$21,0)</f>
        <v>0.19062755426391789</v>
      </c>
      <c r="O73" s="69">
        <f ca="1">OFFSET(O73,$C$21,0)</f>
        <v>0.19214817339923868</v>
      </c>
      <c r="P73" s="69">
        <f ca="1">OFFSET(P73,$C$21,0)</f>
        <v>0.1945819982522575</v>
      </c>
      <c r="Q73" s="69">
        <f ca="1">OFFSET(Q73,$C$21,0)</f>
        <v>0.20431109816487039</v>
      </c>
      <c r="R73" s="69">
        <f ca="1">OFFSET(R73,$C$21,0)</f>
        <v>0.21452665307311392</v>
      </c>
      <c r="S73" s="36"/>
      <c r="T73" s="2"/>
      <c r="U73" s="2"/>
      <c r="V73" s="2"/>
      <c r="W73" s="2"/>
      <c r="X73" s="2"/>
    </row>
    <row r="74" spans="2:24" s="1" customFormat="1">
      <c r="B74" s="39" t="s">
        <v>20</v>
      </c>
      <c r="C74" s="27" t="s">
        <v>56</v>
      </c>
      <c r="D74" s="2"/>
      <c r="E74" s="2"/>
      <c r="F74" s="2"/>
      <c r="G74" s="2"/>
      <c r="H74" s="2"/>
      <c r="I74" s="2"/>
      <c r="J74" s="2"/>
      <c r="K74" s="2"/>
      <c r="L74" s="2"/>
      <c r="M74" s="2"/>
      <c r="N74" s="65">
        <f>N45</f>
        <v>0.19062755426391789</v>
      </c>
      <c r="O74" s="65">
        <f>O45</f>
        <v>0.19214817339923868</v>
      </c>
      <c r="P74" s="65">
        <f>P45</f>
        <v>0.1945819982522575</v>
      </c>
      <c r="Q74" s="66">
        <f>P74*(1+$G23)</f>
        <v>0.19555490824351876</v>
      </c>
      <c r="R74" s="66">
        <f>Q74*(1+$G23)</f>
        <v>0.19653268278473635</v>
      </c>
      <c r="S74" s="40"/>
      <c r="T74" s="2"/>
      <c r="U74" s="2"/>
      <c r="V74" s="2"/>
      <c r="W74" s="2"/>
      <c r="X74" s="2"/>
    </row>
    <row r="75" spans="2:24" s="1" customFormat="1">
      <c r="B75" s="41" t="s">
        <v>13</v>
      </c>
      <c r="C75" s="27" t="s">
        <v>57</v>
      </c>
      <c r="D75" s="2"/>
      <c r="E75" s="2"/>
      <c r="F75" s="2"/>
      <c r="G75" s="2"/>
      <c r="H75" s="2"/>
      <c r="I75" s="2"/>
      <c r="J75" s="2"/>
      <c r="K75" s="2"/>
      <c r="L75" s="2"/>
      <c r="M75" s="2"/>
      <c r="N75" s="65">
        <f>N45</f>
        <v>0.19062755426391789</v>
      </c>
      <c r="O75" s="65">
        <f>O45</f>
        <v>0.19214817339923868</v>
      </c>
      <c r="P75" s="65">
        <f>P74</f>
        <v>0.1945819982522575</v>
      </c>
      <c r="Q75" s="65">
        <f>P75*(1+$H23)</f>
        <v>0.19847363821730266</v>
      </c>
      <c r="R75" s="65">
        <f>Q75*(1+$H23)</f>
        <v>0.20244311098164872</v>
      </c>
      <c r="S75" s="40"/>
      <c r="T75" s="2"/>
      <c r="U75" s="2"/>
      <c r="V75" s="2"/>
      <c r="W75" s="2"/>
      <c r="X75" s="2"/>
    </row>
    <row r="76" spans="2:24" s="1" customFormat="1">
      <c r="B76" s="42" t="s">
        <v>21</v>
      </c>
      <c r="C76" s="27" t="s">
        <v>58</v>
      </c>
      <c r="D76" s="2"/>
      <c r="E76" s="2"/>
      <c r="F76" s="2"/>
      <c r="G76" s="2"/>
      <c r="H76" s="2"/>
      <c r="I76" s="2"/>
      <c r="J76" s="2"/>
      <c r="K76" s="2"/>
      <c r="L76" s="2"/>
      <c r="M76" s="2"/>
      <c r="N76" s="65">
        <f>N45</f>
        <v>0.19062755426391789</v>
      </c>
      <c r="O76" s="65">
        <f>O45</f>
        <v>0.19214817339923868</v>
      </c>
      <c r="P76" s="65">
        <f>P75</f>
        <v>0.1945819982522575</v>
      </c>
      <c r="Q76" s="67">
        <f>P76*(1+$I23)</f>
        <v>0.20431109816487039</v>
      </c>
      <c r="R76" s="67">
        <f>Q76*(1+$I23)</f>
        <v>0.21452665307311392</v>
      </c>
      <c r="S76" s="58"/>
      <c r="T76" s="59"/>
      <c r="U76" s="2"/>
      <c r="V76" s="2"/>
      <c r="W76" s="2"/>
      <c r="X76" s="2"/>
    </row>
    <row r="77" spans="2:24" s="1" customFormat="1">
      <c r="B77" s="2"/>
      <c r="C77" s="2"/>
      <c r="D77" s="2"/>
      <c r="E77" s="2"/>
      <c r="F77" s="2"/>
      <c r="G77" s="2"/>
      <c r="H77" s="2"/>
      <c r="I77" s="2"/>
      <c r="J77" s="2"/>
      <c r="K77" s="2"/>
      <c r="L77" s="2"/>
      <c r="M77" s="2"/>
      <c r="N77" s="70"/>
      <c r="O77" s="70"/>
      <c r="P77" s="70"/>
      <c r="Q77" s="70"/>
      <c r="R77" s="70"/>
      <c r="S77" s="60"/>
      <c r="T77" s="60"/>
      <c r="U77" s="2"/>
      <c r="V77" s="2"/>
      <c r="W77" s="2"/>
      <c r="X77" s="2"/>
    </row>
    <row r="78" spans="2:24" s="1" customFormat="1">
      <c r="B78" s="2" t="s">
        <v>15</v>
      </c>
      <c r="C78" s="2"/>
      <c r="D78" s="15">
        <f t="shared" ref="D78:O78" si="14">D47</f>
        <v>260</v>
      </c>
      <c r="E78" s="15">
        <f t="shared" si="14"/>
        <v>230</v>
      </c>
      <c r="F78" s="15">
        <f t="shared" si="14"/>
        <v>405</v>
      </c>
      <c r="G78" s="15">
        <f t="shared" si="14"/>
        <v>319</v>
      </c>
      <c r="H78" s="15">
        <f t="shared" si="14"/>
        <v>539</v>
      </c>
      <c r="I78" s="15">
        <f t="shared" si="14"/>
        <v>863</v>
      </c>
      <c r="J78" s="15">
        <f t="shared" si="14"/>
        <v>-70</v>
      </c>
      <c r="K78" s="15">
        <f t="shared" si="14"/>
        <v>947</v>
      </c>
      <c r="L78" s="15">
        <f t="shared" si="14"/>
        <v>1165</v>
      </c>
      <c r="M78" s="15">
        <f t="shared" si="14"/>
        <v>1182</v>
      </c>
      <c r="N78" s="34">
        <f>N47</f>
        <v>1430</v>
      </c>
      <c r="O78" s="34">
        <f t="shared" si="14"/>
        <v>1521</v>
      </c>
      <c r="P78" s="34">
        <f ca="1">P72*P79</f>
        <v>1848.559781121751</v>
      </c>
      <c r="Q78" s="34">
        <f ca="1">Q72*Q79</f>
        <v>1908.617789811891</v>
      </c>
      <c r="R78" s="34">
        <f ca="1">R72*R79</f>
        <v>2164.7905819254129</v>
      </c>
      <c r="S78" s="92"/>
      <c r="T78" s="60"/>
      <c r="U78" s="2"/>
      <c r="V78" s="2"/>
      <c r="W78" s="2"/>
      <c r="X78" s="2"/>
    </row>
    <row r="79" spans="2:24" s="1" customFormat="1">
      <c r="B79" s="3" t="s">
        <v>44</v>
      </c>
      <c r="C79" s="3"/>
      <c r="D79" s="71">
        <f t="shared" ref="D79:L79" si="15">D48</f>
        <v>0.17473118279569894</v>
      </c>
      <c r="E79" s="71">
        <f t="shared" si="15"/>
        <v>0.14101778050275904</v>
      </c>
      <c r="F79" s="71">
        <f t="shared" si="15"/>
        <v>0.18409090909090908</v>
      </c>
      <c r="G79" s="71">
        <f t="shared" si="15"/>
        <v>0.13425925925925927</v>
      </c>
      <c r="H79" s="71">
        <f t="shared" si="15"/>
        <v>0.17978652434956638</v>
      </c>
      <c r="I79" s="71">
        <f t="shared" si="15"/>
        <v>0.17038499506416585</v>
      </c>
      <c r="J79" s="71">
        <f t="shared" si="15"/>
        <v>-1.7077335935594046E-2</v>
      </c>
      <c r="K79" s="71">
        <f t="shared" si="15"/>
        <v>0.28134284016636957</v>
      </c>
      <c r="L79" s="71">
        <f t="shared" si="15"/>
        <v>0.21530216226205878</v>
      </c>
      <c r="M79" s="71">
        <f>M48</f>
        <v>0.22180521673860012</v>
      </c>
      <c r="N79" s="65">
        <f>N48</f>
        <v>0.23049645390070922</v>
      </c>
      <c r="O79" s="65">
        <f>O48</f>
        <v>0.22993197278911565</v>
      </c>
      <c r="P79" s="65">
        <f>P48</f>
        <v>0.25157318741450069</v>
      </c>
      <c r="Q79" s="68">
        <f>AVERAGE(L79:P79)</f>
        <v>0.22982179862099686</v>
      </c>
      <c r="R79" s="68">
        <f>Q79</f>
        <v>0.22982179862099686</v>
      </c>
      <c r="S79" s="60" t="s">
        <v>23</v>
      </c>
      <c r="T79" s="60"/>
      <c r="U79" s="2"/>
      <c r="V79" s="2"/>
      <c r="W79" s="2"/>
      <c r="X79" s="2"/>
    </row>
    <row r="80" spans="2:24" s="1" customFormat="1">
      <c r="B80" s="2"/>
      <c r="C80" s="2"/>
      <c r="D80" s="2"/>
      <c r="E80" s="2"/>
      <c r="F80" s="2"/>
      <c r="G80" s="2"/>
      <c r="H80" s="2"/>
      <c r="I80" s="2"/>
      <c r="J80" s="2"/>
      <c r="K80" s="2"/>
      <c r="L80" s="2"/>
      <c r="M80" s="2"/>
      <c r="N80" s="13"/>
      <c r="O80" s="13"/>
      <c r="P80" s="13"/>
      <c r="Q80" s="13"/>
      <c r="R80" s="13"/>
      <c r="S80" s="60"/>
      <c r="T80" s="60"/>
      <c r="U80" s="2"/>
      <c r="V80" s="2"/>
      <c r="W80" s="2"/>
      <c r="X80" s="2"/>
    </row>
    <row r="81" spans="2:24" s="8" customFormat="1">
      <c r="B81" s="139" t="s">
        <v>22</v>
      </c>
      <c r="C81" s="139"/>
      <c r="D81" s="139"/>
      <c r="E81" s="139"/>
      <c r="F81" s="139"/>
      <c r="G81" s="139"/>
      <c r="H81" s="139"/>
      <c r="I81" s="139"/>
      <c r="J81" s="139"/>
      <c r="K81" s="139"/>
      <c r="L81" s="139"/>
      <c r="M81" s="79"/>
      <c r="N81" s="61">
        <f ca="1">N72-N78</f>
        <v>4867</v>
      </c>
      <c r="O81" s="61">
        <f ca="1">O72-O78</f>
        <v>5243</v>
      </c>
      <c r="P81" s="61">
        <f ca="1">P72-P78</f>
        <v>5499.4402188782487</v>
      </c>
      <c r="Q81" s="61">
        <f ca="1">Q72-Q78</f>
        <v>6396.1548699801679</v>
      </c>
      <c r="R81" s="61">
        <f ca="1">R72-R78</f>
        <v>7254.640450791404</v>
      </c>
      <c r="S81" s="60"/>
      <c r="T81" s="60"/>
      <c r="U81" s="7"/>
      <c r="V81" s="7"/>
      <c r="W81" s="7"/>
      <c r="X81" s="7"/>
    </row>
    <row r="82" spans="2:24" s="1" customFormat="1">
      <c r="B82" s="2"/>
      <c r="C82" s="2"/>
      <c r="D82" s="2"/>
      <c r="E82" s="2"/>
      <c r="F82" s="2"/>
      <c r="G82" s="2"/>
      <c r="H82" s="2"/>
      <c r="I82" s="2"/>
      <c r="J82" s="2"/>
      <c r="K82" s="2"/>
      <c r="L82" s="2"/>
      <c r="M82" s="2"/>
      <c r="N82" s="13"/>
      <c r="O82" s="13"/>
      <c r="P82" s="13"/>
      <c r="Q82" s="13"/>
      <c r="R82" s="13"/>
      <c r="S82" s="60"/>
      <c r="T82" s="60"/>
      <c r="U82" s="2"/>
      <c r="V82" s="2"/>
      <c r="W82" s="2"/>
      <c r="X82" s="2"/>
    </row>
    <row r="83" spans="2:24" s="1" customFormat="1">
      <c r="B83" s="2" t="s">
        <v>17</v>
      </c>
      <c r="C83" s="2"/>
      <c r="D83" s="15">
        <f t="shared" ref="D83:L83" si="16">D51</f>
        <v>608</v>
      </c>
      <c r="E83" s="15">
        <f t="shared" si="16"/>
        <v>724</v>
      </c>
      <c r="F83" s="15">
        <f t="shared" si="16"/>
        <v>805</v>
      </c>
      <c r="G83" s="15">
        <f t="shared" si="16"/>
        <v>776</v>
      </c>
      <c r="H83" s="15">
        <f t="shared" si="16"/>
        <v>912</v>
      </c>
      <c r="I83" s="15">
        <f t="shared" si="16"/>
        <v>1189</v>
      </c>
      <c r="J83" s="15">
        <f t="shared" si="16"/>
        <v>1265</v>
      </c>
      <c r="K83" s="15">
        <f t="shared" si="16"/>
        <v>1317</v>
      </c>
      <c r="L83" s="15">
        <f t="shared" si="16"/>
        <v>1072</v>
      </c>
      <c r="M83" s="15">
        <f>M51</f>
        <v>1032</v>
      </c>
      <c r="N83" s="34">
        <f ca="1">N65*N84</f>
        <v>1656.7902994728197</v>
      </c>
      <c r="O83" s="34">
        <f ca="1">O65*O84</f>
        <v>1765.5778198178245</v>
      </c>
      <c r="P83" s="34">
        <f ca="1">P65*P84</f>
        <v>1894.0263396903729</v>
      </c>
      <c r="Q83" s="34">
        <f ca="1">Q65*Q84</f>
        <v>2038.7093556765217</v>
      </c>
      <c r="R83" s="34">
        <f ca="1">R65*R84</f>
        <v>2202.2313419990619</v>
      </c>
      <c r="S83" s="60"/>
      <c r="T83" s="60"/>
      <c r="U83" s="2"/>
      <c r="V83" s="2"/>
      <c r="W83" s="2"/>
      <c r="X83" s="2"/>
    </row>
    <row r="84" spans="2:24" s="1" customFormat="1">
      <c r="B84" s="2" t="s">
        <v>36</v>
      </c>
      <c r="C84" s="2"/>
      <c r="D84" s="71">
        <f t="shared" ref="D84:M84" si="17">D52</f>
        <v>6.5743944636678195E-2</v>
      </c>
      <c r="E84" s="71">
        <f t="shared" si="17"/>
        <v>6.6777347352886915E-2</v>
      </c>
      <c r="F84" s="71">
        <f t="shared" si="17"/>
        <v>6.1478539789216434E-2</v>
      </c>
      <c r="G84" s="71">
        <f t="shared" si="17"/>
        <v>5.0223286518671931E-2</v>
      </c>
      <c r="H84" s="71">
        <f t="shared" si="17"/>
        <v>5.1316677920324107E-2</v>
      </c>
      <c r="I84" s="71">
        <f t="shared" si="17"/>
        <v>5.5420900531369444E-2</v>
      </c>
      <c r="J84" s="71">
        <f t="shared" si="17"/>
        <v>4.9860076465255608E-2</v>
      </c>
      <c r="K84" s="71">
        <f t="shared" si="17"/>
        <v>4.7859582818518785E-2</v>
      </c>
      <c r="L84" s="71">
        <f t="shared" si="17"/>
        <v>3.6008195895334383E-2</v>
      </c>
      <c r="M84" s="71">
        <f t="shared" si="17"/>
        <v>3.2455892065289177E-2</v>
      </c>
      <c r="N84" s="68">
        <f>AVERAGE(E84:M84)</f>
        <v>5.0155611039651854E-2</v>
      </c>
      <c r="O84" s="68">
        <f>N84</f>
        <v>5.0155611039651854E-2</v>
      </c>
      <c r="P84" s="68">
        <f>O84</f>
        <v>5.0155611039651854E-2</v>
      </c>
      <c r="Q84" s="68">
        <f>P84</f>
        <v>5.0155611039651854E-2</v>
      </c>
      <c r="R84" s="68">
        <f>Q84</f>
        <v>5.0155611039651854E-2</v>
      </c>
      <c r="S84" s="60" t="s">
        <v>23</v>
      </c>
      <c r="T84" s="60"/>
      <c r="U84" s="2"/>
      <c r="V84" s="2"/>
      <c r="W84" s="2"/>
      <c r="X84" s="2"/>
    </row>
    <row r="85" spans="2:24" s="1" customFormat="1">
      <c r="B85" s="2"/>
      <c r="C85" s="2"/>
      <c r="D85" s="2"/>
      <c r="E85" s="2"/>
      <c r="F85" s="2"/>
      <c r="G85" s="2"/>
      <c r="H85" s="2"/>
      <c r="I85" s="2"/>
      <c r="J85" s="2"/>
      <c r="K85" s="2"/>
      <c r="L85" s="2"/>
      <c r="M85" s="2"/>
      <c r="N85" s="13"/>
      <c r="O85" s="13"/>
      <c r="P85" s="13"/>
      <c r="Q85" s="13"/>
      <c r="R85" s="13"/>
      <c r="S85" s="60"/>
      <c r="T85" s="60"/>
      <c r="U85" s="2"/>
      <c r="V85" s="2"/>
      <c r="W85" s="2"/>
      <c r="X85" s="2"/>
    </row>
    <row r="86" spans="2:24" s="1" customFormat="1">
      <c r="B86" s="2" t="s">
        <v>18</v>
      </c>
      <c r="C86" s="2"/>
      <c r="D86" s="15">
        <f t="shared" ref="D86:M86" si="18">D54</f>
        <v>696</v>
      </c>
      <c r="E86" s="15">
        <f t="shared" si="18"/>
        <v>669</v>
      </c>
      <c r="F86" s="15">
        <f t="shared" si="18"/>
        <v>667</v>
      </c>
      <c r="G86" s="15">
        <f t="shared" si="18"/>
        <v>820</v>
      </c>
      <c r="H86" s="15">
        <f t="shared" si="18"/>
        <v>687</v>
      </c>
      <c r="I86" s="15">
        <f t="shared" si="18"/>
        <v>746</v>
      </c>
      <c r="J86" s="15">
        <f t="shared" si="18"/>
        <v>903</v>
      </c>
      <c r="K86" s="15">
        <f t="shared" si="18"/>
        <v>701</v>
      </c>
      <c r="L86" s="15">
        <f t="shared" si="18"/>
        <v>578</v>
      </c>
      <c r="M86" s="15">
        <f t="shared" si="18"/>
        <v>682</v>
      </c>
      <c r="N86" s="34">
        <f ca="1">N65*N87</f>
        <v>1251.8505371489407</v>
      </c>
      <c r="O86" s="34">
        <f ca="1">O65*O87</f>
        <v>1334.0490602947662</v>
      </c>
      <c r="P86" s="34">
        <f ca="1">P65*P87</f>
        <v>1431.103194815955</v>
      </c>
      <c r="Q86" s="34">
        <f ca="1">Q65*Q87</f>
        <v>1540.4239165368758</v>
      </c>
      <c r="R86" s="34">
        <f ca="1">R65*R87</f>
        <v>1663.9791344052262</v>
      </c>
      <c r="S86" s="60"/>
      <c r="T86" s="60"/>
      <c r="U86" s="2"/>
      <c r="V86" s="2"/>
      <c r="W86" s="2"/>
      <c r="X86" s="2"/>
    </row>
    <row r="87" spans="2:24" s="1" customFormat="1">
      <c r="B87" s="2" t="s">
        <v>36</v>
      </c>
      <c r="C87" s="3"/>
      <c r="D87" s="71">
        <f t="shared" ref="D87:M87" si="19">D55</f>
        <v>7.5259515570934257E-2</v>
      </c>
      <c r="E87" s="71">
        <f t="shared" si="19"/>
        <v>6.1704482567791923E-2</v>
      </c>
      <c r="F87" s="71">
        <f t="shared" si="19"/>
        <v>5.0939361539636477E-2</v>
      </c>
      <c r="G87" s="71">
        <f t="shared" si="19"/>
        <v>5.3070998640864668E-2</v>
      </c>
      <c r="H87" s="71">
        <f t="shared" si="19"/>
        <v>3.8656313301823092E-2</v>
      </c>
      <c r="I87" s="71">
        <f t="shared" si="19"/>
        <v>3.4772070476368044E-2</v>
      </c>
      <c r="J87" s="71">
        <f t="shared" si="19"/>
        <v>3.5591817429348471E-2</v>
      </c>
      <c r="K87" s="71">
        <f t="shared" si="19"/>
        <v>2.5474235046151608E-2</v>
      </c>
      <c r="L87" s="71">
        <f t="shared" si="19"/>
        <v>1.9414866816700817E-2</v>
      </c>
      <c r="M87" s="71">
        <f t="shared" si="19"/>
        <v>2.1448564329968237E-2</v>
      </c>
      <c r="N87" s="68">
        <f>AVERAGE(E87:M87)</f>
        <v>3.7896967794294814E-2</v>
      </c>
      <c r="O87" s="68">
        <f>N87</f>
        <v>3.7896967794294814E-2</v>
      </c>
      <c r="P87" s="68">
        <f>O87</f>
        <v>3.7896967794294814E-2</v>
      </c>
      <c r="Q87" s="68">
        <f>P87</f>
        <v>3.7896967794294814E-2</v>
      </c>
      <c r="R87" s="68">
        <f>Q87</f>
        <v>3.7896967794294814E-2</v>
      </c>
      <c r="S87" s="60" t="s">
        <v>23</v>
      </c>
      <c r="T87" s="60"/>
      <c r="U87" s="2"/>
      <c r="V87" s="2"/>
      <c r="W87" s="2"/>
      <c r="X87" s="2"/>
    </row>
    <row r="88" spans="2:24" s="1" customFormat="1">
      <c r="B88" s="2"/>
      <c r="C88" s="2"/>
      <c r="D88" s="2"/>
      <c r="E88" s="2"/>
      <c r="F88" s="2"/>
      <c r="G88" s="2"/>
      <c r="H88" s="2"/>
      <c r="I88" s="2"/>
      <c r="J88" s="2"/>
      <c r="K88" s="2"/>
      <c r="L88" s="2"/>
      <c r="M88" s="2"/>
      <c r="N88" s="13"/>
      <c r="O88" s="13"/>
      <c r="P88" s="13"/>
      <c r="Q88" s="13"/>
      <c r="R88" s="13"/>
      <c r="S88" s="60"/>
      <c r="T88" s="60"/>
      <c r="U88" s="2"/>
      <c r="V88" s="2"/>
      <c r="W88" s="2"/>
      <c r="X88" s="2"/>
    </row>
    <row r="89" spans="2:24" s="1" customFormat="1">
      <c r="B89" s="2" t="s">
        <v>19</v>
      </c>
      <c r="C89" s="2"/>
      <c r="D89" s="15">
        <f t="shared" ref="D89:M89" si="20">D57</f>
        <v>506</v>
      </c>
      <c r="E89" s="15">
        <f t="shared" si="20"/>
        <v>481</v>
      </c>
      <c r="F89" s="15">
        <f t="shared" si="20"/>
        <v>581</v>
      </c>
      <c r="G89" s="15">
        <f t="shared" si="20"/>
        <v>-619</v>
      </c>
      <c r="H89" s="15">
        <f t="shared" si="20"/>
        <v>1075</v>
      </c>
      <c r="I89" s="15">
        <f t="shared" si="20"/>
        <v>587</v>
      </c>
      <c r="J89" s="15">
        <f t="shared" si="20"/>
        <v>1645</v>
      </c>
      <c r="K89" s="15">
        <f t="shared" si="20"/>
        <v>454</v>
      </c>
      <c r="L89" s="15">
        <f t="shared" si="20"/>
        <v>1314</v>
      </c>
      <c r="M89" s="15">
        <f t="shared" si="20"/>
        <v>558</v>
      </c>
      <c r="N89" s="34">
        <f ca="1">N90*N65</f>
        <v>971.08945859104608</v>
      </c>
      <c r="O89" s="34">
        <f ca="1">O90*O65</f>
        <v>1034.8527569800503</v>
      </c>
      <c r="P89" s="34">
        <f ca="1">P90*P65</f>
        <v>1110.1398972171366</v>
      </c>
      <c r="Q89" s="34">
        <f ca="1">Q90*Q65</f>
        <v>1194.9425132790577</v>
      </c>
      <c r="R89" s="34">
        <f ca="1">R90*R65</f>
        <v>1290.7871577197061</v>
      </c>
      <c r="S89" s="60"/>
      <c r="T89" s="60"/>
      <c r="U89" s="2"/>
      <c r="V89" s="2"/>
      <c r="W89" s="2"/>
      <c r="X89" s="2"/>
    </row>
    <row r="90" spans="2:24" s="1" customFormat="1">
      <c r="B90" s="2" t="s">
        <v>36</v>
      </c>
      <c r="C90" s="3"/>
      <c r="D90" s="71">
        <f t="shared" ref="D90:M90" si="21">D58</f>
        <v>5.4714532871972317E-2</v>
      </c>
      <c r="E90" s="71">
        <f t="shared" si="21"/>
        <v>4.4364508393285373E-2</v>
      </c>
      <c r="F90" s="71">
        <f t="shared" si="21"/>
        <v>4.4371467847869252E-2</v>
      </c>
      <c r="G90" s="71">
        <f t="shared" si="21"/>
        <v>-4.0062131900847842E-2</v>
      </c>
      <c r="H90" s="71">
        <f t="shared" si="21"/>
        <v>6.0488408732838173E-2</v>
      </c>
      <c r="I90" s="71">
        <f t="shared" si="21"/>
        <v>2.736086510674E-2</v>
      </c>
      <c r="J90" s="71">
        <f t="shared" si="21"/>
        <v>6.4837806944937126E-2</v>
      </c>
      <c r="K90" s="71">
        <f t="shared" si="21"/>
        <v>1.649829202703685E-2</v>
      </c>
      <c r="L90" s="71">
        <f t="shared" si="21"/>
        <v>4.4136911759766216E-2</v>
      </c>
      <c r="M90" s="71">
        <f t="shared" si="21"/>
        <v>1.7548825360883102E-2</v>
      </c>
      <c r="N90" s="68">
        <f>AVERAGE(F90:M90)</f>
        <v>2.9397555734902856E-2</v>
      </c>
      <c r="O90" s="68">
        <f>N90</f>
        <v>2.9397555734902856E-2</v>
      </c>
      <c r="P90" s="68">
        <f>O90</f>
        <v>2.9397555734902856E-2</v>
      </c>
      <c r="Q90" s="68">
        <f>P90</f>
        <v>2.9397555734902856E-2</v>
      </c>
      <c r="R90" s="68">
        <f>Q90</f>
        <v>2.9397555734902856E-2</v>
      </c>
      <c r="S90" s="60" t="s">
        <v>23</v>
      </c>
      <c r="T90" s="60"/>
      <c r="U90" s="2"/>
      <c r="V90" s="2"/>
      <c r="W90" s="2"/>
      <c r="X90" s="2"/>
    </row>
    <row r="91" spans="2:24" s="1" customFormat="1">
      <c r="B91" s="2"/>
      <c r="C91" s="2"/>
      <c r="D91" s="2"/>
      <c r="E91" s="2"/>
      <c r="F91" s="2"/>
      <c r="G91" s="2"/>
      <c r="H91" s="2"/>
      <c r="I91" s="2"/>
      <c r="J91" s="2"/>
      <c r="K91" s="2"/>
      <c r="L91" s="2"/>
      <c r="M91" s="2"/>
      <c r="N91" s="13"/>
      <c r="O91" s="13"/>
      <c r="P91" s="13"/>
      <c r="Q91" s="13"/>
      <c r="R91" s="13"/>
      <c r="S91" s="60"/>
      <c r="T91" s="60"/>
      <c r="U91" s="2"/>
      <c r="V91" s="2"/>
      <c r="W91" s="2"/>
      <c r="X91" s="2"/>
    </row>
    <row r="92" spans="2:24" s="8" customFormat="1">
      <c r="B92" s="139" t="s">
        <v>24</v>
      </c>
      <c r="C92" s="139"/>
      <c r="D92" s="139"/>
      <c r="E92" s="139"/>
      <c r="F92" s="139"/>
      <c r="G92" s="139"/>
      <c r="H92" s="139"/>
      <c r="I92" s="139"/>
      <c r="J92" s="139"/>
      <c r="K92" s="139"/>
      <c r="L92" s="139"/>
      <c r="M92" s="61"/>
      <c r="N92" s="61">
        <f ca="1">N81+N83-N86-N89</f>
        <v>4300.8503037328319</v>
      </c>
      <c r="O92" s="61">
        <f ca="1">O81+O83-O86-O89</f>
        <v>4639.6760025430085</v>
      </c>
      <c r="P92" s="61">
        <f ca="1">P81+P83-P86-P89</f>
        <v>4852.22346653553</v>
      </c>
      <c r="Q92" s="61">
        <f ca="1">Q81+Q83-Q86-Q89</f>
        <v>5699.4977958407553</v>
      </c>
      <c r="R92" s="61">
        <f ca="1">R81+R83-R86-R89</f>
        <v>6502.1055006655333</v>
      </c>
      <c r="S92" s="16"/>
      <c r="T92" s="7"/>
      <c r="U92" s="7"/>
      <c r="V92" s="7"/>
      <c r="W92" s="7"/>
      <c r="X92" s="7"/>
    </row>
    <row r="93" spans="2:24" s="8" customFormat="1">
      <c r="B93" s="139" t="s">
        <v>25</v>
      </c>
      <c r="C93" s="139"/>
      <c r="D93" s="139"/>
      <c r="E93" s="139"/>
      <c r="F93" s="139"/>
      <c r="G93" s="139"/>
      <c r="H93" s="139"/>
      <c r="I93" s="139"/>
      <c r="J93" s="139"/>
      <c r="K93" s="139"/>
      <c r="L93" s="139"/>
      <c r="M93" s="79"/>
      <c r="N93" s="61">
        <f ca="1">N92/(1+$C26)^N62</f>
        <v>4197.6239905253624</v>
      </c>
      <c r="O93" s="61">
        <f ca="1">O92/(1+$C26)^O62</f>
        <v>4202.1628697861779</v>
      </c>
      <c r="P93" s="61">
        <f ca="1">P92/(1+$C26)^P62</f>
        <v>4078.139159768335</v>
      </c>
      <c r="Q93" s="61">
        <f ca="1">Q92/(1+$C26)^Q62</f>
        <v>4445.2261228528696</v>
      </c>
      <c r="R93" s="61">
        <f ca="1">R92/(1+$C26)^R62</f>
        <v>4705.9499087589675</v>
      </c>
      <c r="S93" s="16"/>
      <c r="T93" s="7"/>
      <c r="U93" s="7"/>
      <c r="V93" s="7"/>
      <c r="W93" s="7"/>
      <c r="X93" s="7"/>
    </row>
    <row r="94" spans="2:24" s="1" customFormat="1">
      <c r="B94" s="2"/>
      <c r="C94" s="2"/>
      <c r="D94" s="2"/>
      <c r="E94" s="2"/>
      <c r="F94" s="2"/>
      <c r="G94" s="2"/>
      <c r="H94" s="2"/>
      <c r="I94" s="2"/>
      <c r="J94" s="2"/>
      <c r="K94" s="2"/>
      <c r="L94" s="2"/>
      <c r="M94" s="2"/>
      <c r="N94" s="13"/>
      <c r="O94" s="13"/>
      <c r="P94" s="13"/>
      <c r="Q94" s="13"/>
      <c r="R94" s="13"/>
      <c r="S94" s="2"/>
      <c r="T94" s="2"/>
      <c r="U94" s="2"/>
      <c r="V94" s="2"/>
      <c r="W94" s="2"/>
      <c r="X94" s="2"/>
    </row>
    <row r="95" spans="2:24" s="1" customFormat="1">
      <c r="B95" s="139" t="s">
        <v>28</v>
      </c>
      <c r="C95" s="17"/>
      <c r="D95" s="17"/>
      <c r="E95" s="17"/>
      <c r="F95" s="17"/>
      <c r="G95" s="17"/>
      <c r="H95" s="17"/>
      <c r="I95" s="17"/>
      <c r="J95" s="17"/>
      <c r="K95" s="17"/>
      <c r="L95" s="17"/>
      <c r="M95" s="79"/>
      <c r="N95" s="62"/>
      <c r="O95" s="62"/>
      <c r="P95" s="62"/>
      <c r="Q95" s="62"/>
      <c r="R95" s="79">
        <f ca="1">(R92*(1+C27))/(C26-C27)</f>
        <v>117257.74811299423</v>
      </c>
      <c r="S95" s="15"/>
      <c r="T95" s="2"/>
      <c r="U95" s="2"/>
      <c r="V95" s="2"/>
      <c r="W95" s="2"/>
      <c r="X95" s="2"/>
    </row>
    <row r="96" spans="2:24" s="1" customFormat="1">
      <c r="B96" s="139" t="s">
        <v>29</v>
      </c>
      <c r="C96" s="17"/>
      <c r="D96" s="17"/>
      <c r="E96" s="17"/>
      <c r="F96" s="17"/>
      <c r="G96" s="17"/>
      <c r="H96" s="17"/>
      <c r="I96" s="17"/>
      <c r="J96" s="17"/>
      <c r="K96" s="17"/>
      <c r="L96" s="17"/>
      <c r="M96" s="79"/>
      <c r="N96" s="62"/>
      <c r="O96" s="62"/>
      <c r="P96" s="62"/>
      <c r="Q96" s="62"/>
      <c r="R96" s="79">
        <f ca="1">R95/(1+C26)^R62</f>
        <v>84866.215870712331</v>
      </c>
      <c r="S96" s="15"/>
      <c r="T96" s="2"/>
      <c r="U96" s="2"/>
      <c r="V96" s="2"/>
      <c r="W96" s="2"/>
      <c r="X96" s="2"/>
    </row>
    <row r="97" spans="2:24" s="1" customFormat="1">
      <c r="B97" s="139" t="s">
        <v>30</v>
      </c>
      <c r="C97" s="17"/>
      <c r="D97" s="17"/>
      <c r="E97" s="17"/>
      <c r="F97" s="17"/>
      <c r="G97" s="17"/>
      <c r="H97" s="17"/>
      <c r="I97" s="17"/>
      <c r="J97" s="17"/>
      <c r="K97" s="17"/>
      <c r="L97" s="17"/>
      <c r="M97" s="107"/>
      <c r="N97" s="62"/>
      <c r="O97" s="62"/>
      <c r="P97" s="62"/>
      <c r="Q97" s="62"/>
      <c r="R97" s="79">
        <f ca="1">SUM(N93:R93)+R96</f>
        <v>106495.31792240404</v>
      </c>
      <c r="S97" s="15"/>
      <c r="T97" s="2"/>
      <c r="U97" s="2"/>
      <c r="V97" s="2"/>
      <c r="W97" s="2"/>
      <c r="X97" s="2"/>
    </row>
    <row r="98" spans="2:24" s="1" customFormat="1">
      <c r="B98" s="139" t="s">
        <v>31</v>
      </c>
      <c r="C98" s="17"/>
      <c r="D98" s="17"/>
      <c r="E98" s="17"/>
      <c r="F98" s="17"/>
      <c r="G98" s="17"/>
      <c r="H98" s="17"/>
      <c r="I98" s="17"/>
      <c r="J98" s="17"/>
      <c r="K98" s="17"/>
      <c r="L98" s="17"/>
      <c r="M98" s="108"/>
      <c r="N98" s="62"/>
      <c r="O98" s="62"/>
      <c r="P98" s="62"/>
      <c r="Q98" s="62"/>
      <c r="R98" s="79">
        <f>G6</f>
        <v>6561</v>
      </c>
      <c r="S98" s="15"/>
      <c r="T98" s="2"/>
      <c r="U98" s="2"/>
      <c r="V98" s="2"/>
      <c r="W98" s="2"/>
      <c r="X98" s="2"/>
    </row>
    <row r="99" spans="2:24" s="1" customFormat="1">
      <c r="B99" s="139" t="s">
        <v>32</v>
      </c>
      <c r="C99" s="17"/>
      <c r="D99" s="17"/>
      <c r="E99" s="17"/>
      <c r="F99" s="17"/>
      <c r="G99" s="17"/>
      <c r="H99" s="17"/>
      <c r="I99" s="17"/>
      <c r="J99" s="17"/>
      <c r="K99" s="17"/>
      <c r="L99" s="17"/>
      <c r="M99" s="108"/>
      <c r="N99" s="62"/>
      <c r="O99" s="62"/>
      <c r="P99" s="62"/>
      <c r="Q99" s="62"/>
      <c r="R99" s="79">
        <f>G7</f>
        <v>9879</v>
      </c>
      <c r="S99" s="15"/>
      <c r="T99" s="2"/>
      <c r="U99" s="2"/>
      <c r="V99" s="2"/>
      <c r="W99" s="2"/>
      <c r="X99" s="2"/>
    </row>
    <row r="100" spans="2:24" s="1" customFormat="1">
      <c r="B100" s="139" t="s">
        <v>33</v>
      </c>
      <c r="C100" s="17"/>
      <c r="D100" s="17"/>
      <c r="E100" s="17"/>
      <c r="F100" s="17"/>
      <c r="G100" s="17"/>
      <c r="H100" s="17"/>
      <c r="I100" s="17"/>
      <c r="J100" s="17"/>
      <c r="K100" s="17"/>
      <c r="L100" s="17"/>
      <c r="M100" s="107"/>
      <c r="N100" s="62"/>
      <c r="O100" s="62"/>
      <c r="P100" s="62"/>
      <c r="Q100" s="62"/>
      <c r="R100" s="79">
        <f ca="1">R97+R98-R99</f>
        <v>103177.31792240404</v>
      </c>
      <c r="S100" s="15"/>
      <c r="T100" s="2"/>
      <c r="U100" s="2"/>
      <c r="V100" s="2"/>
      <c r="W100" s="2"/>
      <c r="X100" s="2"/>
    </row>
    <row r="101" spans="2:24" s="1" customFormat="1">
      <c r="B101" s="7"/>
      <c r="C101" s="2"/>
      <c r="D101" s="2"/>
      <c r="E101" s="2"/>
      <c r="F101" s="2"/>
      <c r="G101" s="2"/>
      <c r="H101" s="2"/>
      <c r="I101" s="2"/>
      <c r="J101" s="2"/>
      <c r="K101" s="2"/>
      <c r="L101" s="2"/>
      <c r="M101" s="2"/>
      <c r="N101" s="13"/>
      <c r="O101" s="13"/>
      <c r="P101" s="13"/>
      <c r="Q101" s="13"/>
      <c r="R101" s="63"/>
      <c r="S101" s="2"/>
      <c r="T101" s="2"/>
      <c r="U101" s="2"/>
      <c r="V101" s="2"/>
      <c r="W101" s="2"/>
      <c r="X101" s="2"/>
    </row>
    <row r="102" spans="2:24" s="1" customFormat="1">
      <c r="B102" s="139" t="s">
        <v>59</v>
      </c>
      <c r="C102" s="17"/>
      <c r="D102" s="17"/>
      <c r="E102" s="17"/>
      <c r="F102" s="17"/>
      <c r="G102" s="17"/>
      <c r="H102" s="17"/>
      <c r="I102" s="17"/>
      <c r="J102" s="17"/>
      <c r="K102" s="17"/>
      <c r="L102" s="17"/>
      <c r="M102" s="108"/>
      <c r="N102" s="62"/>
      <c r="O102" s="62"/>
      <c r="P102" s="113"/>
      <c r="Q102" s="19" t="s">
        <v>105</v>
      </c>
      <c r="R102" s="61">
        <f>IS!N32</f>
        <v>1039</v>
      </c>
      <c r="S102" s="85"/>
      <c r="T102" s="2"/>
      <c r="U102" s="2"/>
      <c r="V102" s="2"/>
      <c r="W102" s="2"/>
      <c r="X102" s="2"/>
    </row>
    <row r="103" spans="2:24" s="1" customFormat="1">
      <c r="B103" s="139" t="s">
        <v>103</v>
      </c>
      <c r="C103" s="17"/>
      <c r="D103" s="17"/>
      <c r="E103" s="17"/>
      <c r="F103" s="17"/>
      <c r="G103" s="17"/>
      <c r="H103" s="17"/>
      <c r="I103" s="17"/>
      <c r="J103" s="17"/>
      <c r="K103" s="17"/>
      <c r="L103" s="17"/>
      <c r="M103" s="17"/>
      <c r="N103" s="62"/>
      <c r="O103" s="62"/>
      <c r="P103" s="113"/>
      <c r="Q103" s="62"/>
      <c r="R103" s="64">
        <f ca="1">R100/R102</f>
        <v>99.304444583641995</v>
      </c>
      <c r="S103" s="31"/>
      <c r="T103" s="2"/>
      <c r="U103" s="2"/>
      <c r="V103" s="2"/>
      <c r="W103" s="2"/>
      <c r="X103" s="2"/>
    </row>
    <row r="104" spans="2:24" s="1" customFormat="1">
      <c r="B104" s="7"/>
      <c r="C104" s="2"/>
      <c r="D104" s="2"/>
      <c r="E104" s="2"/>
      <c r="F104" s="2"/>
      <c r="G104" s="2"/>
      <c r="H104" s="2"/>
      <c r="I104" s="2"/>
      <c r="J104" s="2"/>
      <c r="K104" s="2"/>
      <c r="L104" s="2"/>
      <c r="M104" s="2"/>
      <c r="N104" s="13"/>
      <c r="O104" s="13"/>
      <c r="P104" s="63"/>
      <c r="Q104" s="13"/>
      <c r="R104" s="109"/>
      <c r="S104" s="31"/>
      <c r="T104" s="2"/>
      <c r="U104" s="2"/>
      <c r="V104" s="2"/>
      <c r="W104" s="2"/>
      <c r="X104" s="2"/>
    </row>
    <row r="105" spans="2:24" s="1" customFormat="1" ht="23">
      <c r="B105" s="147" t="s">
        <v>76</v>
      </c>
      <c r="C105" s="2"/>
      <c r="D105" s="2"/>
      <c r="E105" s="2"/>
      <c r="F105" s="2"/>
      <c r="G105" s="2"/>
      <c r="H105" s="2"/>
      <c r="I105" s="2"/>
      <c r="J105" s="2"/>
      <c r="K105" s="2"/>
      <c r="L105" s="2"/>
      <c r="M105" s="2"/>
      <c r="N105" s="53"/>
      <c r="O105" s="13"/>
      <c r="P105" s="63"/>
      <c r="Q105" s="13"/>
      <c r="R105" s="123"/>
      <c r="S105" s="31"/>
      <c r="T105" s="2"/>
      <c r="U105" s="2"/>
      <c r="V105" s="2"/>
      <c r="W105" s="2"/>
      <c r="X105" s="2"/>
    </row>
    <row r="106" spans="2:24" s="1" customFormat="1">
      <c r="B106" s="7"/>
      <c r="C106" s="2"/>
      <c r="D106" s="2"/>
      <c r="E106" s="2"/>
      <c r="F106" s="2"/>
      <c r="G106" s="2"/>
      <c r="H106" s="2"/>
      <c r="I106" s="2"/>
      <c r="J106" s="2"/>
      <c r="K106" s="2"/>
      <c r="L106" s="2"/>
      <c r="M106" s="2"/>
      <c r="N106" s="53"/>
      <c r="O106" s="13"/>
      <c r="P106" s="63"/>
      <c r="Q106" s="13"/>
      <c r="R106" s="123"/>
      <c r="S106" s="31"/>
      <c r="T106" s="2"/>
      <c r="U106" s="2"/>
      <c r="V106" s="2"/>
      <c r="W106" s="2"/>
      <c r="X106" s="2"/>
    </row>
    <row r="107" spans="2:24" s="1" customFormat="1">
      <c r="B107" s="139"/>
      <c r="C107" s="17"/>
      <c r="D107" s="17"/>
      <c r="E107" s="17"/>
      <c r="F107" s="17"/>
      <c r="G107" s="17"/>
      <c r="H107" s="17"/>
      <c r="I107" s="17"/>
      <c r="J107" s="17"/>
      <c r="K107" s="17"/>
      <c r="L107" s="17"/>
      <c r="M107" s="17"/>
      <c r="N107" s="152">
        <f>E6</f>
        <v>45784</v>
      </c>
      <c r="O107" s="113"/>
      <c r="P107" s="120"/>
      <c r="Q107" s="113"/>
      <c r="R107" s="113">
        <f>R60</f>
        <v>2029</v>
      </c>
      <c r="S107" s="31"/>
      <c r="T107" s="2"/>
      <c r="U107" s="2"/>
      <c r="V107" s="2"/>
      <c r="W107" s="2"/>
      <c r="X107" s="2"/>
    </row>
    <row r="108" spans="2:24" s="1" customFormat="1">
      <c r="B108" s="139" t="s">
        <v>72</v>
      </c>
      <c r="C108" s="17"/>
      <c r="D108" s="17"/>
      <c r="E108" s="17"/>
      <c r="F108" s="17"/>
      <c r="G108" s="17"/>
      <c r="H108" s="17"/>
      <c r="I108" s="17"/>
      <c r="J108" s="17"/>
      <c r="K108" s="17"/>
      <c r="L108" s="17"/>
      <c r="M108" s="17"/>
      <c r="N108" s="112">
        <f>N61</f>
        <v>0.65</v>
      </c>
      <c r="O108" s="112"/>
      <c r="P108" s="121"/>
      <c r="Q108" s="112"/>
      <c r="R108" s="112">
        <f>R62</f>
        <v>4.3250000000000002</v>
      </c>
      <c r="S108" s="31"/>
      <c r="T108" s="2"/>
      <c r="U108" s="2"/>
      <c r="V108" s="2"/>
      <c r="W108" s="2"/>
      <c r="X108" s="2"/>
    </row>
    <row r="109" spans="2:24" s="1" customFormat="1">
      <c r="B109" s="7"/>
      <c r="C109" s="2"/>
      <c r="D109" s="2"/>
      <c r="E109" s="2"/>
      <c r="F109" s="2"/>
      <c r="G109" s="2"/>
      <c r="H109" s="2"/>
      <c r="I109" s="2"/>
      <c r="J109" s="2"/>
      <c r="K109" s="2"/>
      <c r="L109" s="2"/>
      <c r="M109" s="2"/>
      <c r="N109" s="63"/>
      <c r="O109" s="63"/>
      <c r="P109" s="122"/>
      <c r="Q109" s="63"/>
      <c r="R109" s="123"/>
      <c r="S109" s="31"/>
      <c r="T109" s="2"/>
      <c r="U109" s="2"/>
      <c r="V109" s="2"/>
      <c r="W109" s="2"/>
      <c r="X109" s="2"/>
    </row>
    <row r="110" spans="2:24" s="1" customFormat="1">
      <c r="B110" s="139" t="s">
        <v>69</v>
      </c>
      <c r="C110" s="17"/>
      <c r="D110" s="17"/>
      <c r="E110" s="17"/>
      <c r="F110" s="17"/>
      <c r="G110" s="17"/>
      <c r="H110" s="17"/>
      <c r="I110" s="17"/>
      <c r="J110" s="17"/>
      <c r="K110" s="17"/>
      <c r="L110" s="17"/>
      <c r="M110" s="17"/>
      <c r="N110" s="61">
        <f ca="1">N81</f>
        <v>4867</v>
      </c>
      <c r="O110" s="113"/>
      <c r="P110" s="19" t="s">
        <v>105</v>
      </c>
      <c r="Q110" s="44" t="s">
        <v>73</v>
      </c>
      <c r="R110" s="124">
        <v>6449</v>
      </c>
      <c r="S110" s="2"/>
      <c r="T110" s="2"/>
      <c r="U110" s="2"/>
      <c r="V110" s="2"/>
      <c r="W110" s="2"/>
      <c r="X110" s="2"/>
    </row>
    <row r="111" spans="2:24" s="1" customFormat="1">
      <c r="B111" s="139"/>
      <c r="C111" s="17"/>
      <c r="D111" s="17"/>
      <c r="E111" s="17"/>
      <c r="F111" s="17"/>
      <c r="G111" s="17"/>
      <c r="H111" s="17"/>
      <c r="I111" s="17"/>
      <c r="J111" s="17"/>
      <c r="K111" s="17"/>
      <c r="L111" s="17"/>
      <c r="M111" s="17"/>
      <c r="N111" s="61"/>
      <c r="O111" s="113"/>
      <c r="P111" s="19" t="s">
        <v>105</v>
      </c>
      <c r="Q111" s="45" t="s">
        <v>13</v>
      </c>
      <c r="R111" s="140">
        <v>6708</v>
      </c>
      <c r="S111" s="2"/>
      <c r="T111" s="2"/>
      <c r="U111" s="2"/>
      <c r="V111" s="2"/>
      <c r="W111" s="2"/>
      <c r="X111" s="2"/>
    </row>
    <row r="112" spans="2:24" s="1" customFormat="1">
      <c r="B112" s="139"/>
      <c r="C112" s="17"/>
      <c r="D112" s="17"/>
      <c r="E112" s="17"/>
      <c r="F112" s="17"/>
      <c r="G112" s="17"/>
      <c r="H112" s="17"/>
      <c r="I112" s="17"/>
      <c r="J112" s="17"/>
      <c r="K112" s="17"/>
      <c r="L112" s="17"/>
      <c r="M112" s="17"/>
      <c r="N112" s="61"/>
      <c r="O112" s="113"/>
      <c r="P112" s="19" t="s">
        <v>105</v>
      </c>
      <c r="Q112" s="46" t="s">
        <v>21</v>
      </c>
      <c r="R112" s="141">
        <v>7255</v>
      </c>
      <c r="S112" s="2"/>
      <c r="T112" s="2"/>
      <c r="U112" s="2"/>
      <c r="V112" s="2"/>
      <c r="W112" s="2"/>
      <c r="X112" s="2"/>
    </row>
    <row r="113" spans="2:24" s="1" customFormat="1">
      <c r="B113" s="7"/>
      <c r="C113" s="2"/>
      <c r="D113" s="2"/>
      <c r="E113" s="2"/>
      <c r="F113" s="2"/>
      <c r="G113" s="2"/>
      <c r="H113" s="2"/>
      <c r="I113" s="2"/>
      <c r="J113" s="2"/>
      <c r="K113" s="2"/>
      <c r="L113" s="2"/>
      <c r="M113" s="2"/>
      <c r="N113" s="115"/>
      <c r="O113" s="63"/>
      <c r="P113" s="37"/>
      <c r="Q113" s="63"/>
      <c r="R113" s="16"/>
      <c r="S113" s="2"/>
      <c r="T113" s="2"/>
      <c r="U113" s="2"/>
      <c r="V113" s="2"/>
      <c r="W113" s="2"/>
      <c r="X113" s="2"/>
    </row>
    <row r="114" spans="2:24" s="1" customFormat="1">
      <c r="B114" s="139" t="s">
        <v>71</v>
      </c>
      <c r="C114" s="17"/>
      <c r="D114" s="17"/>
      <c r="E114" s="17"/>
      <c r="F114" s="17"/>
      <c r="G114" s="17"/>
      <c r="H114" s="17"/>
      <c r="I114" s="17"/>
      <c r="J114" s="17"/>
      <c r="K114" s="17"/>
      <c r="L114" s="17"/>
      <c r="M114" s="19" t="s">
        <v>105</v>
      </c>
      <c r="N114" s="116">
        <v>326</v>
      </c>
      <c r="O114" s="148"/>
      <c r="P114" s="86"/>
      <c r="Q114" s="19" t="s">
        <v>105</v>
      </c>
      <c r="R114" s="125">
        <v>310</v>
      </c>
      <c r="S114" s="83" t="s">
        <v>241</v>
      </c>
      <c r="T114" s="83"/>
      <c r="U114" s="2"/>
      <c r="V114" s="2"/>
      <c r="W114" s="2"/>
      <c r="X114" s="2"/>
    </row>
    <row r="115" spans="2:24" s="1" customFormat="1">
      <c r="B115" s="7"/>
      <c r="C115" s="2"/>
      <c r="D115" s="2"/>
      <c r="E115" s="2"/>
      <c r="F115" s="2"/>
      <c r="G115" s="2"/>
      <c r="H115" s="2"/>
      <c r="I115" s="2"/>
      <c r="J115" s="2"/>
      <c r="K115" s="2"/>
      <c r="L115" s="2"/>
      <c r="M115" s="2"/>
      <c r="N115" s="115"/>
      <c r="O115" s="149"/>
      <c r="P115" s="146"/>
      <c r="Q115" s="63"/>
      <c r="R115" s="16"/>
      <c r="S115" s="78" t="s">
        <v>240</v>
      </c>
      <c r="T115" s="3"/>
      <c r="U115" s="2"/>
      <c r="V115" s="2"/>
      <c r="W115" s="2"/>
      <c r="X115" s="2"/>
    </row>
    <row r="116" spans="2:24" s="1" customFormat="1">
      <c r="B116" s="139" t="s">
        <v>70</v>
      </c>
      <c r="C116" s="17"/>
      <c r="D116" s="17"/>
      <c r="E116" s="17"/>
      <c r="F116" s="17"/>
      <c r="G116" s="17"/>
      <c r="H116" s="17"/>
      <c r="I116" s="17"/>
      <c r="J116" s="17"/>
      <c r="K116" s="17"/>
      <c r="L116" s="17"/>
      <c r="M116" s="17"/>
      <c r="N116" s="117">
        <f>N79</f>
        <v>0.23049645390070922</v>
      </c>
      <c r="O116" s="117"/>
      <c r="P116" s="130"/>
      <c r="Q116" s="117"/>
      <c r="R116" s="126">
        <f>R79</f>
        <v>0.22982179862099686</v>
      </c>
      <c r="S116" s="2"/>
      <c r="T116" s="2"/>
      <c r="U116" s="2"/>
      <c r="V116" s="2"/>
      <c r="W116" s="2"/>
      <c r="X116" s="2"/>
    </row>
    <row r="117" spans="2:24" s="47" customFormat="1">
      <c r="B117" s="7"/>
      <c r="C117" s="2"/>
      <c r="D117" s="2"/>
      <c r="E117" s="2"/>
      <c r="F117" s="2"/>
      <c r="G117" s="2"/>
      <c r="H117" s="2"/>
      <c r="I117" s="2"/>
      <c r="J117" s="2"/>
      <c r="K117" s="2"/>
      <c r="L117" s="2"/>
      <c r="M117" s="13"/>
      <c r="N117" s="110"/>
      <c r="O117" s="63"/>
      <c r="P117" s="37"/>
      <c r="Q117" s="63"/>
      <c r="R117" s="16"/>
      <c r="S117" s="2"/>
      <c r="T117" s="2"/>
      <c r="U117" s="2"/>
      <c r="V117" s="2"/>
      <c r="W117" s="2"/>
      <c r="X117" s="2"/>
    </row>
    <row r="118" spans="2:24" s="47" customFormat="1">
      <c r="B118" s="139" t="s">
        <v>66</v>
      </c>
      <c r="C118" s="17"/>
      <c r="D118" s="17"/>
      <c r="E118" s="17"/>
      <c r="F118" s="17"/>
      <c r="G118" s="17"/>
      <c r="H118" s="17"/>
      <c r="I118" s="17"/>
      <c r="J118" s="17"/>
      <c r="K118" s="17"/>
      <c r="L118" s="17"/>
      <c r="M118" s="17"/>
      <c r="N118" s="118">
        <f ca="1">N110-(N114*(1-N116))</f>
        <v>4616.1418439716308</v>
      </c>
      <c r="O118" s="118"/>
      <c r="P118" s="131"/>
      <c r="Q118" s="44" t="s">
        <v>73</v>
      </c>
      <c r="R118" s="124">
        <f>R110-(R114*(1-R116))</f>
        <v>6210.2447575725091</v>
      </c>
      <c r="S118" s="2"/>
      <c r="T118" s="2"/>
      <c r="U118" s="2"/>
      <c r="V118" s="2"/>
      <c r="W118" s="2"/>
      <c r="X118" s="2"/>
    </row>
    <row r="119" spans="2:24" s="47" customFormat="1">
      <c r="B119" s="139"/>
      <c r="C119" s="17"/>
      <c r="D119" s="17"/>
      <c r="E119" s="17"/>
      <c r="F119" s="17"/>
      <c r="G119" s="17"/>
      <c r="H119" s="17"/>
      <c r="I119" s="17"/>
      <c r="J119" s="17"/>
      <c r="K119" s="17"/>
      <c r="L119" s="17"/>
      <c r="M119" s="17"/>
      <c r="N119" s="118"/>
      <c r="O119" s="118"/>
      <c r="P119" s="131"/>
      <c r="Q119" s="45" t="s">
        <v>13</v>
      </c>
      <c r="R119" s="140">
        <f>R111-(R114*(1-R116))</f>
        <v>6469.2447575725091</v>
      </c>
      <c r="S119" s="2"/>
      <c r="T119" s="2"/>
      <c r="U119" s="2"/>
      <c r="V119" s="2"/>
      <c r="W119" s="2"/>
      <c r="X119" s="2"/>
    </row>
    <row r="120" spans="2:24" s="47" customFormat="1">
      <c r="B120" s="139"/>
      <c r="C120" s="17"/>
      <c r="D120" s="17"/>
      <c r="E120" s="17"/>
      <c r="F120" s="17"/>
      <c r="G120" s="17"/>
      <c r="H120" s="17"/>
      <c r="I120" s="17"/>
      <c r="J120" s="17"/>
      <c r="K120" s="17"/>
      <c r="L120" s="17"/>
      <c r="M120" s="17"/>
      <c r="N120" s="118"/>
      <c r="O120" s="118"/>
      <c r="P120" s="131"/>
      <c r="Q120" s="46" t="s">
        <v>21</v>
      </c>
      <c r="R120" s="141">
        <f>R112-(R114*(1-R116))</f>
        <v>7016.2447575725091</v>
      </c>
      <c r="S120" s="2"/>
      <c r="T120" s="2"/>
      <c r="U120" s="2"/>
      <c r="V120" s="2"/>
      <c r="W120" s="2"/>
      <c r="X120" s="2"/>
    </row>
    <row r="121" spans="2:24" s="47" customFormat="1">
      <c r="B121" s="7"/>
      <c r="C121" s="2"/>
      <c r="D121" s="2"/>
      <c r="E121" s="2"/>
      <c r="F121" s="2"/>
      <c r="G121" s="2"/>
      <c r="H121" s="2"/>
      <c r="I121" s="2"/>
      <c r="J121" s="2"/>
      <c r="K121" s="2"/>
      <c r="L121" s="2"/>
      <c r="M121" s="2"/>
      <c r="N121" s="110"/>
      <c r="O121" s="110"/>
      <c r="P121" s="132"/>
      <c r="Q121" s="110"/>
      <c r="R121" s="127"/>
      <c r="S121" s="2"/>
      <c r="T121" s="2"/>
      <c r="U121" s="2"/>
      <c r="V121" s="2"/>
      <c r="W121" s="2"/>
      <c r="X121" s="2"/>
    </row>
    <row r="122" spans="2:24" s="47" customFormat="1">
      <c r="B122" s="139" t="s">
        <v>86</v>
      </c>
      <c r="C122" s="17"/>
      <c r="D122" s="17"/>
      <c r="E122" s="17"/>
      <c r="F122" s="17"/>
      <c r="G122" s="17"/>
      <c r="H122" s="17"/>
      <c r="I122" s="17"/>
      <c r="J122" s="17"/>
      <c r="K122" s="17"/>
      <c r="L122" s="17"/>
      <c r="M122" s="17"/>
      <c r="N122" s="118">
        <f>E9</f>
        <v>1029</v>
      </c>
      <c r="O122" s="118"/>
      <c r="P122" s="131"/>
      <c r="Q122" s="118"/>
      <c r="R122" s="128">
        <f>R102</f>
        <v>1039</v>
      </c>
      <c r="S122" s="2"/>
      <c r="T122" s="2"/>
      <c r="U122" s="2"/>
      <c r="V122" s="2"/>
      <c r="W122" s="2"/>
      <c r="X122" s="2"/>
    </row>
    <row r="123" spans="2:24" s="47" customFormat="1">
      <c r="B123" s="7"/>
      <c r="C123" s="2"/>
      <c r="D123" s="2"/>
      <c r="E123" s="2"/>
      <c r="F123" s="2"/>
      <c r="G123" s="2"/>
      <c r="H123" s="2"/>
      <c r="I123" s="7"/>
      <c r="J123" s="7">
        <v>2021</v>
      </c>
      <c r="K123" s="7">
        <v>2022</v>
      </c>
      <c r="L123" s="7">
        <v>2023</v>
      </c>
      <c r="M123" s="7">
        <v>2024</v>
      </c>
      <c r="N123" s="104">
        <f>N60</f>
        <v>2025</v>
      </c>
      <c r="O123" s="110"/>
      <c r="P123" s="132"/>
      <c r="Q123" s="110"/>
      <c r="R123" s="127"/>
      <c r="S123" s="2"/>
      <c r="T123" s="2"/>
      <c r="U123" s="2"/>
      <c r="V123" s="2"/>
      <c r="W123" s="2"/>
      <c r="X123" s="2"/>
    </row>
    <row r="124" spans="2:24" s="47" customFormat="1">
      <c r="B124" s="139" t="s">
        <v>67</v>
      </c>
      <c r="C124" s="17"/>
      <c r="D124" s="17"/>
      <c r="E124" s="17"/>
      <c r="F124" s="139"/>
      <c r="G124" s="139"/>
      <c r="H124" s="19"/>
      <c r="I124" s="19" t="s">
        <v>105</v>
      </c>
      <c r="J124" s="139">
        <f>IS!K28</f>
        <v>3.55</v>
      </c>
      <c r="K124" s="139">
        <f>IS!L28</f>
        <v>2.1</v>
      </c>
      <c r="L124" s="139">
        <f>IS!M28</f>
        <v>3.85</v>
      </c>
      <c r="M124" s="139">
        <f>IS!N28</f>
        <v>4.03</v>
      </c>
      <c r="N124" s="112">
        <f ca="1">N118/N122</f>
        <v>4.4860464955992523</v>
      </c>
      <c r="O124" s="112"/>
      <c r="P124" s="133"/>
      <c r="Q124" s="44" t="s">
        <v>73</v>
      </c>
      <c r="R124" s="135">
        <f>R118/R122</f>
        <v>5.9771364365471698</v>
      </c>
      <c r="S124" s="2"/>
      <c r="T124" s="2"/>
      <c r="U124" s="2"/>
      <c r="V124" s="2"/>
      <c r="W124" s="2"/>
      <c r="X124" s="2"/>
    </row>
    <row r="125" spans="2:24" s="47" customFormat="1">
      <c r="B125" s="139"/>
      <c r="C125" s="17"/>
      <c r="D125" s="17"/>
      <c r="E125" s="17"/>
      <c r="F125" s="17"/>
      <c r="G125" s="17"/>
      <c r="H125" s="17"/>
      <c r="I125" s="17"/>
      <c r="J125" s="17"/>
      <c r="K125" s="17"/>
      <c r="L125" s="17"/>
      <c r="M125" s="17"/>
      <c r="N125" s="112"/>
      <c r="O125" s="112"/>
      <c r="P125" s="133"/>
      <c r="Q125" s="45" t="s">
        <v>13</v>
      </c>
      <c r="R125" s="136">
        <f>R119/R122</f>
        <v>6.2264145886164668</v>
      </c>
      <c r="S125" s="2"/>
      <c r="T125" s="2"/>
      <c r="U125" s="2"/>
      <c r="V125" s="2"/>
      <c r="W125" s="2"/>
      <c r="X125" s="2"/>
    </row>
    <row r="126" spans="2:24" s="47" customFormat="1">
      <c r="B126" s="139"/>
      <c r="C126" s="17"/>
      <c r="D126" s="17"/>
      <c r="E126" s="17"/>
      <c r="F126" s="17"/>
      <c r="G126" s="17"/>
      <c r="H126" s="17"/>
      <c r="I126" s="17"/>
      <c r="J126" s="17"/>
      <c r="K126" s="17"/>
      <c r="L126" s="17"/>
      <c r="M126" s="17"/>
      <c r="N126" s="112"/>
      <c r="O126" s="112"/>
      <c r="P126" s="133"/>
      <c r="Q126" s="46" t="s">
        <v>21</v>
      </c>
      <c r="R126" s="137">
        <f>R120/R122</f>
        <v>6.7528823460755625</v>
      </c>
      <c r="S126" s="2"/>
      <c r="T126" s="2"/>
      <c r="U126" s="2"/>
      <c r="V126" s="2"/>
      <c r="W126" s="2"/>
      <c r="X126" s="2"/>
    </row>
    <row r="127" spans="2:24" s="47" customFormat="1">
      <c r="B127" s="7"/>
      <c r="C127" s="2"/>
      <c r="D127" s="2"/>
      <c r="E127" s="2"/>
      <c r="F127" s="2"/>
      <c r="G127" s="2"/>
      <c r="H127" s="2"/>
      <c r="I127" s="2"/>
      <c r="J127" s="2"/>
      <c r="K127" s="2"/>
      <c r="L127" s="7">
        <v>2023</v>
      </c>
      <c r="M127" s="7">
        <v>2024</v>
      </c>
      <c r="N127" s="111"/>
      <c r="O127" s="111"/>
      <c r="P127" s="134"/>
      <c r="Q127" s="111"/>
      <c r="R127" s="129"/>
      <c r="S127" s="2"/>
      <c r="T127" s="2"/>
      <c r="U127" s="2"/>
      <c r="V127" s="2"/>
      <c r="W127" s="2"/>
      <c r="X127" s="2"/>
    </row>
    <row r="128" spans="2:24" s="47" customFormat="1">
      <c r="B128" s="139" t="s">
        <v>87</v>
      </c>
      <c r="C128" s="17"/>
      <c r="D128" s="17"/>
      <c r="E128" s="17"/>
      <c r="F128" s="17"/>
      <c r="G128" s="17"/>
      <c r="H128" s="17"/>
      <c r="I128" s="17"/>
      <c r="J128" s="17"/>
      <c r="K128" s="19" t="s">
        <v>105</v>
      </c>
      <c r="L128" s="113">
        <v>61</v>
      </c>
      <c r="M128" s="139">
        <v>87.6</v>
      </c>
      <c r="N128" s="151">
        <f>E8</f>
        <v>68.05</v>
      </c>
      <c r="O128" s="112"/>
      <c r="P128" s="133"/>
      <c r="Q128" s="112"/>
      <c r="R128" s="119"/>
      <c r="S128" s="2"/>
      <c r="T128" s="2"/>
      <c r="U128" s="2"/>
      <c r="V128" s="2"/>
      <c r="W128" s="2"/>
      <c r="X128" s="2"/>
    </row>
    <row r="129" spans="2:24" s="47" customFormat="1">
      <c r="B129" s="7"/>
      <c r="C129" s="2"/>
      <c r="D129" s="2"/>
      <c r="E129" s="2"/>
      <c r="F129" s="2"/>
      <c r="G129" s="2"/>
      <c r="H129" s="2"/>
      <c r="I129" s="2"/>
      <c r="J129" s="2"/>
      <c r="K129" s="7"/>
      <c r="L129" s="63"/>
      <c r="M129" s="7"/>
      <c r="N129" s="111"/>
      <c r="O129" s="111"/>
      <c r="P129" s="134"/>
      <c r="Q129" s="111"/>
      <c r="R129" s="129"/>
      <c r="S129" s="2"/>
      <c r="T129" s="2"/>
      <c r="U129" s="2"/>
      <c r="V129" s="2"/>
      <c r="W129" s="2"/>
      <c r="X129" s="2"/>
    </row>
    <row r="130" spans="2:24" s="47" customFormat="1">
      <c r="B130" s="139" t="s">
        <v>89</v>
      </c>
      <c r="C130" s="17"/>
      <c r="D130" s="17"/>
      <c r="E130" s="17"/>
      <c r="F130" s="17"/>
      <c r="G130" s="17"/>
      <c r="H130" s="17"/>
      <c r="I130" s="17"/>
      <c r="J130" s="17"/>
      <c r="K130" s="139"/>
      <c r="L130" s="113"/>
      <c r="M130" s="139"/>
      <c r="N130" s="112"/>
      <c r="O130" s="112">
        <f ca="1">AVERAGE(H124:N124)</f>
        <v>3.6032092991198512</v>
      </c>
      <c r="P130" s="133"/>
      <c r="Q130" s="112"/>
      <c r="R130" s="119"/>
      <c r="S130" s="2"/>
      <c r="T130" s="2"/>
      <c r="U130" s="2"/>
      <c r="V130" s="2"/>
      <c r="W130" s="2"/>
      <c r="X130" s="2"/>
    </row>
    <row r="131" spans="2:24" s="47" customFormat="1">
      <c r="B131" s="139" t="s">
        <v>90</v>
      </c>
      <c r="C131" s="17"/>
      <c r="D131" s="17"/>
      <c r="E131" s="17"/>
      <c r="F131" s="17"/>
      <c r="G131" s="17"/>
      <c r="H131" s="17"/>
      <c r="I131" s="17"/>
      <c r="J131" s="17"/>
      <c r="K131" s="139"/>
      <c r="L131" s="113"/>
      <c r="M131" s="139"/>
      <c r="N131" s="112"/>
      <c r="O131" s="112">
        <f>AVERAGE(L128:N128)</f>
        <v>72.216666666666654</v>
      </c>
      <c r="P131" s="133"/>
      <c r="Q131" s="112"/>
      <c r="R131" s="119"/>
      <c r="S131" s="2"/>
      <c r="T131" s="2"/>
      <c r="U131" s="2"/>
      <c r="V131" s="2"/>
      <c r="W131" s="2"/>
      <c r="X131" s="2"/>
    </row>
    <row r="132" spans="2:24" s="47" customFormat="1">
      <c r="B132" s="7"/>
      <c r="C132" s="2"/>
      <c r="D132" s="2"/>
      <c r="E132" s="2"/>
      <c r="F132" s="2"/>
      <c r="G132" s="2"/>
      <c r="H132" s="2"/>
      <c r="I132" s="2"/>
      <c r="J132" s="2"/>
      <c r="K132" s="7"/>
      <c r="L132" s="63"/>
      <c r="M132" s="7"/>
      <c r="N132" s="111"/>
      <c r="O132" s="111"/>
      <c r="P132" s="134"/>
      <c r="Q132" s="111"/>
      <c r="R132" s="129"/>
      <c r="S132" s="2"/>
      <c r="T132" s="2"/>
      <c r="U132" s="2"/>
      <c r="V132" s="2"/>
      <c r="W132" s="2"/>
      <c r="X132" s="2"/>
    </row>
    <row r="133" spans="2:24" s="47" customFormat="1">
      <c r="B133" s="139" t="s">
        <v>92</v>
      </c>
      <c r="C133" s="139"/>
      <c r="D133" s="113">
        <v>1.25</v>
      </c>
      <c r="E133" s="139"/>
      <c r="F133" s="17"/>
      <c r="G133" s="17"/>
      <c r="H133" s="17"/>
      <c r="I133" s="17"/>
      <c r="J133" s="17"/>
      <c r="K133" s="139"/>
      <c r="L133" s="113"/>
      <c r="M133" s="139"/>
      <c r="N133" s="112"/>
      <c r="O133" s="112">
        <f ca="1">O130*D133</f>
        <v>4.5040116238998138</v>
      </c>
      <c r="P133" s="133"/>
      <c r="Q133" s="112"/>
      <c r="R133" s="119"/>
      <c r="S133" s="2"/>
      <c r="T133" s="2"/>
      <c r="U133" s="2"/>
      <c r="V133" s="2"/>
      <c r="W133" s="2"/>
      <c r="X133" s="2"/>
    </row>
    <row r="134" spans="2:24" s="47" customFormat="1">
      <c r="B134" s="139" t="s">
        <v>93</v>
      </c>
      <c r="C134" s="139"/>
      <c r="D134" s="113">
        <v>0.75</v>
      </c>
      <c r="E134" s="139"/>
      <c r="F134" s="17"/>
      <c r="G134" s="17"/>
      <c r="H134" s="17"/>
      <c r="I134" s="17"/>
      <c r="J134" s="17"/>
      <c r="K134" s="139"/>
      <c r="L134" s="113"/>
      <c r="M134" s="139"/>
      <c r="N134" s="112"/>
      <c r="O134" s="112">
        <f>O131*D134</f>
        <v>54.162499999999994</v>
      </c>
      <c r="P134" s="133"/>
      <c r="Q134" s="112"/>
      <c r="R134" s="119"/>
      <c r="S134" s="2"/>
      <c r="T134" s="2"/>
      <c r="U134" s="2"/>
      <c r="V134" s="2"/>
      <c r="W134" s="2"/>
      <c r="X134" s="2"/>
    </row>
    <row r="135" spans="2:24" s="47" customFormat="1">
      <c r="B135" s="7"/>
      <c r="C135" s="2"/>
      <c r="D135" s="2"/>
      <c r="E135" s="2"/>
      <c r="F135" s="2"/>
      <c r="G135" s="2"/>
      <c r="H135" s="2"/>
      <c r="I135" s="2"/>
      <c r="J135" s="2"/>
      <c r="K135" s="2"/>
      <c r="L135" s="2"/>
      <c r="M135" s="2"/>
      <c r="N135" s="111"/>
      <c r="O135" s="111"/>
      <c r="P135" s="134"/>
      <c r="Q135" s="111"/>
      <c r="R135" s="129"/>
      <c r="S135" s="2"/>
      <c r="T135" s="2"/>
      <c r="U135" s="2"/>
      <c r="V135" s="2"/>
      <c r="W135" s="2"/>
      <c r="X135" s="2"/>
    </row>
    <row r="136" spans="2:24" s="47" customFormat="1">
      <c r="B136" s="139" t="s">
        <v>88</v>
      </c>
      <c r="C136" s="17"/>
      <c r="D136" s="17"/>
      <c r="E136" s="17"/>
      <c r="F136" s="17"/>
      <c r="G136" s="17"/>
      <c r="H136" s="17"/>
      <c r="I136" s="17"/>
      <c r="J136" s="17"/>
      <c r="K136" s="17"/>
      <c r="L136" s="17"/>
      <c r="M136" s="17"/>
      <c r="N136" s="119"/>
      <c r="O136" s="139"/>
      <c r="P136" s="138"/>
      <c r="Q136" s="44" t="s">
        <v>73</v>
      </c>
      <c r="R136" s="142">
        <f ca="1">R124/O133</f>
        <v>1.3270694961865674</v>
      </c>
      <c r="S136" s="2"/>
      <c r="T136" s="2"/>
      <c r="U136" s="2"/>
      <c r="V136" s="2"/>
      <c r="W136" s="2"/>
      <c r="X136" s="2"/>
    </row>
    <row r="137" spans="2:24" s="47" customFormat="1">
      <c r="B137" s="119"/>
      <c r="C137" s="17"/>
      <c r="D137" s="114"/>
      <c r="E137" s="17"/>
      <c r="F137" s="17"/>
      <c r="G137" s="17"/>
      <c r="H137" s="17"/>
      <c r="I137" s="17"/>
      <c r="J137" s="17"/>
      <c r="K137" s="17"/>
      <c r="L137" s="17"/>
      <c r="M137" s="17"/>
      <c r="N137" s="119"/>
      <c r="O137" s="139"/>
      <c r="P137" s="138"/>
      <c r="Q137" s="45" t="s">
        <v>13</v>
      </c>
      <c r="R137" s="143">
        <f ca="1">R125/O133</f>
        <v>1.3824153018560161</v>
      </c>
      <c r="S137" s="2"/>
      <c r="T137" s="2"/>
      <c r="U137" s="2"/>
      <c r="V137" s="2"/>
      <c r="W137" s="2"/>
      <c r="X137" s="2"/>
    </row>
    <row r="138" spans="2:24" s="47" customFormat="1">
      <c r="B138" s="139"/>
      <c r="C138" s="17"/>
      <c r="D138" s="17"/>
      <c r="E138" s="17"/>
      <c r="F138" s="17"/>
      <c r="G138" s="17"/>
      <c r="H138" s="17"/>
      <c r="I138" s="17"/>
      <c r="J138" s="17"/>
      <c r="K138" s="17"/>
      <c r="L138" s="17"/>
      <c r="M138" s="17"/>
      <c r="N138" s="119"/>
      <c r="O138" s="139"/>
      <c r="P138" s="138"/>
      <c r="Q138" s="46" t="s">
        <v>21</v>
      </c>
      <c r="R138" s="144">
        <f ca="1">R126/O133</f>
        <v>1.4993039339069369</v>
      </c>
      <c r="S138" s="2"/>
      <c r="T138" s="2"/>
      <c r="U138" s="2"/>
      <c r="V138" s="2"/>
      <c r="W138" s="2"/>
      <c r="X138" s="2"/>
    </row>
    <row r="139" spans="2:24" s="47" customFormat="1">
      <c r="B139" s="7"/>
      <c r="C139" s="2"/>
      <c r="D139" s="2"/>
      <c r="E139" s="2"/>
      <c r="F139" s="2"/>
      <c r="G139" s="2"/>
      <c r="H139" s="2"/>
      <c r="I139" s="2"/>
      <c r="J139" s="2"/>
      <c r="K139" s="2"/>
      <c r="L139" s="2"/>
      <c r="M139" s="2"/>
      <c r="N139" s="145"/>
      <c r="O139" s="7"/>
      <c r="P139" s="122"/>
      <c r="Q139" s="63"/>
      <c r="R139" s="16"/>
      <c r="S139" s="2"/>
      <c r="T139" s="2"/>
      <c r="U139" s="2"/>
      <c r="V139" s="2"/>
      <c r="W139" s="2"/>
      <c r="X139" s="2"/>
    </row>
    <row r="140" spans="2:24" s="47" customFormat="1">
      <c r="B140" s="139" t="s">
        <v>77</v>
      </c>
      <c r="C140" s="17"/>
      <c r="D140" s="17"/>
      <c r="E140" s="17"/>
      <c r="F140" s="17"/>
      <c r="G140" s="17"/>
      <c r="H140" s="17"/>
      <c r="I140" s="17"/>
      <c r="J140" s="17"/>
      <c r="K140" s="17"/>
      <c r="L140" s="17"/>
      <c r="M140" s="17"/>
      <c r="N140" s="119"/>
      <c r="O140" s="139"/>
      <c r="P140" s="138"/>
      <c r="Q140" s="44" t="s">
        <v>73</v>
      </c>
      <c r="R140" s="135">
        <f ca="1">R136*O134</f>
        <v>71.877401587204957</v>
      </c>
      <c r="S140" s="2"/>
      <c r="T140" s="2"/>
      <c r="U140" s="2"/>
      <c r="V140" s="2"/>
      <c r="W140" s="2"/>
      <c r="X140" s="2"/>
    </row>
    <row r="141" spans="2:24" s="47" customFormat="1">
      <c r="B141" s="119"/>
      <c r="C141" s="17"/>
      <c r="D141" s="114"/>
      <c r="E141" s="17"/>
      <c r="F141" s="17"/>
      <c r="G141" s="17"/>
      <c r="H141" s="17"/>
      <c r="I141" s="17"/>
      <c r="J141" s="17"/>
      <c r="K141" s="17"/>
      <c r="L141" s="17"/>
      <c r="M141" s="17"/>
      <c r="N141" s="119"/>
      <c r="O141" s="139"/>
      <c r="P141" s="138"/>
      <c r="Q141" s="45" t="s">
        <v>13</v>
      </c>
      <c r="R141" s="136">
        <f ca="1">R137*O134</f>
        <v>74.875068786776467</v>
      </c>
      <c r="S141" s="2"/>
      <c r="T141" s="2"/>
      <c r="U141" s="2"/>
      <c r="V141" s="2"/>
      <c r="W141" s="2"/>
      <c r="X141" s="2"/>
    </row>
    <row r="142" spans="2:24" s="47" customFormat="1">
      <c r="B142" s="139"/>
      <c r="C142" s="17"/>
      <c r="D142" s="17"/>
      <c r="E142" s="17"/>
      <c r="F142" s="17"/>
      <c r="G142" s="17"/>
      <c r="H142" s="17"/>
      <c r="I142" s="17"/>
      <c r="J142" s="17"/>
      <c r="K142" s="17"/>
      <c r="L142" s="17"/>
      <c r="M142" s="17"/>
      <c r="N142" s="119"/>
      <c r="O142" s="139"/>
      <c r="P142" s="138"/>
      <c r="Q142" s="46" t="s">
        <v>21</v>
      </c>
      <c r="R142" s="137">
        <f ca="1">R138*O134</f>
        <v>81.20604932023447</v>
      </c>
      <c r="S142" s="2"/>
      <c r="T142" s="2"/>
      <c r="U142" s="2"/>
      <c r="V142" s="2"/>
      <c r="W142" s="2"/>
      <c r="X142" s="2"/>
    </row>
    <row r="143" spans="2:24" s="47" customFormat="1">
      <c r="B143" s="2"/>
      <c r="C143" s="2"/>
      <c r="D143" s="2"/>
      <c r="E143" s="2"/>
      <c r="F143" s="2"/>
      <c r="G143" s="2"/>
      <c r="H143" s="2"/>
      <c r="I143" s="2"/>
      <c r="J143" s="2"/>
      <c r="K143" s="2"/>
      <c r="L143" s="2"/>
      <c r="M143" s="2"/>
      <c r="N143" s="2"/>
      <c r="O143" s="2"/>
      <c r="P143" s="2"/>
      <c r="Q143" s="2"/>
      <c r="R143" s="2"/>
      <c r="S143" s="2"/>
      <c r="T143" s="2"/>
      <c r="U143" s="2"/>
      <c r="V143" s="2"/>
      <c r="W143" s="2"/>
      <c r="X143" s="2"/>
    </row>
    <row r="144" spans="2:24" s="47" customFormat="1">
      <c r="B144" s="7"/>
      <c r="C144" s="2"/>
      <c r="D144" s="2"/>
      <c r="E144" s="2"/>
      <c r="F144" s="2"/>
      <c r="G144" s="2"/>
      <c r="H144" s="2"/>
      <c r="I144" s="2"/>
      <c r="J144" s="2"/>
      <c r="K144" s="2"/>
      <c r="L144" s="2"/>
      <c r="M144" s="2"/>
      <c r="N144" s="2"/>
      <c r="O144" s="2"/>
      <c r="P144" s="2"/>
      <c r="Q144" s="2"/>
      <c r="R144" s="2"/>
      <c r="S144" s="2"/>
      <c r="T144" s="2"/>
      <c r="U144" s="2"/>
      <c r="V144" s="2"/>
      <c r="W144" s="2"/>
      <c r="X144" s="2"/>
    </row>
    <row r="145" spans="2:24" s="47" customFormat="1">
      <c r="B145" s="2"/>
      <c r="C145" s="2"/>
      <c r="D145" s="2"/>
      <c r="E145" s="2"/>
      <c r="F145" s="2"/>
      <c r="G145" s="2"/>
      <c r="H145" s="2"/>
      <c r="I145" s="2"/>
      <c r="J145" s="2"/>
      <c r="K145" s="2"/>
      <c r="L145" s="2"/>
      <c r="M145" s="2"/>
      <c r="N145" s="2"/>
      <c r="O145" s="2"/>
      <c r="P145" s="2"/>
      <c r="Q145" s="2"/>
      <c r="R145" s="2"/>
      <c r="S145" s="2"/>
      <c r="T145" s="2"/>
      <c r="U145" s="2"/>
      <c r="V145" s="2"/>
      <c r="W145" s="2"/>
      <c r="X145" s="2"/>
    </row>
    <row r="146" spans="2:24" s="47" customFormat="1">
      <c r="B146" s="2" t="s">
        <v>242</v>
      </c>
      <c r="C146" s="2"/>
      <c r="D146" s="2"/>
      <c r="E146" s="2"/>
      <c r="F146" s="2"/>
      <c r="G146" s="2"/>
      <c r="H146" s="2"/>
      <c r="I146" s="2"/>
      <c r="J146" s="2"/>
      <c r="K146" s="2"/>
      <c r="L146" s="2"/>
      <c r="M146" s="2"/>
      <c r="N146" s="2"/>
      <c r="O146" s="2"/>
      <c r="P146" s="2"/>
      <c r="Q146" s="2"/>
      <c r="R146" s="2"/>
      <c r="S146" s="2"/>
      <c r="T146" s="2"/>
      <c r="U146" s="2"/>
      <c r="V146" s="2"/>
      <c r="W146" s="2"/>
      <c r="X146" s="2"/>
    </row>
    <row r="147" spans="2:24" s="47" customFormat="1">
      <c r="B147" s="2" t="s">
        <v>243</v>
      </c>
      <c r="C147" s="2"/>
      <c r="D147" s="2"/>
      <c r="E147" s="2"/>
      <c r="F147" s="2"/>
      <c r="G147" s="2"/>
      <c r="H147" s="2"/>
      <c r="I147" s="2"/>
      <c r="J147" s="2"/>
      <c r="K147" s="2"/>
      <c r="L147" s="2"/>
      <c r="M147" s="2"/>
      <c r="N147" s="2"/>
      <c r="O147" s="2"/>
      <c r="P147" s="2"/>
      <c r="Q147" s="2"/>
      <c r="R147" s="2"/>
      <c r="S147" s="2"/>
      <c r="T147" s="2"/>
      <c r="U147" s="2"/>
      <c r="V147" s="2"/>
      <c r="W147" s="2"/>
      <c r="X147" s="2"/>
    </row>
    <row r="148" spans="2:24" s="47" customFormat="1">
      <c r="B148" s="9"/>
      <c r="C148" s="9"/>
      <c r="D148" s="9"/>
      <c r="E148" s="9"/>
      <c r="F148" s="9"/>
      <c r="G148" s="9"/>
      <c r="H148" s="9"/>
      <c r="I148" s="9"/>
      <c r="J148" s="9"/>
      <c r="K148" s="9"/>
      <c r="L148" s="9"/>
      <c r="M148" s="9"/>
      <c r="N148" s="9"/>
      <c r="O148" s="9"/>
      <c r="P148" s="9"/>
      <c r="Q148" s="9"/>
      <c r="R148" s="9"/>
      <c r="S148" s="9"/>
      <c r="T148" s="9"/>
      <c r="U148" s="9"/>
      <c r="V148" s="9"/>
      <c r="W148" s="9"/>
      <c r="X148" s="9"/>
    </row>
    <row r="149" spans="2:24" s="47" customFormat="1">
      <c r="B149" s="9"/>
      <c r="C149" s="9"/>
      <c r="D149" s="9"/>
      <c r="E149" s="9"/>
      <c r="F149" s="9"/>
      <c r="G149" s="9"/>
      <c r="H149" s="9"/>
      <c r="I149" s="9"/>
      <c r="J149" s="9"/>
      <c r="K149" s="9"/>
      <c r="L149" s="9"/>
      <c r="M149" s="9"/>
      <c r="N149" s="9"/>
      <c r="O149" s="9"/>
      <c r="P149" s="9"/>
      <c r="Q149" s="9"/>
      <c r="R149" s="9"/>
      <c r="S149" s="9"/>
      <c r="T149" s="9"/>
      <c r="U149" s="9"/>
      <c r="V149" s="9"/>
      <c r="W149" s="9"/>
      <c r="X149" s="9"/>
    </row>
    <row r="150" spans="2:24" s="47" customFormat="1">
      <c r="B150" s="9"/>
      <c r="C150" s="9"/>
      <c r="D150" s="9"/>
      <c r="E150" s="9"/>
      <c r="F150" s="9"/>
      <c r="G150" s="9"/>
      <c r="H150" s="9"/>
      <c r="I150" s="9"/>
      <c r="J150" s="9"/>
      <c r="K150" s="9"/>
      <c r="L150" s="9"/>
      <c r="M150" s="9"/>
      <c r="N150" s="9"/>
      <c r="O150" s="9"/>
      <c r="P150" s="9"/>
      <c r="Q150" s="9"/>
      <c r="R150" s="9"/>
      <c r="S150" s="9"/>
      <c r="T150" s="9"/>
      <c r="U150" s="9"/>
      <c r="V150" s="9"/>
      <c r="W150" s="9"/>
      <c r="X150" s="9"/>
    </row>
    <row r="151" spans="2:24" s="47" customFormat="1">
      <c r="B151" s="9"/>
      <c r="C151" s="9"/>
      <c r="D151" s="9"/>
      <c r="E151" s="9"/>
      <c r="F151" s="9"/>
      <c r="G151" s="9"/>
      <c r="H151" s="9"/>
      <c r="I151" s="9"/>
      <c r="J151" s="9"/>
      <c r="K151" s="9"/>
      <c r="L151" s="9"/>
      <c r="M151" s="9"/>
      <c r="N151" s="9"/>
      <c r="O151" s="9"/>
      <c r="P151" s="9"/>
      <c r="Q151" s="9"/>
      <c r="R151" s="9"/>
      <c r="S151" s="9"/>
      <c r="T151" s="9"/>
      <c r="U151" s="9"/>
      <c r="V151" s="9"/>
      <c r="W151" s="9"/>
      <c r="X151" s="9"/>
    </row>
    <row r="152" spans="2:24" s="47" customFormat="1">
      <c r="B152" s="9"/>
      <c r="C152" s="9"/>
      <c r="D152" s="9"/>
      <c r="E152" s="9"/>
      <c r="F152" s="9"/>
      <c r="G152" s="9"/>
      <c r="H152" s="9"/>
      <c r="I152" s="9"/>
      <c r="J152" s="9"/>
      <c r="K152" s="9"/>
      <c r="L152" s="9"/>
      <c r="M152" s="9"/>
      <c r="N152" s="9"/>
      <c r="O152" s="9"/>
      <c r="P152" s="9"/>
      <c r="Q152" s="9"/>
      <c r="R152" s="9"/>
      <c r="S152" s="9"/>
      <c r="T152" s="9"/>
      <c r="U152" s="9"/>
      <c r="V152" s="9"/>
      <c r="W152" s="9"/>
      <c r="X152" s="9"/>
    </row>
    <row r="153" spans="2:24" s="47" customFormat="1">
      <c r="B153" s="9"/>
      <c r="C153" s="9"/>
      <c r="D153" s="9"/>
      <c r="E153" s="9"/>
      <c r="F153" s="9"/>
      <c r="G153" s="9"/>
      <c r="H153" s="9"/>
      <c r="I153" s="9"/>
      <c r="J153" s="9"/>
      <c r="K153" s="9"/>
      <c r="L153" s="9"/>
      <c r="M153" s="9"/>
      <c r="N153" s="9"/>
      <c r="O153" s="9"/>
      <c r="P153" s="9"/>
      <c r="Q153" s="9"/>
      <c r="R153" s="9"/>
      <c r="S153" s="9"/>
      <c r="T153" s="9"/>
      <c r="U153" s="9"/>
      <c r="V153" s="9"/>
      <c r="W153" s="9"/>
      <c r="X153" s="9"/>
    </row>
    <row r="154" spans="2:24" s="47" customFormat="1">
      <c r="B154" s="9"/>
      <c r="C154" s="9"/>
      <c r="D154" s="9"/>
      <c r="E154" s="9"/>
      <c r="F154" s="9"/>
      <c r="G154" s="9"/>
      <c r="H154" s="9"/>
      <c r="I154" s="9"/>
      <c r="J154" s="9"/>
      <c r="K154" s="9"/>
      <c r="L154" s="9"/>
      <c r="M154" s="9"/>
      <c r="N154" s="9"/>
      <c r="O154" s="9"/>
      <c r="P154" s="9"/>
      <c r="Q154" s="9"/>
      <c r="R154" s="9"/>
      <c r="S154" s="9"/>
      <c r="T154" s="9"/>
      <c r="U154" s="9"/>
      <c r="V154" s="9"/>
      <c r="W154" s="9"/>
      <c r="X154" s="9"/>
    </row>
    <row r="155" spans="2:24" s="47" customFormat="1">
      <c r="B155" s="9"/>
      <c r="C155" s="9"/>
      <c r="D155" s="9"/>
      <c r="E155" s="9"/>
      <c r="F155" s="9"/>
      <c r="G155" s="9"/>
      <c r="H155" s="9"/>
      <c r="I155" s="9"/>
      <c r="J155" s="9"/>
      <c r="K155" s="9"/>
      <c r="L155" s="9"/>
      <c r="M155" s="9"/>
      <c r="N155" s="9"/>
      <c r="O155" s="9"/>
      <c r="P155" s="9"/>
      <c r="Q155" s="9"/>
      <c r="R155" s="9"/>
      <c r="S155" s="9"/>
      <c r="T155" s="9"/>
      <c r="U155" s="9"/>
      <c r="V155" s="9"/>
      <c r="W155" s="9"/>
      <c r="X155" s="9"/>
    </row>
    <row r="156" spans="2:24" s="47" customFormat="1">
      <c r="B156" s="9"/>
      <c r="C156" s="9"/>
      <c r="D156" s="9"/>
      <c r="E156" s="9"/>
      <c r="F156" s="9"/>
      <c r="G156" s="9"/>
      <c r="H156" s="9"/>
      <c r="I156" s="9"/>
      <c r="J156" s="9"/>
      <c r="K156" s="9"/>
      <c r="L156" s="9"/>
      <c r="M156" s="9"/>
      <c r="N156" s="9"/>
      <c r="O156" s="9"/>
      <c r="P156" s="9"/>
      <c r="Q156" s="9"/>
      <c r="R156" s="9"/>
      <c r="S156" s="9"/>
      <c r="T156" s="9"/>
      <c r="U156" s="9"/>
      <c r="V156" s="9"/>
      <c r="W156" s="9"/>
      <c r="X156" s="9"/>
    </row>
    <row r="157" spans="2:24" s="47" customFormat="1">
      <c r="B157" s="9"/>
      <c r="C157" s="9"/>
      <c r="D157" s="9"/>
      <c r="E157" s="9"/>
      <c r="F157" s="9"/>
      <c r="G157" s="9"/>
      <c r="H157" s="9"/>
      <c r="I157" s="9"/>
      <c r="J157" s="9"/>
      <c r="K157" s="9"/>
      <c r="L157" s="9"/>
      <c r="M157" s="9"/>
      <c r="N157" s="9"/>
      <c r="O157" s="9"/>
      <c r="P157" s="9"/>
      <c r="Q157" s="9"/>
      <c r="R157" s="9"/>
      <c r="S157" s="9"/>
      <c r="T157" s="9"/>
      <c r="U157" s="9"/>
      <c r="V157" s="9"/>
      <c r="W157" s="9"/>
      <c r="X157" s="9"/>
    </row>
    <row r="158" spans="2:24" s="47" customFormat="1">
      <c r="B158" s="9"/>
      <c r="C158" s="9"/>
      <c r="D158" s="9"/>
      <c r="E158" s="9"/>
      <c r="F158" s="9"/>
      <c r="G158" s="9"/>
      <c r="H158" s="9"/>
      <c r="I158" s="9"/>
      <c r="J158" s="9"/>
      <c r="K158" s="9"/>
      <c r="L158" s="9"/>
      <c r="M158" s="9"/>
      <c r="N158" s="9"/>
      <c r="O158" s="9"/>
      <c r="P158" s="9"/>
      <c r="Q158" s="9"/>
      <c r="R158" s="9"/>
      <c r="S158" s="9"/>
      <c r="T158" s="9"/>
      <c r="U158" s="9"/>
      <c r="V158" s="9"/>
      <c r="W158" s="9"/>
      <c r="X158" s="9"/>
    </row>
    <row r="159" spans="2:24" s="47" customFormat="1">
      <c r="B159" s="9"/>
      <c r="C159" s="9"/>
      <c r="D159" s="9"/>
      <c r="E159" s="9"/>
      <c r="F159" s="9"/>
      <c r="G159" s="9"/>
      <c r="H159" s="9"/>
      <c r="I159" s="9"/>
      <c r="J159" s="9"/>
      <c r="K159" s="9"/>
      <c r="L159" s="9"/>
      <c r="M159" s="9"/>
      <c r="N159" s="9"/>
      <c r="O159" s="9"/>
      <c r="P159" s="9"/>
      <c r="Q159" s="9"/>
      <c r="R159" s="9"/>
      <c r="S159" s="9"/>
      <c r="T159" s="9"/>
      <c r="U159" s="9"/>
      <c r="V159" s="9"/>
      <c r="W159" s="9"/>
      <c r="X159" s="9"/>
    </row>
    <row r="160" spans="2:24" s="47" customFormat="1">
      <c r="B160" s="9"/>
      <c r="C160" s="9"/>
      <c r="D160" s="9"/>
      <c r="E160" s="9"/>
      <c r="F160" s="9"/>
      <c r="G160" s="9"/>
      <c r="H160" s="9"/>
      <c r="I160" s="9"/>
      <c r="J160" s="9"/>
      <c r="K160" s="9"/>
      <c r="L160" s="9"/>
      <c r="M160" s="9"/>
      <c r="N160" s="9"/>
      <c r="O160" s="9"/>
      <c r="P160" s="9"/>
      <c r="Q160" s="9"/>
      <c r="R160" s="9"/>
      <c r="S160" s="9"/>
      <c r="T160" s="9"/>
      <c r="U160" s="9"/>
      <c r="V160" s="9"/>
      <c r="W160" s="9"/>
      <c r="X160" s="9"/>
    </row>
    <row r="161" spans="2:24" s="47" customFormat="1">
      <c r="B161" s="9"/>
      <c r="C161" s="9"/>
      <c r="D161" s="9"/>
      <c r="E161" s="9"/>
      <c r="F161" s="9"/>
      <c r="G161" s="9"/>
      <c r="H161" s="9"/>
      <c r="I161" s="9"/>
      <c r="J161" s="9"/>
      <c r="K161" s="9"/>
      <c r="L161" s="9"/>
      <c r="M161" s="9"/>
      <c r="N161" s="9"/>
      <c r="O161" s="9"/>
      <c r="P161" s="9"/>
      <c r="Q161" s="9"/>
      <c r="R161" s="9"/>
      <c r="S161" s="9"/>
      <c r="T161" s="9"/>
      <c r="U161" s="9"/>
      <c r="V161" s="9"/>
      <c r="W161" s="9"/>
      <c r="X161" s="9"/>
    </row>
    <row r="162" spans="2:24" s="47" customFormat="1">
      <c r="B162" s="9"/>
      <c r="C162" s="9"/>
      <c r="D162" s="9"/>
      <c r="E162" s="9"/>
      <c r="F162" s="9"/>
      <c r="G162" s="9"/>
      <c r="H162" s="9"/>
      <c r="I162" s="9"/>
      <c r="J162" s="9"/>
      <c r="K162" s="9"/>
      <c r="L162" s="9"/>
      <c r="M162" s="9"/>
      <c r="N162" s="9"/>
      <c r="O162" s="9"/>
      <c r="P162" s="9"/>
      <c r="Q162" s="9"/>
      <c r="R162" s="9"/>
      <c r="S162" s="9"/>
      <c r="T162" s="9"/>
      <c r="U162" s="9"/>
      <c r="V162" s="9"/>
      <c r="W162" s="9"/>
      <c r="X162" s="9"/>
    </row>
    <row r="163" spans="2:24" s="47" customFormat="1">
      <c r="B163" s="9"/>
      <c r="C163" s="9"/>
      <c r="D163" s="9"/>
      <c r="E163" s="9"/>
      <c r="F163" s="9"/>
      <c r="G163" s="9"/>
      <c r="H163" s="9"/>
      <c r="I163" s="9"/>
      <c r="J163" s="9"/>
      <c r="K163" s="9"/>
      <c r="L163" s="9"/>
      <c r="M163" s="9"/>
      <c r="N163" s="9"/>
      <c r="O163" s="9"/>
      <c r="P163" s="9"/>
      <c r="Q163" s="9"/>
      <c r="R163" s="9"/>
      <c r="S163" s="9"/>
      <c r="T163" s="9"/>
      <c r="U163" s="9"/>
      <c r="V163" s="9"/>
      <c r="W163" s="9"/>
      <c r="X163" s="9"/>
    </row>
    <row r="164" spans="2:24" s="47" customFormat="1">
      <c r="B164" s="9"/>
      <c r="C164" s="9"/>
      <c r="D164" s="9"/>
      <c r="E164" s="9"/>
      <c r="F164" s="9"/>
      <c r="G164" s="9"/>
      <c r="H164" s="9"/>
      <c r="I164" s="9"/>
      <c r="J164" s="9"/>
      <c r="K164" s="9"/>
      <c r="L164" s="9"/>
      <c r="M164" s="9"/>
      <c r="N164" s="9"/>
      <c r="O164" s="9"/>
      <c r="P164" s="9"/>
      <c r="Q164" s="9"/>
      <c r="R164" s="9"/>
      <c r="S164" s="9"/>
      <c r="T164" s="9"/>
      <c r="U164" s="9"/>
      <c r="V164" s="9"/>
      <c r="W164" s="9"/>
      <c r="X164" s="9"/>
    </row>
    <row r="165" spans="2:24" s="47" customFormat="1">
      <c r="B165" s="9"/>
      <c r="C165" s="9"/>
      <c r="D165" s="9"/>
      <c r="E165" s="9"/>
      <c r="F165" s="9"/>
      <c r="G165" s="9"/>
      <c r="H165" s="9"/>
      <c r="I165" s="9"/>
      <c r="J165" s="9"/>
      <c r="K165" s="9"/>
      <c r="L165" s="9"/>
      <c r="M165" s="9"/>
      <c r="N165" s="9"/>
      <c r="O165" s="9"/>
      <c r="P165" s="9"/>
      <c r="Q165" s="9"/>
      <c r="R165" s="9"/>
      <c r="S165" s="9"/>
      <c r="T165" s="9"/>
      <c r="U165" s="9"/>
      <c r="V165" s="9"/>
      <c r="W165" s="9"/>
      <c r="X165" s="9"/>
    </row>
    <row r="166" spans="2:24" s="47" customFormat="1">
      <c r="B166" s="9"/>
      <c r="C166" s="9"/>
      <c r="D166" s="9"/>
      <c r="E166" s="9"/>
      <c r="F166" s="9"/>
      <c r="G166" s="9"/>
      <c r="H166" s="9"/>
      <c r="I166" s="9"/>
      <c r="J166" s="9"/>
      <c r="K166" s="9"/>
      <c r="L166" s="9"/>
      <c r="M166" s="9"/>
      <c r="N166" s="9"/>
      <c r="O166" s="9"/>
      <c r="P166" s="9"/>
      <c r="Q166" s="9"/>
      <c r="R166" s="9"/>
      <c r="S166" s="9"/>
      <c r="T166" s="9"/>
      <c r="U166" s="9"/>
      <c r="V166" s="9"/>
      <c r="W166" s="9"/>
      <c r="X166" s="9"/>
    </row>
    <row r="167" spans="2:24" s="47" customFormat="1">
      <c r="B167" s="9"/>
      <c r="C167" s="9"/>
      <c r="D167" s="9"/>
      <c r="E167" s="9"/>
      <c r="F167" s="9"/>
      <c r="G167" s="9"/>
      <c r="H167" s="9"/>
      <c r="I167" s="9"/>
      <c r="J167" s="9"/>
      <c r="K167" s="9"/>
      <c r="L167" s="9"/>
      <c r="M167" s="9"/>
      <c r="N167" s="9"/>
      <c r="O167" s="9"/>
      <c r="P167" s="9"/>
      <c r="Q167" s="9"/>
      <c r="R167" s="9"/>
      <c r="S167" s="9"/>
      <c r="T167" s="9"/>
      <c r="U167" s="9"/>
      <c r="V167" s="9"/>
      <c r="W167" s="9"/>
      <c r="X167" s="9"/>
    </row>
    <row r="168" spans="2:24" s="47" customFormat="1">
      <c r="B168" s="9"/>
      <c r="C168" s="9"/>
      <c r="D168" s="9"/>
      <c r="E168" s="9"/>
      <c r="F168" s="9"/>
      <c r="G168" s="9"/>
      <c r="H168" s="9"/>
      <c r="I168" s="9"/>
      <c r="J168" s="9"/>
      <c r="K168" s="9"/>
      <c r="L168" s="9"/>
      <c r="M168" s="9"/>
      <c r="N168" s="9"/>
      <c r="O168" s="9"/>
      <c r="P168" s="9"/>
      <c r="Q168" s="9"/>
      <c r="R168" s="9"/>
      <c r="S168" s="9"/>
      <c r="T168" s="9"/>
      <c r="U168" s="9"/>
      <c r="V168" s="9"/>
      <c r="W168" s="9"/>
      <c r="X168" s="9"/>
    </row>
    <row r="169" spans="2:24" s="47" customFormat="1">
      <c r="B169" s="9"/>
      <c r="C169" s="9"/>
      <c r="D169" s="9"/>
      <c r="E169" s="9"/>
      <c r="F169" s="9"/>
      <c r="G169" s="9"/>
      <c r="H169" s="9"/>
      <c r="I169" s="9"/>
      <c r="J169" s="9"/>
      <c r="K169" s="9"/>
      <c r="L169" s="9"/>
      <c r="M169" s="9"/>
      <c r="N169" s="9"/>
      <c r="O169" s="9"/>
      <c r="P169" s="9"/>
      <c r="Q169" s="9"/>
      <c r="R169" s="9"/>
      <c r="S169" s="9"/>
      <c r="T169" s="9"/>
      <c r="U169" s="9"/>
      <c r="V169" s="9"/>
      <c r="W169" s="9"/>
      <c r="X169" s="9"/>
    </row>
    <row r="170" spans="2:24" s="47" customFormat="1">
      <c r="B170" s="9"/>
      <c r="C170" s="9"/>
      <c r="D170" s="9"/>
      <c r="E170" s="9"/>
      <c r="F170" s="9"/>
      <c r="G170" s="9"/>
      <c r="H170" s="9"/>
      <c r="I170" s="9"/>
      <c r="J170" s="9"/>
      <c r="K170" s="9"/>
      <c r="L170" s="9"/>
      <c r="M170" s="9"/>
      <c r="N170" s="9"/>
      <c r="O170" s="9"/>
      <c r="P170" s="9"/>
      <c r="Q170" s="9"/>
      <c r="R170" s="9"/>
      <c r="S170" s="9"/>
      <c r="T170" s="9"/>
      <c r="U170" s="9"/>
      <c r="V170" s="9"/>
      <c r="W170" s="9"/>
      <c r="X170" s="9"/>
    </row>
    <row r="171" spans="2:24" s="47" customFormat="1">
      <c r="B171" s="9"/>
      <c r="C171" s="9"/>
      <c r="D171" s="9"/>
      <c r="E171" s="9"/>
      <c r="F171" s="9"/>
      <c r="G171" s="9"/>
      <c r="H171" s="9"/>
      <c r="I171" s="9"/>
      <c r="J171" s="9"/>
      <c r="K171" s="9"/>
      <c r="L171" s="9"/>
      <c r="M171" s="9"/>
      <c r="N171" s="9"/>
      <c r="O171" s="9"/>
      <c r="P171" s="9"/>
      <c r="Q171" s="9"/>
      <c r="R171" s="9"/>
      <c r="S171" s="9"/>
      <c r="T171" s="9"/>
      <c r="U171" s="9"/>
      <c r="V171" s="9"/>
      <c r="W171" s="9"/>
      <c r="X171" s="9"/>
    </row>
    <row r="172" spans="2:24" s="47" customFormat="1">
      <c r="B172" s="9"/>
      <c r="C172" s="9"/>
      <c r="D172" s="9"/>
      <c r="E172" s="9"/>
      <c r="F172" s="9"/>
      <c r="G172" s="9"/>
      <c r="H172" s="9"/>
      <c r="I172" s="9"/>
      <c r="J172" s="9"/>
      <c r="K172" s="9"/>
      <c r="L172" s="9"/>
      <c r="M172" s="9"/>
      <c r="N172" s="9"/>
      <c r="O172" s="9"/>
      <c r="P172" s="9"/>
      <c r="Q172" s="9"/>
      <c r="R172" s="9"/>
      <c r="S172" s="9"/>
      <c r="T172" s="9"/>
      <c r="U172" s="9"/>
      <c r="V172" s="9"/>
      <c r="W172" s="9"/>
      <c r="X172" s="9"/>
    </row>
    <row r="173" spans="2:24" s="47" customFormat="1">
      <c r="B173" s="9"/>
      <c r="C173" s="9"/>
      <c r="D173" s="9"/>
      <c r="E173" s="9"/>
      <c r="F173" s="9"/>
      <c r="G173" s="9"/>
      <c r="H173" s="9"/>
      <c r="I173" s="9"/>
      <c r="J173" s="9"/>
      <c r="K173" s="9"/>
      <c r="L173" s="9"/>
      <c r="M173" s="9"/>
      <c r="N173" s="9"/>
      <c r="O173" s="9"/>
      <c r="P173" s="9"/>
      <c r="Q173" s="9"/>
      <c r="R173" s="9"/>
      <c r="S173" s="9"/>
      <c r="T173" s="9"/>
      <c r="U173" s="9"/>
      <c r="V173" s="9"/>
      <c r="W173" s="9"/>
      <c r="X173" s="9"/>
    </row>
    <row r="174" spans="2:24" s="47" customFormat="1">
      <c r="B174" s="9"/>
      <c r="C174" s="9"/>
      <c r="D174" s="9"/>
      <c r="E174" s="9"/>
      <c r="F174" s="9"/>
      <c r="G174" s="9"/>
      <c r="H174" s="9"/>
      <c r="I174" s="9"/>
      <c r="J174" s="9"/>
      <c r="K174" s="9"/>
      <c r="L174" s="9"/>
      <c r="M174" s="9"/>
      <c r="N174" s="9"/>
      <c r="O174" s="9"/>
      <c r="P174" s="9"/>
      <c r="Q174" s="9"/>
      <c r="R174" s="9"/>
      <c r="S174" s="9"/>
      <c r="T174" s="9"/>
      <c r="U174" s="9"/>
      <c r="V174" s="9"/>
      <c r="W174" s="9"/>
      <c r="X174" s="9"/>
    </row>
    <row r="175" spans="2:24" s="47" customFormat="1">
      <c r="B175" s="9"/>
      <c r="C175" s="9"/>
      <c r="D175" s="9"/>
      <c r="E175" s="9"/>
      <c r="F175" s="9"/>
      <c r="G175" s="9"/>
      <c r="H175" s="9"/>
      <c r="I175" s="9"/>
      <c r="J175" s="9"/>
      <c r="K175" s="9"/>
      <c r="L175" s="9"/>
      <c r="M175" s="9"/>
      <c r="N175" s="9"/>
      <c r="O175" s="9"/>
      <c r="P175" s="9"/>
      <c r="Q175" s="9"/>
      <c r="R175" s="9"/>
      <c r="S175" s="9"/>
      <c r="T175" s="9"/>
      <c r="U175" s="9"/>
      <c r="V175" s="9"/>
      <c r="W175" s="9"/>
      <c r="X175" s="9"/>
    </row>
    <row r="176" spans="2:24" s="47" customFormat="1">
      <c r="B176" s="9"/>
      <c r="C176" s="9"/>
      <c r="D176" s="9"/>
      <c r="E176" s="9"/>
      <c r="F176" s="9"/>
      <c r="G176" s="9"/>
      <c r="H176" s="9"/>
      <c r="I176" s="9"/>
      <c r="J176" s="9"/>
      <c r="K176" s="9"/>
      <c r="L176" s="9"/>
      <c r="M176" s="9"/>
      <c r="N176" s="9"/>
      <c r="O176" s="9"/>
      <c r="P176" s="9"/>
      <c r="Q176" s="9"/>
      <c r="R176" s="9"/>
      <c r="S176" s="9"/>
      <c r="T176" s="9"/>
      <c r="U176" s="9"/>
      <c r="V176" s="9"/>
      <c r="W176" s="9"/>
      <c r="X176" s="9"/>
    </row>
    <row r="177" spans="2:24" s="47" customFormat="1">
      <c r="B177" s="9"/>
      <c r="C177" s="9"/>
      <c r="D177" s="9"/>
      <c r="E177" s="9"/>
      <c r="F177" s="9"/>
      <c r="G177" s="9"/>
      <c r="H177" s="9"/>
      <c r="I177" s="9"/>
      <c r="J177" s="9"/>
      <c r="K177" s="9"/>
      <c r="L177" s="9"/>
      <c r="M177" s="9"/>
      <c r="N177" s="9"/>
      <c r="O177" s="9"/>
      <c r="P177" s="9"/>
      <c r="Q177" s="9"/>
      <c r="R177" s="9"/>
      <c r="S177" s="9"/>
      <c r="T177" s="9"/>
      <c r="U177" s="9"/>
      <c r="V177" s="9"/>
      <c r="W177" s="9"/>
      <c r="X177" s="9"/>
    </row>
    <row r="178" spans="2:24" s="47" customFormat="1">
      <c r="B178" s="9"/>
      <c r="C178" s="9"/>
      <c r="D178" s="9"/>
      <c r="E178" s="9"/>
      <c r="F178" s="9"/>
      <c r="G178" s="9"/>
      <c r="H178" s="9"/>
      <c r="I178" s="9"/>
      <c r="J178" s="9"/>
      <c r="K178" s="9"/>
      <c r="L178" s="9"/>
      <c r="M178" s="9"/>
      <c r="N178" s="9"/>
      <c r="O178" s="9"/>
      <c r="P178" s="9"/>
      <c r="Q178" s="9"/>
      <c r="R178" s="9"/>
      <c r="S178" s="9"/>
      <c r="T178" s="9"/>
      <c r="U178" s="9"/>
      <c r="V178" s="9"/>
      <c r="W178" s="9"/>
      <c r="X178" s="9"/>
    </row>
    <row r="179" spans="2:24" s="47" customFormat="1">
      <c r="B179" s="9"/>
      <c r="C179" s="9"/>
      <c r="D179" s="9"/>
      <c r="E179" s="9"/>
      <c r="F179" s="9"/>
      <c r="G179" s="9"/>
      <c r="H179" s="9"/>
      <c r="I179" s="9"/>
      <c r="J179" s="9"/>
      <c r="K179" s="9"/>
      <c r="L179" s="9"/>
      <c r="M179" s="9"/>
      <c r="N179" s="9"/>
      <c r="O179" s="9"/>
      <c r="P179" s="9"/>
      <c r="Q179" s="9"/>
      <c r="R179" s="9"/>
      <c r="S179" s="9"/>
      <c r="T179" s="9"/>
      <c r="U179" s="9"/>
      <c r="V179" s="9"/>
      <c r="W179" s="9"/>
      <c r="X179" s="9"/>
    </row>
    <row r="180" spans="2:24" s="47" customFormat="1">
      <c r="B180" s="9"/>
      <c r="C180" s="9"/>
      <c r="D180" s="9"/>
      <c r="E180" s="9"/>
      <c r="F180" s="9"/>
      <c r="G180" s="9"/>
      <c r="H180" s="9"/>
      <c r="I180" s="9"/>
      <c r="J180" s="9"/>
      <c r="K180" s="9"/>
      <c r="L180" s="9"/>
      <c r="M180" s="9"/>
      <c r="N180" s="9"/>
      <c r="O180" s="9"/>
      <c r="P180" s="9"/>
      <c r="Q180" s="9"/>
      <c r="R180" s="9"/>
      <c r="S180" s="9"/>
      <c r="T180" s="9"/>
      <c r="U180" s="9"/>
      <c r="V180" s="9"/>
      <c r="W180" s="9"/>
      <c r="X180" s="9"/>
    </row>
    <row r="181" spans="2:24" s="47" customFormat="1">
      <c r="B181" s="9"/>
      <c r="C181" s="9"/>
      <c r="D181" s="9"/>
      <c r="E181" s="9"/>
      <c r="F181" s="9"/>
      <c r="G181" s="9"/>
      <c r="H181" s="9"/>
      <c r="I181" s="9"/>
      <c r="J181" s="9"/>
      <c r="K181" s="9"/>
      <c r="L181" s="9"/>
      <c r="M181" s="9"/>
      <c r="N181" s="9"/>
      <c r="O181" s="9"/>
      <c r="P181" s="9"/>
      <c r="Q181" s="9"/>
      <c r="R181" s="9"/>
      <c r="S181" s="9"/>
      <c r="T181" s="9"/>
      <c r="U181" s="9"/>
      <c r="V181" s="9"/>
      <c r="W181" s="9"/>
      <c r="X181" s="9"/>
    </row>
    <row r="182" spans="2:24" s="47" customFormat="1">
      <c r="B182" s="9"/>
      <c r="C182" s="9"/>
      <c r="D182" s="9"/>
      <c r="E182" s="9"/>
      <c r="F182" s="9"/>
      <c r="G182" s="9"/>
      <c r="H182" s="9"/>
      <c r="I182" s="9"/>
      <c r="J182" s="9"/>
      <c r="K182" s="9"/>
      <c r="L182" s="9"/>
      <c r="M182" s="9"/>
      <c r="N182" s="9"/>
      <c r="O182" s="9"/>
      <c r="P182" s="9"/>
      <c r="Q182" s="9"/>
      <c r="R182" s="9"/>
      <c r="S182" s="9"/>
      <c r="T182" s="9"/>
      <c r="U182" s="9"/>
      <c r="V182" s="9"/>
      <c r="W182" s="9"/>
      <c r="X182" s="9"/>
    </row>
    <row r="183" spans="2:24" s="47" customFormat="1">
      <c r="B183" s="9"/>
      <c r="C183" s="9"/>
      <c r="D183" s="9"/>
      <c r="E183" s="9"/>
      <c r="F183" s="9"/>
      <c r="G183" s="9"/>
      <c r="H183" s="9"/>
      <c r="I183" s="9"/>
      <c r="J183" s="9"/>
      <c r="K183" s="9"/>
      <c r="L183" s="9"/>
      <c r="M183" s="9"/>
      <c r="N183" s="9"/>
      <c r="O183" s="9"/>
      <c r="P183" s="9"/>
      <c r="Q183" s="9"/>
      <c r="R183" s="9"/>
      <c r="S183" s="9"/>
      <c r="T183" s="9"/>
      <c r="U183" s="9"/>
      <c r="V183" s="9"/>
      <c r="W183" s="9"/>
      <c r="X183" s="9"/>
    </row>
    <row r="184" spans="2:24" s="47" customFormat="1">
      <c r="B184" s="9"/>
      <c r="C184" s="9"/>
      <c r="D184" s="9"/>
      <c r="E184" s="9"/>
      <c r="F184" s="9"/>
      <c r="G184" s="9"/>
      <c r="H184" s="9"/>
      <c r="I184" s="9"/>
      <c r="J184" s="9"/>
      <c r="K184" s="9"/>
      <c r="L184" s="9"/>
      <c r="M184" s="9"/>
      <c r="N184" s="9"/>
      <c r="O184" s="9"/>
      <c r="P184" s="9"/>
      <c r="Q184" s="9"/>
      <c r="R184" s="9"/>
      <c r="S184" s="9"/>
      <c r="T184" s="9"/>
      <c r="U184" s="9"/>
      <c r="V184" s="9"/>
      <c r="W184" s="9"/>
      <c r="X184" s="9"/>
    </row>
    <row r="185" spans="2:24" s="47" customFormat="1">
      <c r="B185" s="9"/>
      <c r="C185" s="9"/>
      <c r="D185" s="9"/>
      <c r="E185" s="9"/>
      <c r="F185" s="9"/>
      <c r="G185" s="9"/>
      <c r="H185" s="9"/>
      <c r="I185" s="9"/>
      <c r="J185" s="9"/>
      <c r="K185" s="9"/>
      <c r="L185" s="9"/>
      <c r="M185" s="9"/>
      <c r="N185" s="9"/>
      <c r="O185" s="9"/>
      <c r="P185" s="9"/>
      <c r="Q185" s="9"/>
      <c r="R185" s="9"/>
      <c r="S185" s="9"/>
      <c r="T185" s="9"/>
      <c r="U185" s="9"/>
      <c r="V185" s="9"/>
      <c r="W185" s="9"/>
      <c r="X185" s="9"/>
    </row>
    <row r="186" spans="2:24" s="47" customFormat="1">
      <c r="B186" s="9"/>
      <c r="C186" s="9"/>
      <c r="D186" s="9"/>
      <c r="E186" s="9"/>
      <c r="F186" s="9"/>
      <c r="G186" s="9"/>
      <c r="H186" s="9"/>
      <c r="I186" s="9"/>
      <c r="J186" s="9"/>
      <c r="K186" s="9"/>
      <c r="L186" s="9"/>
      <c r="M186" s="9"/>
      <c r="N186" s="9"/>
      <c r="O186" s="9"/>
      <c r="P186" s="9"/>
      <c r="Q186" s="9"/>
      <c r="R186" s="9"/>
      <c r="S186" s="9"/>
      <c r="T186" s="9"/>
      <c r="U186" s="9"/>
      <c r="V186" s="9"/>
      <c r="W186" s="9"/>
      <c r="X186" s="9"/>
    </row>
    <row r="187" spans="2:24" s="47" customFormat="1">
      <c r="B187" s="9"/>
      <c r="C187" s="9"/>
      <c r="D187" s="9"/>
      <c r="E187" s="9"/>
      <c r="F187" s="9"/>
      <c r="G187" s="9"/>
      <c r="H187" s="9"/>
      <c r="I187" s="9"/>
      <c r="J187" s="9"/>
      <c r="K187" s="9"/>
      <c r="L187" s="9"/>
      <c r="M187" s="9"/>
      <c r="N187" s="9"/>
      <c r="O187" s="9"/>
      <c r="P187" s="9"/>
      <c r="Q187" s="9"/>
      <c r="R187" s="9"/>
      <c r="S187" s="9"/>
      <c r="T187" s="9"/>
      <c r="U187" s="9"/>
      <c r="V187" s="9"/>
      <c r="W187" s="9"/>
      <c r="X187" s="9"/>
    </row>
    <row r="188" spans="2:24" s="47" customFormat="1">
      <c r="B188" s="9"/>
      <c r="C188" s="9"/>
      <c r="D188" s="9"/>
      <c r="E188" s="9"/>
      <c r="F188" s="9"/>
      <c r="G188" s="9"/>
      <c r="H188" s="9"/>
      <c r="I188" s="9"/>
      <c r="J188" s="9"/>
      <c r="K188" s="9"/>
      <c r="L188" s="9"/>
      <c r="M188" s="9"/>
      <c r="N188" s="9"/>
      <c r="O188" s="9"/>
      <c r="P188" s="9"/>
      <c r="Q188" s="9"/>
      <c r="R188" s="9"/>
      <c r="S188" s="9"/>
      <c r="T188" s="9"/>
      <c r="U188" s="9"/>
      <c r="V188" s="9"/>
      <c r="W188" s="9"/>
      <c r="X188" s="9"/>
    </row>
    <row r="189" spans="2:24" s="47" customFormat="1">
      <c r="B189" s="9"/>
      <c r="C189" s="9"/>
      <c r="D189" s="9"/>
      <c r="E189" s="9"/>
      <c r="F189" s="9"/>
      <c r="G189" s="9"/>
      <c r="H189" s="9"/>
      <c r="I189" s="9"/>
      <c r="J189" s="9"/>
      <c r="K189" s="9"/>
      <c r="L189" s="9"/>
      <c r="M189" s="9"/>
      <c r="N189" s="9"/>
      <c r="O189" s="9"/>
      <c r="P189" s="9"/>
      <c r="Q189" s="9"/>
      <c r="R189" s="9"/>
      <c r="S189" s="9"/>
      <c r="T189" s="9"/>
      <c r="U189" s="9"/>
      <c r="V189" s="9"/>
      <c r="W189" s="9"/>
      <c r="X189" s="9"/>
    </row>
    <row r="190" spans="2:24" s="47" customFormat="1">
      <c r="B190" s="9"/>
      <c r="C190" s="9"/>
      <c r="D190" s="9"/>
      <c r="E190" s="9"/>
      <c r="F190" s="9"/>
      <c r="G190" s="9"/>
      <c r="H190" s="9"/>
      <c r="I190" s="9"/>
      <c r="J190" s="9"/>
      <c r="K190" s="9"/>
      <c r="L190" s="9"/>
      <c r="M190" s="9"/>
      <c r="N190" s="9"/>
      <c r="O190" s="9"/>
      <c r="P190" s="9"/>
      <c r="Q190" s="9"/>
      <c r="R190" s="9"/>
      <c r="S190" s="9"/>
      <c r="T190" s="9"/>
      <c r="U190" s="9"/>
      <c r="V190" s="9"/>
      <c r="W190" s="9"/>
      <c r="X190" s="9"/>
    </row>
    <row r="191" spans="2:24" s="47" customFormat="1">
      <c r="B191" s="9"/>
      <c r="C191" s="9"/>
      <c r="D191" s="9"/>
      <c r="E191" s="9"/>
      <c r="F191" s="9"/>
      <c r="G191" s="9"/>
      <c r="H191" s="9"/>
      <c r="I191" s="9"/>
      <c r="J191" s="9"/>
      <c r="K191" s="9"/>
      <c r="L191" s="9"/>
      <c r="M191" s="9"/>
      <c r="N191" s="9"/>
      <c r="O191" s="9"/>
      <c r="P191" s="9"/>
      <c r="Q191" s="9"/>
      <c r="R191" s="9"/>
      <c r="S191" s="9"/>
      <c r="T191" s="9"/>
      <c r="U191" s="9"/>
      <c r="V191" s="9"/>
      <c r="W191" s="9"/>
      <c r="X191" s="9"/>
    </row>
    <row r="192" spans="2:24" s="47" customFormat="1">
      <c r="B192" s="9"/>
      <c r="C192" s="9"/>
      <c r="D192" s="9"/>
      <c r="E192" s="9"/>
      <c r="F192" s="9"/>
      <c r="G192" s="9"/>
      <c r="H192" s="9"/>
      <c r="I192" s="9"/>
      <c r="J192" s="9"/>
      <c r="K192" s="9"/>
      <c r="L192" s="9"/>
      <c r="M192" s="9"/>
      <c r="N192" s="9"/>
      <c r="O192" s="9"/>
      <c r="P192" s="9"/>
      <c r="Q192" s="9"/>
      <c r="R192" s="9"/>
      <c r="S192" s="9"/>
      <c r="T192" s="9"/>
      <c r="U192" s="9"/>
      <c r="V192" s="9"/>
      <c r="W192" s="9"/>
      <c r="X192" s="9"/>
    </row>
    <row r="193" spans="2:24" s="47" customFormat="1">
      <c r="B193" s="9"/>
      <c r="C193" s="9"/>
      <c r="D193" s="9"/>
      <c r="E193" s="9"/>
      <c r="F193" s="9"/>
      <c r="G193" s="9"/>
      <c r="H193" s="9"/>
      <c r="I193" s="9"/>
      <c r="J193" s="9"/>
      <c r="K193" s="9"/>
      <c r="L193" s="9"/>
      <c r="M193" s="9"/>
      <c r="N193" s="9"/>
      <c r="O193" s="9"/>
      <c r="P193" s="9"/>
      <c r="Q193" s="9"/>
      <c r="R193" s="9"/>
      <c r="S193" s="9"/>
      <c r="T193" s="9"/>
      <c r="U193" s="9"/>
      <c r="V193" s="9"/>
      <c r="W193" s="9"/>
      <c r="X193" s="9"/>
    </row>
    <row r="194" spans="2:24" s="47" customFormat="1">
      <c r="B194" s="9"/>
      <c r="C194" s="9"/>
      <c r="D194" s="9"/>
      <c r="E194" s="9"/>
      <c r="F194" s="9"/>
      <c r="G194" s="9"/>
      <c r="H194" s="9"/>
      <c r="I194" s="9"/>
      <c r="J194" s="9"/>
      <c r="K194" s="9"/>
      <c r="L194" s="9"/>
      <c r="M194" s="9"/>
      <c r="N194" s="9"/>
      <c r="O194" s="9"/>
      <c r="P194" s="9"/>
      <c r="Q194" s="9"/>
      <c r="R194" s="9"/>
      <c r="S194" s="9"/>
      <c r="T194" s="9"/>
      <c r="U194" s="9"/>
      <c r="V194" s="9"/>
      <c r="W194" s="9"/>
      <c r="X194" s="9"/>
    </row>
    <row r="195" spans="2:24" s="47" customFormat="1">
      <c r="B195" s="9"/>
      <c r="C195" s="9"/>
      <c r="D195" s="9"/>
      <c r="E195" s="9"/>
      <c r="F195" s="9"/>
      <c r="G195" s="9"/>
      <c r="H195" s="9"/>
      <c r="I195" s="9"/>
      <c r="J195" s="9"/>
      <c r="K195" s="9"/>
      <c r="L195" s="9"/>
      <c r="M195" s="9"/>
      <c r="N195" s="9"/>
      <c r="O195" s="9"/>
      <c r="P195" s="9"/>
      <c r="Q195" s="9"/>
      <c r="R195" s="9"/>
      <c r="S195" s="9"/>
      <c r="T195" s="9"/>
      <c r="U195" s="9"/>
      <c r="V195" s="9"/>
      <c r="W195" s="9"/>
      <c r="X195" s="9"/>
    </row>
    <row r="196" spans="2:24" s="47" customFormat="1">
      <c r="B196" s="9"/>
      <c r="C196" s="9"/>
      <c r="D196" s="9"/>
      <c r="E196" s="9"/>
      <c r="F196" s="9"/>
      <c r="G196" s="9"/>
      <c r="H196" s="9"/>
      <c r="I196" s="9"/>
      <c r="J196" s="9"/>
      <c r="K196" s="9"/>
      <c r="L196" s="9"/>
      <c r="M196" s="9"/>
      <c r="N196" s="9"/>
      <c r="O196" s="9"/>
      <c r="P196" s="9"/>
      <c r="Q196" s="9"/>
      <c r="R196" s="9"/>
      <c r="S196" s="9"/>
      <c r="T196" s="9"/>
      <c r="U196" s="9"/>
      <c r="V196" s="9"/>
      <c r="W196" s="9"/>
      <c r="X196" s="9"/>
    </row>
    <row r="197" spans="2:24">
      <c r="S197" s="6"/>
    </row>
    <row r="198" spans="2:24">
      <c r="S198" s="6"/>
    </row>
    <row r="199" spans="2:24">
      <c r="S199" s="6"/>
    </row>
    <row r="200" spans="2:24">
      <c r="S200" s="6"/>
    </row>
    <row r="201" spans="2:24" s="6" customFormat="1"/>
    <row r="202" spans="2:24" s="6" customFormat="1"/>
    <row r="203" spans="2:24" s="6" customFormat="1"/>
    <row r="204" spans="2:24" s="6" customFormat="1"/>
    <row r="205" spans="2:24" s="6" customFormat="1"/>
    <row r="206" spans="2:24" s="6" customFormat="1"/>
    <row r="207" spans="2:24" s="6" customFormat="1"/>
    <row r="208" spans="2:24" s="6" customFormat="1"/>
    <row r="209" s="6" customFormat="1"/>
    <row r="210" s="6" customFormat="1"/>
    <row r="211" s="6" customFormat="1"/>
    <row r="212" s="6" customFormat="1"/>
    <row r="213" s="6" customFormat="1"/>
    <row r="214" s="6" customFormat="1"/>
    <row r="215" s="6" customFormat="1"/>
    <row r="216" s="6" customFormat="1"/>
    <row r="217" s="6" customFormat="1"/>
    <row r="218" s="6" customFormat="1"/>
    <row r="219" s="6" customFormat="1"/>
    <row r="220" s="6" customFormat="1"/>
    <row r="221" s="6" customFormat="1"/>
    <row r="222" s="6" customFormat="1"/>
    <row r="223" s="6" customFormat="1"/>
    <row r="224" s="6" customFormat="1"/>
    <row r="225" s="6" customFormat="1"/>
    <row r="226" s="6" customFormat="1"/>
    <row r="227" s="6" customFormat="1"/>
    <row r="228" s="6" customFormat="1"/>
    <row r="229" s="6" customFormat="1"/>
    <row r="230" s="6" customFormat="1"/>
    <row r="231" s="6" customFormat="1"/>
    <row r="232" s="6" customFormat="1"/>
    <row r="233" s="6" customFormat="1"/>
    <row r="234" s="6" customFormat="1"/>
    <row r="235" s="6" customFormat="1"/>
    <row r="236" s="6" customFormat="1"/>
    <row r="237" s="6" customFormat="1"/>
    <row r="238" s="6" customFormat="1"/>
    <row r="239" s="6" customFormat="1"/>
    <row r="240" s="6" customFormat="1"/>
    <row r="241" s="6" customFormat="1"/>
    <row r="242" s="6" customFormat="1"/>
    <row r="243" s="6" customFormat="1"/>
    <row r="244" s="6" customFormat="1"/>
    <row r="245" s="6" customFormat="1"/>
    <row r="246" s="6" customFormat="1"/>
    <row r="247" s="6" customFormat="1"/>
    <row r="248" s="6" customFormat="1"/>
    <row r="249" s="6" customFormat="1"/>
    <row r="250" s="6" customFormat="1"/>
    <row r="251" s="6" customFormat="1"/>
    <row r="252" s="6" customFormat="1"/>
    <row r="253" s="6" customFormat="1"/>
    <row r="254" s="6" customFormat="1"/>
    <row r="255" s="6" customFormat="1"/>
    <row r="256" s="6" customFormat="1"/>
    <row r="257" s="6" customFormat="1"/>
    <row r="258" s="6" customFormat="1"/>
    <row r="259" s="6" customFormat="1"/>
    <row r="260" s="6" customFormat="1"/>
    <row r="261" s="6" customFormat="1"/>
    <row r="262" s="6" customFormat="1"/>
    <row r="263" s="6" customFormat="1"/>
    <row r="264" s="6" customFormat="1"/>
    <row r="265" s="6" customFormat="1"/>
    <row r="266" s="6" customFormat="1"/>
    <row r="267" s="6" customFormat="1"/>
    <row r="268" s="6" customFormat="1"/>
    <row r="269" s="6" customFormat="1"/>
    <row r="270" s="6" customFormat="1"/>
    <row r="271" s="6" customFormat="1"/>
    <row r="272" s="6" customFormat="1"/>
    <row r="273" s="6" customFormat="1"/>
    <row r="274" s="6" customFormat="1"/>
    <row r="275" s="6" customFormat="1"/>
    <row r="276" s="6" customFormat="1"/>
    <row r="277" s="6" customFormat="1"/>
    <row r="278" s="6" customFormat="1"/>
    <row r="279" s="6" customFormat="1"/>
    <row r="280" s="6" customFormat="1"/>
    <row r="281" s="6" customFormat="1"/>
    <row r="282" s="6" customFormat="1"/>
    <row r="283" s="6" customFormat="1"/>
    <row r="284" s="6" customFormat="1"/>
    <row r="285" s="6" customFormat="1"/>
    <row r="286" s="6" customFormat="1"/>
    <row r="287" s="6" customFormat="1"/>
    <row r="288" s="6" customFormat="1"/>
    <row r="289" s="6" customFormat="1"/>
    <row r="290" s="6" customFormat="1"/>
    <row r="291" s="6" customFormat="1"/>
    <row r="292" s="6" customFormat="1"/>
    <row r="293" s="6" customFormat="1"/>
    <row r="294" s="6" customFormat="1"/>
    <row r="295" s="6" customFormat="1"/>
    <row r="296" s="6" customFormat="1"/>
    <row r="297" s="6" customFormat="1"/>
    <row r="298" s="6" customFormat="1"/>
    <row r="299" s="6" customFormat="1"/>
    <row r="300" s="6" customFormat="1"/>
    <row r="301" s="6" customFormat="1"/>
    <row r="302" s="6" customFormat="1"/>
    <row r="303" s="6" customFormat="1"/>
    <row r="304" s="6" customFormat="1"/>
    <row r="305" s="6" customFormat="1"/>
    <row r="306" s="6" customFormat="1"/>
    <row r="307" s="6" customFormat="1"/>
    <row r="308" s="6" customFormat="1"/>
    <row r="309" s="6" customFormat="1"/>
    <row r="310" s="6" customFormat="1"/>
    <row r="311" s="6" customFormat="1"/>
    <row r="312" s="6" customFormat="1"/>
    <row r="313" s="6" customFormat="1"/>
    <row r="314" s="6" customFormat="1"/>
    <row r="315" s="6" customFormat="1"/>
    <row r="316" s="6" customFormat="1"/>
    <row r="317" s="6" customFormat="1"/>
    <row r="318" s="6" customFormat="1"/>
    <row r="319" s="6" customFormat="1"/>
    <row r="320" s="6" customFormat="1"/>
    <row r="321" s="6" customFormat="1"/>
    <row r="322" s="6" customFormat="1"/>
    <row r="323" s="6" customFormat="1"/>
    <row r="324" s="6" customFormat="1"/>
    <row r="325" s="6" customFormat="1"/>
    <row r="326" s="6" customFormat="1"/>
    <row r="327" s="6" customFormat="1"/>
    <row r="328" s="6" customFormat="1"/>
    <row r="329" s="6" customFormat="1"/>
    <row r="330" s="6" customFormat="1"/>
    <row r="331" s="6" customFormat="1"/>
    <row r="332" s="6" customFormat="1"/>
    <row r="333" s="6" customFormat="1"/>
    <row r="334" s="6" customFormat="1"/>
    <row r="335" s="6" customFormat="1"/>
    <row r="336" s="6" customFormat="1"/>
    <row r="337" s="6" customFormat="1"/>
    <row r="338" s="6" customFormat="1"/>
    <row r="339" s="6" customFormat="1"/>
    <row r="340" s="6" customFormat="1"/>
    <row r="341" s="6" customFormat="1"/>
    <row r="342" s="6" customFormat="1"/>
    <row r="343" s="6" customFormat="1"/>
    <row r="344" s="6" customFormat="1"/>
    <row r="345" s="6" customFormat="1"/>
    <row r="346" s="6" customFormat="1"/>
    <row r="347" s="6" customFormat="1"/>
    <row r="348" s="6" customFormat="1"/>
    <row r="349" s="6" customFormat="1"/>
    <row r="350" s="6" customFormat="1"/>
    <row r="351" s="6" customFormat="1"/>
    <row r="352" s="6" customFormat="1"/>
    <row r="353" s="6" customFormat="1"/>
    <row r="354" s="6" customFormat="1"/>
    <row r="355" s="6" customFormat="1"/>
    <row r="356" s="6" customFormat="1"/>
    <row r="357" s="6" customFormat="1"/>
    <row r="358" s="6" customFormat="1"/>
    <row r="359" s="6" customFormat="1"/>
    <row r="360" s="6" customFormat="1"/>
    <row r="361" s="6" customFormat="1"/>
    <row r="362" s="6" customFormat="1"/>
    <row r="363" s="6" customFormat="1"/>
    <row r="364" s="6" customFormat="1"/>
    <row r="365" s="6" customFormat="1"/>
    <row r="366" s="6" customFormat="1"/>
    <row r="367" s="6" customFormat="1"/>
    <row r="368" s="6" customFormat="1"/>
    <row r="369" s="6" customFormat="1"/>
    <row r="370" s="6" customFormat="1"/>
    <row r="371" s="6" customFormat="1"/>
    <row r="372" s="6" customFormat="1"/>
    <row r="373" s="6" customFormat="1"/>
    <row r="374" s="6" customFormat="1"/>
    <row r="375" s="6" customFormat="1"/>
    <row r="376" s="6" customFormat="1"/>
    <row r="377" s="6" customFormat="1"/>
    <row r="378" s="6" customFormat="1"/>
    <row r="379" s="6" customFormat="1"/>
    <row r="380" s="6" customFormat="1"/>
    <row r="381" s="6" customFormat="1"/>
    <row r="382" s="6" customFormat="1"/>
    <row r="383" s="6" customFormat="1"/>
    <row r="384" s="6" customFormat="1"/>
    <row r="385" s="6" customFormat="1"/>
    <row r="386" s="6" customFormat="1"/>
    <row r="387" s="6" customFormat="1"/>
    <row r="388" s="6" customFormat="1"/>
    <row r="389" s="6" customFormat="1"/>
    <row r="390" s="6" customFormat="1"/>
    <row r="391" s="6" customFormat="1"/>
    <row r="392" s="6" customFormat="1"/>
    <row r="393" s="6" customFormat="1"/>
    <row r="394" s="6" customFormat="1"/>
    <row r="395" s="6" customFormat="1"/>
    <row r="396" s="6" customFormat="1"/>
    <row r="397" s="6" customFormat="1"/>
    <row r="398" s="6" customFormat="1"/>
    <row r="399" s="6" customFormat="1"/>
    <row r="400" s="6" customFormat="1"/>
    <row r="401" s="6" customFormat="1"/>
    <row r="402" s="6" customFormat="1"/>
    <row r="403" s="6" customFormat="1"/>
    <row r="404" s="6" customFormat="1"/>
    <row r="405" s="6" customFormat="1"/>
    <row r="406" s="6" customFormat="1"/>
    <row r="407" s="6" customFormat="1"/>
    <row r="408" s="6" customFormat="1"/>
    <row r="409" s="6" customFormat="1"/>
    <row r="410" s="6" customFormat="1"/>
    <row r="411" s="6" customFormat="1"/>
    <row r="412" s="6" customFormat="1"/>
    <row r="413" s="6" customFormat="1"/>
    <row r="414" s="6" customFormat="1"/>
    <row r="415" s="6" customFormat="1"/>
    <row r="416" s="6" customFormat="1"/>
    <row r="417" s="6" customFormat="1"/>
    <row r="418" s="6" customFormat="1"/>
    <row r="419" s="6" customFormat="1"/>
    <row r="420" s="6" customFormat="1"/>
    <row r="421" s="6" customFormat="1"/>
    <row r="422" s="6" customFormat="1"/>
    <row r="423" s="6" customFormat="1"/>
    <row r="424" s="6" customFormat="1"/>
    <row r="425" s="6" customFormat="1"/>
    <row r="426" s="6" customFormat="1"/>
    <row r="427" s="6" customFormat="1"/>
    <row r="428" s="6" customFormat="1"/>
    <row r="429" s="6" customFormat="1"/>
    <row r="430" s="6" customFormat="1"/>
    <row r="431" s="6" customFormat="1"/>
    <row r="432" s="6" customFormat="1"/>
    <row r="433" s="6" customFormat="1"/>
    <row r="434" s="6" customFormat="1"/>
    <row r="435" s="6" customFormat="1"/>
    <row r="436" s="6" customFormat="1"/>
    <row r="437" s="6" customFormat="1"/>
    <row r="438" s="6" customFormat="1"/>
    <row r="439" s="6" customFormat="1"/>
    <row r="440" s="6" customFormat="1"/>
    <row r="441" s="6" customFormat="1"/>
    <row r="442" s="6" customFormat="1"/>
    <row r="443" s="6" customFormat="1"/>
    <row r="444" s="6" customFormat="1"/>
    <row r="445" s="6" customFormat="1"/>
    <row r="446" s="6" customFormat="1"/>
    <row r="447" s="6" customFormat="1"/>
    <row r="448" s="6" customFormat="1"/>
    <row r="449" s="6" customFormat="1"/>
    <row r="450" s="6" customFormat="1"/>
    <row r="451" s="6" customFormat="1"/>
    <row r="452" s="6" customFormat="1"/>
    <row r="453" s="6" customFormat="1"/>
    <row r="454" s="6" customFormat="1"/>
    <row r="455" s="6" customFormat="1"/>
    <row r="456" s="6" customFormat="1"/>
    <row r="457" s="6" customFormat="1"/>
    <row r="458" s="6" customFormat="1"/>
    <row r="459" s="6" customFormat="1"/>
    <row r="460" s="6" customFormat="1"/>
    <row r="461" s="6" customFormat="1"/>
    <row r="462" s="6" customFormat="1"/>
    <row r="463" s="6" customFormat="1"/>
    <row r="464" s="6" customFormat="1"/>
    <row r="465" s="6" customFormat="1"/>
    <row r="466" s="6" customFormat="1"/>
    <row r="467" s="6" customFormat="1"/>
    <row r="468" s="6" customFormat="1"/>
    <row r="469" s="6" customFormat="1"/>
    <row r="470" s="6" customFormat="1"/>
    <row r="471" s="6" customFormat="1"/>
    <row r="472" s="6" customFormat="1"/>
    <row r="473" s="6" customFormat="1"/>
    <row r="474" s="6" customFormat="1"/>
    <row r="475" s="6" customFormat="1"/>
    <row r="476" s="6" customFormat="1"/>
    <row r="477" s="6" customFormat="1"/>
    <row r="478" s="6" customFormat="1"/>
    <row r="479" s="6" customFormat="1"/>
    <row r="480" s="6" customFormat="1"/>
    <row r="481" s="6" customFormat="1"/>
    <row r="482" s="6" customFormat="1"/>
    <row r="483" s="6" customFormat="1"/>
    <row r="484" s="6" customFormat="1"/>
    <row r="485" s="6" customFormat="1"/>
    <row r="486" s="6" customFormat="1"/>
    <row r="487" s="6" customFormat="1"/>
    <row r="488" s="6" customFormat="1"/>
    <row r="489" s="6" customFormat="1"/>
    <row r="490" s="6" customFormat="1"/>
    <row r="491" s="6" customFormat="1"/>
    <row r="492" s="6" customFormat="1"/>
    <row r="493" s="6" customFormat="1"/>
    <row r="494" s="6" customFormat="1"/>
    <row r="495" s="6" customFormat="1"/>
    <row r="496" s="6" customFormat="1"/>
    <row r="497" s="6" customFormat="1"/>
    <row r="498" s="6" customFormat="1"/>
    <row r="499" s="6" customFormat="1"/>
    <row r="500" s="6" customFormat="1"/>
    <row r="501" s="6" customFormat="1"/>
    <row r="502" s="6" customFormat="1"/>
    <row r="503" s="6" customFormat="1"/>
    <row r="504" s="6" customFormat="1"/>
    <row r="505" s="6" customFormat="1"/>
    <row r="506" s="6" customFormat="1"/>
    <row r="507" s="6" customFormat="1"/>
    <row r="508" s="6" customFormat="1"/>
    <row r="509" s="6" customFormat="1"/>
    <row r="510" s="6" customFormat="1"/>
    <row r="511" s="6" customFormat="1"/>
    <row r="512" s="6" customFormat="1"/>
    <row r="513" s="6" customFormat="1"/>
    <row r="514" s="6" customFormat="1"/>
    <row r="515" s="6" customFormat="1"/>
    <row r="516" s="6" customFormat="1"/>
    <row r="517" s="6" customFormat="1"/>
    <row r="518" s="6" customFormat="1"/>
    <row r="519" s="6" customFormat="1"/>
    <row r="520" s="6" customFormat="1"/>
    <row r="521" s="6" customFormat="1"/>
    <row r="522" s="6" customFormat="1"/>
    <row r="523" s="6" customFormat="1"/>
    <row r="524" s="6" customFormat="1"/>
    <row r="525" s="6" customFormat="1"/>
    <row r="526" s="6" customFormat="1"/>
    <row r="527" s="6" customFormat="1"/>
    <row r="528" s="6" customFormat="1"/>
    <row r="529" s="6" customFormat="1"/>
    <row r="530" s="6" customFormat="1"/>
    <row r="531" s="6" customFormat="1"/>
    <row r="532" s="6" customFormat="1"/>
    <row r="533" s="6" customFormat="1"/>
    <row r="534" s="6" customFormat="1"/>
    <row r="535" s="6" customFormat="1"/>
    <row r="536" s="6" customFormat="1"/>
    <row r="537" s="6" customFormat="1"/>
    <row r="538" s="6" customFormat="1"/>
    <row r="539" s="6" customFormat="1"/>
    <row r="540" s="6" customFormat="1"/>
    <row r="541" s="6" customFormat="1"/>
    <row r="542" s="6" customFormat="1"/>
    <row r="543" s="6" customFormat="1"/>
    <row r="544" s="6" customFormat="1"/>
    <row r="545" s="6" customFormat="1"/>
    <row r="546" s="6" customFormat="1"/>
    <row r="547" s="6" customFormat="1"/>
    <row r="548" s="6" customFormat="1"/>
    <row r="549" s="6" customFormat="1"/>
    <row r="550" s="6" customFormat="1"/>
    <row r="551" s="6" customFormat="1"/>
    <row r="552" s="6" customFormat="1"/>
    <row r="553" s="6" customFormat="1"/>
    <row r="554" s="6" customFormat="1"/>
    <row r="555" s="6" customFormat="1"/>
    <row r="556" s="6" customFormat="1"/>
    <row r="557" s="6" customFormat="1"/>
    <row r="558" s="6" customFormat="1"/>
    <row r="559" s="6" customFormat="1"/>
    <row r="560" s="6" customFormat="1"/>
    <row r="561" s="6" customFormat="1"/>
    <row r="562" s="6" customFormat="1"/>
    <row r="563" s="6" customFormat="1"/>
    <row r="564" s="6" customFormat="1"/>
    <row r="565" s="6" customFormat="1"/>
    <row r="566" s="6" customFormat="1"/>
    <row r="567" s="6" customFormat="1"/>
    <row r="568" s="6" customFormat="1"/>
    <row r="569" s="6" customFormat="1"/>
    <row r="570" s="6" customFormat="1"/>
    <row r="571" s="6" customFormat="1"/>
    <row r="572" s="6" customFormat="1"/>
    <row r="573" s="6" customFormat="1"/>
    <row r="574" s="6" customFormat="1"/>
    <row r="575" s="6" customFormat="1"/>
    <row r="576" s="6" customFormat="1"/>
    <row r="577" s="6" customFormat="1"/>
    <row r="578" s="6" customFormat="1"/>
    <row r="579" s="6" customFormat="1"/>
    <row r="580" s="6" customFormat="1"/>
    <row r="581" s="6" customFormat="1"/>
    <row r="582" s="6" customFormat="1"/>
    <row r="583" s="6" customFormat="1"/>
    <row r="584" s="6" customFormat="1"/>
    <row r="585" s="6" customFormat="1"/>
    <row r="586" s="6" customFormat="1"/>
    <row r="587" s="6" customFormat="1"/>
    <row r="588" s="6" customFormat="1"/>
    <row r="589" s="6" customFormat="1"/>
    <row r="590" s="6" customFormat="1"/>
    <row r="591" s="6" customFormat="1"/>
    <row r="592" s="6" customFormat="1"/>
    <row r="593" s="6" customFormat="1"/>
    <row r="594" s="6" customFormat="1"/>
    <row r="595" s="6" customFormat="1"/>
    <row r="596" s="6" customFormat="1"/>
    <row r="597" s="6" customFormat="1"/>
    <row r="598" s="6" customFormat="1"/>
    <row r="599" s="6" customFormat="1"/>
    <row r="600" s="6" customFormat="1"/>
    <row r="601" s="6" customFormat="1"/>
    <row r="602" s="6" customFormat="1"/>
    <row r="603" s="6" customFormat="1"/>
    <row r="604" s="6" customFormat="1"/>
    <row r="605" s="6" customFormat="1"/>
    <row r="606" s="6" customFormat="1"/>
    <row r="607" s="6" customFormat="1"/>
    <row r="608" s="6" customFormat="1"/>
    <row r="609" s="6" customFormat="1"/>
    <row r="610" s="6" customFormat="1"/>
    <row r="611" s="6" customFormat="1"/>
    <row r="612" s="6" customFormat="1"/>
    <row r="613" s="6" customFormat="1"/>
    <row r="614" s="6" customFormat="1"/>
    <row r="615" s="6" customFormat="1"/>
    <row r="616" s="6" customFormat="1"/>
    <row r="617" s="6" customFormat="1"/>
    <row r="618" s="6" customFormat="1"/>
    <row r="619" s="6" customFormat="1"/>
    <row r="620" s="6" customFormat="1"/>
    <row r="621" s="6" customFormat="1"/>
    <row r="622" s="6" customFormat="1"/>
    <row r="623" s="6" customFormat="1"/>
    <row r="624" s="6" customFormat="1"/>
    <row r="625" s="6" customFormat="1"/>
    <row r="626" s="6" customFormat="1"/>
    <row r="627" s="6" customFormat="1"/>
    <row r="628" s="6" customFormat="1"/>
    <row r="629" s="6" customFormat="1"/>
    <row r="630" s="6" customFormat="1"/>
    <row r="631" s="6" customFormat="1"/>
    <row r="632" s="6" customFormat="1"/>
    <row r="633" s="6" customFormat="1"/>
    <row r="634" s="6" customFormat="1"/>
    <row r="635" s="6" customFormat="1"/>
    <row r="636" s="6" customFormat="1"/>
    <row r="637" s="6" customFormat="1"/>
    <row r="638" s="6" customFormat="1"/>
    <row r="639" s="6" customFormat="1"/>
    <row r="640" s="6" customFormat="1"/>
    <row r="641" s="6" customFormat="1"/>
    <row r="642" s="6" customFormat="1"/>
    <row r="643" s="6" customFormat="1"/>
    <row r="644" s="6" customFormat="1"/>
    <row r="645" s="6" customFormat="1"/>
    <row r="646" s="6" customFormat="1"/>
    <row r="647" s="6" customFormat="1"/>
    <row r="648" s="6" customFormat="1"/>
    <row r="649" s="6" customFormat="1"/>
    <row r="650" s="6" customFormat="1"/>
    <row r="651" s="6" customFormat="1"/>
    <row r="652" s="6" customFormat="1"/>
    <row r="653" s="6" customFormat="1"/>
    <row r="654" s="6" customFormat="1"/>
    <row r="655" s="6" customFormat="1"/>
    <row r="656" s="6" customFormat="1"/>
    <row r="657" s="6" customFormat="1"/>
    <row r="658" s="6" customFormat="1"/>
    <row r="659" s="6" customFormat="1"/>
    <row r="660" s="6" customFormat="1"/>
    <row r="661" s="6" customFormat="1"/>
    <row r="662" s="6" customFormat="1"/>
    <row r="663" s="6" customFormat="1"/>
    <row r="664" s="6" customFormat="1"/>
    <row r="665" s="6" customFormat="1"/>
    <row r="666" s="6" customFormat="1"/>
    <row r="667" s="6" customFormat="1"/>
    <row r="668" s="6" customFormat="1"/>
    <row r="669" s="6" customFormat="1"/>
    <row r="670" s="6" customFormat="1"/>
    <row r="671" s="6" customFormat="1"/>
    <row r="672" s="6" customFormat="1"/>
    <row r="673" s="6" customFormat="1"/>
    <row r="674" s="6" customFormat="1"/>
    <row r="675" s="6" customFormat="1"/>
    <row r="676" s="6" customFormat="1"/>
    <row r="677" s="6" customFormat="1"/>
    <row r="678" s="6" customFormat="1"/>
    <row r="679" s="6" customFormat="1"/>
    <row r="680" s="6" customFormat="1"/>
    <row r="681" s="6" customFormat="1"/>
    <row r="682" s="6" customFormat="1"/>
    <row r="683" s="6" customFormat="1"/>
    <row r="684" s="6" customFormat="1"/>
    <row r="685" s="6" customFormat="1"/>
    <row r="686" s="6" customFormat="1"/>
    <row r="687" s="6" customFormat="1"/>
    <row r="688" s="6" customFormat="1"/>
    <row r="689" s="6" customFormat="1"/>
    <row r="690" s="6" customFormat="1"/>
    <row r="691" s="6" customFormat="1"/>
    <row r="692" s="6" customFormat="1"/>
    <row r="693" s="6" customFormat="1"/>
    <row r="694" s="6" customFormat="1"/>
    <row r="695" s="6" customFormat="1"/>
    <row r="696" s="6" customFormat="1"/>
    <row r="697" s="6" customFormat="1"/>
    <row r="698" s="6" customFormat="1"/>
    <row r="699" s="6" customFormat="1"/>
    <row r="700" s="6" customFormat="1"/>
    <row r="701" s="6" customFormat="1"/>
    <row r="702" s="6" customFormat="1"/>
    <row r="703" s="6" customFormat="1"/>
    <row r="704" s="6" customFormat="1"/>
    <row r="705" s="6" customFormat="1"/>
    <row r="706" s="6" customFormat="1"/>
    <row r="707" s="6" customFormat="1"/>
    <row r="708" s="6" customFormat="1"/>
    <row r="709" s="6" customFormat="1"/>
    <row r="710" s="6" customFormat="1"/>
    <row r="711" s="6" customFormat="1"/>
    <row r="712" s="6" customFormat="1"/>
    <row r="713" s="6" customFormat="1"/>
    <row r="714" s="6" customFormat="1"/>
    <row r="715" s="6" customFormat="1"/>
    <row r="716" s="6" customFormat="1"/>
    <row r="717" s="6" customFormat="1"/>
    <row r="718" s="6" customFormat="1"/>
    <row r="719" s="6" customFormat="1"/>
    <row r="720" s="6" customFormat="1"/>
    <row r="721" s="6" customFormat="1"/>
    <row r="722" s="6" customFormat="1"/>
    <row r="723" s="6" customFormat="1"/>
    <row r="724" s="6" customFormat="1"/>
    <row r="725" s="6" customFormat="1"/>
    <row r="726" s="6" customFormat="1"/>
    <row r="727" s="6" customFormat="1"/>
    <row r="728" s="6" customFormat="1"/>
    <row r="729" s="6" customFormat="1"/>
    <row r="730" s="6" customFormat="1"/>
    <row r="731" s="6" customFormat="1"/>
    <row r="732" s="6" customFormat="1"/>
    <row r="733" s="6" customFormat="1"/>
    <row r="734" s="6" customFormat="1"/>
    <row r="735" s="6" customFormat="1"/>
    <row r="736" s="6" customFormat="1"/>
    <row r="737" s="6" customFormat="1"/>
    <row r="738" s="6" customFormat="1"/>
    <row r="739" s="6" customFormat="1"/>
    <row r="740" s="6" customFormat="1"/>
    <row r="741" s="6" customFormat="1"/>
    <row r="742" s="6" customFormat="1"/>
    <row r="743" s="6" customFormat="1"/>
    <row r="744" s="6" customFormat="1"/>
    <row r="745" s="6" customFormat="1"/>
    <row r="746" s="6" customFormat="1"/>
    <row r="747" s="6" customFormat="1"/>
    <row r="748" s="6" customFormat="1"/>
    <row r="749" s="6" customFormat="1"/>
    <row r="750" s="6" customFormat="1"/>
    <row r="751" s="6" customFormat="1"/>
    <row r="752" s="6" customFormat="1"/>
    <row r="753" s="6" customFormat="1"/>
    <row r="754" s="6" customFormat="1"/>
    <row r="755" s="6" customFormat="1"/>
    <row r="756" s="6" customFormat="1"/>
    <row r="757" s="6" customFormat="1"/>
    <row r="758" s="6" customFormat="1"/>
    <row r="759" s="6" customFormat="1"/>
    <row r="760" s="6" customFormat="1"/>
    <row r="761" s="6" customFormat="1"/>
    <row r="762" s="6" customFormat="1"/>
    <row r="763" s="6" customFormat="1"/>
    <row r="764" s="6" customFormat="1"/>
    <row r="765" s="6" customFormat="1"/>
    <row r="766" s="6" customFormat="1"/>
    <row r="767" s="6" customFormat="1"/>
    <row r="768" s="6" customFormat="1"/>
    <row r="769" s="6" customFormat="1"/>
    <row r="770" s="6" customFormat="1"/>
    <row r="771" s="6" customFormat="1"/>
    <row r="772" s="6" customFormat="1"/>
    <row r="773" s="6" customFormat="1"/>
    <row r="774" s="6" customFormat="1"/>
    <row r="775" s="6" customFormat="1"/>
    <row r="776" s="6" customFormat="1"/>
    <row r="777" s="6" customFormat="1"/>
    <row r="778" s="6" customFormat="1"/>
    <row r="779" s="6" customFormat="1"/>
    <row r="780" s="6" customFormat="1"/>
    <row r="781" s="6" customFormat="1"/>
    <row r="782" s="6" customFormat="1"/>
    <row r="783" s="6" customFormat="1"/>
    <row r="784" s="6" customFormat="1"/>
    <row r="785" s="6" customFormat="1"/>
    <row r="786" s="6" customFormat="1"/>
    <row r="787" s="6" customFormat="1"/>
    <row r="788" s="6" customFormat="1"/>
    <row r="789" s="6" customFormat="1"/>
    <row r="790" s="6" customFormat="1"/>
    <row r="791" s="6" customFormat="1"/>
    <row r="792" s="6" customFormat="1"/>
    <row r="793" s="6" customFormat="1"/>
    <row r="794" s="6" customFormat="1"/>
    <row r="795" s="6" customFormat="1"/>
    <row r="796" s="6" customFormat="1"/>
    <row r="797" s="6" customFormat="1"/>
    <row r="798" s="6" customFormat="1"/>
    <row r="799" s="6" customFormat="1"/>
    <row r="800" s="6" customFormat="1"/>
    <row r="801" s="6" customFormat="1"/>
    <row r="802" s="6" customFormat="1"/>
    <row r="803" s="6" customFormat="1"/>
    <row r="804" s="6" customFormat="1"/>
    <row r="805" s="6" customFormat="1"/>
    <row r="806" s="6" customFormat="1"/>
    <row r="807" s="6" customFormat="1"/>
    <row r="808" s="6" customFormat="1"/>
    <row r="809" s="6" customFormat="1"/>
    <row r="810" s="6" customFormat="1"/>
    <row r="811" s="6" customFormat="1"/>
    <row r="812" s="6" customFormat="1"/>
    <row r="813" s="6" customFormat="1"/>
    <row r="814" s="6" customFormat="1"/>
    <row r="815" s="6" customFormat="1"/>
    <row r="816" s="6" customFormat="1"/>
    <row r="817" s="6" customFormat="1"/>
    <row r="818" s="6" customFormat="1"/>
    <row r="819" s="6" customFormat="1"/>
    <row r="820" s="6" customFormat="1"/>
    <row r="821" s="6" customFormat="1"/>
    <row r="822" s="6" customFormat="1"/>
    <row r="823" s="6" customFormat="1"/>
    <row r="824" s="6" customFormat="1"/>
    <row r="825" s="6" customFormat="1"/>
    <row r="826" s="6" customFormat="1"/>
    <row r="827" s="6" customFormat="1"/>
    <row r="828" s="6" customFormat="1"/>
    <row r="829" s="6" customFormat="1"/>
    <row r="830" s="6" customFormat="1"/>
    <row r="831" s="6" customFormat="1"/>
    <row r="832" s="6" customFormat="1"/>
    <row r="833" s="6" customFormat="1"/>
    <row r="834" s="6" customFormat="1"/>
    <row r="835" s="6" customFormat="1"/>
    <row r="836" s="6" customFormat="1"/>
    <row r="837" s="6" customFormat="1"/>
    <row r="838" s="6" customFormat="1"/>
    <row r="839" s="6" customFormat="1"/>
    <row r="840" s="6" customFormat="1"/>
    <row r="841" s="6" customFormat="1"/>
    <row r="842" s="6" customFormat="1"/>
    <row r="843" s="6" customFormat="1"/>
    <row r="844" s="6" customFormat="1"/>
    <row r="845" s="6" customFormat="1"/>
    <row r="846" s="6" customFormat="1"/>
    <row r="847" s="6" customFormat="1"/>
    <row r="848" s="6" customFormat="1"/>
    <row r="849" s="6" customFormat="1"/>
    <row r="850" s="6" customFormat="1"/>
    <row r="851" s="6" customFormat="1"/>
    <row r="852" s="6" customFormat="1"/>
    <row r="853" s="6" customFormat="1"/>
    <row r="854" s="6" customFormat="1"/>
    <row r="855" s="6" customFormat="1"/>
    <row r="856" s="6" customFormat="1"/>
    <row r="857" s="6" customFormat="1"/>
    <row r="858" s="6" customFormat="1"/>
    <row r="859" s="6" customFormat="1"/>
    <row r="860" s="6" customFormat="1"/>
    <row r="861" s="6" customFormat="1"/>
    <row r="862" s="6" customFormat="1"/>
    <row r="863" s="6" customFormat="1"/>
    <row r="864" s="6" customFormat="1"/>
    <row r="865" s="6" customFormat="1"/>
    <row r="866" s="6" customFormat="1"/>
    <row r="867" s="6" customFormat="1"/>
    <row r="868" s="6" customFormat="1"/>
    <row r="869" s="6" customFormat="1"/>
    <row r="870" s="6" customFormat="1"/>
    <row r="871" s="6" customFormat="1"/>
    <row r="872" s="6" customFormat="1"/>
    <row r="873" s="6" customFormat="1"/>
    <row r="874" s="6" customFormat="1"/>
    <row r="875" s="6" customFormat="1"/>
    <row r="876" s="6" customFormat="1"/>
    <row r="877" s="6" customFormat="1"/>
    <row r="878" s="6" customFormat="1"/>
    <row r="879" s="6" customFormat="1"/>
    <row r="880" s="6" customFormat="1"/>
    <row r="881" s="6" customFormat="1"/>
    <row r="882" s="6" customFormat="1"/>
    <row r="883" s="6" customFormat="1"/>
    <row r="884" s="6" customFormat="1"/>
    <row r="885" s="6" customFormat="1"/>
    <row r="886" s="6" customFormat="1"/>
    <row r="887" s="6" customFormat="1"/>
    <row r="888" s="6" customFormat="1"/>
    <row r="889" s="6" customFormat="1"/>
    <row r="890" s="6" customFormat="1"/>
    <row r="891" s="6" customFormat="1"/>
    <row r="892" s="6" customFormat="1"/>
    <row r="893" s="6" customFormat="1"/>
    <row r="894" s="6" customFormat="1"/>
    <row r="895" s="6" customFormat="1"/>
    <row r="896" s="6" customFormat="1"/>
    <row r="897" s="6" customFormat="1"/>
    <row r="898" s="6" customFormat="1"/>
    <row r="899" s="6" customFormat="1"/>
    <row r="900" s="6" customFormat="1"/>
    <row r="901" s="6" customFormat="1"/>
    <row r="902" s="6" customFormat="1"/>
    <row r="903" s="6" customFormat="1"/>
    <row r="904" s="6" customFormat="1"/>
    <row r="905" s="6" customFormat="1"/>
    <row r="906" s="6" customFormat="1"/>
    <row r="907" s="6" customFormat="1"/>
    <row r="908" s="6" customFormat="1"/>
    <row r="909" s="6" customFormat="1"/>
    <row r="910" s="6" customFormat="1"/>
    <row r="911" s="6" customFormat="1"/>
    <row r="912" s="6" customFormat="1"/>
    <row r="913" s="6" customFormat="1"/>
    <row r="914" s="6" customFormat="1"/>
    <row r="915" s="6" customFormat="1"/>
    <row r="916" s="6" customFormat="1"/>
    <row r="917" s="6" customFormat="1"/>
    <row r="918" s="6" customFormat="1"/>
    <row r="919" s="6" customFormat="1"/>
    <row r="920" s="6" customFormat="1"/>
    <row r="921" s="6" customFormat="1"/>
    <row r="922" s="6" customFormat="1"/>
    <row r="923" s="6" customFormat="1"/>
    <row r="924" s="6" customFormat="1"/>
    <row r="925" s="6" customFormat="1"/>
    <row r="926" s="6" customFormat="1"/>
    <row r="927" s="6" customFormat="1"/>
    <row r="928" s="6" customFormat="1"/>
    <row r="929" s="6" customFormat="1"/>
    <row r="930" s="6" customFormat="1"/>
    <row r="931" s="6" customFormat="1"/>
    <row r="932" s="6" customFormat="1"/>
    <row r="933" s="6" customFormat="1"/>
    <row r="934" s="6" customFormat="1"/>
    <row r="935" s="6" customFormat="1"/>
    <row r="936" s="6" customFormat="1"/>
    <row r="937" s="6" customFormat="1"/>
    <row r="938" s="6" customFormat="1"/>
    <row r="939" s="6" customFormat="1"/>
    <row r="940" s="6" customFormat="1"/>
    <row r="941" s="6" customFormat="1"/>
    <row r="942" s="6" customFormat="1"/>
    <row r="943" s="6" customFormat="1"/>
    <row r="944" s="6" customFormat="1"/>
    <row r="945" s="6" customFormat="1"/>
    <row r="946" s="6" customFormat="1"/>
    <row r="947" s="6" customFormat="1"/>
    <row r="948" s="6" customFormat="1"/>
    <row r="949" s="6" customFormat="1"/>
    <row r="950" s="6" customFormat="1"/>
    <row r="951" s="6" customFormat="1"/>
    <row r="952" s="6" customFormat="1"/>
    <row r="953" s="6" customFormat="1"/>
    <row r="954" s="6" customFormat="1"/>
    <row r="955" s="6" customFormat="1"/>
    <row r="956" s="6" customFormat="1"/>
    <row r="957" s="6" customFormat="1"/>
    <row r="958" s="6" customFormat="1"/>
    <row r="959" s="6" customFormat="1"/>
    <row r="960" s="6" customFormat="1"/>
    <row r="961" s="6" customFormat="1"/>
    <row r="962" s="6" customFormat="1"/>
    <row r="963" s="6" customFormat="1"/>
    <row r="964" s="6" customFormat="1"/>
    <row r="965" s="6" customFormat="1"/>
    <row r="966" s="6" customFormat="1"/>
    <row r="967" s="6" customFormat="1"/>
    <row r="968" s="6" customFormat="1"/>
    <row r="969" s="6" customFormat="1"/>
    <row r="970" s="6" customFormat="1"/>
    <row r="971" s="6" customFormat="1"/>
    <row r="972" s="6" customFormat="1"/>
    <row r="973" s="6" customFormat="1"/>
    <row r="974" s="6" customFormat="1"/>
    <row r="975" s="6" customFormat="1"/>
    <row r="976" s="6" customFormat="1"/>
    <row r="977" s="6" customFormat="1"/>
    <row r="978" s="6" customFormat="1"/>
    <row r="979" s="6" customFormat="1"/>
    <row r="980" s="6" customFormat="1"/>
    <row r="981" s="6" customFormat="1"/>
    <row r="982" s="6" customFormat="1"/>
    <row r="983" s="6" customFormat="1"/>
    <row r="984" s="6" customFormat="1"/>
    <row r="985" s="6" customFormat="1"/>
    <row r="986" s="6" customFormat="1"/>
    <row r="987" s="6" customFormat="1"/>
    <row r="988" s="6" customFormat="1"/>
    <row r="989" s="6" customFormat="1"/>
    <row r="990" s="6" customFormat="1"/>
    <row r="991" s="6" customFormat="1"/>
    <row r="992" s="6" customFormat="1"/>
    <row r="993" s="6" customFormat="1"/>
    <row r="994" s="6" customFormat="1"/>
    <row r="995" s="6" customFormat="1"/>
    <row r="996" s="6" customFormat="1"/>
    <row r="997" s="6" customFormat="1"/>
    <row r="998" s="6" customFormat="1"/>
    <row r="999" s="6" customFormat="1"/>
    <row r="1000" s="6" customFormat="1"/>
    <row r="1001" s="6" customFormat="1"/>
    <row r="1002" s="6" customFormat="1"/>
    <row r="1003" s="6" customFormat="1"/>
    <row r="1004" s="6" customFormat="1"/>
    <row r="1005" s="6" customFormat="1"/>
    <row r="1006" s="6" customFormat="1"/>
    <row r="1007" s="6" customFormat="1"/>
    <row r="1008" s="6" customFormat="1"/>
    <row r="1009" s="6" customFormat="1"/>
    <row r="1010" s="6" customFormat="1"/>
    <row r="1011" s="6" customFormat="1"/>
    <row r="1012" s="6" customFormat="1"/>
    <row r="1013" s="6" customFormat="1"/>
    <row r="1014" s="6" customFormat="1"/>
    <row r="1015" s="6" customFormat="1"/>
    <row r="1016" s="6" customFormat="1"/>
    <row r="1017" s="6" customFormat="1"/>
    <row r="1018" s="6" customFormat="1"/>
    <row r="1019" s="6" customFormat="1"/>
    <row r="1020" s="6" customFormat="1"/>
    <row r="1021" s="6" customFormat="1"/>
    <row r="1022" s="6" customFormat="1"/>
    <row r="1023" s="6" customFormat="1"/>
    <row r="1024" s="6" customFormat="1"/>
    <row r="1025" s="6" customFormat="1"/>
    <row r="1026" s="6" customFormat="1"/>
    <row r="1027" s="6" customFormat="1"/>
    <row r="1028" s="6" customFormat="1"/>
    <row r="1029" s="6" customFormat="1"/>
    <row r="1030" s="6" customFormat="1"/>
    <row r="1031" s="6" customFormat="1"/>
    <row r="1032" s="6" customFormat="1"/>
    <row r="1033" s="6" customFormat="1"/>
    <row r="1034" s="6" customFormat="1"/>
    <row r="1035" s="6" customFormat="1"/>
    <row r="1036" s="6" customFormat="1"/>
    <row r="1037" s="6" customFormat="1"/>
    <row r="1038" s="6" customFormat="1"/>
    <row r="1039" s="6" customFormat="1"/>
    <row r="1040" s="6" customFormat="1"/>
    <row r="1041" s="6" customFormat="1"/>
    <row r="1042" s="6" customFormat="1"/>
    <row r="1043" s="6" customFormat="1"/>
    <row r="1044" s="6" customFormat="1"/>
    <row r="1045" s="6" customFormat="1"/>
    <row r="1046" s="6" customFormat="1"/>
    <row r="1047" s="6" customFormat="1"/>
    <row r="1048" s="6" customFormat="1"/>
    <row r="1049" s="6" customFormat="1"/>
    <row r="1050" s="6" customFormat="1"/>
    <row r="1051" s="6" customFormat="1"/>
    <row r="1052" s="6" customFormat="1"/>
    <row r="1053" s="6" customFormat="1"/>
    <row r="1054" s="6" customFormat="1"/>
    <row r="1055" s="6" customFormat="1"/>
    <row r="1056" s="6" customFormat="1"/>
    <row r="1057" s="6" customFormat="1"/>
    <row r="1058" s="6" customFormat="1"/>
    <row r="1059" s="6" customFormat="1"/>
    <row r="1060" s="6" customFormat="1"/>
    <row r="1061" s="6" customFormat="1"/>
    <row r="1062" s="6" customFormat="1"/>
    <row r="1063" s="6" customFormat="1"/>
    <row r="1064" s="6" customFormat="1"/>
    <row r="1065" s="6" customFormat="1"/>
    <row r="1066" s="6" customFormat="1"/>
    <row r="1067" s="6" customFormat="1"/>
    <row r="1068" s="6" customFormat="1"/>
    <row r="1069" s="6" customFormat="1"/>
    <row r="1070" s="6" customFormat="1"/>
    <row r="1071" s="6" customFormat="1"/>
    <row r="1072" s="6" customFormat="1"/>
    <row r="1073" s="6" customFormat="1"/>
    <row r="1074" s="6" customFormat="1"/>
    <row r="1075" s="6" customFormat="1"/>
    <row r="1076" s="6" customFormat="1"/>
    <row r="1077" s="6" customFormat="1"/>
    <row r="1078" s="6" customFormat="1"/>
    <row r="1079" s="6" customFormat="1"/>
    <row r="1080" s="6" customFormat="1"/>
    <row r="1081" s="6" customFormat="1"/>
    <row r="1082" s="6" customFormat="1"/>
    <row r="1083" s="6" customFormat="1"/>
    <row r="1084" s="6" customFormat="1"/>
    <row r="1085" s="6" customFormat="1"/>
    <row r="1086" s="6" customFormat="1"/>
    <row r="1087" s="6" customFormat="1"/>
    <row r="1088" s="6" customFormat="1"/>
    <row r="1089" s="6" customFormat="1"/>
    <row r="1090" s="6" customFormat="1"/>
    <row r="1091" s="6" customFormat="1"/>
    <row r="1092" s="6" customFormat="1"/>
    <row r="1093" s="6" customFormat="1"/>
    <row r="1094" s="6" customFormat="1"/>
    <row r="1095" s="6" customFormat="1"/>
    <row r="1096" s="6" customFormat="1"/>
    <row r="1097" s="6" customFormat="1"/>
    <row r="1098" s="6" customFormat="1"/>
    <row r="1099" s="6" customFormat="1"/>
    <row r="1100" s="6" customFormat="1"/>
    <row r="1101" s="6" customFormat="1"/>
    <row r="1102" s="6" customFormat="1"/>
    <row r="1103" s="6" customFormat="1"/>
    <row r="1104" s="6" customFormat="1"/>
    <row r="1105" s="6" customFormat="1"/>
    <row r="1106" s="6" customFormat="1"/>
    <row r="1107" s="6" customFormat="1"/>
    <row r="1108" s="6" customFormat="1"/>
    <row r="1109" s="6" customFormat="1"/>
    <row r="1110" s="6" customFormat="1"/>
    <row r="1111" s="6" customFormat="1"/>
    <row r="1112" s="6" customFormat="1"/>
    <row r="1113" s="6" customFormat="1"/>
    <row r="1114" s="6" customFormat="1"/>
    <row r="1115" s="6" customFormat="1"/>
    <row r="1116" s="6" customFormat="1"/>
    <row r="1117" s="6" customFormat="1"/>
    <row r="1118" s="6" customFormat="1"/>
    <row r="1119" s="6" customFormat="1"/>
    <row r="1120" s="6" customFormat="1"/>
    <row r="1121" s="6" customFormat="1"/>
    <row r="1122" s="6" customFormat="1"/>
    <row r="1123" s="6" customFormat="1"/>
    <row r="1124" s="6" customFormat="1"/>
    <row r="1125" s="6" customFormat="1"/>
    <row r="1126" s="6" customFormat="1"/>
    <row r="1127" s="6" customFormat="1"/>
    <row r="1128" s="6" customFormat="1"/>
    <row r="1129" s="6" customFormat="1"/>
    <row r="1130" s="6" customFormat="1"/>
    <row r="1131" s="6" customFormat="1"/>
    <row r="1132" s="6" customFormat="1"/>
    <row r="1133" s="6" customFormat="1"/>
    <row r="1134" s="6" customFormat="1"/>
    <row r="1135" s="6" customFormat="1"/>
    <row r="1136" s="6" customFormat="1"/>
    <row r="1137" s="6" customFormat="1"/>
    <row r="1138" s="6" customFormat="1"/>
    <row r="1139" s="6" customFormat="1"/>
    <row r="1140" s="6" customFormat="1"/>
    <row r="1141" s="6" customFormat="1"/>
    <row r="1142" s="6" customFormat="1"/>
    <row r="1143" s="6" customFormat="1"/>
    <row r="1144" s="6" customFormat="1"/>
    <row r="1145" s="6" customFormat="1"/>
    <row r="1146" s="6" customFormat="1"/>
    <row r="1147" s="6" customFormat="1"/>
    <row r="1148" s="6" customFormat="1"/>
    <row r="1149" s="6" customFormat="1"/>
    <row r="1150" s="6" customFormat="1"/>
    <row r="1151" s="6" customFormat="1"/>
    <row r="1152" s="6" customFormat="1"/>
    <row r="1153" s="6" customFormat="1"/>
    <row r="1154" s="6" customFormat="1"/>
    <row r="1155" s="6" customFormat="1"/>
    <row r="1156" s="6" customFormat="1"/>
    <row r="1157" s="6" customFormat="1"/>
    <row r="1158" s="6" customFormat="1"/>
    <row r="1159" s="6" customFormat="1"/>
    <row r="1160" s="6" customFormat="1"/>
    <row r="1161" s="6" customFormat="1"/>
    <row r="1162" s="6" customFormat="1"/>
    <row r="1163" s="6" customFormat="1"/>
    <row r="1164" s="6" customFormat="1"/>
    <row r="1165" s="6" customFormat="1"/>
    <row r="1166" s="6" customFormat="1"/>
    <row r="1167" s="6" customFormat="1"/>
    <row r="1168" s="6" customFormat="1"/>
    <row r="1169" s="6" customFormat="1"/>
    <row r="1170" s="6" customFormat="1"/>
    <row r="1171" s="6" customFormat="1"/>
    <row r="1172" s="6" customFormat="1"/>
    <row r="1173" s="6" customFormat="1"/>
    <row r="1174" s="6" customFormat="1"/>
    <row r="1175" s="6" customFormat="1"/>
    <row r="1176" s="6" customFormat="1"/>
    <row r="1177" s="6" customFormat="1"/>
    <row r="1178" s="6" customFormat="1"/>
    <row r="1179" s="6" customFormat="1"/>
    <row r="1180" s="6" customFormat="1"/>
    <row r="1181" s="6" customFormat="1"/>
    <row r="1182" s="6" customFormat="1"/>
    <row r="1183" s="6" customFormat="1"/>
    <row r="1184" s="6" customFormat="1"/>
    <row r="1185" s="6" customFormat="1"/>
    <row r="1186" s="6" customFormat="1"/>
    <row r="1187" s="6" customFormat="1"/>
    <row r="1188" s="6" customFormat="1"/>
    <row r="1189" s="6" customFormat="1"/>
    <row r="1190" s="6" customFormat="1"/>
    <row r="1191" s="6" customFormat="1"/>
    <row r="1192" s="6" customFormat="1"/>
    <row r="1193" s="6" customFormat="1"/>
    <row r="1194" s="6" customFormat="1"/>
    <row r="1195" s="6" customFormat="1"/>
    <row r="1196" s="6" customFormat="1"/>
    <row r="1197" s="6" customFormat="1"/>
    <row r="1198" s="6" customFormat="1"/>
    <row r="1199" s="6" customFormat="1"/>
    <row r="1200" s="6" customFormat="1"/>
    <row r="1201" s="6" customFormat="1"/>
    <row r="1202" s="6" customFormat="1"/>
    <row r="1203" s="6" customFormat="1"/>
    <row r="1204" s="6" customFormat="1"/>
    <row r="1205" s="6" customFormat="1"/>
    <row r="1206" s="6" customFormat="1"/>
    <row r="1207" s="6" customFormat="1"/>
    <row r="1208" s="6" customFormat="1"/>
    <row r="1209" s="6" customFormat="1"/>
    <row r="1210" s="6" customFormat="1"/>
    <row r="1211" s="6" customFormat="1"/>
    <row r="1212" s="6" customFormat="1"/>
    <row r="1213" s="6" customFormat="1"/>
    <row r="1214" s="6" customFormat="1"/>
    <row r="1215" s="6" customFormat="1"/>
    <row r="1216" s="6" customFormat="1"/>
    <row r="1217" s="6" customFormat="1"/>
    <row r="1218" s="6" customFormat="1"/>
    <row r="1219" s="6" customFormat="1"/>
    <row r="1220" s="6" customFormat="1"/>
    <row r="1221" s="6" customFormat="1"/>
    <row r="1222" s="6" customFormat="1"/>
    <row r="1223" s="6" customFormat="1"/>
    <row r="1224" s="6" customFormat="1"/>
    <row r="1225" s="6" customFormat="1"/>
    <row r="1226" s="6" customFormat="1"/>
    <row r="1227" s="6" customFormat="1"/>
    <row r="1228" s="6" customFormat="1"/>
    <row r="1229" s="6" customFormat="1"/>
    <row r="1230" s="6" customFormat="1"/>
    <row r="1231" s="6" customFormat="1"/>
    <row r="1232" s="6" customFormat="1"/>
    <row r="1233" s="6" customFormat="1"/>
    <row r="1234" s="6" customFormat="1"/>
    <row r="1235" s="6" customFormat="1"/>
    <row r="1236" s="6" customFormat="1"/>
    <row r="1237" s="6" customFormat="1"/>
    <row r="1238" s="6" customFormat="1"/>
    <row r="1239" s="6" customFormat="1"/>
    <row r="1240" s="6" customFormat="1"/>
    <row r="1241" s="6" customFormat="1"/>
    <row r="1242" s="6" customFormat="1"/>
    <row r="1243" s="6" customFormat="1"/>
    <row r="1244" s="6" customFormat="1"/>
    <row r="1245" s="6" customFormat="1"/>
    <row r="1246" s="6" customFormat="1"/>
    <row r="1247" s="6" customFormat="1"/>
    <row r="1248" s="6" customFormat="1"/>
    <row r="1249" s="6" customFormat="1"/>
    <row r="1250" s="6" customFormat="1"/>
    <row r="1251" s="6" customFormat="1"/>
    <row r="1252" s="6" customFormat="1"/>
    <row r="1253" s="6" customFormat="1"/>
    <row r="1254" s="6" customFormat="1"/>
    <row r="1255" s="6" customFormat="1"/>
    <row r="1256" s="6" customFormat="1"/>
    <row r="1257" s="6" customFormat="1"/>
    <row r="1258" s="6" customFormat="1"/>
    <row r="1259" s="6" customFormat="1"/>
    <row r="1260" s="6" customFormat="1"/>
    <row r="1261" s="6" customFormat="1"/>
    <row r="1262" s="6" customFormat="1"/>
    <row r="1263" s="6" customFormat="1"/>
    <row r="1264" s="6" customFormat="1"/>
    <row r="1265" s="6" customFormat="1"/>
    <row r="1266" s="6" customFormat="1"/>
    <row r="1267" s="6" customFormat="1"/>
    <row r="1268" s="6" customFormat="1"/>
    <row r="1269" s="6" customFormat="1"/>
    <row r="1270" s="6" customFormat="1"/>
    <row r="1271" s="6" customFormat="1"/>
    <row r="1272" s="6" customFormat="1"/>
    <row r="1273" s="6" customFormat="1"/>
    <row r="1274" s="6" customFormat="1"/>
    <row r="1275" s="6" customFormat="1"/>
    <row r="1276" s="6" customFormat="1"/>
    <row r="1277" s="6" customFormat="1"/>
    <row r="1278" s="6" customFormat="1"/>
    <row r="1279" s="6" customFormat="1"/>
    <row r="1280" s="6" customFormat="1"/>
    <row r="1281" s="6" customFormat="1"/>
    <row r="1282" s="6" customFormat="1"/>
    <row r="1283" s="6" customFormat="1"/>
    <row r="1284" s="6" customFormat="1"/>
    <row r="1285" s="6" customFormat="1"/>
    <row r="1286" s="6" customFormat="1"/>
    <row r="1287" s="6" customFormat="1"/>
    <row r="1288" s="6" customFormat="1"/>
    <row r="1289" s="6" customFormat="1"/>
    <row r="1290" s="6" customFormat="1"/>
    <row r="1291" s="6" customFormat="1"/>
    <row r="1292" s="6" customFormat="1"/>
    <row r="1293" s="6" customFormat="1"/>
    <row r="1294" s="6" customFormat="1"/>
    <row r="1295" s="6" customFormat="1"/>
    <row r="1296" s="6" customFormat="1"/>
    <row r="1297" s="6" customFormat="1"/>
    <row r="1298" s="6" customFormat="1"/>
    <row r="1299" s="6" customFormat="1"/>
    <row r="1300" s="6" customFormat="1"/>
    <row r="1301" s="6" customFormat="1"/>
    <row r="1302" s="6" customFormat="1"/>
    <row r="1303" s="6" customFormat="1"/>
    <row r="1304" s="6" customFormat="1"/>
    <row r="1305" s="6" customFormat="1"/>
    <row r="1306" s="6" customFormat="1"/>
    <row r="1307" s="6" customFormat="1"/>
    <row r="1308" s="6" customFormat="1"/>
    <row r="1309" s="6" customFormat="1"/>
    <row r="1310" s="6" customFormat="1"/>
    <row r="1311" s="6" customFormat="1"/>
    <row r="1312" s="6" customFormat="1"/>
    <row r="1313" s="6" customFormat="1"/>
    <row r="1314" s="6" customFormat="1"/>
    <row r="1315" s="6" customFormat="1"/>
    <row r="1316" s="6" customFormat="1"/>
    <row r="1317" s="6" customFormat="1"/>
    <row r="1318" s="6" customFormat="1"/>
    <row r="1319" s="6" customFormat="1"/>
    <row r="1320" s="6" customFormat="1"/>
    <row r="1321" s="6" customFormat="1"/>
    <row r="1322" s="6" customFormat="1"/>
    <row r="1323" s="6" customFormat="1"/>
    <row r="1324" s="6" customFormat="1"/>
    <row r="1325" s="6" customFormat="1"/>
    <row r="1326" s="6" customFormat="1"/>
    <row r="1327" s="6" customFormat="1"/>
    <row r="1328" s="6" customFormat="1"/>
    <row r="1329" s="6" customFormat="1"/>
    <row r="1330" s="6" customFormat="1"/>
    <row r="1331" s="6" customFormat="1"/>
    <row r="1332" s="6" customFormat="1"/>
    <row r="1333" s="6" customFormat="1"/>
    <row r="1334" s="6" customFormat="1"/>
    <row r="1335" s="6" customFormat="1"/>
    <row r="1336" s="6" customFormat="1"/>
    <row r="1337" s="6" customFormat="1"/>
    <row r="1338" s="6" customFormat="1"/>
    <row r="1339" s="6" customFormat="1"/>
    <row r="1340" s="6" customFormat="1"/>
    <row r="1341" s="6" customFormat="1"/>
    <row r="1342" s="6" customFormat="1"/>
    <row r="1343" s="6" customFormat="1"/>
    <row r="1344" s="6" customFormat="1"/>
    <row r="1345" s="6" customFormat="1"/>
    <row r="1346" s="6" customFormat="1"/>
    <row r="1347" s="6" customFormat="1"/>
    <row r="1348" s="6" customFormat="1"/>
    <row r="1349" s="6" customFormat="1"/>
    <row r="1350" s="6" customFormat="1"/>
    <row r="1351" s="6" customFormat="1"/>
    <row r="1352" s="6" customFormat="1"/>
    <row r="1353" s="6" customFormat="1"/>
    <row r="1354" s="6" customFormat="1"/>
    <row r="1355" s="6" customFormat="1"/>
    <row r="1356" s="6" customFormat="1"/>
    <row r="1357" s="6" customFormat="1"/>
    <row r="1358" s="6" customFormat="1"/>
    <row r="1359" s="6" customFormat="1"/>
    <row r="1360" s="6" customFormat="1"/>
    <row r="1361" s="6" customFormat="1"/>
    <row r="1362" s="6" customFormat="1"/>
    <row r="1363" s="6" customFormat="1"/>
    <row r="1364" s="6" customFormat="1"/>
    <row r="1365" s="6" customFormat="1"/>
    <row r="1366" s="6" customFormat="1"/>
    <row r="1367" s="6" customFormat="1"/>
    <row r="1368" s="6" customFormat="1"/>
    <row r="1369" s="6" customFormat="1"/>
    <row r="1370" s="6" customFormat="1"/>
    <row r="1371" s="6" customFormat="1"/>
    <row r="1372" s="6" customFormat="1"/>
    <row r="1373" s="6" customFormat="1"/>
    <row r="1374" s="6" customFormat="1"/>
    <row r="1375" s="6" customFormat="1"/>
    <row r="1376" s="6" customFormat="1"/>
    <row r="1377" s="6" customFormat="1"/>
    <row r="1378" s="6" customFormat="1"/>
    <row r="1379" s="6" customFormat="1"/>
    <row r="1380" s="6" customFormat="1"/>
    <row r="1381" s="6" customFormat="1"/>
    <row r="1382" s="6" customFormat="1"/>
    <row r="1383" s="6" customFormat="1"/>
    <row r="1384" s="6" customFormat="1"/>
    <row r="1385" s="6" customFormat="1"/>
    <row r="1386" s="6" customFormat="1"/>
    <row r="1387" s="6" customFormat="1"/>
    <row r="1388" s="6" customFormat="1"/>
    <row r="1389" s="6" customFormat="1"/>
    <row r="1390" s="6" customFormat="1"/>
    <row r="1391" s="6" customFormat="1"/>
    <row r="1392" s="6" customFormat="1"/>
    <row r="1393" s="6" customFormat="1"/>
    <row r="1394" s="6" customFormat="1"/>
    <row r="1395" s="6" customFormat="1"/>
    <row r="1396" s="6" customFormat="1"/>
    <row r="1397" s="6" customFormat="1"/>
    <row r="1398" s="6" customFormat="1"/>
    <row r="1399" s="6" customFormat="1"/>
    <row r="1400" s="6" customFormat="1"/>
    <row r="1401" s="6" customFormat="1"/>
    <row r="1402" s="6" customFormat="1"/>
    <row r="1403" s="6" customFormat="1"/>
    <row r="1404" s="6" customFormat="1"/>
    <row r="1405" s="6" customFormat="1"/>
    <row r="1406" s="6" customFormat="1"/>
    <row r="1407" s="6" customFormat="1"/>
    <row r="1408" s="6" customFormat="1"/>
    <row r="1409" s="6" customFormat="1"/>
    <row r="1410" s="6" customFormat="1"/>
    <row r="1411" s="6" customFormat="1"/>
    <row r="1412" s="6" customFormat="1"/>
    <row r="1413" s="6" customFormat="1"/>
    <row r="1414" s="6" customFormat="1"/>
    <row r="1415" s="6" customFormat="1"/>
    <row r="1416" s="6" customFormat="1"/>
    <row r="1417" s="6" customFormat="1"/>
    <row r="1418" s="6" customFormat="1"/>
    <row r="1419" s="6" customFormat="1"/>
    <row r="1420" s="6" customFormat="1"/>
    <row r="1421" s="6" customFormat="1"/>
    <row r="1422" s="6" customFormat="1"/>
    <row r="1423" s="6" customFormat="1"/>
    <row r="1424" s="6" customFormat="1"/>
    <row r="1425" s="6" customFormat="1"/>
    <row r="1426" s="6" customFormat="1"/>
    <row r="1427" s="6" customFormat="1"/>
    <row r="1428" s="6" customFormat="1"/>
    <row r="1429" s="6" customFormat="1"/>
    <row r="1430" s="6" customFormat="1"/>
    <row r="1431" s="6" customFormat="1"/>
    <row r="1432" s="6" customFormat="1"/>
    <row r="1433" s="6" customFormat="1"/>
    <row r="1434" s="6" customFormat="1"/>
    <row r="1435" s="6" customFormat="1"/>
    <row r="1436" s="6" customFormat="1"/>
    <row r="1437" s="6" customFormat="1"/>
    <row r="1438" s="6" customFormat="1"/>
    <row r="1439" s="6" customFormat="1"/>
    <row r="1440" s="6" customFormat="1"/>
    <row r="1441" s="6" customFormat="1"/>
    <row r="1442" s="6" customFormat="1"/>
    <row r="1443" s="6" customFormat="1"/>
    <row r="1444" s="6" customFormat="1"/>
    <row r="1445" s="6" customFormat="1"/>
    <row r="1446" s="6" customFormat="1"/>
    <row r="1447" s="6" customFormat="1"/>
    <row r="1448" s="6" customFormat="1"/>
    <row r="1449" s="6" customFormat="1"/>
    <row r="1450" s="6" customFormat="1"/>
    <row r="1451" s="6" customFormat="1"/>
    <row r="1452" s="6" customFormat="1"/>
    <row r="1453" s="6" customFormat="1"/>
    <row r="1454" s="6" customFormat="1"/>
    <row r="1455" s="6" customFormat="1"/>
    <row r="1456" s="6" customFormat="1"/>
    <row r="1457" s="6" customFormat="1"/>
    <row r="1458" s="6" customFormat="1"/>
    <row r="1459" s="6" customFormat="1"/>
    <row r="1460" s="6" customFormat="1"/>
    <row r="1461" s="6" customFormat="1"/>
    <row r="1462" s="6" customFormat="1"/>
    <row r="1463" s="6" customFormat="1"/>
    <row r="1464" s="6" customFormat="1"/>
    <row r="1465" s="6" customFormat="1"/>
    <row r="1466" s="6" customFormat="1"/>
    <row r="1467" s="6" customFormat="1"/>
    <row r="1468" s="6" customFormat="1"/>
    <row r="1469" s="6" customFormat="1"/>
    <row r="1470" s="6" customFormat="1"/>
    <row r="1471" s="6" customFormat="1"/>
    <row r="1472" s="6" customFormat="1"/>
    <row r="1473" s="6" customFormat="1"/>
    <row r="1474" s="6" customFormat="1"/>
    <row r="1475" s="6" customFormat="1"/>
    <row r="1476" s="6" customFormat="1"/>
    <row r="1477" s="6" customFormat="1"/>
    <row r="1478" s="6" customFormat="1"/>
    <row r="1479" s="6" customFormat="1"/>
    <row r="1480" s="6" customFormat="1"/>
    <row r="1481" s="6" customFormat="1"/>
    <row r="1482" s="6" customFormat="1"/>
    <row r="1483" s="6" customFormat="1"/>
    <row r="1484" s="6" customFormat="1"/>
    <row r="1485" s="6" customFormat="1"/>
    <row r="1486" s="6" customFormat="1"/>
    <row r="1487" s="6" customFormat="1"/>
    <row r="1488" s="6" customFormat="1"/>
    <row r="1489" s="6" customFormat="1"/>
    <row r="1490" s="6" customFormat="1"/>
    <row r="1491" s="6" customFormat="1"/>
    <row r="1492" s="6" customFormat="1"/>
    <row r="1493" s="6" customFormat="1"/>
    <row r="1494" s="6" customFormat="1"/>
    <row r="1495" s="6" customFormat="1"/>
    <row r="1496" s="6" customFormat="1"/>
    <row r="1497" s="6" customFormat="1"/>
    <row r="1498" s="6" customFormat="1"/>
    <row r="1499" s="6" customFormat="1"/>
    <row r="1500" s="6" customFormat="1"/>
    <row r="1501" s="6" customFormat="1"/>
    <row r="1502" s="6" customFormat="1"/>
    <row r="1503" s="6" customFormat="1"/>
    <row r="1504" s="6" customFormat="1"/>
    <row r="1505" s="6" customFormat="1"/>
    <row r="1506" s="6" customFormat="1"/>
    <row r="1507" s="6" customFormat="1"/>
    <row r="1508" s="6" customFormat="1"/>
    <row r="1509" s="6" customFormat="1"/>
    <row r="1510" s="6" customFormat="1"/>
    <row r="1511" s="6" customFormat="1"/>
    <row r="1512" s="6" customFormat="1"/>
    <row r="1513" s="6" customFormat="1"/>
    <row r="1514" s="6" customFormat="1"/>
    <row r="1515" s="6" customFormat="1"/>
    <row r="1516" s="6" customFormat="1"/>
    <row r="1517" s="6" customFormat="1"/>
    <row r="1518" s="6" customFormat="1"/>
    <row r="1519" s="6" customFormat="1"/>
    <row r="1520" s="6" customFormat="1"/>
    <row r="1521" s="6" customFormat="1"/>
    <row r="1522" s="6" customFormat="1"/>
    <row r="1523" s="6" customFormat="1"/>
    <row r="1524" s="6" customFormat="1"/>
    <row r="1525" s="6" customFormat="1"/>
    <row r="1526" s="6" customFormat="1"/>
    <row r="1527" s="6" customFormat="1"/>
    <row r="1528" s="6" customFormat="1"/>
    <row r="1529" s="6" customFormat="1"/>
    <row r="1530" s="6" customFormat="1"/>
    <row r="1531" s="6" customFormat="1"/>
    <row r="1532" s="6" customFormat="1"/>
    <row r="1533" s="6" customFormat="1"/>
    <row r="1534" s="6" customFormat="1"/>
    <row r="1535" s="6" customFormat="1"/>
    <row r="1536" s="6" customFormat="1"/>
    <row r="1537" s="6" customFormat="1"/>
    <row r="1538" s="6" customFormat="1"/>
    <row r="1539" s="6" customFormat="1"/>
    <row r="1540" s="6" customFormat="1"/>
    <row r="1541" s="6" customFormat="1"/>
    <row r="1542" s="6" customFormat="1"/>
    <row r="1543" s="6" customFormat="1"/>
    <row r="1544" s="6" customFormat="1"/>
    <row r="1545" s="6" customFormat="1"/>
    <row r="1546" s="6" customFormat="1"/>
    <row r="1547" s="6" customFormat="1"/>
    <row r="1548" s="6" customFormat="1"/>
    <row r="1549" s="6" customFormat="1"/>
    <row r="1550" s="6" customFormat="1"/>
    <row r="1551" s="6" customFormat="1"/>
    <row r="1552" s="6" customFormat="1"/>
    <row r="1553" s="6" customFormat="1"/>
    <row r="1554" s="6" customFormat="1"/>
    <row r="1555" s="6" customFormat="1"/>
    <row r="1556" s="6" customFormat="1"/>
    <row r="1557" s="6" customFormat="1"/>
    <row r="1558" s="6" customFormat="1"/>
    <row r="1559" s="6" customFormat="1"/>
    <row r="1560" s="6" customFormat="1"/>
    <row r="1561" s="6" customFormat="1"/>
    <row r="1562" s="6" customFormat="1"/>
    <row r="1563" s="6" customFormat="1"/>
    <row r="1564" s="6" customFormat="1"/>
    <row r="1565" s="6" customFormat="1"/>
    <row r="1566" s="6" customFormat="1"/>
    <row r="1567" s="6" customFormat="1"/>
    <row r="1568" s="6" customFormat="1"/>
    <row r="1569" s="6" customFormat="1"/>
    <row r="1570" s="6" customFormat="1"/>
    <row r="1571" s="6" customFormat="1"/>
    <row r="1572" s="6" customFormat="1"/>
    <row r="1573" s="6" customFormat="1"/>
    <row r="1574" s="6" customFormat="1"/>
    <row r="1575" s="6" customFormat="1"/>
    <row r="1576" s="6" customFormat="1"/>
    <row r="1577" s="6" customFormat="1"/>
    <row r="1578" s="6" customFormat="1"/>
    <row r="1579" s="6" customFormat="1"/>
    <row r="1580" s="6" customFormat="1"/>
    <row r="1581" s="6" customFormat="1"/>
    <row r="1582" s="6" customFormat="1"/>
    <row r="1583" s="6" customFormat="1"/>
    <row r="1584" s="6" customFormat="1"/>
    <row r="1585" s="6" customFormat="1"/>
    <row r="1586" s="6" customFormat="1"/>
    <row r="1587" s="6" customFormat="1"/>
    <row r="1588" s="6" customFormat="1"/>
    <row r="1589" s="6" customFormat="1"/>
    <row r="1590" s="6" customFormat="1"/>
    <row r="1591" s="6" customFormat="1"/>
    <row r="1592" s="6" customFormat="1"/>
    <row r="1593" s="6" customFormat="1"/>
    <row r="1594" s="6" customFormat="1"/>
    <row r="1595" s="6" customFormat="1"/>
    <row r="1596" s="6" customFormat="1"/>
    <row r="1597" s="6" customFormat="1"/>
    <row r="1598" s="6" customFormat="1"/>
    <row r="1599" s="6" customFormat="1"/>
    <row r="1600" s="6" customFormat="1"/>
    <row r="1601" s="6" customFormat="1"/>
    <row r="1602" s="6" customFormat="1"/>
    <row r="1603" s="6" customFormat="1"/>
    <row r="1604" s="6" customFormat="1"/>
    <row r="1605" s="6" customFormat="1"/>
    <row r="1606" s="6" customFormat="1"/>
    <row r="1607" s="6" customFormat="1"/>
    <row r="1608" s="6" customFormat="1"/>
    <row r="1609" s="6" customFormat="1"/>
    <row r="1610" s="6" customFormat="1"/>
    <row r="1611" s="6" customFormat="1"/>
    <row r="1612" s="6" customFormat="1"/>
    <row r="1613" s="6" customFormat="1"/>
    <row r="1614" s="6" customFormat="1"/>
    <row r="1615" s="6" customFormat="1"/>
    <row r="1616" s="6" customFormat="1"/>
    <row r="1617" s="6" customFormat="1"/>
    <row r="1618" s="6" customFormat="1"/>
    <row r="1619" s="6" customFormat="1"/>
    <row r="1620" s="6" customFormat="1"/>
    <row r="1621" s="6" customFormat="1"/>
    <row r="1622" s="6" customFormat="1"/>
    <row r="1623" s="6" customFormat="1"/>
    <row r="1624" s="6" customFormat="1"/>
    <row r="1625" s="6" customFormat="1"/>
    <row r="1626" s="6" customFormat="1"/>
    <row r="1627" s="6" customFormat="1"/>
    <row r="1628" s="6" customFormat="1"/>
    <row r="1629" s="6" customFormat="1"/>
    <row r="1630" s="6" customFormat="1"/>
    <row r="1631" s="6" customFormat="1"/>
    <row r="1632" s="6" customFormat="1"/>
    <row r="1633" s="6" customFormat="1"/>
    <row r="1634" s="6" customFormat="1"/>
    <row r="1635" s="6" customFormat="1"/>
    <row r="1636" s="6" customFormat="1"/>
    <row r="1637" s="6" customFormat="1"/>
    <row r="1638" s="6" customFormat="1"/>
    <row r="1639" s="6" customFormat="1"/>
    <row r="1640" s="6" customFormat="1"/>
    <row r="1641" s="6" customFormat="1"/>
    <row r="1642" s="6" customFormat="1"/>
    <row r="1643" s="6" customFormat="1"/>
    <row r="1644" s="6" customFormat="1"/>
    <row r="1645" s="6" customFormat="1"/>
    <row r="1646" s="6" customFormat="1"/>
    <row r="1647" s="6" customFormat="1"/>
    <row r="1648" s="6" customFormat="1"/>
    <row r="1649" s="6" customFormat="1"/>
    <row r="1650" s="6" customFormat="1"/>
    <row r="1651" s="6" customFormat="1"/>
    <row r="1652" s="6" customFormat="1"/>
    <row r="1653" s="6" customFormat="1"/>
    <row r="1654" s="6" customFormat="1"/>
    <row r="1655" s="6" customFormat="1"/>
    <row r="1656" s="6" customFormat="1"/>
    <row r="1657" s="6" customFormat="1"/>
    <row r="1658" s="6" customFormat="1"/>
    <row r="1659" s="6" customFormat="1"/>
    <row r="1660" s="6" customFormat="1"/>
    <row r="1661" s="6" customFormat="1"/>
    <row r="1662" s="6" customFormat="1"/>
    <row r="1663" s="6" customFormat="1"/>
    <row r="1664" s="6" customFormat="1"/>
    <row r="1665" s="6" customFormat="1"/>
    <row r="1666" s="6" customFormat="1"/>
    <row r="1667" s="6" customFormat="1"/>
    <row r="1668" s="6" customFormat="1"/>
    <row r="1669" s="6" customFormat="1"/>
    <row r="1670" s="6" customFormat="1"/>
    <row r="1671" s="6" customFormat="1"/>
    <row r="1672" s="6" customFormat="1"/>
    <row r="1673" s="6" customFormat="1"/>
    <row r="1674" s="6" customFormat="1"/>
    <row r="1675" s="6" customFormat="1"/>
    <row r="1676" s="6" customFormat="1"/>
    <row r="1677" s="6" customFormat="1"/>
    <row r="1678" s="6" customFormat="1"/>
    <row r="1679" s="6" customFormat="1"/>
    <row r="1680" s="6" customFormat="1"/>
    <row r="1681" s="6" customFormat="1"/>
    <row r="1682" s="6" customFormat="1"/>
    <row r="1683" s="6" customFormat="1"/>
    <row r="1684" s="6" customFormat="1"/>
    <row r="1685" s="6" customFormat="1"/>
    <row r="1686" s="6" customFormat="1"/>
    <row r="1687" s="6" customFormat="1"/>
    <row r="1688" s="6" customFormat="1"/>
    <row r="1689" s="6" customFormat="1"/>
    <row r="1690" s="6" customFormat="1"/>
    <row r="1691" s="6" customFormat="1"/>
    <row r="1692" s="6" customFormat="1"/>
    <row r="1693" s="6" customFormat="1"/>
    <row r="1694" s="6" customFormat="1"/>
    <row r="1695" s="6" customFormat="1"/>
    <row r="1696" s="6" customFormat="1"/>
    <row r="1697" s="6" customFormat="1"/>
    <row r="1698" s="6" customFormat="1"/>
    <row r="1699" s="6" customFormat="1"/>
    <row r="1700" s="6" customFormat="1"/>
    <row r="1701" s="6" customFormat="1"/>
    <row r="1702" s="6" customFormat="1"/>
    <row r="1703" s="6" customFormat="1"/>
    <row r="1704" s="6" customFormat="1"/>
    <row r="1705" s="6" customFormat="1"/>
    <row r="1706" s="6" customFormat="1"/>
    <row r="1707" s="6" customFormat="1"/>
    <row r="1708" s="6" customFormat="1"/>
    <row r="1709" s="6" customFormat="1"/>
    <row r="1710" s="6" customFormat="1"/>
    <row r="1711" s="6" customFormat="1"/>
    <row r="1712" s="6" customFormat="1"/>
    <row r="1713" s="6" customFormat="1"/>
    <row r="1714" s="6" customFormat="1"/>
    <row r="1715" s="6" customFormat="1"/>
    <row r="1716" s="6" customFormat="1"/>
    <row r="1717" s="6" customFormat="1"/>
    <row r="1718" s="6" customFormat="1"/>
    <row r="1719" s="6" customFormat="1"/>
    <row r="1720" s="6" customFormat="1"/>
    <row r="1721" s="6" customFormat="1"/>
    <row r="1722" s="6" customFormat="1"/>
    <row r="1723" s="6" customFormat="1"/>
    <row r="1724" s="6" customFormat="1"/>
    <row r="1725" s="6" customFormat="1"/>
    <row r="1726" s="6" customFormat="1"/>
    <row r="1727" s="6" customFormat="1"/>
    <row r="1728" s="6" customFormat="1"/>
    <row r="1729" s="6" customFormat="1"/>
    <row r="1730" s="6" customFormat="1"/>
    <row r="1731" s="6" customFormat="1"/>
    <row r="1732" s="6" customFormat="1"/>
    <row r="1733" s="6" customFormat="1"/>
    <row r="1734" s="6" customFormat="1"/>
    <row r="1735" s="6" customFormat="1"/>
    <row r="1736" s="6" customFormat="1"/>
    <row r="1737" s="6" customFormat="1"/>
    <row r="1738" s="6" customFormat="1"/>
    <row r="1739" s="6" customFormat="1"/>
    <row r="1740" s="6" customFormat="1"/>
    <row r="1741" s="6" customFormat="1"/>
    <row r="1742" s="6" customFormat="1"/>
    <row r="1743" s="6" customFormat="1"/>
    <row r="1744" s="6" customFormat="1"/>
    <row r="1745" s="6" customFormat="1"/>
    <row r="1746" s="6" customFormat="1"/>
    <row r="1747" s="6" customFormat="1"/>
    <row r="1748" s="6" customFormat="1"/>
    <row r="1749" s="6" customFormat="1"/>
    <row r="1750" s="6" customFormat="1"/>
    <row r="1751" s="6" customFormat="1"/>
    <row r="1752" s="6" customFormat="1"/>
    <row r="1753" s="6" customFormat="1"/>
    <row r="1754" s="6" customFormat="1"/>
    <row r="1755" s="6" customFormat="1"/>
    <row r="1756" s="6" customFormat="1"/>
    <row r="1757" s="6" customFormat="1"/>
    <row r="1758" s="6" customFormat="1"/>
    <row r="1759" s="6" customFormat="1"/>
    <row r="1760" s="6" customFormat="1"/>
    <row r="1761" s="6" customFormat="1"/>
    <row r="1762" s="6" customFormat="1"/>
    <row r="1763" s="6" customFormat="1"/>
    <row r="1764" s="6" customFormat="1"/>
    <row r="1765" s="6" customFormat="1"/>
    <row r="1766" s="6" customFormat="1"/>
    <row r="1767" s="6" customFormat="1"/>
    <row r="1768" s="6" customFormat="1"/>
    <row r="1769" s="6" customFormat="1"/>
    <row r="1770" s="6" customFormat="1"/>
    <row r="1771" s="6" customFormat="1"/>
    <row r="1772" s="6" customFormat="1"/>
    <row r="1773" s="6" customFormat="1"/>
    <row r="1774" s="6" customFormat="1"/>
    <row r="1775" s="6" customFormat="1"/>
    <row r="1776" s="6" customFormat="1"/>
    <row r="1777" s="6" customFormat="1"/>
    <row r="1778" s="6" customFormat="1"/>
    <row r="1779" s="6" customFormat="1"/>
    <row r="1780" s="6" customFormat="1"/>
    <row r="1781" s="6" customFormat="1"/>
    <row r="1782" s="6" customFormat="1"/>
    <row r="1783" s="6" customFormat="1"/>
    <row r="1784" s="6" customFormat="1"/>
    <row r="1785" s="6" customFormat="1"/>
    <row r="1786" s="6" customFormat="1"/>
    <row r="1787" s="6" customFormat="1"/>
    <row r="1788" s="6" customFormat="1"/>
    <row r="1789" s="6" customFormat="1"/>
    <row r="1790" s="6" customFormat="1"/>
    <row r="1791" s="6" customFormat="1"/>
    <row r="1792" s="6" customFormat="1"/>
    <row r="1793" s="6" customFormat="1"/>
    <row r="1794" s="6" customFormat="1"/>
    <row r="1795" s="6" customFormat="1"/>
    <row r="1796" s="6" customFormat="1"/>
    <row r="1797" s="6" customFormat="1"/>
    <row r="1798" s="6" customFormat="1"/>
    <row r="1799" s="6" customFormat="1"/>
    <row r="1800" s="6" customFormat="1"/>
    <row r="1801" s="6" customFormat="1"/>
    <row r="1802" s="6" customFormat="1"/>
    <row r="1803" s="6" customFormat="1"/>
    <row r="1804" s="6" customFormat="1"/>
    <row r="1805" s="6" customFormat="1"/>
    <row r="1806" s="6" customFormat="1"/>
    <row r="1807" s="6" customFormat="1"/>
    <row r="1808" s="6" customFormat="1"/>
    <row r="1809" s="6" customFormat="1"/>
    <row r="1810" s="6" customFormat="1"/>
    <row r="1811" s="6" customFormat="1"/>
    <row r="1812" s="6" customFormat="1"/>
    <row r="1813" s="6" customFormat="1"/>
    <row r="1814" s="6" customFormat="1"/>
    <row r="1815" s="6" customFormat="1"/>
    <row r="1816" s="6" customFormat="1"/>
    <row r="1817" s="6" customFormat="1"/>
    <row r="1818" s="6" customFormat="1"/>
    <row r="1819" s="6" customFormat="1"/>
    <row r="1820" s="6" customFormat="1"/>
    <row r="1821" s="6" customFormat="1"/>
    <row r="1822" s="6" customFormat="1"/>
    <row r="1823" s="6" customFormat="1"/>
    <row r="1824" s="6" customFormat="1"/>
    <row r="1825" s="6" customFormat="1"/>
    <row r="1826" s="6" customFormat="1"/>
    <row r="1827" s="6" customFormat="1"/>
    <row r="1828" s="6" customFormat="1"/>
    <row r="1829" s="6" customFormat="1"/>
    <row r="1830" s="6" customFormat="1"/>
    <row r="1831" s="6" customFormat="1"/>
    <row r="1832" s="6" customFormat="1"/>
    <row r="1833" s="6" customFormat="1"/>
    <row r="1834" s="6" customFormat="1"/>
    <row r="1835" s="6" customFormat="1"/>
    <row r="1836" s="6" customFormat="1"/>
    <row r="1837" s="6" customFormat="1"/>
    <row r="1838" s="6" customFormat="1"/>
    <row r="1839" s="6" customFormat="1"/>
    <row r="1840" s="6" customFormat="1"/>
    <row r="1841" s="6" customFormat="1"/>
    <row r="1842" s="6" customFormat="1"/>
    <row r="1843" s="6" customFormat="1"/>
    <row r="1844" s="6" customFormat="1"/>
    <row r="1845" s="6" customFormat="1"/>
    <row r="1846" s="6" customFormat="1"/>
    <row r="1847" s="6" customFormat="1"/>
    <row r="1848" s="6" customFormat="1"/>
    <row r="1849" s="6" customFormat="1"/>
    <row r="1850" s="6" customFormat="1"/>
    <row r="1851" s="6" customFormat="1"/>
    <row r="1852" s="6" customFormat="1"/>
    <row r="1853" s="6" customFormat="1"/>
    <row r="1854" s="6" customFormat="1"/>
    <row r="1855" s="6" customFormat="1"/>
    <row r="1856" s="6" customFormat="1"/>
    <row r="1857" s="6" customFormat="1"/>
    <row r="1858" s="6" customFormat="1"/>
    <row r="1859" s="6" customFormat="1"/>
    <row r="1860" s="6" customFormat="1"/>
    <row r="1861" s="6" customFormat="1"/>
    <row r="1862" s="6" customFormat="1"/>
    <row r="1863" s="6" customFormat="1"/>
    <row r="1864" s="6" customFormat="1"/>
    <row r="1865" s="6" customFormat="1"/>
    <row r="1866" s="6" customFormat="1"/>
    <row r="1867" s="6" customFormat="1"/>
    <row r="1868" s="6" customFormat="1"/>
    <row r="1869" s="6" customFormat="1"/>
    <row r="1870" s="6" customFormat="1"/>
    <row r="1871" s="6" customFormat="1"/>
    <row r="1872" s="6" customFormat="1"/>
    <row r="1873" s="6" customFormat="1"/>
    <row r="1874" s="6" customFormat="1"/>
    <row r="1875" s="6" customFormat="1"/>
    <row r="1876" s="6" customFormat="1"/>
    <row r="1877" s="6" customFormat="1"/>
    <row r="1878" s="6" customFormat="1"/>
    <row r="1879" s="6" customFormat="1"/>
    <row r="1880" s="6" customFormat="1"/>
    <row r="1881" s="6" customFormat="1"/>
    <row r="1882" s="6" customFormat="1"/>
    <row r="1883" s="6" customFormat="1"/>
    <row r="1884" s="6" customFormat="1"/>
    <row r="1885" s="6" customFormat="1"/>
    <row r="1886" s="6" customFormat="1"/>
    <row r="1887" s="6" customFormat="1"/>
    <row r="1888" s="6" customFormat="1"/>
    <row r="1889" s="6" customFormat="1"/>
    <row r="1890" s="6" customFormat="1"/>
    <row r="1891" s="6" customFormat="1"/>
    <row r="1892" s="6" customFormat="1"/>
    <row r="1893" s="6" customFormat="1"/>
    <row r="1894" s="6" customFormat="1"/>
    <row r="1895" s="6" customFormat="1"/>
    <row r="1896" s="6" customFormat="1"/>
    <row r="1897" s="6" customFormat="1"/>
    <row r="1898" s="6" customFormat="1"/>
    <row r="1899" s="6" customFormat="1"/>
    <row r="1900" s="6" customFormat="1"/>
    <row r="1901" s="6" customFormat="1"/>
    <row r="1902" s="6" customFormat="1"/>
    <row r="1903" s="6" customFormat="1"/>
    <row r="1904" s="6" customFormat="1"/>
    <row r="1905" s="6" customFormat="1"/>
    <row r="1906" s="6" customFormat="1"/>
    <row r="1907" s="6" customFormat="1"/>
    <row r="1908" s="6" customFormat="1"/>
    <row r="1909" s="6" customFormat="1"/>
    <row r="1910" s="6" customFormat="1"/>
    <row r="1911" s="6" customFormat="1"/>
    <row r="1912" s="6" customFormat="1"/>
    <row r="1913" s="6" customFormat="1"/>
    <row r="1914" s="6" customFormat="1"/>
    <row r="1915" s="6" customFormat="1"/>
    <row r="1916" s="6" customFormat="1"/>
    <row r="1917" s="6" customFormat="1"/>
    <row r="1918" s="6" customFormat="1"/>
    <row r="1919" s="6" customFormat="1"/>
    <row r="1920" s="6" customFormat="1"/>
    <row r="1921" s="6" customFormat="1"/>
    <row r="1922" s="6" customFormat="1"/>
    <row r="1923" s="6" customFormat="1"/>
    <row r="1924" s="6" customFormat="1"/>
    <row r="1925" s="6" customFormat="1"/>
    <row r="1926" s="6" customFormat="1"/>
    <row r="1927" s="6" customFormat="1"/>
    <row r="1928" s="6" customFormat="1"/>
    <row r="1929" s="6" customFormat="1"/>
    <row r="1930" s="6" customFormat="1"/>
    <row r="1931" s="6" customFormat="1"/>
    <row r="1932" s="6" customFormat="1"/>
    <row r="1933" s="6" customFormat="1"/>
    <row r="1934" s="6" customFormat="1"/>
    <row r="1935" s="6" customFormat="1"/>
    <row r="1936" s="6" customFormat="1"/>
    <row r="1937" s="6" customFormat="1"/>
    <row r="1938" s="6" customFormat="1"/>
    <row r="1939" s="6" customFormat="1"/>
    <row r="1940" s="6" customFormat="1"/>
    <row r="1941" s="6" customFormat="1"/>
    <row r="1942" s="6" customFormat="1"/>
    <row r="1943" s="6" customFormat="1"/>
    <row r="1944" s="6" customFormat="1"/>
    <row r="1945" s="6" customFormat="1"/>
    <row r="1946" s="6" customFormat="1"/>
    <row r="1947" s="6" customFormat="1"/>
    <row r="1948" s="6" customFormat="1"/>
    <row r="1949" s="6" customFormat="1"/>
    <row r="1950" s="6" customFormat="1"/>
    <row r="1951" s="6" customFormat="1"/>
    <row r="1952" s="6" customFormat="1"/>
    <row r="1953" s="6" customFormat="1"/>
    <row r="1954" s="6" customFormat="1"/>
    <row r="1955" s="6" customFormat="1"/>
    <row r="1956" s="6" customFormat="1"/>
    <row r="1957" s="6" customFormat="1"/>
    <row r="1958" s="6" customFormat="1"/>
    <row r="1959" s="6" customFormat="1"/>
    <row r="1960" s="6" customFormat="1"/>
    <row r="1961" s="6" customFormat="1"/>
    <row r="1962" s="6" customFormat="1"/>
    <row r="1963" s="6" customFormat="1"/>
    <row r="1964" s="6" customFormat="1"/>
    <row r="1965" s="6" customFormat="1"/>
    <row r="1966" s="6" customFormat="1"/>
    <row r="1967" s="6" customFormat="1"/>
    <row r="1968" s="6" customFormat="1"/>
    <row r="1969" s="6" customFormat="1"/>
    <row r="1970" s="6" customFormat="1"/>
    <row r="1971" s="6" customFormat="1"/>
    <row r="1972" s="6" customFormat="1"/>
    <row r="1973" s="6" customFormat="1"/>
    <row r="1974" s="6" customFormat="1"/>
    <row r="1975" s="6" customFormat="1"/>
    <row r="1976" s="6" customFormat="1"/>
    <row r="1977" s="6" customFormat="1"/>
    <row r="1978" s="6" customFormat="1"/>
    <row r="1979" s="6" customFormat="1"/>
    <row r="1980" s="6" customFormat="1"/>
    <row r="1981" s="6" customFormat="1"/>
    <row r="1982" s="6" customFormat="1"/>
    <row r="1983" s="6" customFormat="1"/>
    <row r="1984" s="6" customFormat="1"/>
    <row r="1985" s="6" customFormat="1"/>
    <row r="1986" s="6" customFormat="1"/>
    <row r="1987" s="6" customFormat="1"/>
    <row r="1988" s="6" customFormat="1"/>
    <row r="1989" s="6" customFormat="1"/>
    <row r="1990" s="6" customFormat="1"/>
    <row r="1991" s="6" customFormat="1"/>
    <row r="1992" s="6" customFormat="1"/>
    <row r="1993" s="6" customFormat="1"/>
    <row r="1994" s="6" customFormat="1"/>
    <row r="1995" s="6" customFormat="1"/>
    <row r="1996" s="6" customFormat="1"/>
    <row r="1997" s="6" customFormat="1"/>
    <row r="1998" s="6" customFormat="1"/>
    <row r="1999" s="6" customFormat="1"/>
    <row r="2000" s="6" customFormat="1"/>
    <row r="2001" s="6" customFormat="1"/>
    <row r="2002" s="6" customFormat="1"/>
    <row r="2003" s="6" customFormat="1"/>
    <row r="2004" s="6" customFormat="1"/>
    <row r="2005" s="6" customFormat="1"/>
    <row r="2006" s="6" customFormat="1"/>
    <row r="2007" s="6" customFormat="1"/>
    <row r="2008" s="6" customFormat="1"/>
    <row r="2009" s="6" customFormat="1"/>
    <row r="2010" s="6" customFormat="1"/>
    <row r="2011" s="6" customFormat="1"/>
    <row r="2012" s="6" customFormat="1"/>
    <row r="2013" s="6" customFormat="1"/>
    <row r="2014" s="6" customFormat="1"/>
    <row r="2015" s="6" customFormat="1"/>
    <row r="2016" s="6" customFormat="1"/>
    <row r="2017" s="6" customFormat="1"/>
    <row r="2018" s="6" customFormat="1"/>
    <row r="2019" s="6" customFormat="1"/>
    <row r="2020" s="6" customFormat="1"/>
    <row r="2021" s="6" customFormat="1"/>
    <row r="2022" s="6" customFormat="1"/>
    <row r="2023" s="6" customFormat="1"/>
    <row r="2024" s="6" customFormat="1"/>
    <row r="2025" s="6" customFormat="1"/>
    <row r="2026" s="6" customFormat="1"/>
    <row r="2027" s="6" customFormat="1"/>
    <row r="2028" s="6" customFormat="1"/>
    <row r="2029" s="6" customFormat="1"/>
    <row r="2030" s="6" customFormat="1"/>
    <row r="2031" s="6" customFormat="1"/>
    <row r="2032" s="6" customFormat="1"/>
    <row r="2033" s="6" customFormat="1"/>
    <row r="2034" s="6" customFormat="1"/>
    <row r="2035" s="6" customFormat="1"/>
    <row r="2036" s="6" customFormat="1"/>
    <row r="2037" s="6" customFormat="1"/>
    <row r="2038" s="6" customFormat="1"/>
    <row r="2039" s="6" customFormat="1"/>
    <row r="2040" s="6" customFormat="1"/>
    <row r="2041" s="6" customFormat="1"/>
    <row r="2042" s="6" customFormat="1"/>
    <row r="2043" s="6" customFormat="1"/>
    <row r="2044" s="6" customFormat="1"/>
    <row r="2045" s="6" customFormat="1"/>
    <row r="2046" s="6" customFormat="1"/>
    <row r="2047" s="6" customFormat="1"/>
    <row r="2048" s="6" customFormat="1"/>
    <row r="2049" s="6" customFormat="1"/>
    <row r="2050" s="6" customFormat="1"/>
    <row r="2051" s="6" customFormat="1"/>
    <row r="2052" s="6" customFormat="1"/>
    <row r="2053" s="6" customFormat="1"/>
    <row r="2054" s="6" customFormat="1"/>
    <row r="2055" s="6" customFormat="1"/>
    <row r="2056" s="6" customFormat="1"/>
    <row r="2057" s="6" customFormat="1"/>
    <row r="2058" s="6" customFormat="1"/>
    <row r="2059" s="6" customFormat="1"/>
    <row r="2060" s="6" customFormat="1"/>
    <row r="2061" s="6" customFormat="1"/>
    <row r="2062" s="6" customFormat="1"/>
    <row r="2063" s="6" customFormat="1"/>
    <row r="2064" s="6" customFormat="1"/>
    <row r="2065" s="6" customFormat="1"/>
    <row r="2066" s="6" customFormat="1"/>
    <row r="2067" s="6" customFormat="1"/>
    <row r="2068" s="6" customFormat="1"/>
    <row r="2069" s="6" customFormat="1"/>
    <row r="2070" s="6" customFormat="1"/>
    <row r="2071" s="6" customFormat="1"/>
    <row r="2072" s="6" customFormat="1"/>
    <row r="2073" s="6" customFormat="1"/>
    <row r="2074" s="6" customFormat="1"/>
    <row r="2075" s="6" customFormat="1"/>
    <row r="2076" s="6" customFormat="1"/>
    <row r="2077" s="6" customFormat="1"/>
    <row r="2078" s="6" customFormat="1"/>
    <row r="2079" s="6" customFormat="1"/>
    <row r="2080" s="6" customFormat="1"/>
    <row r="2081" s="6" customFormat="1"/>
    <row r="2082" s="6" customFormat="1"/>
    <row r="2083" s="6" customFormat="1"/>
    <row r="2084" s="6" customFormat="1"/>
    <row r="2085" s="6" customFormat="1"/>
    <row r="2086" s="6" customFormat="1"/>
    <row r="2087" s="6" customFormat="1"/>
    <row r="2088" s="6" customFormat="1"/>
    <row r="2089" s="6" customFormat="1"/>
    <row r="2090" s="6" customFormat="1"/>
    <row r="2091" s="6" customFormat="1"/>
    <row r="2092" s="6" customFormat="1"/>
    <row r="2093" s="6" customFormat="1"/>
    <row r="2094" s="6" customFormat="1"/>
    <row r="2095" s="6" customFormat="1"/>
    <row r="2096" s="6" customFormat="1"/>
    <row r="2097" s="6" customFormat="1"/>
    <row r="2098" s="6" customFormat="1"/>
    <row r="2099" s="6" customFormat="1"/>
    <row r="2100" s="6" customFormat="1"/>
    <row r="2101" s="6" customFormat="1"/>
    <row r="2102" s="6" customFormat="1"/>
    <row r="2103" s="6" customFormat="1"/>
    <row r="2104" s="6" customFormat="1"/>
    <row r="2105" s="6" customFormat="1"/>
    <row r="2106" s="6" customFormat="1"/>
    <row r="2107" s="6" customFormat="1"/>
    <row r="2108" s="6" customFormat="1"/>
    <row r="2109" s="6" customFormat="1"/>
    <row r="2110" s="6" customFormat="1"/>
    <row r="2111" s="6" customFormat="1"/>
    <row r="2112" s="6" customFormat="1"/>
    <row r="2113" s="6" customFormat="1"/>
    <row r="2114" s="6" customFormat="1"/>
    <row r="2115" s="6" customFormat="1"/>
    <row r="2116" s="6" customFormat="1"/>
    <row r="2117" s="6" customFormat="1"/>
    <row r="2118" s="6" customFormat="1"/>
    <row r="2119" s="6" customFormat="1"/>
    <row r="2120" s="6" customFormat="1"/>
    <row r="2121" s="6" customFormat="1"/>
    <row r="2122" s="6" customFormat="1"/>
    <row r="2123" s="6" customFormat="1"/>
    <row r="2124" s="6" customFormat="1"/>
    <row r="2125" s="6" customFormat="1"/>
    <row r="2126" s="6" customFormat="1"/>
    <row r="2127" s="6" customFormat="1"/>
    <row r="2128" s="6" customFormat="1"/>
    <row r="2129" s="6" customFormat="1"/>
    <row r="2130" s="6" customFormat="1"/>
    <row r="2131" s="6" customFormat="1"/>
    <row r="2132" s="6" customFormat="1"/>
    <row r="2133" s="6" customFormat="1"/>
    <row r="2134" s="6" customFormat="1"/>
    <row r="2135" s="6" customFormat="1"/>
    <row r="2136" s="6" customFormat="1"/>
    <row r="2137" s="6" customFormat="1"/>
    <row r="2138" s="6" customFormat="1"/>
    <row r="2139" s="6" customFormat="1"/>
    <row r="2140" s="6" customFormat="1"/>
    <row r="2141" s="6" customFormat="1"/>
    <row r="2142" s="6" customFormat="1"/>
    <row r="2143" s="6" customFormat="1"/>
    <row r="2144" s="6" customFormat="1"/>
    <row r="2145" s="6" customFormat="1"/>
    <row r="2146" s="6" customFormat="1"/>
    <row r="2147" s="6" customFormat="1"/>
    <row r="2148" s="6" customFormat="1"/>
    <row r="2149" s="6" customFormat="1"/>
    <row r="2150" s="6" customFormat="1"/>
    <row r="2151" s="6" customFormat="1"/>
    <row r="2152" s="6" customFormat="1"/>
    <row r="2153" s="6" customFormat="1"/>
    <row r="2154" s="6" customFormat="1"/>
    <row r="2155" s="6" customFormat="1"/>
    <row r="2156" s="6" customFormat="1"/>
    <row r="2157" s="6" customFormat="1"/>
    <row r="2158" s="6" customFormat="1"/>
    <row r="2159" s="6" customFormat="1"/>
    <row r="2160" s="6" customFormat="1"/>
    <row r="2161" s="6" customFormat="1"/>
    <row r="2162" s="6" customFormat="1"/>
    <row r="2163" s="6" customFormat="1"/>
    <row r="2164" s="6" customFormat="1"/>
    <row r="2165" s="6" customFormat="1"/>
    <row r="2166" s="6" customFormat="1"/>
    <row r="2167" s="6" customFormat="1"/>
    <row r="2168" s="6" customFormat="1"/>
    <row r="2169" s="6" customFormat="1"/>
    <row r="2170" s="6" customFormat="1"/>
    <row r="2171" s="6" customFormat="1"/>
    <row r="2172" s="6" customFormat="1"/>
    <row r="2173" s="6" customFormat="1"/>
    <row r="2174" s="6" customFormat="1"/>
    <row r="2175" s="6" customFormat="1"/>
    <row r="2176" s="6" customFormat="1"/>
    <row r="2177" s="6" customFormat="1"/>
    <row r="2178" s="6" customFormat="1"/>
    <row r="2179" s="6" customFormat="1"/>
    <row r="2180" s="6" customFormat="1"/>
    <row r="2181" s="6" customFormat="1"/>
    <row r="2182" s="6" customFormat="1"/>
    <row r="2183" s="6" customFormat="1"/>
    <row r="2184" s="6" customFormat="1"/>
    <row r="2185" s="6" customFormat="1"/>
    <row r="2186" s="6" customFormat="1"/>
    <row r="2187" s="6" customFormat="1"/>
    <row r="2188" s="6" customFormat="1"/>
    <row r="2189" s="6" customFormat="1"/>
    <row r="2190" s="6" customFormat="1"/>
    <row r="2191" s="6" customFormat="1"/>
    <row r="2192" s="6" customFormat="1"/>
    <row r="2193" s="6" customFormat="1"/>
    <row r="2194" s="6" customFormat="1"/>
    <row r="2195" s="6" customFormat="1"/>
    <row r="2196" s="6" customFormat="1"/>
    <row r="2197" s="6" customFormat="1"/>
    <row r="2198" s="6" customFormat="1"/>
    <row r="2199" s="6" customFormat="1"/>
    <row r="2200" s="6" customFormat="1"/>
    <row r="2201" s="6" customFormat="1"/>
    <row r="2202" s="6" customFormat="1"/>
    <row r="2203" s="6" customFormat="1"/>
    <row r="2204" s="6" customFormat="1"/>
    <row r="2205" s="6" customFormat="1"/>
    <row r="2206" s="6" customFormat="1"/>
    <row r="2207" s="6" customFormat="1"/>
    <row r="2208" s="6" customFormat="1"/>
    <row r="2209" s="6" customFormat="1"/>
    <row r="2210" s="6" customFormat="1"/>
    <row r="2211" s="6" customFormat="1"/>
    <row r="2212" s="6" customFormat="1"/>
    <row r="2213" s="6" customFormat="1"/>
    <row r="2214" s="6" customFormat="1"/>
    <row r="2215" s="6" customFormat="1"/>
    <row r="2216" s="6" customFormat="1"/>
    <row r="2217" s="6" customFormat="1"/>
    <row r="2218" s="6" customFormat="1"/>
    <row r="2219" s="6" customFormat="1"/>
    <row r="2220" s="6" customFormat="1"/>
    <row r="2221" s="6" customFormat="1"/>
    <row r="2222" s="6" customFormat="1"/>
    <row r="2223" s="6" customFormat="1"/>
    <row r="2224" s="6" customFormat="1"/>
    <row r="2225" s="6" customFormat="1"/>
    <row r="2226" s="6" customFormat="1"/>
    <row r="2227" s="6" customFormat="1"/>
    <row r="2228" s="6" customFormat="1"/>
    <row r="2229" s="6" customFormat="1"/>
    <row r="2230" s="6" customFormat="1"/>
    <row r="2231" s="6" customFormat="1"/>
    <row r="2232" s="6" customFormat="1"/>
    <row r="2233" s="6" customFormat="1"/>
    <row r="2234" s="6" customFormat="1"/>
    <row r="2235" s="6" customFormat="1"/>
    <row r="2236" s="6" customFormat="1"/>
    <row r="2237" s="6" customFormat="1"/>
    <row r="2238" s="6" customFormat="1"/>
    <row r="2239" s="6" customFormat="1"/>
    <row r="2240" s="6" customFormat="1"/>
    <row r="2241" s="6" customFormat="1"/>
    <row r="2242" s="6" customFormat="1"/>
    <row r="2243" s="6" customFormat="1"/>
    <row r="2244" s="6" customFormat="1"/>
    <row r="2245" s="6" customFormat="1"/>
    <row r="2246" s="6" customFormat="1"/>
    <row r="2247" s="6" customFormat="1"/>
    <row r="2248" s="6" customFormat="1"/>
    <row r="2249" s="6" customFormat="1"/>
    <row r="2250" s="6" customFormat="1"/>
    <row r="2251" s="6" customFormat="1"/>
    <row r="2252" s="6" customFormat="1"/>
    <row r="2253" s="6" customFormat="1"/>
    <row r="2254" s="6" customFormat="1"/>
    <row r="2255" s="6" customFormat="1"/>
    <row r="2256" s="6" customFormat="1"/>
    <row r="2257" s="6" customFormat="1"/>
    <row r="2258" s="6" customFormat="1"/>
    <row r="2259" s="6" customFormat="1"/>
    <row r="2260" s="6" customFormat="1"/>
    <row r="2261" s="6" customFormat="1"/>
    <row r="2262" s="6" customFormat="1"/>
    <row r="2263" s="6" customFormat="1"/>
    <row r="2264" s="6" customFormat="1"/>
    <row r="2265" s="6" customFormat="1"/>
    <row r="2266" s="6" customFormat="1"/>
    <row r="2267" s="6" customFormat="1"/>
    <row r="2268" s="6" customFormat="1"/>
    <row r="2269" s="6" customFormat="1"/>
    <row r="2270" s="6" customFormat="1"/>
    <row r="2271" s="6" customFormat="1"/>
    <row r="2272" s="6" customFormat="1"/>
    <row r="2273" s="6" customFormat="1"/>
    <row r="2274" s="6" customFormat="1"/>
    <row r="2275" s="6" customFormat="1"/>
    <row r="2276" s="6" customFormat="1"/>
    <row r="2277" s="6" customFormat="1"/>
    <row r="2278" s="6" customFormat="1"/>
    <row r="2279" s="6" customFormat="1"/>
    <row r="2280" s="6" customFormat="1"/>
    <row r="2281" s="6" customFormat="1"/>
    <row r="2282" s="6" customFormat="1"/>
    <row r="2283" s="6" customFormat="1"/>
    <row r="2284" s="6" customFormat="1"/>
    <row r="2285" s="6" customFormat="1"/>
    <row r="2286" s="6" customFormat="1"/>
    <row r="2287" s="6" customFormat="1"/>
    <row r="2288" s="6" customFormat="1"/>
    <row r="2289" s="6" customFormat="1"/>
    <row r="2290" s="6" customFormat="1"/>
    <row r="2291" s="6" customFormat="1"/>
    <row r="2292" s="6" customFormat="1"/>
    <row r="2293" s="6" customFormat="1"/>
    <row r="2294" s="6" customFormat="1"/>
    <row r="2295" s="6" customFormat="1"/>
    <row r="2296" s="6" customFormat="1"/>
    <row r="2297" s="6" customFormat="1"/>
    <row r="2298" s="6" customFormat="1"/>
    <row r="2299" s="6" customFormat="1"/>
    <row r="2300" s="6" customFormat="1"/>
    <row r="2301" s="6" customFormat="1"/>
    <row r="2302" s="6" customFormat="1"/>
    <row r="2303" s="6" customFormat="1"/>
    <row r="2304" s="6" customFormat="1"/>
    <row r="2305" s="6" customFormat="1"/>
    <row r="2306" s="6" customFormat="1"/>
    <row r="2307" s="6" customFormat="1"/>
    <row r="2308" s="6" customFormat="1"/>
    <row r="2309" s="6" customFormat="1"/>
    <row r="2310" s="6" customFormat="1"/>
    <row r="2311" s="6" customFormat="1"/>
    <row r="2312" s="6" customFormat="1"/>
    <row r="2313" s="6" customFormat="1"/>
    <row r="2314" s="6" customFormat="1"/>
    <row r="2315" s="6" customFormat="1"/>
    <row r="2316" s="6" customFormat="1"/>
    <row r="2317" s="6" customFormat="1"/>
    <row r="2318" s="6" customFormat="1"/>
    <row r="2319" s="6" customFormat="1"/>
    <row r="2320" s="6" customFormat="1"/>
    <row r="2321" s="6" customFormat="1"/>
    <row r="2322" s="6" customFormat="1"/>
    <row r="2323" s="6" customFormat="1"/>
    <row r="2324" s="6" customFormat="1"/>
    <row r="2325" s="6" customFormat="1"/>
    <row r="2326" s="6" customFormat="1"/>
    <row r="2327" s="6" customFormat="1"/>
    <row r="2328" s="6" customFormat="1"/>
    <row r="2329" s="6" customFormat="1"/>
    <row r="2330" s="6" customFormat="1"/>
    <row r="2331" s="6" customFormat="1"/>
    <row r="2332" s="6" customFormat="1"/>
    <row r="2333" s="6" customFormat="1"/>
    <row r="2334" s="6" customFormat="1"/>
    <row r="2335" s="6" customFormat="1"/>
    <row r="2336" s="6" customFormat="1"/>
    <row r="2337" s="6" customFormat="1"/>
    <row r="2338" s="6" customFormat="1"/>
    <row r="2339" s="6" customFormat="1"/>
    <row r="2340" s="6" customFormat="1"/>
    <row r="2341" s="6" customFormat="1"/>
    <row r="2342" s="6" customFormat="1"/>
    <row r="2343" s="6" customFormat="1"/>
    <row r="2344" s="6" customFormat="1"/>
    <row r="2345" s="6" customFormat="1"/>
    <row r="2346" s="6" customFormat="1"/>
    <row r="2347" s="6" customFormat="1"/>
    <row r="2348" s="6" customFormat="1"/>
    <row r="2349" s="6" customFormat="1"/>
    <row r="2350" s="6" customFormat="1"/>
    <row r="2351" s="6" customFormat="1"/>
    <row r="2352" s="6" customFormat="1"/>
    <row r="2353" s="6" customFormat="1"/>
    <row r="2354" s="6" customFormat="1"/>
    <row r="2355" s="6" customFormat="1"/>
    <row r="2356" s="6" customFormat="1"/>
    <row r="2357" s="6" customFormat="1"/>
    <row r="2358" s="6" customFormat="1"/>
    <row r="2359" s="6" customFormat="1"/>
    <row r="2360" s="6" customFormat="1"/>
    <row r="2361" s="6" customFormat="1"/>
    <row r="2362" s="6" customFormat="1"/>
    <row r="2363" s="6" customFormat="1"/>
    <row r="2364" s="6" customFormat="1"/>
    <row r="2365" s="6" customFormat="1"/>
    <row r="2366" s="6" customFormat="1"/>
    <row r="2367" s="6" customFormat="1"/>
    <row r="2368" s="6" customFormat="1"/>
    <row r="2369" s="6" customFormat="1"/>
    <row r="2370" s="6" customFormat="1"/>
    <row r="2371" s="6" customFormat="1"/>
    <row r="2372" s="6" customFormat="1"/>
    <row r="2373" s="6" customFormat="1"/>
    <row r="2374" s="6" customFormat="1"/>
    <row r="2375" s="6" customFormat="1"/>
    <row r="2376" s="6" customFormat="1"/>
    <row r="2377" s="6" customFormat="1"/>
    <row r="2378" s="6" customFormat="1"/>
    <row r="2379" s="6" customFormat="1"/>
    <row r="2380" s="6" customFormat="1"/>
    <row r="2381" s="6" customFormat="1"/>
    <row r="2382" s="6" customFormat="1"/>
    <row r="2383" s="6" customFormat="1"/>
    <row r="2384" s="6" customFormat="1"/>
    <row r="2385" s="6" customFormat="1"/>
    <row r="2386" s="6" customFormat="1"/>
    <row r="2387" s="6" customFormat="1"/>
    <row r="2388" s="6" customFormat="1"/>
    <row r="2389" s="6" customFormat="1"/>
    <row r="2390" s="6" customFormat="1"/>
    <row r="2391" s="6" customFormat="1"/>
    <row r="2392" s="6" customFormat="1"/>
    <row r="2393" s="6" customFormat="1"/>
    <row r="2394" s="6" customFormat="1"/>
    <row r="2395" s="6" customFormat="1"/>
    <row r="2396" s="6" customFormat="1"/>
    <row r="2397" s="6" customFormat="1"/>
    <row r="2398" s="6" customFormat="1"/>
    <row r="2399" s="6" customFormat="1"/>
    <row r="2400" s="6" customFormat="1"/>
    <row r="2401" s="6" customFormat="1"/>
    <row r="2402" s="6" customFormat="1"/>
    <row r="2403" s="6" customFormat="1"/>
    <row r="2404" s="6" customFormat="1"/>
    <row r="2405" s="6" customFormat="1"/>
    <row r="2406" s="6" customFormat="1"/>
    <row r="2407" s="6" customFormat="1"/>
    <row r="2408" s="6" customFormat="1"/>
    <row r="2409" s="6" customFormat="1"/>
    <row r="2410" s="6" customFormat="1"/>
    <row r="2411" s="6" customFormat="1"/>
    <row r="2412" s="6" customFormat="1"/>
    <row r="2413" s="6" customFormat="1"/>
    <row r="2414" s="6" customFormat="1"/>
    <row r="2415" s="6" customFormat="1"/>
    <row r="2416" s="6" customFormat="1"/>
    <row r="2417" s="6" customFormat="1"/>
    <row r="2418" s="6" customFormat="1"/>
    <row r="2419" s="6" customFormat="1"/>
    <row r="2420" s="6" customFormat="1"/>
    <row r="2421" s="6" customFormat="1"/>
    <row r="2422" s="6" customFormat="1"/>
    <row r="2423" s="6" customFormat="1"/>
    <row r="2424" s="6" customFormat="1"/>
    <row r="2425" s="6" customFormat="1"/>
    <row r="2426" s="6" customFormat="1"/>
    <row r="2427" s="6" customFormat="1"/>
    <row r="2428" s="6" customFormat="1"/>
    <row r="2429" s="6" customFormat="1"/>
    <row r="2430" s="6" customFormat="1"/>
    <row r="2431" s="6" customFormat="1"/>
    <row r="2432" s="6" customFormat="1"/>
    <row r="2433" s="6" customFormat="1"/>
    <row r="2434" s="6" customFormat="1"/>
    <row r="2435" s="6" customFormat="1"/>
    <row r="2436" s="6" customFormat="1"/>
    <row r="2437" s="6" customFormat="1"/>
    <row r="2438" s="6" customFormat="1"/>
    <row r="2439" s="6" customFormat="1"/>
    <row r="2440" s="6" customFormat="1"/>
    <row r="2441" s="6" customFormat="1"/>
    <row r="2442" s="6" customFormat="1"/>
    <row r="2443" s="6" customFormat="1"/>
    <row r="2444" s="6" customFormat="1"/>
    <row r="2445" s="6" customFormat="1"/>
    <row r="2446" s="6" customFormat="1"/>
    <row r="2447" s="6" customFormat="1"/>
    <row r="2448" s="6" customFormat="1"/>
    <row r="2449" s="6" customFormat="1"/>
    <row r="2450" s="6" customFormat="1"/>
    <row r="2451" s="6" customFormat="1"/>
    <row r="2452" s="6" customFormat="1"/>
    <row r="2453" s="6" customFormat="1"/>
    <row r="2454" s="6" customFormat="1"/>
    <row r="2455" s="6" customFormat="1"/>
    <row r="2456" s="6" customFormat="1"/>
    <row r="2457" s="6" customFormat="1"/>
    <row r="2458" s="6" customFormat="1"/>
    <row r="2459" s="6" customFormat="1"/>
    <row r="2460" s="6" customFormat="1"/>
    <row r="2461" s="6" customFormat="1"/>
    <row r="2462" s="6" customFormat="1"/>
    <row r="2463" s="6" customFormat="1"/>
    <row r="2464" s="6" customFormat="1"/>
    <row r="2465" s="6" customFormat="1"/>
    <row r="2466" s="6" customFormat="1"/>
    <row r="2467" s="6" customFormat="1"/>
    <row r="2468" s="6" customFormat="1"/>
    <row r="2469" s="6" customFormat="1"/>
    <row r="2470" s="6" customFormat="1"/>
    <row r="2471" s="6" customFormat="1"/>
    <row r="2472" s="6" customFormat="1"/>
    <row r="2473" s="6" customFormat="1"/>
    <row r="2474" s="6" customFormat="1"/>
    <row r="2475" s="6" customFormat="1"/>
    <row r="2476" s="6" customFormat="1"/>
    <row r="2477" s="6" customFormat="1"/>
    <row r="2478" s="6" customFormat="1"/>
    <row r="2479" s="6" customFormat="1"/>
    <row r="2480" s="6" customFormat="1"/>
    <row r="2481" s="6" customFormat="1"/>
    <row r="2482" s="6" customFormat="1"/>
    <row r="2483" s="6" customFormat="1"/>
    <row r="2484" s="6" customFormat="1"/>
    <row r="2485" s="6" customFormat="1"/>
    <row r="2486" s="6" customFormat="1"/>
    <row r="2487" s="6" customFormat="1"/>
    <row r="2488" s="6" customFormat="1"/>
    <row r="2489" s="6" customFormat="1"/>
    <row r="2490" s="6" customFormat="1"/>
    <row r="2491" s="6" customFormat="1"/>
    <row r="2492" s="6" customFormat="1"/>
    <row r="2493" s="6" customFormat="1"/>
    <row r="2494" s="6" customFormat="1"/>
    <row r="2495" s="6" customFormat="1"/>
    <row r="2496" s="6" customFormat="1"/>
    <row r="2497" s="6" customFormat="1"/>
    <row r="2498" s="6" customFormat="1"/>
    <row r="2499" s="6" customFormat="1"/>
    <row r="2500" s="6" customFormat="1"/>
    <row r="2501" s="6" customFormat="1"/>
    <row r="2502" s="6" customFormat="1"/>
    <row r="2503" s="6" customFormat="1"/>
    <row r="2504" s="6" customFormat="1"/>
    <row r="2505" s="6" customFormat="1"/>
    <row r="2506" s="6" customFormat="1"/>
    <row r="2507" s="6" customFormat="1"/>
    <row r="2508" s="6" customFormat="1"/>
    <row r="2509" s="6" customFormat="1"/>
    <row r="2510" s="6" customFormat="1"/>
    <row r="2511" s="6" customFormat="1"/>
    <row r="2512" s="6" customFormat="1"/>
    <row r="2513" s="6" customFormat="1"/>
    <row r="2514" s="6" customFormat="1"/>
    <row r="2515" s="6" customFormat="1"/>
    <row r="2516" s="6" customFormat="1"/>
    <row r="2517" s="6" customFormat="1"/>
    <row r="2518" s="6" customFormat="1"/>
    <row r="2519" s="6" customFormat="1"/>
    <row r="2520" s="6" customFormat="1"/>
    <row r="2521" s="6" customFormat="1"/>
    <row r="2522" s="6" customFormat="1"/>
    <row r="2523" s="6" customFormat="1"/>
    <row r="2524" s="6" customFormat="1"/>
    <row r="2525" s="6" customFormat="1"/>
    <row r="2526" s="6" customFormat="1"/>
    <row r="2527" s="6" customFormat="1"/>
    <row r="2528" s="6" customFormat="1"/>
    <row r="2529" s="6" customFormat="1"/>
    <row r="2530" s="6" customFormat="1"/>
    <row r="2531" s="6" customFormat="1"/>
    <row r="2532" s="6" customFormat="1"/>
    <row r="2533" s="6" customFormat="1"/>
    <row r="2534" s="6" customFormat="1"/>
    <row r="2535" s="6" customFormat="1"/>
    <row r="2536" s="6" customFormat="1"/>
    <row r="2537" s="6" customFormat="1"/>
    <row r="2538" s="6" customFormat="1"/>
    <row r="2539" s="6" customFormat="1"/>
    <row r="2540" s="6" customFormat="1"/>
    <row r="2541" s="6" customFormat="1"/>
    <row r="2542" s="6" customFormat="1"/>
    <row r="2543" s="6" customFormat="1"/>
    <row r="2544" s="6" customFormat="1"/>
    <row r="2545" s="6" customFormat="1"/>
    <row r="2546" s="6" customFormat="1"/>
    <row r="2547" s="6" customFormat="1"/>
    <row r="2548" s="6" customFormat="1"/>
    <row r="2549" s="6" customFormat="1"/>
    <row r="2550" s="6" customFormat="1"/>
    <row r="2551" s="6" customFormat="1"/>
    <row r="2552" s="6" customFormat="1"/>
    <row r="2553" s="6" customFormat="1"/>
    <row r="2554" s="6" customFormat="1"/>
    <row r="2555" s="6" customFormat="1"/>
    <row r="2556" s="6" customFormat="1"/>
    <row r="2557" s="6" customFormat="1"/>
    <row r="2558" s="6" customFormat="1"/>
    <row r="2559" s="6" customFormat="1"/>
    <row r="2560" s="6" customFormat="1"/>
    <row r="2561" s="6" customFormat="1"/>
    <row r="2562" s="6" customFormat="1"/>
    <row r="2563" s="6" customFormat="1"/>
    <row r="2564" s="6" customFormat="1"/>
    <row r="2565" s="6" customFormat="1"/>
    <row r="2566" s="6" customFormat="1"/>
    <row r="2567" s="6" customFormat="1"/>
    <row r="2568" s="6" customFormat="1"/>
    <row r="2569" s="6" customFormat="1"/>
    <row r="2570" s="6" customFormat="1"/>
    <row r="2571" s="6" customFormat="1"/>
    <row r="2572" s="6" customFormat="1"/>
    <row r="2573" s="6" customFormat="1"/>
    <row r="2574" s="6" customFormat="1"/>
    <row r="2575" s="6" customFormat="1"/>
    <row r="2576" s="6" customFormat="1"/>
    <row r="2577" s="6" customFormat="1"/>
    <row r="2578" s="6" customFormat="1"/>
    <row r="2579" s="6" customFormat="1"/>
    <row r="2580" s="6" customFormat="1"/>
    <row r="2581" s="6" customFormat="1"/>
    <row r="2582" s="6" customFormat="1"/>
    <row r="2583" s="6" customFormat="1"/>
    <row r="2584" s="6" customFormat="1"/>
    <row r="2585" s="6" customFormat="1"/>
    <row r="2586" s="6" customFormat="1"/>
    <row r="2587" s="6" customFormat="1"/>
    <row r="2588" s="6" customFormat="1"/>
    <row r="2589" s="6" customFormat="1"/>
    <row r="2590" s="6" customFormat="1"/>
    <row r="2591" s="6" customFormat="1"/>
    <row r="2592" s="6" customFormat="1"/>
    <row r="2593" s="6" customFormat="1"/>
    <row r="2594" s="6" customFormat="1"/>
    <row r="2595" s="6" customFormat="1"/>
    <row r="2596" s="6" customFormat="1"/>
    <row r="2597" s="6" customFormat="1"/>
    <row r="2598" s="6" customFormat="1"/>
    <row r="2599" s="6" customFormat="1"/>
    <row r="2600" s="6" customFormat="1"/>
    <row r="2601" s="6" customFormat="1"/>
    <row r="2602" s="6" customFormat="1"/>
    <row r="2603" s="6" customFormat="1"/>
    <row r="2604" s="6" customFormat="1"/>
    <row r="2605" s="6" customFormat="1"/>
    <row r="2606" s="6" customFormat="1"/>
    <row r="2607" s="6" customFormat="1"/>
    <row r="2608" s="6" customFormat="1"/>
    <row r="2609" s="6" customFormat="1"/>
    <row r="2610" s="6" customFormat="1"/>
    <row r="2611" s="6" customFormat="1"/>
    <row r="2612" s="6" customFormat="1"/>
    <row r="2613" s="6" customFormat="1"/>
    <row r="2614" s="6" customFormat="1"/>
    <row r="2615" s="6" customFormat="1"/>
    <row r="2616" s="6" customFormat="1"/>
    <row r="2617" s="6" customFormat="1"/>
    <row r="2618" s="6" customFormat="1"/>
    <row r="2619" s="6" customFormat="1"/>
    <row r="2620" s="6" customFormat="1"/>
    <row r="2621" s="6" customFormat="1"/>
    <row r="2622" s="6" customFormat="1"/>
    <row r="2623" s="6" customFormat="1"/>
    <row r="2624" s="6" customFormat="1"/>
    <row r="2625" s="6" customFormat="1"/>
    <row r="2626" s="6" customFormat="1"/>
    <row r="2627" s="6" customFormat="1"/>
    <row r="2628" s="6" customFormat="1"/>
    <row r="2629" s="6" customFormat="1"/>
    <row r="2630" s="6" customFormat="1"/>
    <row r="2631" s="6" customFormat="1"/>
    <row r="2632" s="6" customFormat="1"/>
    <row r="2633" s="6" customFormat="1"/>
    <row r="2634" s="6" customFormat="1"/>
    <row r="2635" s="6" customFormat="1"/>
    <row r="2636" s="6" customFormat="1"/>
    <row r="2637" s="6" customFormat="1"/>
    <row r="2638" s="6" customFormat="1"/>
    <row r="2639" s="6" customFormat="1"/>
    <row r="2640" s="6" customFormat="1"/>
    <row r="2641" s="6" customFormat="1"/>
    <row r="2642" s="6" customFormat="1"/>
    <row r="2643" s="6" customFormat="1"/>
    <row r="2644" s="6" customFormat="1"/>
    <row r="2645" s="6" customFormat="1"/>
    <row r="2646" s="6" customFormat="1"/>
    <row r="2647" s="6" customFormat="1"/>
    <row r="2648" s="6" customFormat="1"/>
    <row r="2649" s="6" customFormat="1"/>
    <row r="2650" s="6" customFormat="1"/>
    <row r="2651" s="6" customFormat="1"/>
    <row r="2652" s="6" customFormat="1"/>
    <row r="2653" s="6" customFormat="1"/>
    <row r="2654" s="6" customFormat="1"/>
    <row r="2655" s="6" customFormat="1"/>
    <row r="2656" s="6" customFormat="1"/>
    <row r="2657" s="6" customFormat="1"/>
    <row r="2658" s="6" customFormat="1"/>
    <row r="2659" s="6" customFormat="1"/>
    <row r="2660" s="6" customFormat="1"/>
    <row r="2661" s="6" customFormat="1"/>
    <row r="2662" s="6" customFormat="1"/>
    <row r="2663" s="6" customFormat="1"/>
    <row r="2664" s="6" customFormat="1"/>
    <row r="2665" s="6" customFormat="1"/>
    <row r="2666" s="6" customFormat="1"/>
    <row r="2667" s="6" customFormat="1"/>
    <row r="2668" s="6" customFormat="1"/>
    <row r="2669" s="6" customFormat="1"/>
    <row r="2670" s="6" customFormat="1"/>
    <row r="2671" s="6" customFormat="1"/>
    <row r="2672" s="6" customFormat="1"/>
    <row r="2673" s="6" customFormat="1"/>
    <row r="2674" s="6" customFormat="1"/>
    <row r="2675" s="6" customFormat="1"/>
    <row r="2676" s="6" customFormat="1"/>
    <row r="2677" s="6" customFormat="1"/>
    <row r="2678" s="6" customFormat="1"/>
    <row r="2679" s="6" customFormat="1"/>
    <row r="2680" s="6" customFormat="1"/>
    <row r="2681" s="6" customFormat="1"/>
    <row r="2682" s="6" customFormat="1"/>
    <row r="2683" s="6" customFormat="1"/>
    <row r="2684" s="6" customFormat="1"/>
    <row r="2685" s="6" customFormat="1"/>
    <row r="2686" s="6" customFormat="1"/>
    <row r="2687" s="6" customFormat="1"/>
    <row r="2688" s="6" customFormat="1"/>
    <row r="2689" s="6" customFormat="1"/>
    <row r="2690" s="6" customFormat="1"/>
    <row r="2691" s="6" customFormat="1"/>
    <row r="2692" s="6" customFormat="1"/>
    <row r="2693" s="6" customFormat="1"/>
    <row r="2694" s="6" customFormat="1"/>
    <row r="2695" s="6" customFormat="1"/>
    <row r="2696" s="6" customFormat="1"/>
    <row r="2697" s="6" customFormat="1"/>
    <row r="2698" s="6" customFormat="1"/>
    <row r="2699" s="6" customFormat="1"/>
    <row r="2700" s="6" customFormat="1"/>
    <row r="2701" s="6" customFormat="1"/>
    <row r="2702" s="6" customFormat="1"/>
    <row r="2703" s="6" customFormat="1"/>
    <row r="2704" s="6" customFormat="1"/>
    <row r="2705" s="6" customFormat="1"/>
    <row r="2706" s="6" customFormat="1"/>
    <row r="2707" s="6" customFormat="1"/>
    <row r="2708" s="6" customFormat="1"/>
    <row r="2709" s="6" customFormat="1"/>
    <row r="2710" s="6" customFormat="1"/>
    <row r="2711" s="6" customFormat="1"/>
    <row r="2712" s="6" customFormat="1"/>
    <row r="2713" s="6" customFormat="1"/>
    <row r="2714" s="6" customFormat="1"/>
    <row r="2715" s="6" customFormat="1"/>
    <row r="2716" s="6" customFormat="1"/>
    <row r="2717" s="6" customFormat="1"/>
    <row r="2718" s="6" customFormat="1"/>
    <row r="2719" s="6" customFormat="1"/>
    <row r="2720" s="6" customFormat="1"/>
    <row r="2721" s="6" customFormat="1"/>
    <row r="2722" s="6" customFormat="1"/>
    <row r="2723" s="6" customFormat="1"/>
    <row r="2724" s="6" customFormat="1"/>
    <row r="2725" s="6" customFormat="1"/>
    <row r="2726" s="6" customFormat="1"/>
    <row r="2727" s="6" customFormat="1"/>
    <row r="2728" s="6" customFormat="1"/>
    <row r="2729" s="6" customFormat="1"/>
    <row r="2730" s="6" customFormat="1"/>
    <row r="2731" s="6" customFormat="1"/>
    <row r="2732" s="6" customFormat="1"/>
    <row r="2733" s="6" customFormat="1"/>
    <row r="2734" s="6" customFormat="1"/>
    <row r="2735" s="6" customFormat="1"/>
    <row r="2736" s="6" customFormat="1"/>
    <row r="2737" s="6" customFormat="1"/>
    <row r="2738" s="6" customFormat="1"/>
    <row r="2739" s="6" customFormat="1"/>
    <row r="2740" s="6" customFormat="1"/>
    <row r="2741" s="6" customFormat="1"/>
    <row r="2742" s="6" customFormat="1"/>
    <row r="2743" s="6" customFormat="1"/>
    <row r="2744" s="6" customFormat="1"/>
    <row r="2745" s="6" customFormat="1"/>
    <row r="2746" s="6" customFormat="1"/>
    <row r="2747" s="6" customFormat="1"/>
    <row r="2748" s="6" customFormat="1"/>
    <row r="2749" s="6" customFormat="1"/>
    <row r="2750" s="6" customFormat="1"/>
    <row r="2751" s="6" customFormat="1"/>
    <row r="2752" s="6" customFormat="1"/>
    <row r="2753" s="6" customFormat="1"/>
    <row r="2754" s="6" customFormat="1"/>
    <row r="2755" s="6" customFormat="1"/>
    <row r="2756" s="6" customFormat="1"/>
    <row r="2757" s="6" customFormat="1"/>
    <row r="2758" s="6" customFormat="1"/>
    <row r="2759" s="6" customFormat="1"/>
    <row r="2760" s="6" customFormat="1"/>
    <row r="2761" s="6" customFormat="1"/>
    <row r="2762" s="6" customFormat="1"/>
    <row r="2763" s="6" customFormat="1"/>
    <row r="2764" s="6" customFormat="1"/>
    <row r="2765" s="6" customFormat="1"/>
    <row r="2766" s="6" customFormat="1"/>
    <row r="2767" s="6" customFormat="1"/>
    <row r="2768" s="6" customFormat="1"/>
    <row r="2769" s="6" customFormat="1"/>
    <row r="2770" s="6" customFormat="1"/>
    <row r="2771" s="6" customFormat="1"/>
    <row r="2772" s="6" customFormat="1"/>
    <row r="2773" s="6" customFormat="1"/>
    <row r="2774" s="6" customFormat="1"/>
    <row r="2775" s="6" customFormat="1"/>
    <row r="2776" s="6" customFormat="1"/>
    <row r="2777" s="6" customFormat="1"/>
    <row r="2778" s="6" customFormat="1"/>
    <row r="2779" s="6" customFormat="1"/>
    <row r="2780" s="6" customFormat="1"/>
    <row r="2781" s="6" customFormat="1"/>
    <row r="2782" s="6" customFormat="1"/>
    <row r="2783" s="6" customFormat="1"/>
    <row r="2784" s="6" customFormat="1"/>
    <row r="2785" s="6" customFormat="1"/>
    <row r="2786" s="6" customFormat="1"/>
    <row r="2787" s="6" customFormat="1"/>
    <row r="2788" s="6" customFormat="1"/>
    <row r="2789" s="6" customFormat="1"/>
    <row r="2790" s="6" customFormat="1"/>
    <row r="2791" s="6" customFormat="1"/>
    <row r="2792" s="6" customFormat="1"/>
    <row r="2793" s="6" customFormat="1"/>
    <row r="2794" s="6" customFormat="1"/>
    <row r="2795" s="6" customFormat="1"/>
    <row r="2796" s="6" customFormat="1"/>
    <row r="2797" s="6" customFormat="1"/>
    <row r="2798" s="6" customFormat="1"/>
    <row r="2799" s="6" customFormat="1"/>
    <row r="2800" s="6" customFormat="1"/>
    <row r="2801" s="6" customFormat="1"/>
    <row r="2802" s="6" customFormat="1"/>
    <row r="2803" s="6" customFormat="1"/>
    <row r="2804" s="6" customFormat="1"/>
    <row r="2805" s="6" customFormat="1"/>
    <row r="2806" s="6" customFormat="1"/>
    <row r="2807" s="6" customFormat="1"/>
    <row r="2808" s="6" customFormat="1"/>
    <row r="2809" s="6" customFormat="1"/>
    <row r="2810" s="6" customFormat="1"/>
    <row r="2811" s="6" customFormat="1"/>
    <row r="2812" s="6" customFormat="1"/>
    <row r="2813" s="6" customFormat="1"/>
    <row r="2814" s="6" customFormat="1"/>
    <row r="2815" s="6" customFormat="1"/>
    <row r="2816" s="6" customFormat="1"/>
    <row r="2817" s="6" customFormat="1"/>
    <row r="2818" s="6" customFormat="1"/>
    <row r="2819" s="6" customFormat="1"/>
    <row r="2820" s="6" customFormat="1"/>
    <row r="2821" s="6" customFormat="1"/>
    <row r="2822" s="6" customFormat="1"/>
    <row r="2823" s="6" customFormat="1"/>
    <row r="2824" s="6" customFormat="1"/>
    <row r="2825" s="6" customFormat="1"/>
    <row r="2826" s="6" customFormat="1"/>
    <row r="2827" s="6" customFormat="1"/>
    <row r="2828" s="6" customFormat="1"/>
    <row r="2829" s="6" customFormat="1"/>
    <row r="2830" s="6" customFormat="1"/>
    <row r="2831" s="6" customFormat="1"/>
    <row r="2832" s="6" customFormat="1"/>
    <row r="2833" s="6" customFormat="1"/>
    <row r="2834" s="6" customFormat="1"/>
    <row r="2835" s="6" customFormat="1"/>
    <row r="2836" s="6" customFormat="1"/>
    <row r="2837" s="6" customFormat="1"/>
    <row r="2838" s="6" customFormat="1"/>
    <row r="2839" s="6" customFormat="1"/>
    <row r="2840" s="6" customFormat="1"/>
    <row r="2841" s="6" customFormat="1"/>
    <row r="2842" s="6" customFormat="1"/>
    <row r="2843" s="6" customFormat="1"/>
    <row r="2844" s="6" customFormat="1"/>
    <row r="2845" s="6" customFormat="1"/>
    <row r="2846" s="6" customFormat="1"/>
    <row r="2847" s="6" customFormat="1"/>
    <row r="2848" s="6" customFormat="1"/>
    <row r="2849" s="6" customFormat="1"/>
    <row r="2850" s="6" customFormat="1"/>
    <row r="2851" s="6" customFormat="1"/>
    <row r="2852" s="6" customFormat="1"/>
    <row r="2853" s="6" customFormat="1"/>
    <row r="2854" s="6" customFormat="1"/>
    <row r="2855" s="6" customFormat="1"/>
    <row r="2856" s="6" customFormat="1"/>
    <row r="2857" s="6" customFormat="1"/>
    <row r="2858" s="6" customFormat="1"/>
    <row r="2859" s="6" customFormat="1"/>
    <row r="2860" s="6" customFormat="1"/>
    <row r="2861" s="6" customFormat="1"/>
    <row r="2862" s="6" customFormat="1"/>
    <row r="2863" s="6" customFormat="1"/>
    <row r="2864" s="6" customFormat="1"/>
    <row r="2865" s="6" customFormat="1"/>
    <row r="2866" s="6" customFormat="1"/>
    <row r="2867" s="6" customFormat="1"/>
    <row r="2868" s="6" customFormat="1"/>
    <row r="2869" s="6" customFormat="1"/>
    <row r="2870" s="6" customFormat="1"/>
    <row r="2871" s="6" customFormat="1"/>
    <row r="2872" s="6" customFormat="1"/>
    <row r="2873" s="6" customFormat="1"/>
    <row r="2874" s="6" customFormat="1"/>
    <row r="2875" s="6" customFormat="1"/>
    <row r="2876" s="6" customFormat="1"/>
    <row r="2877" s="6" customFormat="1"/>
    <row r="2878" s="6" customFormat="1"/>
    <row r="2879" s="6" customFormat="1"/>
    <row r="2880" s="6" customFormat="1"/>
    <row r="2881" s="6" customFormat="1"/>
    <row r="2882" s="6" customFormat="1"/>
    <row r="2883" s="6" customFormat="1"/>
    <row r="2884" s="6" customFormat="1"/>
    <row r="2885" s="6" customFormat="1"/>
    <row r="2886" s="6" customFormat="1"/>
    <row r="2887" s="6" customFormat="1"/>
    <row r="2888" s="6" customFormat="1"/>
    <row r="2889" s="6" customFormat="1"/>
    <row r="2890" s="6" customFormat="1"/>
    <row r="2891" s="6" customFormat="1"/>
    <row r="2892" s="6" customFormat="1"/>
    <row r="2893" s="6" customFormat="1"/>
    <row r="2894" s="6" customFormat="1"/>
    <row r="2895" s="6" customFormat="1"/>
    <row r="2896" s="6" customFormat="1"/>
    <row r="2897" s="6" customFormat="1"/>
    <row r="2898" s="6" customFormat="1"/>
    <row r="2899" s="6" customFormat="1"/>
    <row r="2900" s="6" customFormat="1"/>
    <row r="2901" s="6" customFormat="1"/>
    <row r="2902" s="6" customFormat="1"/>
    <row r="2903" s="6" customFormat="1"/>
    <row r="2904" s="6" customFormat="1"/>
    <row r="2905" s="6" customFormat="1"/>
    <row r="2906" s="6" customFormat="1"/>
    <row r="2907" s="6" customFormat="1"/>
    <row r="2908" s="6" customFormat="1"/>
    <row r="2909" s="6" customFormat="1"/>
    <row r="2910" s="6" customFormat="1"/>
    <row r="2911" s="6" customFormat="1"/>
    <row r="2912" s="6" customFormat="1"/>
    <row r="2913" s="6" customFormat="1"/>
    <row r="2914" s="6" customFormat="1"/>
    <row r="2915" s="6" customFormat="1"/>
    <row r="2916" s="6" customFormat="1"/>
    <row r="2917" s="6" customFormat="1"/>
    <row r="2918" s="6" customFormat="1"/>
    <row r="2919" s="6" customFormat="1"/>
    <row r="2920" s="6" customFormat="1"/>
    <row r="2921" s="6" customFormat="1"/>
    <row r="2922" s="6" customFormat="1"/>
    <row r="2923" s="6" customFormat="1"/>
    <row r="2924" s="6" customFormat="1"/>
    <row r="2925" s="6" customFormat="1"/>
    <row r="2926" s="6" customFormat="1"/>
    <row r="2927" s="6" customFormat="1"/>
    <row r="2928" s="6" customFormat="1"/>
    <row r="2929" s="6" customFormat="1"/>
    <row r="2930" s="6" customFormat="1"/>
    <row r="2931" s="6" customFormat="1"/>
    <row r="2932" s="6" customFormat="1"/>
    <row r="2933" s="6" customFormat="1"/>
    <row r="2934" s="6" customFormat="1"/>
    <row r="2935" s="6" customFormat="1"/>
    <row r="2936" s="6" customFormat="1"/>
    <row r="2937" s="6" customFormat="1"/>
    <row r="2938" s="6" customFormat="1"/>
    <row r="2939" s="6" customFormat="1"/>
    <row r="2940" s="6" customFormat="1"/>
    <row r="2941" s="6" customFormat="1"/>
    <row r="2942" s="6" customFormat="1"/>
    <row r="2943" s="6" customFormat="1"/>
    <row r="2944" s="6" customFormat="1"/>
    <row r="2945" s="6" customFormat="1"/>
    <row r="2946" s="6" customFormat="1"/>
    <row r="2947" s="6" customFormat="1"/>
    <row r="2948" s="6" customFormat="1"/>
    <row r="2949" s="6" customFormat="1"/>
    <row r="2950" s="6" customFormat="1"/>
    <row r="2951" s="6" customFormat="1"/>
    <row r="2952" s="6" customFormat="1"/>
    <row r="2953" s="6" customFormat="1"/>
    <row r="2954" s="6" customFormat="1"/>
    <row r="2955" s="6" customFormat="1"/>
    <row r="2956" s="6" customFormat="1"/>
    <row r="2957" s="6" customFormat="1"/>
    <row r="2958" s="6" customFormat="1"/>
    <row r="2959" s="6" customFormat="1"/>
    <row r="2960" s="6" customFormat="1"/>
    <row r="2961" s="6" customFormat="1"/>
    <row r="2962" s="6" customFormat="1"/>
    <row r="2963" s="6" customFormat="1"/>
    <row r="2964" s="6" customFormat="1"/>
    <row r="2965" s="6" customFormat="1"/>
    <row r="2966" s="6" customFormat="1"/>
    <row r="2967" s="6" customFormat="1"/>
    <row r="2968" s="6" customFormat="1"/>
    <row r="2969" s="6" customFormat="1"/>
    <row r="2970" s="6" customFormat="1"/>
    <row r="2971" s="6" customFormat="1"/>
    <row r="2972" s="6" customFormat="1"/>
    <row r="2973" s="6" customFormat="1"/>
    <row r="2974" s="6" customFormat="1"/>
    <row r="2975" s="6" customFormat="1"/>
    <row r="2976" s="6" customFormat="1"/>
    <row r="2977" s="6" customFormat="1"/>
    <row r="2978" s="6" customFormat="1"/>
    <row r="2979" s="6" customFormat="1"/>
    <row r="2980" s="6" customFormat="1"/>
    <row r="2981" s="6" customFormat="1"/>
    <row r="2982" s="6" customFormat="1"/>
    <row r="2983" s="6" customFormat="1"/>
    <row r="2984" s="6" customFormat="1"/>
    <row r="2985" s="6" customFormat="1"/>
    <row r="2986" s="6" customFormat="1"/>
    <row r="2987" s="6" customFormat="1"/>
    <row r="2988" s="6" customFormat="1"/>
    <row r="2989" s="6" customFormat="1"/>
    <row r="2990" s="6" customFormat="1"/>
    <row r="2991" s="6" customFormat="1"/>
    <row r="2992" s="6" customFormat="1"/>
    <row r="2993" s="6" customFormat="1"/>
    <row r="2994" s="6" customFormat="1"/>
    <row r="2995" s="6" customFormat="1"/>
    <row r="2996" s="6" customFormat="1"/>
    <row r="2997" s="6" customFormat="1"/>
    <row r="2998" s="6" customFormat="1"/>
    <row r="2999" s="6" customFormat="1"/>
    <row r="3000" s="6" customFormat="1"/>
    <row r="3001" s="6" customFormat="1"/>
    <row r="3002" s="6" customFormat="1"/>
    <row r="3003" s="6" customFormat="1"/>
    <row r="3004" s="6" customFormat="1"/>
    <row r="3005" s="6" customFormat="1"/>
    <row r="3006" s="6" customFormat="1"/>
    <row r="3007" s="6" customFormat="1"/>
    <row r="3008" s="6" customFormat="1"/>
    <row r="3009" s="6" customFormat="1"/>
    <row r="3010" s="6" customFormat="1"/>
    <row r="3011" s="6" customFormat="1"/>
    <row r="3012" s="6" customFormat="1"/>
    <row r="3013" s="6" customFormat="1"/>
    <row r="3014" s="6" customFormat="1"/>
    <row r="3015" s="6" customFormat="1"/>
    <row r="3016" s="6" customFormat="1"/>
    <row r="3017" s="6" customFormat="1"/>
    <row r="3018" s="6" customFormat="1"/>
    <row r="3019" s="6" customFormat="1"/>
    <row r="3020" s="6" customFormat="1"/>
    <row r="3021" s="6" customFormat="1"/>
    <row r="3022" s="6" customFormat="1"/>
    <row r="3023" s="6" customFormat="1"/>
    <row r="3024" s="6" customFormat="1"/>
    <row r="3025" s="6" customFormat="1"/>
    <row r="3026" s="6" customFormat="1"/>
    <row r="3027" s="6" customFormat="1"/>
    <row r="3028" s="6" customFormat="1"/>
    <row r="3029" s="6" customFormat="1"/>
    <row r="3030" s="6" customFormat="1"/>
    <row r="3031" s="6" customFormat="1"/>
    <row r="3032" s="6" customFormat="1"/>
    <row r="3033" s="6" customFormat="1"/>
    <row r="3034" s="6" customFormat="1"/>
    <row r="3035" s="6" customFormat="1"/>
    <row r="3036" s="6" customFormat="1"/>
    <row r="3037" s="6" customFormat="1"/>
    <row r="3038" s="6" customFormat="1"/>
    <row r="3039" s="6" customFormat="1"/>
    <row r="3040" s="6" customFormat="1"/>
    <row r="3041" s="6" customFormat="1"/>
    <row r="3042" s="6" customFormat="1"/>
    <row r="3043" s="6" customFormat="1"/>
    <row r="3044" s="6" customFormat="1"/>
    <row r="3045" s="6" customFormat="1"/>
    <row r="3046" s="6" customFormat="1"/>
    <row r="3047" s="6" customFormat="1"/>
    <row r="3048" s="6" customFormat="1"/>
    <row r="3049" s="6" customFormat="1"/>
    <row r="3050" s="6" customFormat="1"/>
    <row r="3051" s="6" customFormat="1"/>
    <row r="3052" s="6" customFormat="1"/>
    <row r="3053" s="6" customFormat="1"/>
    <row r="3054" s="6" customFormat="1"/>
    <row r="3055" s="6" customFormat="1"/>
    <row r="3056" s="6" customFormat="1"/>
    <row r="3057" s="6" customFormat="1"/>
    <row r="3058" s="6" customFormat="1"/>
    <row r="3059" s="6" customFormat="1"/>
    <row r="3060" s="6" customFormat="1"/>
    <row r="3061" s="6" customFormat="1"/>
    <row r="3062" s="6" customFormat="1"/>
    <row r="3063" s="6" customFormat="1"/>
    <row r="3064" s="6" customFormat="1"/>
    <row r="3065" s="6" customFormat="1"/>
    <row r="3066" s="6" customFormat="1"/>
    <row r="3067" s="6" customFormat="1"/>
    <row r="3068" s="6" customFormat="1"/>
    <row r="3069" s="6" customFormat="1"/>
    <row r="3070" s="6" customFormat="1"/>
    <row r="3071" s="6" customFormat="1"/>
    <row r="3072" s="6" customFormat="1"/>
    <row r="3073" s="6" customFormat="1"/>
    <row r="3074" s="6" customFormat="1"/>
    <row r="3075" s="6" customFormat="1"/>
    <row r="3076" s="6" customFormat="1"/>
    <row r="3077" s="6" customFormat="1"/>
    <row r="3078" s="6" customFormat="1"/>
    <row r="3079" s="6" customFormat="1"/>
    <row r="3080" s="6" customFormat="1"/>
    <row r="3081" s="6" customFormat="1"/>
    <row r="3082" s="6" customFormat="1"/>
    <row r="3083" s="6" customFormat="1"/>
    <row r="3084" s="6" customFormat="1"/>
    <row r="3085" s="6" customFormat="1"/>
    <row r="3086" s="6" customFormat="1"/>
    <row r="3087" s="6" customFormat="1"/>
    <row r="3088" s="6" customFormat="1"/>
    <row r="3089" s="6" customFormat="1"/>
    <row r="3090" s="6" customFormat="1"/>
    <row r="3091" s="6" customFormat="1"/>
    <row r="3092" s="6" customFormat="1"/>
    <row r="3093" s="6" customFormat="1"/>
    <row r="3094" s="6" customFormat="1"/>
    <row r="3095" s="6" customFormat="1"/>
    <row r="3096" s="6" customFormat="1"/>
    <row r="3097" s="6" customFormat="1"/>
    <row r="3098" s="6" customFormat="1"/>
    <row r="3099" s="6" customFormat="1"/>
    <row r="3100" s="6" customFormat="1"/>
    <row r="3101" s="6" customFormat="1"/>
    <row r="3102" s="6" customFormat="1"/>
    <row r="3103" s="6" customFormat="1"/>
    <row r="3104" s="6" customFormat="1"/>
    <row r="3105" s="6" customFormat="1"/>
    <row r="3106" s="6" customFormat="1"/>
    <row r="3107" s="6" customFormat="1"/>
    <row r="3108" s="6" customFormat="1"/>
    <row r="3109" s="6" customFormat="1"/>
    <row r="3110" s="6" customFormat="1"/>
    <row r="3111" s="6" customFormat="1"/>
    <row r="3112" s="6" customFormat="1"/>
    <row r="3113" s="6" customFormat="1"/>
    <row r="3114" s="6" customFormat="1"/>
    <row r="3115" s="6" customFormat="1"/>
    <row r="3116" s="6" customFormat="1"/>
    <row r="3117" s="6" customFormat="1"/>
    <row r="3118" s="6" customFormat="1"/>
    <row r="3119" s="6" customFormat="1"/>
    <row r="3120" s="6" customFormat="1"/>
    <row r="3121" s="6" customFormat="1"/>
    <row r="3122" s="6" customFormat="1"/>
    <row r="3123" s="6" customFormat="1"/>
    <row r="3124" s="6" customFormat="1"/>
    <row r="3125" s="6" customFormat="1"/>
    <row r="3126" s="6" customFormat="1"/>
    <row r="3127" s="6" customFormat="1"/>
    <row r="3128" s="6" customFormat="1"/>
    <row r="3129" s="6" customFormat="1"/>
    <row r="3130" s="6" customFormat="1"/>
    <row r="3131" s="6" customFormat="1"/>
    <row r="3132" s="6" customFormat="1"/>
    <row r="3133" s="6" customFormat="1"/>
    <row r="3134" s="6" customFormat="1"/>
    <row r="3135" s="6" customFormat="1"/>
    <row r="3136" s="6" customFormat="1"/>
    <row r="3137" s="6" customFormat="1"/>
    <row r="3138" s="6" customFormat="1"/>
    <row r="3139" s="6" customFormat="1"/>
    <row r="3140" s="6" customFormat="1"/>
    <row r="3141" s="6" customFormat="1"/>
    <row r="3142" s="6" customFormat="1"/>
    <row r="3143" s="6" customFormat="1"/>
    <row r="3144" s="6" customFormat="1"/>
    <row r="3145" s="6" customFormat="1"/>
    <row r="3146" s="6" customFormat="1"/>
    <row r="3147" s="6" customFormat="1"/>
    <row r="3148" s="6" customFormat="1"/>
    <row r="3149" s="6" customFormat="1"/>
    <row r="3150" s="6" customFormat="1"/>
    <row r="3151" s="6" customFormat="1"/>
    <row r="3152" s="6" customFormat="1"/>
    <row r="3153" s="6" customFormat="1"/>
    <row r="3154" s="6" customFormat="1"/>
    <row r="3155" s="6" customFormat="1"/>
    <row r="3156" s="6" customFormat="1"/>
    <row r="3157" s="6" customFormat="1"/>
    <row r="3158" s="6" customFormat="1"/>
    <row r="3159" s="6" customFormat="1"/>
    <row r="3160" s="6" customFormat="1"/>
    <row r="3161" s="6" customFormat="1"/>
    <row r="3162" s="6" customFormat="1"/>
    <row r="3163" s="6" customFormat="1"/>
    <row r="3164" s="6" customFormat="1"/>
    <row r="3165" s="6" customFormat="1"/>
    <row r="3166" s="6" customFormat="1"/>
    <row r="3167" s="6" customFormat="1"/>
    <row r="3168" s="6" customFormat="1"/>
    <row r="3169" s="6" customFormat="1"/>
    <row r="3170" s="6" customFormat="1"/>
    <row r="3171" s="6" customFormat="1"/>
    <row r="3172" s="6" customFormat="1"/>
    <row r="3173" s="6" customFormat="1"/>
    <row r="3174" s="6" customFormat="1"/>
    <row r="3175" s="6" customFormat="1"/>
    <row r="3176" s="6" customFormat="1"/>
    <row r="3177" s="6" customFormat="1"/>
    <row r="3178" s="6" customFormat="1"/>
    <row r="3179" s="6" customFormat="1"/>
    <row r="3180" s="6" customFormat="1"/>
    <row r="3181" s="6" customFormat="1"/>
    <row r="3182" s="6" customFormat="1"/>
    <row r="3183" s="6" customFormat="1"/>
    <row r="3184" s="6" customFormat="1"/>
    <row r="3185" s="6" customFormat="1"/>
    <row r="3186" s="6" customFormat="1"/>
    <row r="3187" s="6" customFormat="1"/>
    <row r="3188" s="6" customFormat="1"/>
    <row r="3189" s="6" customFormat="1"/>
    <row r="3190" s="6" customFormat="1"/>
    <row r="3191" s="6" customFormat="1"/>
    <row r="3192" s="6" customFormat="1"/>
    <row r="3193" s="6" customFormat="1"/>
    <row r="3194" s="6" customFormat="1"/>
    <row r="3195" s="6" customFormat="1"/>
    <row r="3196" s="6" customFormat="1"/>
    <row r="3197" s="6" customFormat="1"/>
    <row r="3198" s="6" customFormat="1"/>
    <row r="3199" s="6" customFormat="1"/>
    <row r="3200" s="6" customFormat="1"/>
    <row r="3201" s="6" customFormat="1"/>
    <row r="3202" s="6" customFormat="1"/>
    <row r="3203" s="6" customFormat="1"/>
    <row r="3204" s="6" customFormat="1"/>
    <row r="3205" s="6" customFormat="1"/>
    <row r="3206" s="6" customFormat="1"/>
    <row r="3207" s="6" customFormat="1"/>
    <row r="3208" s="6" customFormat="1"/>
    <row r="3209" s="6" customFormat="1"/>
    <row r="3210" s="6" customFormat="1"/>
    <row r="3211" s="6" customFormat="1"/>
    <row r="3212" s="6" customFormat="1"/>
    <row r="3213" s="6" customFormat="1"/>
    <row r="3214" s="6" customFormat="1"/>
    <row r="3215" s="6" customFormat="1"/>
    <row r="3216" s="6" customFormat="1"/>
    <row r="3217" s="6" customFormat="1"/>
    <row r="3218" s="6" customFormat="1"/>
    <row r="3219" s="6" customFormat="1"/>
    <row r="3220" s="6" customFormat="1"/>
    <row r="3221" s="6" customFormat="1"/>
    <row r="3222" s="6" customFormat="1"/>
    <row r="3223" s="6" customFormat="1"/>
    <row r="3224" s="6" customFormat="1"/>
    <row r="3225" s="6" customFormat="1"/>
    <row r="3226" s="6" customFormat="1"/>
    <row r="3227" s="6" customFormat="1"/>
    <row r="3228" s="6" customFormat="1"/>
    <row r="3229" s="6" customFormat="1"/>
    <row r="3230" s="6" customFormat="1"/>
    <row r="3231" s="6" customFormat="1"/>
    <row r="3232" s="6" customFormat="1"/>
    <row r="3233" s="6" customFormat="1"/>
    <row r="3234" s="6" customFormat="1"/>
    <row r="3235" s="6" customFormat="1"/>
    <row r="3236" s="6" customFormat="1"/>
    <row r="3237" s="6" customFormat="1"/>
    <row r="3238" s="6" customFormat="1"/>
    <row r="3239" s="6" customFormat="1"/>
    <row r="3240" s="6" customFormat="1"/>
    <row r="3241" s="6" customFormat="1"/>
    <row r="3242" s="6" customFormat="1"/>
    <row r="3243" s="6" customFormat="1"/>
    <row r="3244" s="6" customFormat="1"/>
    <row r="3245" s="6" customFormat="1"/>
    <row r="3246" s="6" customFormat="1"/>
    <row r="3247" s="6" customFormat="1"/>
    <row r="3248" s="6" customFormat="1"/>
    <row r="3249" s="6" customFormat="1"/>
    <row r="3250" s="6" customFormat="1"/>
    <row r="3251" s="6" customFormat="1"/>
    <row r="3252" s="6" customFormat="1"/>
    <row r="3253" s="6" customFormat="1"/>
    <row r="3254" s="6" customFormat="1"/>
    <row r="3255" s="6" customFormat="1"/>
    <row r="3256" s="6" customFormat="1"/>
    <row r="3257" s="6" customFormat="1"/>
    <row r="3258" s="6" customFormat="1"/>
    <row r="3259" s="6" customFormat="1"/>
    <row r="3260" s="6" customFormat="1"/>
    <row r="3261" s="6" customFormat="1"/>
    <row r="3262" s="6" customFormat="1"/>
    <row r="3263" s="6" customFormat="1"/>
    <row r="3264" s="6" customFormat="1"/>
    <row r="3265" s="6" customFormat="1"/>
    <row r="3266" s="6" customFormat="1"/>
    <row r="3267" s="6" customFormat="1"/>
    <row r="3268" s="6" customFormat="1"/>
    <row r="3269" s="6" customFormat="1"/>
    <row r="3270" s="6" customFormat="1"/>
    <row r="3271" s="6" customFormat="1"/>
    <row r="3272" s="6" customFormat="1"/>
    <row r="3273" s="6" customFormat="1"/>
    <row r="3274" s="6" customFormat="1"/>
    <row r="3275" s="6" customFormat="1"/>
    <row r="3276" s="6" customFormat="1"/>
    <row r="3277" s="6" customFormat="1"/>
    <row r="3278" s="6" customFormat="1"/>
    <row r="3279" s="6" customFormat="1"/>
    <row r="3280" s="6" customFormat="1"/>
    <row r="3281" s="6" customFormat="1"/>
    <row r="3282" s="6" customFormat="1"/>
    <row r="3283" s="6" customFormat="1"/>
    <row r="3284" s="6" customFormat="1"/>
    <row r="3285" s="6" customFormat="1"/>
    <row r="3286" s="6" customFormat="1"/>
    <row r="3287" s="6" customFormat="1"/>
    <row r="3288" s="6" customFormat="1"/>
    <row r="3289" s="6" customFormat="1"/>
    <row r="3290" s="6" customFormat="1"/>
    <row r="3291" s="6" customFormat="1"/>
    <row r="3292" s="6" customFormat="1"/>
    <row r="3293" s="6" customFormat="1"/>
    <row r="3294" s="6" customFormat="1"/>
    <row r="3295" s="6" customFormat="1"/>
    <row r="3296" s="6" customFormat="1"/>
    <row r="3297" s="6" customFormat="1"/>
    <row r="3298" s="6" customFormat="1"/>
    <row r="3299" s="6" customFormat="1"/>
    <row r="3300" s="6" customFormat="1"/>
    <row r="3301" s="6" customFormat="1"/>
    <row r="3302" s="6" customFormat="1"/>
    <row r="3303" s="6" customFormat="1"/>
    <row r="3304" s="6" customFormat="1"/>
    <row r="3305" s="6" customFormat="1"/>
    <row r="3306" s="6" customFormat="1"/>
    <row r="3307" s="6" customFormat="1"/>
    <row r="3308" s="6" customFormat="1"/>
    <row r="3309" s="6" customFormat="1"/>
    <row r="3310" s="6" customFormat="1"/>
    <row r="3311" s="6" customFormat="1"/>
    <row r="3312" s="6" customFormat="1"/>
    <row r="3313" s="6" customFormat="1"/>
    <row r="3314" s="6" customFormat="1"/>
    <row r="3315" s="6" customFormat="1"/>
    <row r="3316" s="6" customFormat="1"/>
    <row r="3317" s="6" customFormat="1"/>
    <row r="3318" s="6" customFormat="1"/>
    <row r="3319" s="6" customFormat="1"/>
    <row r="3320" s="6" customFormat="1"/>
    <row r="3321" s="6" customFormat="1"/>
    <row r="3322" s="6" customFormat="1"/>
    <row r="3323" s="6" customFormat="1"/>
    <row r="3324" s="6" customFormat="1"/>
    <row r="3325" s="6" customFormat="1"/>
    <row r="3326" s="6" customFormat="1"/>
    <row r="3327" s="6" customFormat="1"/>
    <row r="3328" s="6" customFormat="1"/>
    <row r="3329" s="6" customFormat="1"/>
    <row r="3330" s="6" customFormat="1"/>
    <row r="3331" s="6" customFormat="1"/>
    <row r="3332" s="6" customFormat="1"/>
    <row r="3333" s="6" customFormat="1"/>
    <row r="3334" s="6" customFormat="1"/>
    <row r="3335" s="6" customFormat="1"/>
    <row r="3336" s="6" customFormat="1"/>
    <row r="3337" s="6" customFormat="1"/>
    <row r="3338" s="6" customFormat="1"/>
    <row r="3339" s="6" customFormat="1"/>
    <row r="3340" s="6" customFormat="1"/>
    <row r="3341" s="6" customFormat="1"/>
    <row r="3342" s="6" customFormat="1"/>
    <row r="3343" s="6" customFormat="1"/>
    <row r="3344" s="6" customFormat="1"/>
    <row r="3345" s="6" customFormat="1"/>
    <row r="3346" s="6" customFormat="1"/>
    <row r="3347" s="6" customFormat="1"/>
    <row r="3348" s="6" customFormat="1"/>
    <row r="3349" s="6" customFormat="1"/>
    <row r="3350" s="6" customFormat="1"/>
    <row r="3351" s="6" customFormat="1"/>
    <row r="3352" s="6" customFormat="1"/>
    <row r="3353" s="6" customFormat="1"/>
    <row r="3354" s="6" customFormat="1"/>
    <row r="3355" s="6" customFormat="1"/>
    <row r="3356" s="6" customFormat="1"/>
    <row r="3357" s="6" customFormat="1"/>
    <row r="3358" s="6" customFormat="1"/>
    <row r="3359" s="6" customFormat="1"/>
    <row r="3360" s="6" customFormat="1"/>
    <row r="3361" s="6" customFormat="1"/>
    <row r="3362" s="6" customFormat="1"/>
    <row r="3363" s="6" customFormat="1"/>
    <row r="3364" s="6" customFormat="1"/>
    <row r="3365" s="6" customFormat="1"/>
    <row r="3366" s="6" customFormat="1"/>
    <row r="3367" s="6" customFormat="1"/>
    <row r="3368" s="6" customFormat="1"/>
    <row r="3369" s="6" customFormat="1"/>
    <row r="3370" s="6" customFormat="1"/>
    <row r="3371" s="6" customFormat="1"/>
    <row r="3372" s="6" customFormat="1"/>
    <row r="3373" s="6" customFormat="1"/>
    <row r="3374" s="6" customFormat="1"/>
    <row r="3375" s="6" customFormat="1"/>
    <row r="3376" s="6" customFormat="1"/>
    <row r="3377" s="6" customFormat="1"/>
    <row r="3378" s="6" customFormat="1"/>
    <row r="3379" s="6" customFormat="1"/>
    <row r="3380" s="6" customFormat="1"/>
    <row r="3381" s="6" customFormat="1"/>
    <row r="3382" s="6" customFormat="1"/>
    <row r="3383" s="6" customFormat="1"/>
    <row r="3384" s="6" customFormat="1"/>
    <row r="3385" s="6" customFormat="1"/>
    <row r="3386" s="6" customFormat="1"/>
    <row r="3387" s="6" customFormat="1"/>
    <row r="3388" s="6" customFormat="1"/>
    <row r="3389" s="6" customFormat="1"/>
    <row r="3390" s="6" customFormat="1"/>
    <row r="3391" s="6" customFormat="1"/>
    <row r="3392" s="6" customFormat="1"/>
    <row r="3393" s="6" customFormat="1"/>
    <row r="3394" s="6" customFormat="1"/>
    <row r="3395" s="6" customFormat="1"/>
    <row r="3396" s="6" customFormat="1"/>
    <row r="3397" s="6" customFormat="1"/>
    <row r="3398" s="6" customFormat="1"/>
    <row r="3399" s="6" customFormat="1"/>
    <row r="3400" s="6" customFormat="1"/>
    <row r="3401" s="6" customFormat="1"/>
    <row r="3402" s="6" customFormat="1"/>
    <row r="3403" s="6" customFormat="1"/>
    <row r="3404" s="6" customFormat="1"/>
    <row r="3405" s="6" customFormat="1"/>
    <row r="3406" s="6" customFormat="1"/>
    <row r="3407" s="6" customFormat="1"/>
    <row r="3408" s="6" customFormat="1"/>
    <row r="3409" s="6" customFormat="1"/>
    <row r="3410" s="6" customFormat="1"/>
    <row r="3411" s="6" customFormat="1"/>
    <row r="3412" s="6" customFormat="1"/>
    <row r="3413" s="6" customFormat="1"/>
    <row r="3414" s="6" customFormat="1"/>
    <row r="3415" s="6" customFormat="1"/>
    <row r="3416" s="6" customFormat="1"/>
    <row r="3417" s="6" customFormat="1"/>
    <row r="3418" s="6" customFormat="1"/>
    <row r="3419" s="6" customFormat="1"/>
    <row r="3420" s="6" customFormat="1"/>
    <row r="3421" s="6" customFormat="1"/>
    <row r="3422" s="6" customFormat="1"/>
    <row r="3423" s="6" customFormat="1"/>
    <row r="3424" s="6" customFormat="1"/>
    <row r="3425" s="6" customFormat="1"/>
    <row r="3426" s="6" customFormat="1"/>
    <row r="3427" s="6" customFormat="1"/>
    <row r="3428" s="6" customFormat="1"/>
    <row r="3429" s="6" customFormat="1"/>
    <row r="3430" s="6" customFormat="1"/>
    <row r="3431" s="6" customFormat="1"/>
    <row r="3432" s="6" customFormat="1"/>
    <row r="3433" s="6" customFormat="1"/>
    <row r="3434" s="6" customFormat="1"/>
    <row r="3435" s="6" customFormat="1"/>
    <row r="3436" s="6" customFormat="1"/>
    <row r="3437" s="6" customFormat="1"/>
    <row r="3438" s="6" customFormat="1"/>
    <row r="3439" s="6" customFormat="1"/>
    <row r="3440" s="6" customFormat="1"/>
    <row r="3441" s="6" customFormat="1"/>
    <row r="3442" s="6" customFormat="1"/>
    <row r="3443" s="6" customFormat="1"/>
    <row r="3444" s="6" customFormat="1"/>
    <row r="3445" s="6" customFormat="1"/>
    <row r="3446" s="6" customFormat="1"/>
    <row r="3447" s="6" customFormat="1"/>
    <row r="3448" s="6" customFormat="1"/>
    <row r="3449" s="6" customFormat="1"/>
    <row r="3450" s="6" customFormat="1"/>
    <row r="3451" s="6" customFormat="1"/>
    <row r="3452" s="6" customFormat="1"/>
    <row r="3453" s="6" customFormat="1"/>
    <row r="3454" s="6" customFormat="1"/>
    <row r="3455" s="6" customFormat="1"/>
    <row r="3456" s="6" customFormat="1"/>
    <row r="3457" s="6" customFormat="1"/>
    <row r="3458" s="6" customFormat="1"/>
    <row r="3459" s="6" customFormat="1"/>
    <row r="3460" s="6" customFormat="1"/>
    <row r="3461" s="6" customFormat="1"/>
    <row r="3462" s="6" customFormat="1"/>
    <row r="3463" s="6" customFormat="1"/>
    <row r="3464" s="6" customFormat="1"/>
    <row r="3465" s="6" customFormat="1"/>
    <row r="3466" s="6" customFormat="1"/>
    <row r="3467" s="6" customFormat="1"/>
    <row r="3468" s="6" customFormat="1"/>
    <row r="3469" s="6" customFormat="1"/>
    <row r="3470" s="6" customFormat="1"/>
    <row r="3471" s="6" customFormat="1"/>
    <row r="3472" s="6" customFormat="1"/>
    <row r="3473" s="6" customFormat="1"/>
    <row r="3474" s="6" customFormat="1"/>
    <row r="3475" s="6" customFormat="1"/>
    <row r="3476" s="6" customFormat="1"/>
    <row r="3477" s="6" customFormat="1"/>
    <row r="3478" s="6" customFormat="1"/>
    <row r="3479" s="6" customFormat="1"/>
    <row r="3480" s="6" customFormat="1"/>
    <row r="3481" s="6" customFormat="1"/>
    <row r="3482" s="6" customFormat="1"/>
    <row r="3483" s="6" customFormat="1"/>
    <row r="3484" s="6" customFormat="1"/>
    <row r="3485" s="6" customFormat="1"/>
    <row r="3486" s="6" customFormat="1"/>
    <row r="3487" s="6" customFormat="1"/>
    <row r="3488" s="6" customFormat="1"/>
    <row r="3489" s="6" customFormat="1"/>
    <row r="3490" s="6" customFormat="1"/>
    <row r="3491" s="6" customFormat="1"/>
    <row r="3492" s="6" customFormat="1"/>
    <row r="3493" s="6" customFormat="1"/>
    <row r="3494" s="6" customFormat="1"/>
    <row r="3495" s="6" customFormat="1"/>
    <row r="3496" s="6" customFormat="1"/>
    <row r="3497" s="6" customFormat="1"/>
    <row r="3498" s="6" customFormat="1"/>
    <row r="3499" s="6" customFormat="1"/>
    <row r="3500" s="6" customFormat="1"/>
    <row r="3501" s="6" customFormat="1"/>
    <row r="3502" s="6" customFormat="1"/>
    <row r="3503" s="6" customFormat="1"/>
    <row r="3504" s="6" customFormat="1"/>
    <row r="3505" s="6" customFormat="1"/>
    <row r="3506" s="6" customFormat="1"/>
    <row r="3507" s="6" customFormat="1"/>
    <row r="3508" s="6" customFormat="1"/>
    <row r="3509" s="6" customFormat="1"/>
    <row r="3510" s="6" customFormat="1"/>
    <row r="3511" s="6" customFormat="1"/>
    <row r="3512" s="6" customFormat="1"/>
    <row r="3513" s="6" customFormat="1"/>
    <row r="3514" s="6" customFormat="1"/>
    <row r="3515" s="6" customFormat="1"/>
    <row r="3516" s="6" customFormat="1"/>
    <row r="3517" s="6" customFormat="1"/>
    <row r="3518" s="6" customFormat="1"/>
    <row r="3519" s="6" customFormat="1"/>
    <row r="3520" s="6" customFormat="1"/>
    <row r="3521" s="6" customFormat="1"/>
    <row r="3522" s="6" customFormat="1"/>
    <row r="3523" s="6" customFormat="1"/>
    <row r="3524" s="6" customFormat="1"/>
    <row r="3525" s="6" customFormat="1"/>
    <row r="3526" s="6" customFormat="1"/>
    <row r="3527" s="6" customFormat="1"/>
    <row r="3528" s="6" customFormat="1"/>
    <row r="3529" s="6" customFormat="1"/>
    <row r="3530" s="6" customFormat="1"/>
    <row r="3531" s="6" customFormat="1"/>
    <row r="3532" s="6" customFormat="1"/>
    <row r="3533" s="6" customFormat="1"/>
    <row r="3534" s="6" customFormat="1"/>
    <row r="3535" s="6" customFormat="1"/>
    <row r="3536" s="6" customFormat="1"/>
    <row r="3537" s="6" customFormat="1"/>
    <row r="3538" s="6" customFormat="1"/>
    <row r="3539" s="6" customFormat="1"/>
    <row r="3540" s="6" customFormat="1"/>
    <row r="3541" s="6" customFormat="1"/>
    <row r="3542" s="6" customFormat="1"/>
    <row r="3543" s="6" customFormat="1"/>
    <row r="3544" s="6" customFormat="1"/>
    <row r="3545" s="6" customFormat="1"/>
    <row r="3546" s="6" customFormat="1"/>
    <row r="3547" s="6" customFormat="1"/>
    <row r="3548" s="6" customFormat="1"/>
    <row r="3549" s="6" customFormat="1"/>
    <row r="3550" s="6" customFormat="1"/>
    <row r="3551" s="6" customFormat="1"/>
    <row r="3552" s="6" customFormat="1"/>
    <row r="3553" s="6" customFormat="1"/>
    <row r="3554" s="6" customFormat="1"/>
    <row r="3555" s="6" customFormat="1"/>
    <row r="3556" s="6" customFormat="1"/>
    <row r="3557" s="6" customFormat="1"/>
    <row r="3558" s="6" customFormat="1"/>
    <row r="3559" s="6" customFormat="1"/>
    <row r="3560" s="6" customFormat="1"/>
    <row r="3561" s="6" customFormat="1"/>
    <row r="3562" s="6" customFormat="1"/>
    <row r="3563" s="6" customFormat="1"/>
    <row r="3564" s="6" customFormat="1"/>
    <row r="3565" s="6" customFormat="1"/>
    <row r="3566" s="6" customFormat="1"/>
    <row r="3567" s="6" customFormat="1"/>
    <row r="3568" s="6" customFormat="1"/>
    <row r="3569" s="6" customFormat="1"/>
    <row r="3570" s="6" customFormat="1"/>
    <row r="3571" s="6" customFormat="1"/>
    <row r="3572" s="6" customFormat="1"/>
    <row r="3573" s="6" customFormat="1"/>
    <row r="3574" s="6" customFormat="1"/>
    <row r="3575" s="6" customFormat="1"/>
    <row r="3576" s="6" customFormat="1"/>
    <row r="3577" s="6" customFormat="1"/>
    <row r="3578" s="6" customFormat="1"/>
    <row r="3579" s="6" customFormat="1"/>
    <row r="3580" s="6" customFormat="1"/>
    <row r="3581" s="6" customFormat="1"/>
    <row r="3582" s="6" customFormat="1"/>
    <row r="3583" s="6" customFormat="1"/>
    <row r="3584" s="6" customFormat="1"/>
    <row r="3585" s="6" customFormat="1"/>
    <row r="3586" s="6" customFormat="1"/>
    <row r="3587" s="6" customFormat="1"/>
    <row r="3588" s="6" customFormat="1"/>
    <row r="3589" s="6" customFormat="1"/>
    <row r="3590" s="6" customFormat="1"/>
    <row r="3591" s="6" customFormat="1"/>
    <row r="3592" s="6" customFormat="1"/>
    <row r="3593" s="6" customFormat="1"/>
    <row r="3594" s="6" customFormat="1"/>
    <row r="3595" s="6" customFormat="1"/>
    <row r="3596" s="6" customFormat="1"/>
    <row r="3597" s="6" customFormat="1"/>
    <row r="3598" s="6" customFormat="1"/>
    <row r="3599" s="6" customFormat="1"/>
    <row r="3600" s="6" customFormat="1"/>
    <row r="3601" s="6" customFormat="1"/>
    <row r="3602" s="6" customFormat="1"/>
    <row r="3603" s="6" customFormat="1"/>
    <row r="3604" s="6" customFormat="1"/>
    <row r="3605" s="6" customFormat="1"/>
    <row r="3606" s="6" customFormat="1"/>
    <row r="3607" s="6" customFormat="1"/>
    <row r="3608" s="6" customFormat="1"/>
    <row r="3609" s="6" customFormat="1"/>
    <row r="3610" s="6" customFormat="1"/>
    <row r="3611" s="6" customFormat="1"/>
    <row r="3612" s="6" customFormat="1"/>
    <row r="3613" s="6" customFormat="1"/>
    <row r="3614" s="6" customFormat="1"/>
    <row r="3615" s="6" customFormat="1"/>
    <row r="3616" s="6" customFormat="1"/>
    <row r="3617" s="6" customFormat="1"/>
    <row r="3618" s="6" customFormat="1"/>
    <row r="3619" s="6" customFormat="1"/>
    <row r="3620" s="6" customFormat="1"/>
    <row r="3621" s="6" customFormat="1"/>
    <row r="3622" s="6" customFormat="1"/>
    <row r="3623" s="6" customFormat="1"/>
    <row r="3624" s="6" customFormat="1"/>
    <row r="3625" s="6" customFormat="1"/>
    <row r="3626" s="6" customFormat="1"/>
    <row r="3627" s="6" customFormat="1"/>
    <row r="3628" s="6" customFormat="1"/>
    <row r="3629" s="6" customFormat="1"/>
    <row r="3630" s="6" customFormat="1"/>
    <row r="3631" s="6" customFormat="1"/>
    <row r="3632" s="6" customFormat="1"/>
    <row r="3633" s="6" customFormat="1"/>
    <row r="3634" s="6" customFormat="1"/>
    <row r="3635" s="6" customFormat="1"/>
    <row r="3636" s="6" customFormat="1"/>
    <row r="3637" s="6" customFormat="1"/>
    <row r="3638" s="6" customFormat="1"/>
    <row r="3639" s="6" customFormat="1"/>
    <row r="3640" s="6" customFormat="1"/>
    <row r="3641" s="6" customFormat="1"/>
    <row r="3642" s="6" customFormat="1"/>
    <row r="3643" s="6" customFormat="1"/>
    <row r="3644" s="6" customFormat="1"/>
    <row r="3645" s="6" customFormat="1"/>
    <row r="3646" s="6" customFormat="1"/>
    <row r="3647" s="6" customFormat="1"/>
    <row r="3648" s="6" customFormat="1"/>
    <row r="3649" s="6" customFormat="1"/>
    <row r="3650" s="6" customFormat="1"/>
    <row r="3651" s="6" customFormat="1"/>
    <row r="3652" s="6" customFormat="1"/>
    <row r="3653" s="6" customFormat="1"/>
    <row r="3654" s="6" customFormat="1"/>
    <row r="3655" s="6" customFormat="1"/>
    <row r="3656" s="6" customFormat="1"/>
    <row r="3657" s="6" customFormat="1"/>
    <row r="3658" s="6" customFormat="1"/>
    <row r="3659" s="6" customFormat="1"/>
    <row r="3660" s="6" customFormat="1"/>
    <row r="3661" s="6" customFormat="1"/>
    <row r="3662" s="6" customFormat="1"/>
    <row r="3663" s="6" customFormat="1"/>
    <row r="3664" s="6" customFormat="1"/>
    <row r="3665" s="6" customFormat="1"/>
    <row r="3666" s="6" customFormat="1"/>
    <row r="3667" s="6" customFormat="1"/>
    <row r="3668" s="6" customFormat="1"/>
    <row r="3669" s="6" customFormat="1"/>
    <row r="3670" s="6" customFormat="1"/>
    <row r="3671" s="6" customFormat="1"/>
    <row r="3672" s="6" customFormat="1"/>
    <row r="3673" s="6" customFormat="1"/>
    <row r="3674" s="6" customFormat="1"/>
    <row r="3675" s="6" customFormat="1"/>
    <row r="3676" s="6" customFormat="1"/>
    <row r="3677" s="6" customFormat="1"/>
    <row r="3678" s="6" customFormat="1"/>
    <row r="3679" s="6" customFormat="1"/>
    <row r="3680" s="6" customFormat="1"/>
    <row r="3681" s="6" customFormat="1"/>
    <row r="3682" s="6" customFormat="1"/>
    <row r="3683" s="6" customFormat="1"/>
    <row r="3684" s="6" customFormat="1"/>
    <row r="3685" s="6" customFormat="1"/>
    <row r="3686" s="6" customFormat="1"/>
    <row r="3687" s="6" customFormat="1"/>
    <row r="3688" s="6" customFormat="1"/>
    <row r="3689" s="6" customFormat="1"/>
    <row r="3690" s="6" customFormat="1"/>
    <row r="3691" s="6" customFormat="1"/>
    <row r="3692" s="6" customFormat="1"/>
  </sheetData>
  <mergeCells count="3">
    <mergeCell ref="G22:I22"/>
    <mergeCell ref="G20:I20"/>
    <mergeCell ref="C30:C31"/>
  </mergeCells>
  <phoneticPr fontId="20" type="noConversion"/>
  <conditionalFormatting sqref="C20:C23">
    <cfRule type="colorScale" priority="3">
      <colorScale>
        <cfvo type="num" val="1"/>
        <cfvo type="num" val="2"/>
        <cfvo type="num" val="3"/>
        <color rgb="FFFF0000"/>
        <color theme="1" tint="0.499984740745262"/>
        <color rgb="FF30CB37"/>
      </colorScale>
    </cfRule>
  </conditionalFormatting>
  <conditionalFormatting sqref="N64">
    <cfRule type="colorScale" priority="2">
      <colorScale>
        <cfvo type="num" val="1"/>
        <cfvo type="num" val="2"/>
        <cfvo type="num" val="3"/>
        <color rgb="FFFF0000"/>
        <color theme="1" tint="0.499984740745262"/>
        <color rgb="FF30CB37"/>
      </colorScale>
    </cfRule>
  </conditionalFormatting>
  <conditionalFormatting sqref="N71">
    <cfRule type="colorScale" priority="1">
      <colorScale>
        <cfvo type="num" val="1"/>
        <cfvo type="num" val="2"/>
        <cfvo type="num" val="3"/>
        <color rgb="FFFF0000"/>
        <color theme="1" tint="0.499984740745262"/>
        <color rgb="FF30CB37"/>
      </colorScale>
    </cfRule>
  </conditionalFormatting>
  <hyperlinks>
    <hyperlink ref="S23" r:id="rId1" xr:uid="{DDC43A15-EB99-DF4A-8873-8578CCE00630}"/>
    <hyperlink ref="S25" r:id="rId2" xr:uid="{C4D902E6-20EB-9A45-9BDD-EF7E28CA6F58}"/>
    <hyperlink ref="H6" r:id="rId3" xr:uid="{382E7965-C145-E547-AD1C-D8DA4CC5C716}"/>
    <hyperlink ref="H7" r:id="rId4" xr:uid="{D142E451-54F3-014B-B820-FEC01FA6AC8E}"/>
  </hyperlinks>
  <pageMargins left="0.7" right="0.7" top="0.78740157499999996" bottom="0.78740157499999996" header="0.3" footer="0.3"/>
  <pageSetup paperSize="9" scale="20" orientation="portrait" horizontalDpi="0" verticalDpi="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B559-1A57-8B43-9F0D-514D8DC1EE83}">
  <dimension ref="A1:AA38"/>
  <sheetViews>
    <sheetView workbookViewId="0">
      <pane xSplit="1" topLeftCell="B1" activePane="topRight" state="frozen"/>
      <selection pane="topRight" activeCell="N32" sqref="N32"/>
    </sheetView>
  </sheetViews>
  <sheetFormatPr baseColWidth="10" defaultRowHeight="16"/>
  <cols>
    <col min="1" max="1" width="46.6640625" bestFit="1" customWidth="1"/>
    <col min="4" max="4" width="25.6640625" bestFit="1" customWidth="1"/>
  </cols>
  <sheetData>
    <row r="1" spans="1:27" s="157" customFormat="1">
      <c r="A1" s="170" t="s">
        <v>123</v>
      </c>
      <c r="B1" s="171"/>
      <c r="C1" s="171"/>
      <c r="D1" s="171"/>
      <c r="E1" s="171"/>
      <c r="F1" s="171"/>
      <c r="G1" s="171"/>
      <c r="H1" s="171"/>
      <c r="I1" s="171"/>
      <c r="J1" s="171"/>
      <c r="K1" s="171"/>
      <c r="L1" s="171"/>
      <c r="M1" s="171"/>
      <c r="N1" s="171"/>
      <c r="O1" s="49"/>
      <c r="P1" s="49"/>
      <c r="Q1" s="49"/>
      <c r="R1" s="49"/>
      <c r="S1" s="49"/>
      <c r="T1" s="49"/>
      <c r="U1" s="49"/>
      <c r="V1" s="49"/>
      <c r="W1" s="49"/>
      <c r="X1" s="49"/>
      <c r="Y1" s="49"/>
      <c r="Z1" s="49"/>
      <c r="AA1" s="49"/>
    </row>
    <row r="2" spans="1:27" s="157" customFormat="1">
      <c r="A2" s="49"/>
      <c r="B2" s="49"/>
      <c r="C2" s="49"/>
      <c r="D2" s="49"/>
      <c r="E2" s="49"/>
      <c r="F2" s="49"/>
      <c r="G2" s="49"/>
      <c r="H2" s="49"/>
      <c r="I2" s="49"/>
      <c r="J2" s="49"/>
      <c r="K2" s="49"/>
      <c r="L2" s="49"/>
      <c r="M2" s="49"/>
      <c r="N2" s="49"/>
      <c r="O2" s="49"/>
      <c r="P2" s="49"/>
      <c r="Q2" s="49"/>
      <c r="R2" s="49"/>
      <c r="S2" s="49"/>
      <c r="T2" s="49"/>
      <c r="U2" s="49"/>
      <c r="V2" s="49"/>
      <c r="W2" s="49"/>
      <c r="X2" s="49"/>
      <c r="Y2" s="49"/>
      <c r="Z2" s="49"/>
      <c r="AA2" s="49"/>
    </row>
    <row r="3" spans="1:27">
      <c r="A3" s="49"/>
      <c r="B3" s="172" t="s">
        <v>124</v>
      </c>
      <c r="C3" s="172" t="s">
        <v>125</v>
      </c>
      <c r="D3" s="172" t="s">
        <v>126</v>
      </c>
      <c r="E3" s="172" t="s">
        <v>127</v>
      </c>
      <c r="F3" s="172" t="s">
        <v>128</v>
      </c>
      <c r="G3" s="172" t="s">
        <v>129</v>
      </c>
      <c r="H3" s="172" t="s">
        <v>130</v>
      </c>
      <c r="I3" s="172" t="s">
        <v>131</v>
      </c>
      <c r="J3" s="172" t="s">
        <v>132</v>
      </c>
      <c r="K3" s="172" t="s">
        <v>133</v>
      </c>
      <c r="L3" s="172" t="s">
        <v>134</v>
      </c>
      <c r="M3" s="172" t="s">
        <v>135</v>
      </c>
      <c r="N3" s="172" t="s">
        <v>136</v>
      </c>
    </row>
    <row r="4" spans="1:27">
      <c r="A4" s="49"/>
      <c r="B4" s="173"/>
      <c r="C4" s="173"/>
      <c r="D4" s="173"/>
      <c r="E4" s="173"/>
      <c r="F4" s="173"/>
      <c r="G4" s="173"/>
      <c r="H4" s="173"/>
      <c r="I4" s="173"/>
      <c r="J4" s="173"/>
      <c r="K4" s="173"/>
      <c r="L4" s="173"/>
      <c r="M4" s="173"/>
      <c r="N4" s="173"/>
    </row>
    <row r="5" spans="1:27">
      <c r="A5" s="49" t="s">
        <v>5</v>
      </c>
      <c r="B5" s="49">
        <v>5662</v>
      </c>
      <c r="C5" s="49">
        <v>6727</v>
      </c>
      <c r="D5" s="49">
        <v>8025</v>
      </c>
      <c r="E5" s="49">
        <v>9248</v>
      </c>
      <c r="F5" s="49">
        <v>10842</v>
      </c>
      <c r="G5" s="49">
        <v>13094</v>
      </c>
      <c r="H5" s="49">
        <v>15451</v>
      </c>
      <c r="I5" s="49">
        <v>17772</v>
      </c>
      <c r="J5" s="49">
        <v>21454</v>
      </c>
      <c r="K5" s="49">
        <v>25371</v>
      </c>
      <c r="L5" s="49">
        <v>27518</v>
      </c>
      <c r="M5" s="49">
        <v>29771</v>
      </c>
      <c r="N5" s="49">
        <v>31797</v>
      </c>
    </row>
    <row r="6" spans="1:27">
      <c r="A6" s="49" t="s">
        <v>137</v>
      </c>
      <c r="B6" s="174">
        <v>1883</v>
      </c>
      <c r="C6" s="174">
        <v>2337</v>
      </c>
      <c r="D6" s="174">
        <v>2816</v>
      </c>
      <c r="E6" s="174">
        <v>3419</v>
      </c>
      <c r="F6" s="174">
        <v>4434</v>
      </c>
      <c r="G6" s="174">
        <v>5430</v>
      </c>
      <c r="H6" s="174">
        <v>6855</v>
      </c>
      <c r="I6" s="174">
        <v>8170</v>
      </c>
      <c r="J6" s="174">
        <v>9675</v>
      </c>
      <c r="K6" s="174">
        <v>11375</v>
      </c>
      <c r="L6" s="174">
        <v>13745</v>
      </c>
      <c r="M6" s="174">
        <v>16067</v>
      </c>
      <c r="N6" s="174">
        <v>17139</v>
      </c>
    </row>
    <row r="7" spans="1:27">
      <c r="A7" s="49" t="s">
        <v>138</v>
      </c>
      <c r="B7" s="49">
        <v>3779</v>
      </c>
      <c r="C7" s="49">
        <v>4390</v>
      </c>
      <c r="D7" s="49">
        <v>5209</v>
      </c>
      <c r="E7" s="49">
        <v>5829</v>
      </c>
      <c r="F7" s="49">
        <v>6408</v>
      </c>
      <c r="G7" s="49">
        <v>7664</v>
      </c>
      <c r="H7" s="49">
        <v>8596</v>
      </c>
      <c r="I7" s="49">
        <v>9602</v>
      </c>
      <c r="J7" s="49">
        <v>11779</v>
      </c>
      <c r="K7" s="49">
        <v>13996</v>
      </c>
      <c r="L7" s="49">
        <v>13773</v>
      </c>
      <c r="M7" s="49">
        <v>13704</v>
      </c>
      <c r="N7" s="49">
        <v>14658</v>
      </c>
    </row>
    <row r="8" spans="1:27">
      <c r="A8" s="49"/>
      <c r="B8" s="49"/>
      <c r="C8" s="49"/>
      <c r="D8" s="49"/>
      <c r="E8" s="49"/>
      <c r="F8" s="49"/>
      <c r="G8" s="49"/>
      <c r="H8" s="49"/>
      <c r="I8" s="49"/>
      <c r="J8" s="49"/>
      <c r="K8" s="49"/>
      <c r="L8" s="49"/>
      <c r="M8" s="49"/>
      <c r="N8" s="49"/>
    </row>
    <row r="9" spans="1:27">
      <c r="A9" s="175" t="s">
        <v>139</v>
      </c>
      <c r="B9" s="49"/>
      <c r="C9" s="49"/>
      <c r="D9" s="49"/>
      <c r="E9" s="49"/>
      <c r="F9" s="49"/>
      <c r="G9" s="49"/>
      <c r="H9" s="49"/>
      <c r="I9" s="49"/>
      <c r="J9" s="49"/>
      <c r="K9" s="49"/>
      <c r="L9" s="49"/>
      <c r="M9" s="49"/>
      <c r="N9" s="49"/>
    </row>
    <row r="10" spans="1:27">
      <c r="A10" s="49" t="s">
        <v>140</v>
      </c>
      <c r="B10" s="49">
        <v>1007</v>
      </c>
      <c r="C10" s="49">
        <v>1169</v>
      </c>
      <c r="D10" s="49">
        <v>1687</v>
      </c>
      <c r="E10" s="49">
        <v>1810</v>
      </c>
      <c r="F10" s="49">
        <v>1997</v>
      </c>
      <c r="G10" s="49">
        <v>2400</v>
      </c>
      <c r="H10" s="49">
        <v>2855</v>
      </c>
      <c r="I10" s="49">
        <v>3112</v>
      </c>
      <c r="J10" s="49">
        <v>3931</v>
      </c>
      <c r="K10" s="49">
        <v>4559</v>
      </c>
      <c r="L10" s="49">
        <v>4356</v>
      </c>
      <c r="M10" s="49">
        <v>3868</v>
      </c>
      <c r="N10" s="49">
        <v>4148</v>
      </c>
    </row>
    <row r="11" spans="1:27">
      <c r="A11" s="49" t="s">
        <v>141</v>
      </c>
      <c r="B11" s="49">
        <v>677</v>
      </c>
      <c r="C11" s="49">
        <v>727</v>
      </c>
      <c r="D11" s="49">
        <v>747</v>
      </c>
      <c r="E11" s="49">
        <v>792</v>
      </c>
      <c r="F11" s="49">
        <v>834</v>
      </c>
      <c r="G11" s="49">
        <v>1740</v>
      </c>
      <c r="H11" s="49">
        <v>1831</v>
      </c>
      <c r="I11" s="49">
        <v>2085</v>
      </c>
      <c r="J11" s="49">
        <v>2642</v>
      </c>
      <c r="K11" s="49">
        <v>3038</v>
      </c>
      <c r="L11" s="49">
        <v>3253</v>
      </c>
      <c r="M11" s="49">
        <v>2973</v>
      </c>
      <c r="N11" s="49">
        <v>2979</v>
      </c>
    </row>
    <row r="12" spans="1:27">
      <c r="A12" s="49" t="s">
        <v>142</v>
      </c>
      <c r="B12" s="49"/>
      <c r="C12" s="49"/>
      <c r="D12" s="49"/>
      <c r="E12" s="49"/>
      <c r="F12" s="49"/>
      <c r="G12" s="49"/>
      <c r="H12" s="49"/>
      <c r="I12" s="49"/>
      <c r="J12" s="49"/>
      <c r="K12" s="49"/>
      <c r="L12" s="49"/>
      <c r="M12" s="49"/>
      <c r="N12" s="49"/>
    </row>
    <row r="13" spans="1:27">
      <c r="A13" s="49" t="s">
        <v>143</v>
      </c>
      <c r="B13" s="174">
        <v>1196</v>
      </c>
      <c r="C13" s="174">
        <v>1403</v>
      </c>
      <c r="D13" s="174">
        <v>1507</v>
      </c>
      <c r="E13" s="174">
        <v>1718</v>
      </c>
      <c r="F13" s="174">
        <v>1991</v>
      </c>
      <c r="G13" s="174">
        <v>1265</v>
      </c>
      <c r="H13" s="174">
        <v>1407</v>
      </c>
      <c r="I13" s="174">
        <v>1615</v>
      </c>
      <c r="J13" s="174">
        <v>1778</v>
      </c>
      <c r="K13" s="174">
        <v>2075</v>
      </c>
      <c r="L13" s="174">
        <v>2120</v>
      </c>
      <c r="M13" s="174">
        <v>1919</v>
      </c>
      <c r="N13" s="174">
        <v>1768</v>
      </c>
    </row>
    <row r="14" spans="1:27">
      <c r="A14" s="175" t="s">
        <v>144</v>
      </c>
      <c r="B14" s="49">
        <v>899</v>
      </c>
      <c r="C14" s="49">
        <v>1091</v>
      </c>
      <c r="D14" s="49">
        <v>1268</v>
      </c>
      <c r="E14" s="49">
        <v>1509</v>
      </c>
      <c r="F14" s="49">
        <v>1586</v>
      </c>
      <c r="G14" s="49">
        <v>2259</v>
      </c>
      <c r="H14" s="49">
        <v>2503</v>
      </c>
      <c r="I14" s="49">
        <v>2790</v>
      </c>
      <c r="J14" s="49">
        <v>3428</v>
      </c>
      <c r="K14" s="49">
        <v>4324</v>
      </c>
      <c r="L14" s="49">
        <v>4044</v>
      </c>
      <c r="M14" s="49">
        <v>4944</v>
      </c>
      <c r="N14" s="49">
        <v>5763</v>
      </c>
    </row>
    <row r="15" spans="1:27">
      <c r="A15" s="49"/>
      <c r="B15" s="49"/>
      <c r="C15" s="49"/>
      <c r="D15" s="49"/>
      <c r="E15" s="49"/>
      <c r="F15" s="49"/>
      <c r="G15" s="49"/>
      <c r="H15" s="49"/>
      <c r="I15" s="49"/>
      <c r="J15" s="49"/>
      <c r="K15" s="49"/>
      <c r="L15" s="49"/>
      <c r="M15" s="49"/>
      <c r="N15" s="49"/>
    </row>
    <row r="16" spans="1:27">
      <c r="A16" s="49" t="s">
        <v>145</v>
      </c>
      <c r="B16" s="49"/>
      <c r="C16" s="49"/>
      <c r="D16" s="49"/>
      <c r="E16" s="49"/>
      <c r="F16" s="49">
        <v>56</v>
      </c>
      <c r="G16" s="49">
        <v>78</v>
      </c>
      <c r="H16" s="49">
        <v>91</v>
      </c>
      <c r="I16" s="49">
        <v>82</v>
      </c>
      <c r="J16" s="49">
        <v>-121</v>
      </c>
      <c r="K16" s="49">
        <v>-175</v>
      </c>
      <c r="L16" s="49">
        <v>-130</v>
      </c>
      <c r="M16" s="49">
        <v>133</v>
      </c>
      <c r="N16" s="49">
        <v>280</v>
      </c>
    </row>
    <row r="17" spans="1:14">
      <c r="A17" s="49" t="s">
        <v>146</v>
      </c>
      <c r="B17" s="174">
        <v>-8</v>
      </c>
      <c r="C17" s="174">
        <v>-7</v>
      </c>
      <c r="D17" s="174">
        <v>-7</v>
      </c>
      <c r="E17" s="174">
        <v>-21</v>
      </c>
      <c r="F17" s="174">
        <v>-11</v>
      </c>
      <c r="G17" s="174">
        <v>-137</v>
      </c>
      <c r="H17" s="174">
        <v>-218</v>
      </c>
      <c r="I17" s="174">
        <v>126</v>
      </c>
      <c r="J17" s="174">
        <v>1758</v>
      </c>
      <c r="K17" s="174">
        <v>-50</v>
      </c>
      <c r="L17" s="174">
        <v>-548</v>
      </c>
      <c r="M17" s="174">
        <v>334</v>
      </c>
      <c r="N17" s="174">
        <v>-714</v>
      </c>
    </row>
    <row r="18" spans="1:14">
      <c r="A18" s="49" t="s">
        <v>147</v>
      </c>
      <c r="B18" s="175">
        <v>891</v>
      </c>
      <c r="C18" s="175">
        <v>1084</v>
      </c>
      <c r="D18" s="175">
        <v>1261</v>
      </c>
      <c r="E18" s="175">
        <v>1488</v>
      </c>
      <c r="F18" s="175">
        <v>1631</v>
      </c>
      <c r="G18" s="175">
        <v>2200</v>
      </c>
      <c r="H18" s="175">
        <v>2376</v>
      </c>
      <c r="I18" s="175">
        <v>2998</v>
      </c>
      <c r="J18" s="175">
        <v>5065</v>
      </c>
      <c r="K18" s="175">
        <v>4099</v>
      </c>
      <c r="L18" s="175">
        <v>3366</v>
      </c>
      <c r="M18" s="175">
        <v>5411</v>
      </c>
      <c r="N18" s="175">
        <v>5329</v>
      </c>
    </row>
    <row r="19" spans="1:14">
      <c r="A19" s="49"/>
      <c r="B19" s="175"/>
      <c r="C19" s="175"/>
      <c r="D19" s="175"/>
      <c r="E19" s="175"/>
      <c r="F19" s="175"/>
      <c r="G19" s="175"/>
      <c r="H19" s="175"/>
      <c r="I19" s="175"/>
      <c r="J19" s="175"/>
      <c r="K19" s="175"/>
      <c r="L19" s="175"/>
      <c r="M19" s="175"/>
      <c r="N19" s="175"/>
    </row>
    <row r="20" spans="1:14">
      <c r="A20" s="49" t="s">
        <v>148</v>
      </c>
      <c r="B20" s="174">
        <v>-113</v>
      </c>
      <c r="C20" s="174">
        <v>-129</v>
      </c>
      <c r="D20" s="174">
        <v>-842</v>
      </c>
      <c r="E20" s="174">
        <v>-260</v>
      </c>
      <c r="F20" s="174">
        <v>-230</v>
      </c>
      <c r="G20" s="174">
        <v>-405</v>
      </c>
      <c r="H20" s="174">
        <v>-319</v>
      </c>
      <c r="I20" s="174">
        <v>-539</v>
      </c>
      <c r="J20" s="174">
        <v>-863</v>
      </c>
      <c r="K20" s="174">
        <v>70</v>
      </c>
      <c r="L20" s="174">
        <v>-947</v>
      </c>
      <c r="M20" s="174">
        <v>-1165</v>
      </c>
      <c r="N20" s="174">
        <v>-1182</v>
      </c>
    </row>
    <row r="21" spans="1:14">
      <c r="A21" s="49" t="s">
        <v>149</v>
      </c>
      <c r="B21" s="175">
        <v>778</v>
      </c>
      <c r="C21" s="175">
        <v>955</v>
      </c>
      <c r="D21" s="175">
        <v>419</v>
      </c>
      <c r="E21" s="175">
        <v>1228</v>
      </c>
      <c r="F21" s="175">
        <v>1401</v>
      </c>
      <c r="G21" s="175">
        <v>1795</v>
      </c>
      <c r="H21" s="175">
        <v>2057</v>
      </c>
      <c r="I21" s="175">
        <v>2459</v>
      </c>
      <c r="J21" s="175">
        <v>4202</v>
      </c>
      <c r="K21" s="175">
        <v>4169</v>
      </c>
      <c r="L21" s="175">
        <v>2419</v>
      </c>
      <c r="M21" s="175">
        <v>4246</v>
      </c>
      <c r="N21" s="175">
        <v>4147</v>
      </c>
    </row>
    <row r="22" spans="1:14">
      <c r="A22" s="49"/>
      <c r="B22" s="175"/>
      <c r="C22" s="175"/>
      <c r="D22" s="175"/>
      <c r="E22" s="175"/>
      <c r="F22" s="175"/>
      <c r="G22" s="175"/>
      <c r="H22" s="175"/>
      <c r="I22" s="175"/>
      <c r="J22" s="175"/>
      <c r="K22" s="175"/>
      <c r="L22" s="175"/>
      <c r="M22" s="175"/>
      <c r="N22" s="175"/>
    </row>
    <row r="23" spans="1:14">
      <c r="A23" s="49" t="s">
        <v>150</v>
      </c>
      <c r="B23" s="49"/>
      <c r="C23" s="49"/>
      <c r="D23" s="49"/>
      <c r="E23" s="49"/>
      <c r="F23" s="49"/>
      <c r="G23" s="49"/>
      <c r="H23" s="49"/>
      <c r="I23" s="49"/>
      <c r="J23" s="49"/>
      <c r="K23" s="49"/>
      <c r="L23" s="49"/>
      <c r="M23" s="49"/>
      <c r="N23" s="49"/>
    </row>
    <row r="24" spans="1:14">
      <c r="A24" s="49" t="s">
        <v>151</v>
      </c>
      <c r="B24" s="49"/>
      <c r="C24" s="49"/>
      <c r="D24" s="49"/>
      <c r="E24" s="49"/>
      <c r="F24" s="49"/>
      <c r="G24" s="49"/>
      <c r="H24" s="49"/>
      <c r="I24" s="49"/>
      <c r="J24" s="49"/>
      <c r="K24" s="49"/>
      <c r="L24" s="49"/>
      <c r="M24" s="49"/>
      <c r="N24" s="49"/>
    </row>
    <row r="25" spans="1:14">
      <c r="A25" s="49" t="s">
        <v>152</v>
      </c>
      <c r="B25" s="49"/>
      <c r="C25" s="49"/>
      <c r="D25" s="49"/>
      <c r="E25" s="49"/>
      <c r="F25" s="49"/>
      <c r="G25" s="49"/>
      <c r="H25" s="49"/>
      <c r="I25" s="49"/>
      <c r="J25" s="49"/>
      <c r="K25" s="49"/>
      <c r="L25" s="49"/>
      <c r="M25" s="49"/>
      <c r="N25" s="49"/>
    </row>
    <row r="26" spans="1:14" ht="17" thickBot="1">
      <c r="A26" s="175" t="s">
        <v>153</v>
      </c>
      <c r="B26" s="176">
        <v>778</v>
      </c>
      <c r="C26" s="176">
        <v>955</v>
      </c>
      <c r="D26" s="176">
        <v>419</v>
      </c>
      <c r="E26" s="176">
        <v>1228</v>
      </c>
      <c r="F26" s="176">
        <v>1401</v>
      </c>
      <c r="G26" s="176">
        <v>1795</v>
      </c>
      <c r="H26" s="176">
        <v>2057</v>
      </c>
      <c r="I26" s="176">
        <v>2459</v>
      </c>
      <c r="J26" s="176">
        <v>4202</v>
      </c>
      <c r="K26" s="176">
        <v>4169</v>
      </c>
      <c r="L26" s="176">
        <v>2419</v>
      </c>
      <c r="M26" s="176">
        <v>4246</v>
      </c>
      <c r="N26" s="176">
        <v>4147</v>
      </c>
    </row>
    <row r="27" spans="1:14" ht="17" thickTop="1">
      <c r="A27" s="49"/>
      <c r="B27" s="175"/>
      <c r="C27" s="175"/>
      <c r="D27" s="175"/>
      <c r="E27" s="175"/>
      <c r="F27" s="175"/>
      <c r="G27" s="175"/>
      <c r="H27" s="175"/>
      <c r="I27" s="175"/>
      <c r="J27" s="175"/>
      <c r="K27" s="175"/>
      <c r="L27" s="175"/>
      <c r="M27" s="175"/>
      <c r="N27" s="175"/>
    </row>
    <row r="28" spans="1:14">
      <c r="A28" s="49" t="s">
        <v>154</v>
      </c>
      <c r="B28" s="177">
        <v>0.66</v>
      </c>
      <c r="C28" s="177">
        <v>0.82</v>
      </c>
      <c r="D28" s="177">
        <v>0.34</v>
      </c>
      <c r="E28" s="177">
        <v>1</v>
      </c>
      <c r="F28" s="177">
        <v>1.1599999999999999</v>
      </c>
      <c r="G28" s="177">
        <v>1.49</v>
      </c>
      <c r="H28" s="177">
        <v>1.74</v>
      </c>
      <c r="I28" s="177">
        <v>2.09</v>
      </c>
      <c r="J28" s="177">
        <v>3.58</v>
      </c>
      <c r="K28" s="177">
        <v>3.55</v>
      </c>
      <c r="L28" s="177">
        <v>2.1</v>
      </c>
      <c r="M28" s="177">
        <v>3.85</v>
      </c>
      <c r="N28" s="177">
        <v>4.03</v>
      </c>
    </row>
    <row r="29" spans="1:14">
      <c r="A29" s="49" t="s">
        <v>155</v>
      </c>
      <c r="B29" s="177">
        <v>0.66</v>
      </c>
      <c r="C29" s="177">
        <v>0.8</v>
      </c>
      <c r="D29" s="177">
        <v>0.34</v>
      </c>
      <c r="E29" s="177">
        <v>1</v>
      </c>
      <c r="F29" s="177">
        <v>1.1499999999999999</v>
      </c>
      <c r="G29" s="177">
        <v>1.47</v>
      </c>
      <c r="H29" s="177">
        <v>1.71</v>
      </c>
      <c r="I29" s="177">
        <v>2.0699999999999998</v>
      </c>
      <c r="J29" s="177">
        <v>3.54</v>
      </c>
      <c r="K29" s="177">
        <v>3.52</v>
      </c>
      <c r="L29" s="177">
        <v>2.09</v>
      </c>
      <c r="M29" s="177">
        <v>3.84</v>
      </c>
      <c r="N29" s="177">
        <v>3.99</v>
      </c>
    </row>
    <row r="30" spans="1:14">
      <c r="A30" s="49"/>
      <c r="B30" s="177"/>
      <c r="C30" s="177"/>
      <c r="D30" s="177"/>
      <c r="E30" s="177"/>
      <c r="F30" s="177"/>
      <c r="G30" s="177"/>
      <c r="H30" s="177"/>
      <c r="I30" s="177"/>
      <c r="J30" s="177"/>
      <c r="K30" s="177"/>
      <c r="L30" s="177"/>
      <c r="M30" s="177"/>
      <c r="N30" s="177"/>
    </row>
    <row r="31" spans="1:14">
      <c r="A31" s="49" t="s">
        <v>156</v>
      </c>
      <c r="B31" s="49">
        <v>1171</v>
      </c>
      <c r="C31" s="49">
        <v>1171</v>
      </c>
      <c r="D31" s="49">
        <v>1218</v>
      </c>
      <c r="E31" s="49">
        <v>1222</v>
      </c>
      <c r="F31" s="49">
        <v>1210</v>
      </c>
      <c r="G31" s="49">
        <v>1203</v>
      </c>
      <c r="H31" s="49">
        <v>1184</v>
      </c>
      <c r="I31" s="49">
        <v>1174</v>
      </c>
      <c r="J31" s="49">
        <v>1173</v>
      </c>
      <c r="K31" s="49">
        <v>1174</v>
      </c>
      <c r="L31" s="49">
        <v>1154</v>
      </c>
      <c r="M31" s="49">
        <v>1103</v>
      </c>
      <c r="N31" s="49">
        <v>1029</v>
      </c>
    </row>
    <row r="32" spans="1:14">
      <c r="A32" s="49" t="s">
        <v>157</v>
      </c>
      <c r="B32" s="49">
        <v>1188</v>
      </c>
      <c r="C32" s="49">
        <v>1188</v>
      </c>
      <c r="D32" s="49">
        <v>1224</v>
      </c>
      <c r="E32" s="49">
        <v>1229</v>
      </c>
      <c r="F32" s="49">
        <v>1218</v>
      </c>
      <c r="G32" s="49">
        <v>1221</v>
      </c>
      <c r="H32" s="49">
        <v>1203</v>
      </c>
      <c r="I32" s="49">
        <v>1188</v>
      </c>
      <c r="J32" s="49">
        <v>1187</v>
      </c>
      <c r="K32" s="49">
        <v>1186</v>
      </c>
      <c r="L32" s="49">
        <v>1158</v>
      </c>
      <c r="M32" s="49">
        <v>1107</v>
      </c>
      <c r="N32" s="49">
        <v>1039</v>
      </c>
    </row>
    <row r="33" spans="1:14">
      <c r="A33" s="49"/>
      <c r="B33" s="49"/>
      <c r="C33" s="49"/>
      <c r="D33" s="49"/>
      <c r="E33" s="49"/>
      <c r="F33" s="49"/>
      <c r="G33" s="49"/>
      <c r="H33" s="49"/>
      <c r="I33" s="49"/>
      <c r="J33" s="49"/>
      <c r="K33" s="49"/>
      <c r="L33" s="49"/>
      <c r="M33" s="49"/>
      <c r="N33" s="49"/>
    </row>
    <row r="34" spans="1:14">
      <c r="A34" s="175" t="s">
        <v>158</v>
      </c>
      <c r="B34" s="49"/>
      <c r="C34" s="49"/>
      <c r="D34" s="49"/>
      <c r="E34" s="49"/>
      <c r="F34" s="49"/>
      <c r="G34" s="49"/>
      <c r="H34" s="49"/>
      <c r="I34" s="49"/>
      <c r="J34" s="49"/>
      <c r="K34" s="49"/>
      <c r="L34" s="49"/>
      <c r="M34" s="49"/>
      <c r="N34" s="49"/>
    </row>
    <row r="35" spans="1:14">
      <c r="A35" s="49" t="s">
        <v>144</v>
      </c>
      <c r="B35" s="178">
        <f>'[1]Income Statement'!B14</f>
        <v>899</v>
      </c>
      <c r="C35" s="178">
        <f>'[1]Income Statement'!C14</f>
        <v>1091</v>
      </c>
      <c r="D35" s="178">
        <f>'[1]Income Statement'!D14</f>
        <v>1268</v>
      </c>
      <c r="E35" s="178">
        <f>'[1]Income Statement'!E14</f>
        <v>1509</v>
      </c>
      <c r="F35" s="178">
        <f>'[1]Income Statement'!F14</f>
        <v>1586</v>
      </c>
      <c r="G35" s="178">
        <f>'[1]Income Statement'!G14</f>
        <v>2259</v>
      </c>
      <c r="H35" s="178">
        <f>'[1]Income Statement'!H14</f>
        <v>2503</v>
      </c>
      <c r="I35" s="178">
        <f>'[1]Income Statement'!I14</f>
        <v>2790</v>
      </c>
      <c r="J35" s="178">
        <f>'[1]Income Statement'!J14</f>
        <v>3428</v>
      </c>
      <c r="K35" s="178">
        <f>'[1]Income Statement'!K14</f>
        <v>4324</v>
      </c>
      <c r="L35" s="178">
        <f>'[1]Income Statement'!L14</f>
        <v>4044</v>
      </c>
      <c r="M35" s="178">
        <f>'[1]Income Statement'!M14</f>
        <v>4944</v>
      </c>
      <c r="N35" s="178">
        <f>'[1]Income Statement'!N14</f>
        <v>5763</v>
      </c>
    </row>
    <row r="36" spans="1:14">
      <c r="A36" s="49" t="s">
        <v>159</v>
      </c>
      <c r="B36" s="179">
        <f>'[1]Cash Flow Statement'!B7</f>
        <v>382</v>
      </c>
      <c r="C36" s="179">
        <f>'[1]Cash Flow Statement'!C7</f>
        <v>453</v>
      </c>
      <c r="D36" s="179">
        <f>'[1]Cash Flow Statement'!D7</f>
        <v>516</v>
      </c>
      <c r="E36" s="179">
        <f>'[1]Cash Flow Statement'!E7</f>
        <v>608</v>
      </c>
      <c r="F36" s="179">
        <f>'[1]Cash Flow Statement'!F7</f>
        <v>724</v>
      </c>
      <c r="G36" s="179">
        <f>'[1]Cash Flow Statement'!G7</f>
        <v>805</v>
      </c>
      <c r="H36" s="179">
        <f>'[1]Cash Flow Statement'!H7</f>
        <v>776</v>
      </c>
      <c r="I36" s="179">
        <f>'[1]Cash Flow Statement'!I7</f>
        <v>912</v>
      </c>
      <c r="J36" s="179">
        <f>'[1]Cash Flow Statement'!J7</f>
        <v>1189</v>
      </c>
      <c r="K36" s="179">
        <f>'[1]Cash Flow Statement'!K7</f>
        <v>1265</v>
      </c>
      <c r="L36" s="179">
        <f>'[1]Cash Flow Statement'!L7</f>
        <v>1317</v>
      </c>
      <c r="M36" s="179">
        <f>'[1]Cash Flow Statement'!M7</f>
        <v>1072</v>
      </c>
      <c r="N36" s="179">
        <f>'[1]Cash Flow Statement'!N7</f>
        <v>1032</v>
      </c>
    </row>
    <row r="37" spans="1:14">
      <c r="A37" s="49" t="s">
        <v>160</v>
      </c>
      <c r="B37" s="49">
        <f t="shared" ref="B37:N37" si="0">B35+B36</f>
        <v>1281</v>
      </c>
      <c r="C37" s="49">
        <f t="shared" si="0"/>
        <v>1544</v>
      </c>
      <c r="D37" s="49">
        <f t="shared" si="0"/>
        <v>1784</v>
      </c>
      <c r="E37" s="49">
        <f t="shared" si="0"/>
        <v>2117</v>
      </c>
      <c r="F37" s="49">
        <f t="shared" si="0"/>
        <v>2310</v>
      </c>
      <c r="G37" s="49">
        <f t="shared" si="0"/>
        <v>3064</v>
      </c>
      <c r="H37" s="49">
        <f t="shared" si="0"/>
        <v>3279</v>
      </c>
      <c r="I37" s="49">
        <f t="shared" si="0"/>
        <v>3702</v>
      </c>
      <c r="J37" s="49">
        <f t="shared" si="0"/>
        <v>4617</v>
      </c>
      <c r="K37" s="49">
        <f t="shared" si="0"/>
        <v>5589</v>
      </c>
      <c r="L37" s="49">
        <f t="shared" si="0"/>
        <v>5361</v>
      </c>
      <c r="M37" s="49">
        <f t="shared" si="0"/>
        <v>6016</v>
      </c>
      <c r="N37" s="49">
        <f t="shared" si="0"/>
        <v>6795</v>
      </c>
    </row>
    <row r="38" spans="1:14">
      <c r="A38" s="50"/>
      <c r="B38" s="49"/>
      <c r="C38" s="49"/>
      <c r="D38" s="49"/>
      <c r="E38" s="49"/>
      <c r="F38" s="49"/>
      <c r="G38" s="49"/>
      <c r="H38" s="49"/>
      <c r="I38" s="49"/>
      <c r="J38" s="49"/>
      <c r="K38" s="49"/>
      <c r="L38" s="49"/>
      <c r="M38" s="49"/>
      <c r="N38" s="49"/>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C555-7804-5148-B91C-17C534C2E82E}">
  <dimension ref="A1:AA36"/>
  <sheetViews>
    <sheetView workbookViewId="0">
      <selection activeCell="N35" sqref="N35"/>
    </sheetView>
  </sheetViews>
  <sheetFormatPr baseColWidth="10" defaultRowHeight="16"/>
  <cols>
    <col min="1" max="1" width="46.6640625" bestFit="1" customWidth="1"/>
  </cols>
  <sheetData>
    <row r="1" spans="1:27" s="157" customFormat="1">
      <c r="A1" s="170" t="s">
        <v>161</v>
      </c>
      <c r="B1" s="171"/>
      <c r="C1" s="171"/>
      <c r="D1" s="171"/>
      <c r="E1" s="171"/>
      <c r="F1" s="171"/>
      <c r="G1" s="171"/>
      <c r="H1" s="171"/>
      <c r="I1" s="171"/>
      <c r="J1" s="171"/>
      <c r="K1" s="171"/>
      <c r="L1" s="171"/>
      <c r="M1" s="171"/>
      <c r="N1" s="171"/>
      <c r="O1" s="49"/>
      <c r="P1" s="49"/>
      <c r="Q1" s="49"/>
      <c r="R1" s="49"/>
      <c r="S1" s="49"/>
      <c r="T1" s="49"/>
      <c r="U1" s="49"/>
      <c r="V1" s="49"/>
      <c r="W1" s="49"/>
      <c r="X1" s="49"/>
      <c r="Y1" s="49"/>
      <c r="Z1" s="49"/>
      <c r="AA1" s="49"/>
    </row>
    <row r="2" spans="1:27" s="157" customFormat="1">
      <c r="A2" s="49"/>
      <c r="B2" s="49"/>
      <c r="C2" s="49"/>
      <c r="D2" s="49"/>
      <c r="E2" s="49"/>
      <c r="F2" s="49"/>
      <c r="G2" s="49"/>
      <c r="H2" s="49"/>
      <c r="I2" s="49"/>
      <c r="J2" s="49"/>
      <c r="K2" s="49"/>
      <c r="L2" s="49"/>
      <c r="M2" s="49"/>
      <c r="N2" s="49"/>
      <c r="O2" s="49"/>
      <c r="P2" s="49"/>
      <c r="Q2" s="49"/>
      <c r="R2" s="49"/>
      <c r="S2" s="49"/>
      <c r="T2" s="49"/>
      <c r="U2" s="49"/>
      <c r="V2" s="49"/>
      <c r="W2" s="49"/>
      <c r="X2" s="49"/>
      <c r="Y2" s="49"/>
      <c r="Z2" s="49"/>
      <c r="AA2" s="49"/>
    </row>
    <row r="3" spans="1:27">
      <c r="A3" s="49"/>
      <c r="B3" s="172" t="s">
        <v>124</v>
      </c>
      <c r="C3" s="172" t="s">
        <v>125</v>
      </c>
      <c r="D3" s="172" t="s">
        <v>126</v>
      </c>
      <c r="E3" s="172" t="s">
        <v>127</v>
      </c>
      <c r="F3" s="172" t="s">
        <v>128</v>
      </c>
      <c r="G3" s="172" t="s">
        <v>129</v>
      </c>
      <c r="H3" s="172" t="s">
        <v>130</v>
      </c>
      <c r="I3" s="172" t="s">
        <v>131</v>
      </c>
      <c r="J3" s="172" t="s">
        <v>132</v>
      </c>
      <c r="K3" s="172" t="s">
        <v>133</v>
      </c>
      <c r="L3" s="172" t="s">
        <v>134</v>
      </c>
      <c r="M3" s="172" t="s">
        <v>135</v>
      </c>
      <c r="N3" s="172" t="s">
        <v>136</v>
      </c>
    </row>
    <row r="4" spans="1:27">
      <c r="A4" s="49"/>
      <c r="B4" s="173"/>
      <c r="C4" s="173"/>
      <c r="D4" s="173"/>
      <c r="E4" s="173"/>
      <c r="F4" s="173"/>
      <c r="G4" s="173"/>
      <c r="H4" s="173"/>
      <c r="I4" s="173"/>
      <c r="J4" s="173"/>
      <c r="K4" s="173"/>
      <c r="L4" s="173"/>
      <c r="M4" s="173"/>
      <c r="N4" s="173"/>
    </row>
    <row r="5" spans="1:27">
      <c r="A5" s="175" t="s">
        <v>153</v>
      </c>
      <c r="B5" s="175">
        <v>778</v>
      </c>
      <c r="C5" s="175">
        <v>955</v>
      </c>
      <c r="D5" s="175">
        <v>419</v>
      </c>
      <c r="E5" s="175">
        <v>1228</v>
      </c>
      <c r="F5" s="175">
        <v>1401</v>
      </c>
      <c r="G5" s="175">
        <v>1795</v>
      </c>
      <c r="H5" s="175">
        <v>2057</v>
      </c>
      <c r="I5" s="175">
        <v>2459</v>
      </c>
      <c r="J5" s="175">
        <v>4202</v>
      </c>
      <c r="K5" s="175">
        <v>4169</v>
      </c>
      <c r="L5" s="175">
        <v>2419</v>
      </c>
      <c r="M5" s="175">
        <v>4246</v>
      </c>
      <c r="N5" s="175">
        <v>4147</v>
      </c>
    </row>
    <row r="6" spans="1:27">
      <c r="A6" s="49"/>
      <c r="B6" s="175"/>
      <c r="C6" s="175"/>
      <c r="D6" s="175"/>
      <c r="E6" s="175"/>
      <c r="F6" s="175"/>
      <c r="G6" s="175"/>
      <c r="H6" s="175"/>
      <c r="I6" s="175"/>
      <c r="J6" s="175"/>
      <c r="K6" s="175"/>
      <c r="L6" s="175"/>
      <c r="M6" s="175"/>
      <c r="N6" s="175"/>
    </row>
    <row r="7" spans="1:27">
      <c r="A7" s="49" t="s">
        <v>162</v>
      </c>
      <c r="B7" s="49">
        <v>382</v>
      </c>
      <c r="C7" s="49">
        <v>453</v>
      </c>
      <c r="D7" s="49">
        <v>516</v>
      </c>
      <c r="E7" s="49">
        <v>608</v>
      </c>
      <c r="F7" s="49">
        <v>724</v>
      </c>
      <c r="G7" s="49">
        <v>805</v>
      </c>
      <c r="H7" s="49">
        <v>776</v>
      </c>
      <c r="I7" s="49">
        <v>912</v>
      </c>
      <c r="J7" s="49">
        <v>1189</v>
      </c>
      <c r="K7" s="49">
        <v>1265</v>
      </c>
      <c r="L7" s="49">
        <v>1317</v>
      </c>
      <c r="M7" s="49">
        <v>1072</v>
      </c>
      <c r="N7" s="49">
        <v>1032</v>
      </c>
    </row>
    <row r="8" spans="1:27">
      <c r="A8" s="49" t="s">
        <v>163</v>
      </c>
      <c r="B8" s="49">
        <v>-97</v>
      </c>
      <c r="C8" s="49">
        <v>80</v>
      </c>
      <c r="D8" s="49">
        <v>-37</v>
      </c>
      <c r="E8" s="49">
        <v>113</v>
      </c>
      <c r="F8" s="49">
        <v>-53</v>
      </c>
      <c r="G8" s="49">
        <v>-1296</v>
      </c>
      <c r="H8" s="49">
        <v>1348</v>
      </c>
      <c r="I8" s="49">
        <v>-116</v>
      </c>
      <c r="J8" s="49">
        <v>-100</v>
      </c>
      <c r="K8" s="49">
        <v>-222</v>
      </c>
      <c r="L8" s="49">
        <v>-163</v>
      </c>
      <c r="M8" s="49">
        <v>-114</v>
      </c>
      <c r="N8" s="49">
        <v>85</v>
      </c>
    </row>
    <row r="9" spans="1:27">
      <c r="A9" s="49" t="s">
        <v>164</v>
      </c>
      <c r="B9" s="49"/>
      <c r="C9" s="49"/>
      <c r="D9" s="49"/>
      <c r="E9" s="49"/>
      <c r="F9" s="49"/>
      <c r="G9" s="49"/>
      <c r="H9" s="49"/>
      <c r="I9" s="49"/>
      <c r="J9" s="49"/>
      <c r="K9" s="49"/>
      <c r="L9" s="49"/>
      <c r="M9" s="49"/>
      <c r="N9" s="49"/>
    </row>
    <row r="10" spans="1:27">
      <c r="A10" s="49" t="s">
        <v>165</v>
      </c>
      <c r="B10" s="49"/>
      <c r="C10" s="49"/>
      <c r="D10" s="49"/>
      <c r="E10" s="49"/>
      <c r="F10" s="49"/>
      <c r="G10" s="49"/>
      <c r="H10" s="49"/>
      <c r="I10" s="49"/>
      <c r="J10" s="49"/>
      <c r="K10" s="49"/>
      <c r="L10" s="49"/>
      <c r="M10" s="49"/>
      <c r="N10" s="49"/>
    </row>
    <row r="11" spans="1:27">
      <c r="A11" s="49" t="s">
        <v>166</v>
      </c>
      <c r="B11" s="174">
        <v>-57</v>
      </c>
      <c r="C11" s="174">
        <v>-226</v>
      </c>
      <c r="D11" s="174">
        <v>-262</v>
      </c>
      <c r="E11" s="174">
        <v>-619</v>
      </c>
      <c r="F11" s="174">
        <v>-428</v>
      </c>
      <c r="G11" s="174">
        <v>715</v>
      </c>
      <c r="H11" s="174">
        <v>-729</v>
      </c>
      <c r="I11" s="174">
        <v>-959</v>
      </c>
      <c r="J11" s="174">
        <v>-487</v>
      </c>
      <c r="K11" s="174">
        <v>-1423</v>
      </c>
      <c r="L11" s="174">
        <v>-291</v>
      </c>
      <c r="M11" s="174">
        <v>-1200</v>
      </c>
      <c r="N11" s="174">
        <v>-643</v>
      </c>
    </row>
    <row r="12" spans="1:27">
      <c r="A12" s="49" t="s">
        <v>167</v>
      </c>
      <c r="B12" s="49">
        <v>-154</v>
      </c>
      <c r="C12" s="49">
        <v>-146</v>
      </c>
      <c r="D12" s="49">
        <v>-299</v>
      </c>
      <c r="E12" s="49">
        <v>-506</v>
      </c>
      <c r="F12" s="49">
        <v>-481</v>
      </c>
      <c r="G12" s="49">
        <v>-581</v>
      </c>
      <c r="H12" s="49">
        <v>619</v>
      </c>
      <c r="I12" s="49">
        <v>-1075</v>
      </c>
      <c r="J12" s="49">
        <v>-587</v>
      </c>
      <c r="K12" s="49">
        <v>-1645</v>
      </c>
      <c r="L12" s="49">
        <v>-454</v>
      </c>
      <c r="M12" s="49">
        <v>-1314</v>
      </c>
      <c r="N12" s="49">
        <v>-558</v>
      </c>
    </row>
    <row r="13" spans="1:27">
      <c r="A13" s="49" t="s">
        <v>168</v>
      </c>
      <c r="B13" s="49">
        <v>46</v>
      </c>
      <c r="C13" s="49">
        <v>52</v>
      </c>
      <c r="D13" s="49">
        <v>680</v>
      </c>
      <c r="E13" s="49">
        <v>127</v>
      </c>
      <c r="F13" s="49">
        <v>52</v>
      </c>
      <c r="G13" s="49">
        <v>-1299</v>
      </c>
      <c r="H13" s="49">
        <v>-171</v>
      </c>
      <c r="I13" s="49">
        <v>-269</v>
      </c>
      <c r="J13" s="49">
        <v>165</v>
      </c>
      <c r="K13" s="49">
        <v>-482</v>
      </c>
      <c r="L13" s="49">
        <v>-811</v>
      </c>
      <c r="M13" s="49">
        <v>-668</v>
      </c>
      <c r="N13" s="49">
        <v>231</v>
      </c>
    </row>
    <row r="14" spans="1:27">
      <c r="A14" s="49" t="s">
        <v>169</v>
      </c>
      <c r="B14" s="49">
        <v>205</v>
      </c>
      <c r="C14" s="49">
        <v>253</v>
      </c>
      <c r="D14" s="49">
        <v>299</v>
      </c>
      <c r="E14" s="49">
        <v>346</v>
      </c>
      <c r="F14" s="49">
        <v>438</v>
      </c>
      <c r="G14" s="49">
        <v>733</v>
      </c>
      <c r="H14" s="49">
        <v>853</v>
      </c>
      <c r="I14" s="49">
        <v>1021</v>
      </c>
      <c r="J14" s="49">
        <v>1376</v>
      </c>
      <c r="K14" s="49">
        <v>1376</v>
      </c>
      <c r="L14" s="49">
        <v>1261</v>
      </c>
      <c r="M14" s="49">
        <v>1475</v>
      </c>
      <c r="N14" s="49">
        <v>1230</v>
      </c>
    </row>
    <row r="15" spans="1:27">
      <c r="A15" s="49" t="s">
        <v>170</v>
      </c>
      <c r="B15" s="174">
        <v>308</v>
      </c>
      <c r="C15" s="174">
        <v>426</v>
      </c>
      <c r="D15" s="174">
        <v>605</v>
      </c>
      <c r="E15" s="174">
        <v>743</v>
      </c>
      <c r="F15" s="174">
        <v>1024</v>
      </c>
      <c r="G15" s="174">
        <v>1078</v>
      </c>
      <c r="H15" s="174">
        <v>1346</v>
      </c>
      <c r="I15" s="174">
        <v>1023</v>
      </c>
      <c r="J15" s="174">
        <v>-126</v>
      </c>
      <c r="K15" s="174">
        <v>1114</v>
      </c>
      <c r="L15" s="174">
        <v>2081</v>
      </c>
      <c r="M15" s="174">
        <v>32</v>
      </c>
      <c r="N15" s="174">
        <v>1368</v>
      </c>
    </row>
    <row r="16" spans="1:27">
      <c r="A16" s="175" t="s">
        <v>171</v>
      </c>
      <c r="B16" s="175">
        <v>1565</v>
      </c>
      <c r="C16" s="175">
        <v>1993</v>
      </c>
      <c r="D16" s="175">
        <v>2220</v>
      </c>
      <c r="E16" s="175">
        <v>2546</v>
      </c>
      <c r="F16" s="175">
        <v>3158</v>
      </c>
      <c r="G16" s="175">
        <v>2531</v>
      </c>
      <c r="H16" s="175">
        <v>5480</v>
      </c>
      <c r="I16" s="175">
        <v>4071</v>
      </c>
      <c r="J16" s="175">
        <v>6219</v>
      </c>
      <c r="K16" s="175">
        <v>5797</v>
      </c>
      <c r="L16" s="175">
        <v>5813</v>
      </c>
      <c r="M16" s="175">
        <v>4843</v>
      </c>
      <c r="N16" s="175">
        <v>7450</v>
      </c>
    </row>
    <row r="17" spans="1:14">
      <c r="A17" s="49"/>
      <c r="B17" s="49"/>
      <c r="C17" s="49"/>
      <c r="D17" s="49"/>
      <c r="E17" s="49"/>
      <c r="F17" s="49"/>
      <c r="G17" s="49"/>
      <c r="H17" s="49"/>
      <c r="I17" s="49"/>
      <c r="J17" s="49"/>
      <c r="K17" s="49"/>
      <c r="L17" s="49"/>
      <c r="M17" s="49"/>
      <c r="N17" s="49"/>
    </row>
    <row r="18" spans="1:14">
      <c r="A18" s="49" t="s">
        <v>172</v>
      </c>
      <c r="B18" s="49">
        <v>-511</v>
      </c>
      <c r="C18" s="49">
        <v>-391</v>
      </c>
      <c r="D18" s="49">
        <v>-492</v>
      </c>
      <c r="E18" s="49">
        <v>-696</v>
      </c>
      <c r="F18" s="49">
        <v>-669</v>
      </c>
      <c r="G18" s="49">
        <v>-667</v>
      </c>
      <c r="H18" s="49">
        <v>-820</v>
      </c>
      <c r="I18" s="49">
        <v>-687</v>
      </c>
      <c r="J18" s="49">
        <v>-746</v>
      </c>
      <c r="K18" s="49">
        <v>-903</v>
      </c>
      <c r="L18" s="49">
        <v>-701</v>
      </c>
      <c r="M18" s="49">
        <v>-578</v>
      </c>
      <c r="N18" s="49">
        <v>-682</v>
      </c>
    </row>
    <row r="19" spans="1:14">
      <c r="A19" s="49" t="s">
        <v>173</v>
      </c>
      <c r="B19" s="49">
        <v>-22</v>
      </c>
      <c r="C19" s="49">
        <v>-731</v>
      </c>
      <c r="D19" s="49">
        <v>-2</v>
      </c>
      <c r="E19" s="49">
        <v>-1225</v>
      </c>
      <c r="F19" s="49">
        <v>-19</v>
      </c>
      <c r="G19" s="49">
        <v>-323</v>
      </c>
      <c r="H19" s="49">
        <v>-2124</v>
      </c>
      <c r="I19" s="49">
        <v>-70</v>
      </c>
      <c r="J19" s="49">
        <v>-3609</v>
      </c>
      <c r="K19" s="49">
        <v>-2763</v>
      </c>
      <c r="L19" s="49"/>
      <c r="M19" s="49">
        <v>466</v>
      </c>
      <c r="N19" s="49"/>
    </row>
    <row r="20" spans="1:14">
      <c r="A20" s="49" t="s">
        <v>174</v>
      </c>
      <c r="B20" s="49">
        <v>-85</v>
      </c>
      <c r="C20" s="49">
        <v>-290</v>
      </c>
      <c r="D20" s="49">
        <v>-978</v>
      </c>
      <c r="E20" s="49">
        <v>-5478</v>
      </c>
      <c r="F20" s="49">
        <v>-2612</v>
      </c>
      <c r="G20" s="49">
        <v>-970</v>
      </c>
      <c r="H20" s="49">
        <v>-483</v>
      </c>
      <c r="I20" s="49">
        <v>-3003</v>
      </c>
      <c r="J20" s="49">
        <v>-10605</v>
      </c>
      <c r="K20" s="49">
        <v>-418</v>
      </c>
      <c r="L20" s="49">
        <v>3192</v>
      </c>
      <c r="M20" s="49">
        <v>2315</v>
      </c>
      <c r="N20" s="49">
        <v>666</v>
      </c>
    </row>
    <row r="21" spans="1:14">
      <c r="A21" s="49" t="s">
        <v>175</v>
      </c>
      <c r="B21" s="49"/>
      <c r="C21" s="49"/>
      <c r="D21" s="49"/>
      <c r="E21" s="49"/>
      <c r="F21" s="49"/>
      <c r="G21" s="49"/>
      <c r="H21" s="49"/>
      <c r="I21" s="49"/>
      <c r="J21" s="49"/>
      <c r="K21" s="49"/>
      <c r="L21" s="49"/>
      <c r="M21" s="49"/>
      <c r="N21" s="49"/>
    </row>
    <row r="22" spans="1:14">
      <c r="A22" s="49" t="s">
        <v>176</v>
      </c>
      <c r="B22" s="174">
        <v>-908</v>
      </c>
      <c r="C22" s="174">
        <v>-309</v>
      </c>
      <c r="D22" s="174">
        <v>-1409</v>
      </c>
      <c r="E22" s="174">
        <v>-639</v>
      </c>
      <c r="F22" s="174">
        <v>-2604</v>
      </c>
      <c r="G22" s="174">
        <v>-2525</v>
      </c>
      <c r="H22" s="174">
        <v>4248</v>
      </c>
      <c r="I22" s="174">
        <v>-1982</v>
      </c>
      <c r="J22" s="174">
        <v>-1585</v>
      </c>
      <c r="K22" s="174">
        <v>-1065</v>
      </c>
      <c r="L22" s="174">
        <v>-5819</v>
      </c>
      <c r="M22" s="174">
        <v>-1451</v>
      </c>
      <c r="N22" s="174">
        <v>1605</v>
      </c>
    </row>
    <row r="23" spans="1:14">
      <c r="A23" s="175" t="s">
        <v>177</v>
      </c>
      <c r="B23" s="175">
        <v>-1526</v>
      </c>
      <c r="C23" s="175">
        <v>-1721</v>
      </c>
      <c r="D23" s="175">
        <v>-2881</v>
      </c>
      <c r="E23" s="175">
        <v>-8038</v>
      </c>
      <c r="F23" s="175">
        <v>-5904</v>
      </c>
      <c r="G23" s="175">
        <v>-4485</v>
      </c>
      <c r="H23" s="175">
        <v>821</v>
      </c>
      <c r="I23" s="175">
        <v>-5742</v>
      </c>
      <c r="J23" s="175">
        <v>-16545</v>
      </c>
      <c r="K23" s="175">
        <v>-5149</v>
      </c>
      <c r="L23" s="175">
        <v>-3328</v>
      </c>
      <c r="M23" s="175">
        <v>752</v>
      </c>
      <c r="N23" s="175">
        <v>1589</v>
      </c>
    </row>
    <row r="24" spans="1:14">
      <c r="A24" s="49"/>
      <c r="B24" s="49"/>
      <c r="C24" s="49"/>
      <c r="D24" s="49"/>
      <c r="E24" s="49"/>
      <c r="F24" s="49"/>
      <c r="G24" s="49"/>
      <c r="H24" s="49"/>
      <c r="I24" s="49"/>
      <c r="J24" s="49"/>
      <c r="K24" s="49"/>
      <c r="L24" s="49"/>
      <c r="M24" s="49"/>
      <c r="N24" s="49"/>
    </row>
    <row r="25" spans="1:14">
      <c r="A25" s="49" t="s">
        <v>178</v>
      </c>
      <c r="B25" s="49"/>
      <c r="C25" s="49"/>
      <c r="D25" s="49"/>
      <c r="E25" s="49">
        <v>75</v>
      </c>
      <c r="F25" s="49">
        <v>-886</v>
      </c>
      <c r="G25" s="49">
        <v>-862</v>
      </c>
      <c r="H25" s="49">
        <v>-3376</v>
      </c>
      <c r="I25" s="49">
        <v>-1273</v>
      </c>
      <c r="J25" s="49">
        <v>-1498</v>
      </c>
      <c r="K25" s="49">
        <v>-3211</v>
      </c>
      <c r="L25" s="49">
        <v>-4056</v>
      </c>
      <c r="M25" s="49">
        <v>-4875</v>
      </c>
      <c r="N25" s="49">
        <v>-5952</v>
      </c>
    </row>
    <row r="26" spans="1:14">
      <c r="A26" s="49" t="s">
        <v>179</v>
      </c>
      <c r="B26" s="49"/>
      <c r="C26" s="49"/>
      <c r="D26" s="49"/>
      <c r="E26" s="49"/>
      <c r="F26" s="49"/>
      <c r="G26" s="49"/>
      <c r="H26" s="49"/>
      <c r="I26" s="49"/>
      <c r="J26" s="49"/>
      <c r="K26" s="49"/>
      <c r="L26" s="49"/>
      <c r="M26" s="49"/>
      <c r="N26" s="49"/>
    </row>
    <row r="27" spans="1:14">
      <c r="A27" s="49" t="s">
        <v>180</v>
      </c>
      <c r="B27" s="49">
        <v>20</v>
      </c>
      <c r="C27" s="49">
        <v>-133</v>
      </c>
      <c r="D27" s="49">
        <v>-21</v>
      </c>
      <c r="E27" s="49">
        <v>-862</v>
      </c>
      <c r="F27" s="49">
        <v>-21</v>
      </c>
      <c r="G27" s="49">
        <v>820</v>
      </c>
      <c r="H27" s="49">
        <v>960</v>
      </c>
      <c r="I27" s="49">
        <v>2955</v>
      </c>
      <c r="J27" s="49">
        <v>3966</v>
      </c>
      <c r="K27" s="49">
        <v>-89</v>
      </c>
      <c r="L27" s="49">
        <v>1789</v>
      </c>
      <c r="M27" s="49">
        <v>475</v>
      </c>
      <c r="N27" s="49">
        <v>-115</v>
      </c>
    </row>
    <row r="28" spans="1:14">
      <c r="A28" s="49" t="s">
        <v>181</v>
      </c>
      <c r="B28" s="49"/>
      <c r="C28" s="49"/>
      <c r="D28" s="49"/>
      <c r="E28" s="49"/>
      <c r="F28" s="49"/>
      <c r="G28" s="49"/>
      <c r="H28" s="49"/>
      <c r="I28" s="49"/>
      <c r="J28" s="49"/>
      <c r="K28" s="49"/>
      <c r="L28" s="49"/>
      <c r="M28" s="49"/>
      <c r="N28" s="49"/>
    </row>
    <row r="29" spans="1:14">
      <c r="A29" s="49" t="s">
        <v>182</v>
      </c>
      <c r="B29" s="174">
        <v>-230</v>
      </c>
      <c r="C29" s="174">
        <v>48</v>
      </c>
      <c r="D29" s="174">
        <v>1305</v>
      </c>
      <c r="E29" s="174">
        <v>5515</v>
      </c>
      <c r="F29" s="174">
        <v>2945</v>
      </c>
      <c r="G29" s="174">
        <v>4126</v>
      </c>
      <c r="H29" s="174">
        <v>1176</v>
      </c>
      <c r="I29" s="174">
        <v>2505</v>
      </c>
      <c r="J29" s="174">
        <v>9986</v>
      </c>
      <c r="K29" s="174">
        <v>2743</v>
      </c>
      <c r="L29" s="174">
        <v>1064</v>
      </c>
      <c r="M29" s="174">
        <v>1407</v>
      </c>
      <c r="N29" s="174">
        <v>-2209</v>
      </c>
    </row>
    <row r="30" spans="1:14">
      <c r="A30" s="175" t="s">
        <v>183</v>
      </c>
      <c r="B30" s="175">
        <v>-210</v>
      </c>
      <c r="C30" s="175">
        <v>-85</v>
      </c>
      <c r="D30" s="175">
        <v>1284</v>
      </c>
      <c r="E30" s="175">
        <v>4728</v>
      </c>
      <c r="F30" s="175">
        <v>2038</v>
      </c>
      <c r="G30" s="175">
        <v>4084</v>
      </c>
      <c r="H30" s="175">
        <v>-1240</v>
      </c>
      <c r="I30" s="175">
        <v>4187</v>
      </c>
      <c r="J30" s="175">
        <v>12454</v>
      </c>
      <c r="K30" s="175">
        <v>-557</v>
      </c>
      <c r="L30" s="175">
        <v>-1203</v>
      </c>
      <c r="M30" s="175">
        <v>-2993</v>
      </c>
      <c r="N30" s="175">
        <v>-8276</v>
      </c>
    </row>
    <row r="31" spans="1:14">
      <c r="A31" s="49"/>
      <c r="B31" s="49"/>
      <c r="C31" s="49"/>
      <c r="D31" s="49"/>
      <c r="E31" s="49"/>
      <c r="F31" s="49"/>
      <c r="G31" s="49"/>
      <c r="H31" s="49"/>
      <c r="I31" s="49"/>
      <c r="J31" s="49"/>
      <c r="K31" s="49"/>
      <c r="L31" s="49"/>
      <c r="M31" s="49"/>
      <c r="N31" s="49"/>
    </row>
    <row r="32" spans="1:14">
      <c r="A32" s="175" t="s">
        <v>184</v>
      </c>
      <c r="B32" s="49"/>
      <c r="C32" s="173"/>
      <c r="D32" s="173"/>
      <c r="E32" s="173"/>
      <c r="F32" s="173"/>
      <c r="G32" s="173"/>
      <c r="H32" s="173"/>
      <c r="I32" s="173"/>
      <c r="J32" s="173"/>
      <c r="K32" s="173"/>
      <c r="L32" s="173"/>
      <c r="M32" s="173"/>
      <c r="N32" s="173"/>
    </row>
    <row r="33" spans="1:14">
      <c r="A33" s="49" t="s">
        <v>185</v>
      </c>
      <c r="B33" s="178">
        <f t="shared" ref="B33:N33" si="0">B16</f>
        <v>1565</v>
      </c>
      <c r="C33" s="178">
        <f t="shared" si="0"/>
        <v>1993</v>
      </c>
      <c r="D33" s="178">
        <f t="shared" si="0"/>
        <v>2220</v>
      </c>
      <c r="E33" s="178">
        <f t="shared" si="0"/>
        <v>2546</v>
      </c>
      <c r="F33" s="178">
        <f t="shared" si="0"/>
        <v>3158</v>
      </c>
      <c r="G33" s="178">
        <f t="shared" si="0"/>
        <v>2531</v>
      </c>
      <c r="H33" s="178">
        <f t="shared" si="0"/>
        <v>5480</v>
      </c>
      <c r="I33" s="178">
        <f t="shared" si="0"/>
        <v>4071</v>
      </c>
      <c r="J33" s="178">
        <f t="shared" si="0"/>
        <v>6219</v>
      </c>
      <c r="K33" s="178">
        <f t="shared" si="0"/>
        <v>5797</v>
      </c>
      <c r="L33" s="178">
        <f t="shared" si="0"/>
        <v>5813</v>
      </c>
      <c r="M33" s="178">
        <f t="shared" si="0"/>
        <v>4843</v>
      </c>
      <c r="N33" s="178">
        <f t="shared" si="0"/>
        <v>7450</v>
      </c>
    </row>
    <row r="34" spans="1:14">
      <c r="A34" s="49" t="s">
        <v>186</v>
      </c>
      <c r="B34" s="179">
        <f t="shared" ref="B34:N34" si="1">B18</f>
        <v>-511</v>
      </c>
      <c r="C34" s="179">
        <f t="shared" si="1"/>
        <v>-391</v>
      </c>
      <c r="D34" s="179">
        <f t="shared" si="1"/>
        <v>-492</v>
      </c>
      <c r="E34" s="179">
        <f t="shared" si="1"/>
        <v>-696</v>
      </c>
      <c r="F34" s="179">
        <f t="shared" si="1"/>
        <v>-669</v>
      </c>
      <c r="G34" s="179">
        <f t="shared" si="1"/>
        <v>-667</v>
      </c>
      <c r="H34" s="179">
        <f t="shared" si="1"/>
        <v>-820</v>
      </c>
      <c r="I34" s="179">
        <f t="shared" si="1"/>
        <v>-687</v>
      </c>
      <c r="J34" s="179">
        <f t="shared" si="1"/>
        <v>-746</v>
      </c>
      <c r="K34" s="179">
        <f t="shared" si="1"/>
        <v>-903</v>
      </c>
      <c r="L34" s="179">
        <f t="shared" si="1"/>
        <v>-701</v>
      </c>
      <c r="M34" s="179">
        <f t="shared" si="1"/>
        <v>-578</v>
      </c>
      <c r="N34" s="179">
        <f t="shared" si="1"/>
        <v>-682</v>
      </c>
    </row>
    <row r="35" spans="1:14">
      <c r="A35" s="49" t="s">
        <v>187</v>
      </c>
      <c r="B35" s="49">
        <f t="shared" ref="B35:N35" si="2">B33+B34</f>
        <v>1054</v>
      </c>
      <c r="C35" s="49">
        <f t="shared" si="2"/>
        <v>1602</v>
      </c>
      <c r="D35" s="49">
        <f t="shared" si="2"/>
        <v>1728</v>
      </c>
      <c r="E35" s="49">
        <f t="shared" si="2"/>
        <v>1850</v>
      </c>
      <c r="F35" s="49">
        <f t="shared" si="2"/>
        <v>2489</v>
      </c>
      <c r="G35" s="49">
        <f t="shared" si="2"/>
        <v>1864</v>
      </c>
      <c r="H35" s="49">
        <f t="shared" si="2"/>
        <v>4660</v>
      </c>
      <c r="I35" s="49">
        <f t="shared" si="2"/>
        <v>3384</v>
      </c>
      <c r="J35" s="49">
        <f t="shared" si="2"/>
        <v>5473</v>
      </c>
      <c r="K35" s="49">
        <f t="shared" si="2"/>
        <v>4894</v>
      </c>
      <c r="L35" s="49">
        <f t="shared" si="2"/>
        <v>5112</v>
      </c>
      <c r="M35" s="49">
        <f t="shared" si="2"/>
        <v>4265</v>
      </c>
      <c r="N35" s="49">
        <f t="shared" si="2"/>
        <v>6768</v>
      </c>
    </row>
    <row r="36" spans="1:14">
      <c r="A36" s="49"/>
      <c r="B36" s="49"/>
      <c r="C36" s="49"/>
      <c r="D36" s="49"/>
      <c r="E36" s="49"/>
      <c r="F36" s="49"/>
      <c r="G36" s="49"/>
      <c r="H36" s="49"/>
      <c r="I36" s="49"/>
      <c r="J36" s="49"/>
      <c r="K36" s="49"/>
      <c r="L36" s="49"/>
      <c r="M36" s="49"/>
      <c r="N36" s="49"/>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D7F5-7FBB-8A44-86A8-159E125970E5}">
  <dimension ref="A1:Z62"/>
  <sheetViews>
    <sheetView topLeftCell="A14" workbookViewId="0">
      <pane xSplit="1" topLeftCell="B1" activePane="topRight" state="frozen"/>
      <selection pane="topRight" activeCell="N37" sqref="N37"/>
    </sheetView>
  </sheetViews>
  <sheetFormatPr baseColWidth="10" defaultRowHeight="16"/>
  <cols>
    <col min="1" max="1" width="35.83203125" bestFit="1" customWidth="1"/>
    <col min="16" max="16" width="97.5" bestFit="1" customWidth="1"/>
    <col min="22" max="22" width="97.5" bestFit="1" customWidth="1"/>
    <col min="27" max="27" width="11.5" customWidth="1"/>
    <col min="37" max="37" width="116.1640625" bestFit="1" customWidth="1"/>
    <col min="69" max="69" width="116.1640625" bestFit="1" customWidth="1"/>
    <col min="91" max="91" width="116.1640625" bestFit="1" customWidth="1"/>
    <col min="96" max="96" width="116.1640625" bestFit="1" customWidth="1"/>
  </cols>
  <sheetData>
    <row r="1" spans="1:26" s="157" customFormat="1">
      <c r="A1" s="170" t="s">
        <v>188</v>
      </c>
      <c r="B1" s="171"/>
      <c r="C1" s="171"/>
      <c r="D1" s="171"/>
      <c r="E1" s="171"/>
      <c r="F1" s="171"/>
      <c r="G1" s="171"/>
      <c r="H1" s="171"/>
      <c r="I1" s="171"/>
      <c r="J1" s="171"/>
      <c r="K1" s="171"/>
      <c r="L1" s="171"/>
      <c r="M1" s="171"/>
      <c r="N1" s="171"/>
      <c r="O1" s="49"/>
      <c r="P1" s="49"/>
      <c r="Q1" s="49"/>
      <c r="R1" s="49"/>
      <c r="S1" s="49"/>
      <c r="T1" s="49"/>
      <c r="U1" s="49"/>
      <c r="V1" s="49"/>
      <c r="W1" s="49"/>
      <c r="X1" s="49"/>
      <c r="Y1" s="49"/>
      <c r="Z1" s="49"/>
    </row>
    <row r="2" spans="1:26" s="157" customFormat="1">
      <c r="A2" s="49"/>
      <c r="B2" s="49"/>
      <c r="C2" s="49"/>
      <c r="D2" s="49"/>
      <c r="E2" s="49"/>
      <c r="F2" s="49"/>
      <c r="G2" s="49"/>
      <c r="H2" s="49"/>
      <c r="I2" s="49"/>
      <c r="J2" s="49"/>
      <c r="K2" s="49"/>
      <c r="L2" s="49"/>
      <c r="M2" s="49"/>
      <c r="N2" s="49"/>
      <c r="O2" s="49"/>
      <c r="P2" s="49"/>
      <c r="Q2" s="49"/>
      <c r="R2" s="49"/>
      <c r="S2" s="49"/>
      <c r="T2" s="49"/>
      <c r="U2" s="49"/>
      <c r="V2" s="49"/>
      <c r="W2" s="49"/>
      <c r="X2" s="49"/>
      <c r="Y2" s="49"/>
      <c r="Z2" s="49"/>
    </row>
    <row r="3" spans="1:26" s="157" customFormat="1">
      <c r="A3" s="49"/>
      <c r="B3" s="172" t="s">
        <v>124</v>
      </c>
      <c r="C3" s="172" t="s">
        <v>125</v>
      </c>
      <c r="D3" s="172" t="s">
        <v>126</v>
      </c>
      <c r="E3" s="172" t="s">
        <v>127</v>
      </c>
      <c r="F3" s="172" t="s">
        <v>128</v>
      </c>
      <c r="G3" s="172" t="s">
        <v>129</v>
      </c>
      <c r="H3" s="172" t="s">
        <v>130</v>
      </c>
      <c r="I3" s="172" t="s">
        <v>131</v>
      </c>
      <c r="J3" s="172" t="s">
        <v>132</v>
      </c>
      <c r="K3" s="172" t="s">
        <v>133</v>
      </c>
      <c r="L3" s="172" t="s">
        <v>134</v>
      </c>
      <c r="M3" s="172" t="s">
        <v>135</v>
      </c>
      <c r="N3" s="172" t="s">
        <v>136</v>
      </c>
      <c r="O3" s="49"/>
      <c r="P3" s="49"/>
      <c r="Q3" s="49"/>
      <c r="R3" s="49"/>
      <c r="S3" s="49"/>
      <c r="T3" s="49"/>
      <c r="U3" s="49"/>
      <c r="V3" s="49"/>
      <c r="W3" s="49"/>
      <c r="X3" s="49"/>
      <c r="Y3" s="49"/>
      <c r="Z3" s="49"/>
    </row>
    <row r="4" spans="1:26">
      <c r="A4" s="175" t="s">
        <v>189</v>
      </c>
      <c r="B4" s="173"/>
      <c r="C4" s="173"/>
      <c r="D4" s="173"/>
      <c r="E4" s="173"/>
      <c r="F4" s="173"/>
      <c r="G4" s="173"/>
      <c r="H4" s="173"/>
      <c r="I4" s="173"/>
      <c r="J4" s="173"/>
      <c r="K4" s="173"/>
      <c r="L4" s="173"/>
      <c r="M4" s="173"/>
      <c r="N4" s="173"/>
    </row>
    <row r="5" spans="1:26">
      <c r="A5" s="49" t="s">
        <v>190</v>
      </c>
      <c r="B5" s="49"/>
      <c r="C5" s="49">
        <v>1604</v>
      </c>
      <c r="D5" s="49">
        <v>2201</v>
      </c>
      <c r="E5" s="49">
        <v>1393</v>
      </c>
      <c r="F5" s="49">
        <v>1590</v>
      </c>
      <c r="G5" s="49">
        <v>2883</v>
      </c>
      <c r="H5" s="49">
        <v>7575</v>
      </c>
      <c r="I5" s="49">
        <v>7349</v>
      </c>
      <c r="J5" s="49">
        <v>4794</v>
      </c>
      <c r="K5" s="49">
        <v>5197</v>
      </c>
      <c r="L5" s="49">
        <v>7776</v>
      </c>
      <c r="M5" s="49">
        <v>9081</v>
      </c>
      <c r="N5" s="49">
        <v>6561</v>
      </c>
    </row>
    <row r="6" spans="1:26">
      <c r="A6" s="49" t="s">
        <v>191</v>
      </c>
      <c r="B6" s="49"/>
      <c r="C6" s="49">
        <v>321</v>
      </c>
      <c r="D6" s="49">
        <v>29</v>
      </c>
      <c r="E6" s="49">
        <v>2018</v>
      </c>
      <c r="F6" s="49">
        <v>3385</v>
      </c>
      <c r="G6" s="49">
        <v>2812</v>
      </c>
      <c r="H6" s="49">
        <v>1534</v>
      </c>
      <c r="I6" s="49">
        <v>3412</v>
      </c>
      <c r="J6" s="49">
        <v>8289</v>
      </c>
      <c r="K6" s="49">
        <v>4194</v>
      </c>
      <c r="L6" s="49">
        <v>3075</v>
      </c>
      <c r="M6" s="49">
        <v>4976</v>
      </c>
      <c r="N6" s="49">
        <v>4261</v>
      </c>
    </row>
    <row r="7" spans="1:26">
      <c r="A7" s="49" t="s">
        <v>192</v>
      </c>
      <c r="B7" s="49"/>
      <c r="C7" s="49">
        <v>12428</v>
      </c>
      <c r="D7" s="49">
        <v>14957</v>
      </c>
      <c r="E7" s="49">
        <v>16582</v>
      </c>
      <c r="F7" s="49">
        <v>19925</v>
      </c>
      <c r="G7" s="49">
        <v>26237</v>
      </c>
      <c r="H7" s="49">
        <v>22907</v>
      </c>
      <c r="I7" s="49">
        <v>26934</v>
      </c>
      <c r="J7" s="49">
        <v>36764</v>
      </c>
      <c r="K7" s="49">
        <v>41787</v>
      </c>
      <c r="L7" s="49">
        <v>44658</v>
      </c>
      <c r="M7" s="49">
        <v>46000</v>
      </c>
      <c r="N7" s="49">
        <v>45618</v>
      </c>
    </row>
    <row r="8" spans="1:26">
      <c r="A8" s="49" t="s">
        <v>193</v>
      </c>
      <c r="B8" s="49"/>
      <c r="C8" s="49"/>
      <c r="D8" s="49"/>
      <c r="E8" s="49"/>
      <c r="F8" s="49"/>
      <c r="G8" s="49"/>
      <c r="H8" s="49"/>
      <c r="I8" s="49"/>
      <c r="J8" s="49"/>
      <c r="K8" s="49"/>
      <c r="L8" s="49"/>
      <c r="M8" s="49"/>
      <c r="N8" s="49"/>
    </row>
    <row r="9" spans="1:26">
      <c r="A9" s="49" t="s">
        <v>194</v>
      </c>
      <c r="B9" s="174"/>
      <c r="C9" s="174">
        <v>267</v>
      </c>
      <c r="D9" s="174">
        <v>378</v>
      </c>
      <c r="E9" s="174">
        <v>655</v>
      </c>
      <c r="F9" s="174">
        <v>833</v>
      </c>
      <c r="G9" s="174">
        <v>713</v>
      </c>
      <c r="H9" s="174">
        <v>947</v>
      </c>
      <c r="I9" s="174">
        <v>800</v>
      </c>
      <c r="J9" s="174">
        <v>1148</v>
      </c>
      <c r="K9" s="174">
        <v>1396</v>
      </c>
      <c r="L9" s="174">
        <v>1915</v>
      </c>
      <c r="M9" s="174">
        <v>2512</v>
      </c>
      <c r="N9" s="174">
        <v>4652</v>
      </c>
    </row>
    <row r="10" spans="1:26">
      <c r="A10" s="49" t="s">
        <v>195</v>
      </c>
      <c r="B10" s="49"/>
      <c r="C10" s="49">
        <v>14620</v>
      </c>
      <c r="D10" s="49">
        <v>17565</v>
      </c>
      <c r="E10" s="49">
        <v>20648</v>
      </c>
      <c r="F10" s="49">
        <v>25733</v>
      </c>
      <c r="G10" s="49">
        <v>32645</v>
      </c>
      <c r="H10" s="49">
        <v>32963</v>
      </c>
      <c r="I10" s="49">
        <v>38495</v>
      </c>
      <c r="J10" s="49">
        <v>50995</v>
      </c>
      <c r="K10" s="49">
        <v>52574</v>
      </c>
      <c r="L10" s="49">
        <v>57424</v>
      </c>
      <c r="M10" s="49">
        <v>62569</v>
      </c>
      <c r="N10" s="49">
        <v>61092</v>
      </c>
    </row>
    <row r="11" spans="1:26">
      <c r="A11" s="49"/>
      <c r="B11" s="49"/>
      <c r="C11" s="49"/>
      <c r="D11" s="49"/>
      <c r="E11" s="49"/>
      <c r="F11" s="49"/>
      <c r="G11" s="49"/>
      <c r="H11" s="49"/>
      <c r="I11" s="49"/>
      <c r="J11" s="49"/>
      <c r="K11" s="49"/>
      <c r="L11" s="49"/>
      <c r="M11" s="49"/>
      <c r="N11" s="49"/>
    </row>
    <row r="12" spans="1:26">
      <c r="A12" s="49" t="s">
        <v>196</v>
      </c>
      <c r="B12" s="49"/>
      <c r="C12" s="49">
        <v>2403</v>
      </c>
      <c r="D12" s="49">
        <v>2862</v>
      </c>
      <c r="E12" s="49">
        <v>3849</v>
      </c>
      <c r="F12" s="49">
        <v>4500</v>
      </c>
      <c r="G12" s="49">
        <v>5158</v>
      </c>
      <c r="H12" s="49">
        <v>5907</v>
      </c>
      <c r="I12" s="49">
        <v>6416</v>
      </c>
      <c r="J12" s="49">
        <v>7009</v>
      </c>
      <c r="K12" s="49">
        <v>7590</v>
      </c>
      <c r="L12" s="49">
        <v>8112</v>
      </c>
      <c r="M12" s="49">
        <v>8436</v>
      </c>
      <c r="N12" s="49">
        <v>8991</v>
      </c>
    </row>
    <row r="13" spans="1:26">
      <c r="A13" s="49" t="s">
        <v>197</v>
      </c>
      <c r="B13" s="174"/>
      <c r="C13" s="174">
        <v>-1545</v>
      </c>
      <c r="D13" s="174">
        <v>-1940</v>
      </c>
      <c r="E13" s="174">
        <v>-2505</v>
      </c>
      <c r="F13" s="174">
        <v>-3018</v>
      </c>
      <c r="G13" s="174">
        <v>-3630</v>
      </c>
      <c r="H13" s="174">
        <v>-4183</v>
      </c>
      <c r="I13" s="174">
        <v>-4723</v>
      </c>
      <c r="J13" s="174">
        <v>-5202</v>
      </c>
      <c r="K13" s="174">
        <v>-5681</v>
      </c>
      <c r="L13" s="174">
        <v>-6382</v>
      </c>
      <c r="M13" s="174">
        <v>-6948</v>
      </c>
      <c r="N13" s="174">
        <v>-7483</v>
      </c>
    </row>
    <row r="14" spans="1:26">
      <c r="A14" s="49" t="s">
        <v>198</v>
      </c>
      <c r="B14" s="49"/>
      <c r="C14" s="49">
        <v>858</v>
      </c>
      <c r="D14" s="49">
        <v>922</v>
      </c>
      <c r="E14" s="49">
        <v>1344</v>
      </c>
      <c r="F14" s="49">
        <v>1482</v>
      </c>
      <c r="G14" s="49">
        <v>1528</v>
      </c>
      <c r="H14" s="49">
        <v>1724</v>
      </c>
      <c r="I14" s="49">
        <v>1693</v>
      </c>
      <c r="J14" s="49">
        <v>1807</v>
      </c>
      <c r="K14" s="49">
        <v>1909</v>
      </c>
      <c r="L14" s="49">
        <v>1730</v>
      </c>
      <c r="M14" s="49">
        <v>1488</v>
      </c>
      <c r="N14" s="49">
        <v>1508</v>
      </c>
    </row>
    <row r="15" spans="1:26">
      <c r="A15" s="49" t="s">
        <v>199</v>
      </c>
      <c r="B15" s="49"/>
      <c r="C15" s="49">
        <v>3187</v>
      </c>
      <c r="D15" s="49">
        <v>3189</v>
      </c>
      <c r="E15" s="49">
        <v>4069</v>
      </c>
      <c r="F15" s="49">
        <v>4059</v>
      </c>
      <c r="G15" s="49">
        <v>4339</v>
      </c>
      <c r="H15" s="49">
        <v>6284</v>
      </c>
      <c r="I15" s="49">
        <v>6212</v>
      </c>
      <c r="J15" s="49">
        <v>9135</v>
      </c>
      <c r="K15" s="49">
        <v>11454</v>
      </c>
      <c r="L15" s="49">
        <v>11209</v>
      </c>
      <c r="M15" s="49">
        <v>11026</v>
      </c>
      <c r="N15" s="49">
        <v>10837</v>
      </c>
    </row>
    <row r="16" spans="1:26">
      <c r="A16" s="49" t="s">
        <v>200</v>
      </c>
      <c r="B16" s="49"/>
      <c r="C16" s="49">
        <v>258</v>
      </c>
      <c r="D16" s="49">
        <v>156</v>
      </c>
      <c r="E16" s="49">
        <v>358</v>
      </c>
      <c r="F16" s="49">
        <v>211</v>
      </c>
      <c r="G16" s="49">
        <v>168</v>
      </c>
      <c r="H16" s="49">
        <v>825</v>
      </c>
      <c r="I16" s="49">
        <v>778</v>
      </c>
      <c r="J16" s="49">
        <v>1048</v>
      </c>
      <c r="K16" s="49">
        <v>1332</v>
      </c>
      <c r="L16" s="49">
        <v>788</v>
      </c>
      <c r="M16" s="49">
        <v>537</v>
      </c>
      <c r="N16" s="49">
        <v>326</v>
      </c>
    </row>
    <row r="17" spans="1:16">
      <c r="A17" s="49" t="s">
        <v>201</v>
      </c>
      <c r="B17" s="49"/>
      <c r="C17" s="49">
        <v>196</v>
      </c>
      <c r="D17" s="49">
        <v>31</v>
      </c>
      <c r="E17" s="49">
        <v>2348</v>
      </c>
      <c r="F17" s="49">
        <v>1539</v>
      </c>
      <c r="G17" s="49">
        <v>1961</v>
      </c>
      <c r="H17" s="49">
        <v>971</v>
      </c>
      <c r="I17" s="49">
        <v>2863</v>
      </c>
      <c r="J17" s="49">
        <v>6089</v>
      </c>
      <c r="K17" s="49">
        <v>6797</v>
      </c>
      <c r="L17" s="49">
        <v>5018</v>
      </c>
      <c r="M17" s="49">
        <v>3273</v>
      </c>
      <c r="N17" s="49">
        <v>4583</v>
      </c>
    </row>
    <row r="18" spans="1:16">
      <c r="A18" s="49" t="s">
        <v>202</v>
      </c>
      <c r="B18" s="174"/>
      <c r="C18" s="174">
        <v>41</v>
      </c>
      <c r="D18" s="174">
        <v>54</v>
      </c>
      <c r="E18" s="174">
        <v>114</v>
      </c>
      <c r="F18" s="174">
        <v>79</v>
      </c>
      <c r="G18" s="174">
        <v>133</v>
      </c>
      <c r="H18" s="174">
        <v>565</v>
      </c>
      <c r="I18" s="174">
        <v>1292</v>
      </c>
      <c r="J18" s="174">
        <v>1305</v>
      </c>
      <c r="K18" s="174">
        <v>1737</v>
      </c>
      <c r="L18" s="174">
        <v>2455</v>
      </c>
      <c r="M18" s="174">
        <v>3273</v>
      </c>
      <c r="N18" s="174">
        <v>3265</v>
      </c>
    </row>
    <row r="19" spans="1:16" ht="17" thickBot="1">
      <c r="A19" s="175" t="s">
        <v>203</v>
      </c>
      <c r="B19" s="180"/>
      <c r="C19" s="180">
        <v>19160</v>
      </c>
      <c r="D19" s="180">
        <v>21917</v>
      </c>
      <c r="E19" s="180">
        <v>28881</v>
      </c>
      <c r="F19" s="180">
        <v>33103</v>
      </c>
      <c r="G19" s="180">
        <v>40774</v>
      </c>
      <c r="H19" s="180">
        <v>43332</v>
      </c>
      <c r="I19" s="180">
        <v>51333</v>
      </c>
      <c r="J19" s="180">
        <v>70379</v>
      </c>
      <c r="K19" s="180">
        <v>75803</v>
      </c>
      <c r="L19" s="180">
        <v>78624</v>
      </c>
      <c r="M19" s="180">
        <v>82166</v>
      </c>
      <c r="N19" s="180">
        <v>81611</v>
      </c>
    </row>
    <row r="20" spans="1:16" ht="17" thickTop="1">
      <c r="A20" s="49"/>
      <c r="B20" s="49"/>
      <c r="C20" s="49"/>
      <c r="D20" s="49"/>
      <c r="E20" s="49"/>
      <c r="F20" s="49"/>
      <c r="G20" s="49"/>
      <c r="H20" s="49"/>
      <c r="I20" s="49"/>
      <c r="J20" s="49"/>
      <c r="K20" s="49"/>
      <c r="L20" s="49"/>
      <c r="M20" s="49"/>
      <c r="N20" s="49"/>
    </row>
    <row r="21" spans="1:16">
      <c r="A21" s="175" t="s">
        <v>204</v>
      </c>
      <c r="B21" s="49"/>
      <c r="C21" s="49"/>
      <c r="D21" s="49"/>
      <c r="E21" s="49"/>
      <c r="F21" s="49"/>
      <c r="G21" s="49"/>
      <c r="H21" s="49"/>
      <c r="I21" s="49"/>
      <c r="J21" s="49"/>
      <c r="K21" s="49"/>
      <c r="L21" s="49"/>
      <c r="M21" s="49"/>
      <c r="N21" s="49"/>
    </row>
    <row r="22" spans="1:16">
      <c r="A22" s="49" t="s">
        <v>205</v>
      </c>
      <c r="B22" s="49"/>
      <c r="C22" s="49">
        <v>9350</v>
      </c>
      <c r="D22" s="49">
        <v>10727</v>
      </c>
      <c r="E22" s="49">
        <v>12406</v>
      </c>
      <c r="F22" s="49">
        <v>15355</v>
      </c>
      <c r="G22" s="49">
        <v>19999</v>
      </c>
      <c r="H22" s="49">
        <v>21843</v>
      </c>
      <c r="I22" s="49">
        <v>24759</v>
      </c>
      <c r="J22" s="49">
        <v>35670</v>
      </c>
      <c r="K22" s="49">
        <v>39038</v>
      </c>
      <c r="L22" s="49">
        <v>40140</v>
      </c>
      <c r="M22" s="49">
        <v>42074</v>
      </c>
      <c r="N22" s="49">
        <v>39898</v>
      </c>
    </row>
    <row r="23" spans="1:16">
      <c r="A23" s="49" t="s">
        <v>206</v>
      </c>
      <c r="B23" s="49"/>
      <c r="C23" s="49">
        <v>37</v>
      </c>
      <c r="D23" s="49">
        <v>29</v>
      </c>
      <c r="E23" s="49">
        <v>32</v>
      </c>
      <c r="F23" s="49">
        <v>64</v>
      </c>
      <c r="G23" s="49">
        <v>83</v>
      </c>
      <c r="H23" s="49">
        <v>61</v>
      </c>
      <c r="I23" s="49">
        <v>73</v>
      </c>
      <c r="J23" s="49">
        <v>129</v>
      </c>
      <c r="K23" s="49">
        <v>236</v>
      </c>
      <c r="L23" s="49">
        <v>813</v>
      </c>
      <c r="M23" s="49"/>
      <c r="N23" s="49"/>
    </row>
    <row r="24" spans="1:16" ht="17">
      <c r="A24" s="49" t="s">
        <v>207</v>
      </c>
      <c r="B24" s="49"/>
      <c r="C24" s="49">
        <v>771</v>
      </c>
      <c r="D24" s="49">
        <v>1434</v>
      </c>
      <c r="E24" s="49">
        <v>1179</v>
      </c>
      <c r="F24" s="49">
        <v>1459</v>
      </c>
      <c r="G24" s="49">
        <v>1781</v>
      </c>
      <c r="H24" s="49">
        <v>2002</v>
      </c>
      <c r="I24" s="49">
        <v>2087</v>
      </c>
      <c r="J24" s="49">
        <v>2648</v>
      </c>
      <c r="K24" s="49">
        <v>3755</v>
      </c>
      <c r="L24" s="49">
        <v>4868</v>
      </c>
      <c r="M24" s="49">
        <v>6392</v>
      </c>
      <c r="N24" s="49">
        <v>8478</v>
      </c>
      <c r="P24" s="165" t="s">
        <v>74</v>
      </c>
    </row>
    <row r="25" spans="1:16">
      <c r="A25" s="49" t="s">
        <v>208</v>
      </c>
      <c r="B25" s="49"/>
      <c r="C25" s="49"/>
      <c r="D25" s="49"/>
      <c r="E25" s="49"/>
      <c r="F25" s="49"/>
      <c r="G25" s="49"/>
      <c r="H25" s="49"/>
      <c r="I25" s="49"/>
      <c r="J25" s="49"/>
      <c r="K25" s="49"/>
      <c r="L25" s="49"/>
      <c r="M25" s="49"/>
      <c r="N25" s="49"/>
    </row>
    <row r="26" spans="1:16">
      <c r="A26" s="49" t="s">
        <v>209</v>
      </c>
      <c r="B26" s="49"/>
      <c r="C26" s="49">
        <v>1103</v>
      </c>
      <c r="D26" s="49">
        <v>1093</v>
      </c>
      <c r="E26" s="49"/>
      <c r="F26" s="49"/>
      <c r="G26" s="49">
        <v>1000</v>
      </c>
      <c r="H26" s="49">
        <v>1998</v>
      </c>
      <c r="I26" s="49"/>
      <c r="J26" s="49"/>
      <c r="K26" s="49"/>
      <c r="L26" s="49"/>
      <c r="M26" s="49"/>
      <c r="N26" s="49"/>
    </row>
    <row r="27" spans="1:16">
      <c r="A27" s="49" t="s">
        <v>210</v>
      </c>
      <c r="B27" s="49"/>
      <c r="C27" s="49"/>
      <c r="D27" s="49"/>
      <c r="E27" s="49"/>
      <c r="F27" s="49"/>
      <c r="G27" s="49"/>
      <c r="H27" s="49"/>
      <c r="I27" s="49"/>
      <c r="J27" s="49"/>
      <c r="K27" s="49"/>
      <c r="L27" s="49"/>
      <c r="M27" s="49"/>
      <c r="N27" s="49"/>
    </row>
    <row r="28" spans="1:16">
      <c r="A28" s="49" t="s">
        <v>211</v>
      </c>
      <c r="B28" s="49"/>
      <c r="C28" s="49"/>
      <c r="D28" s="49"/>
      <c r="E28" s="49"/>
      <c r="F28" s="49"/>
      <c r="G28" s="49"/>
      <c r="H28" s="49"/>
      <c r="I28" s="49"/>
      <c r="J28" s="49"/>
      <c r="K28" s="49"/>
      <c r="L28" s="49"/>
      <c r="M28" s="49"/>
      <c r="N28" s="49"/>
    </row>
    <row r="29" spans="1:16">
      <c r="A29" s="49" t="s">
        <v>212</v>
      </c>
      <c r="B29" s="174"/>
      <c r="C29" s="174"/>
      <c r="D29" s="174"/>
      <c r="E29" s="174"/>
      <c r="F29" s="174"/>
      <c r="G29" s="174"/>
      <c r="H29" s="174"/>
      <c r="I29" s="174"/>
      <c r="J29" s="174"/>
      <c r="K29" s="174"/>
      <c r="L29" s="174">
        <v>-813</v>
      </c>
      <c r="M29" s="174"/>
      <c r="N29" s="174"/>
    </row>
    <row r="30" spans="1:16">
      <c r="A30" s="49" t="s">
        <v>213</v>
      </c>
      <c r="B30" s="49"/>
      <c r="C30" s="49">
        <v>11261</v>
      </c>
      <c r="D30" s="49">
        <v>13283</v>
      </c>
      <c r="E30" s="49">
        <v>13617</v>
      </c>
      <c r="F30" s="49">
        <v>16878</v>
      </c>
      <c r="G30" s="49">
        <v>22863</v>
      </c>
      <c r="H30" s="49">
        <v>25904</v>
      </c>
      <c r="I30" s="49">
        <v>26919</v>
      </c>
      <c r="J30" s="49">
        <v>38447</v>
      </c>
      <c r="K30" s="49">
        <v>43029</v>
      </c>
      <c r="L30" s="49">
        <v>45008</v>
      </c>
      <c r="M30" s="49">
        <v>48466</v>
      </c>
      <c r="N30" s="49">
        <v>48376</v>
      </c>
    </row>
    <row r="31" spans="1:16">
      <c r="A31" s="49"/>
      <c r="B31" s="49"/>
      <c r="C31" s="49"/>
      <c r="D31" s="49"/>
      <c r="E31" s="49"/>
      <c r="F31" s="49"/>
      <c r="G31" s="49"/>
      <c r="H31" s="49"/>
      <c r="I31" s="49"/>
      <c r="J31" s="49"/>
      <c r="K31" s="49"/>
      <c r="L31" s="49"/>
      <c r="M31" s="49"/>
      <c r="N31" s="49"/>
    </row>
    <row r="32" spans="1:16">
      <c r="A32" s="49" t="s">
        <v>214</v>
      </c>
      <c r="B32" s="49"/>
      <c r="C32" s="49">
        <v>509</v>
      </c>
      <c r="D32" s="49"/>
      <c r="E32" s="49"/>
      <c r="F32" s="49"/>
      <c r="G32" s="49"/>
      <c r="H32" s="49"/>
      <c r="I32" s="49">
        <v>4965</v>
      </c>
      <c r="J32" s="49">
        <v>8939</v>
      </c>
      <c r="K32" s="49">
        <v>8049</v>
      </c>
      <c r="L32" s="49">
        <v>10417</v>
      </c>
      <c r="M32" s="49">
        <v>9676</v>
      </c>
      <c r="N32" s="49">
        <v>9879</v>
      </c>
    </row>
    <row r="33" spans="1:14">
      <c r="A33" s="49" t="s">
        <v>215</v>
      </c>
      <c r="B33" s="49"/>
      <c r="C33" s="49"/>
      <c r="D33" s="49"/>
      <c r="E33" s="49"/>
      <c r="F33" s="49"/>
      <c r="G33" s="49"/>
      <c r="H33" s="49"/>
      <c r="I33" s="49"/>
      <c r="J33" s="49"/>
      <c r="K33" s="49"/>
      <c r="L33" s="49"/>
      <c r="M33" s="49"/>
      <c r="N33" s="49"/>
    </row>
    <row r="34" spans="1:14">
      <c r="A34" s="49" t="s">
        <v>216</v>
      </c>
      <c r="B34" s="49"/>
      <c r="C34" s="49"/>
      <c r="D34" s="49"/>
      <c r="E34" s="49"/>
      <c r="F34" s="49"/>
      <c r="G34" s="49"/>
      <c r="H34" s="49"/>
      <c r="I34" s="49"/>
      <c r="J34" s="49"/>
      <c r="K34" s="49"/>
      <c r="L34" s="49"/>
      <c r="M34" s="49"/>
      <c r="N34" s="49"/>
    </row>
    <row r="35" spans="1:14">
      <c r="A35" s="49" t="s">
        <v>208</v>
      </c>
      <c r="B35" s="49"/>
      <c r="C35" s="49"/>
      <c r="D35" s="49">
        <v>386</v>
      </c>
      <c r="E35" s="49">
        <v>1505</v>
      </c>
      <c r="F35" s="49">
        <v>1513</v>
      </c>
      <c r="G35" s="49">
        <v>1917</v>
      </c>
      <c r="H35" s="49">
        <v>2042</v>
      </c>
      <c r="I35" s="49">
        <v>2520</v>
      </c>
      <c r="J35" s="49">
        <v>2930</v>
      </c>
      <c r="K35" s="49">
        <v>2998</v>
      </c>
      <c r="L35" s="49">
        <v>2925</v>
      </c>
      <c r="M35" s="49"/>
      <c r="N35" s="49"/>
    </row>
    <row r="36" spans="1:14">
      <c r="A36" s="49" t="s">
        <v>217</v>
      </c>
      <c r="B36" s="174"/>
      <c r="C36" s="174"/>
      <c r="D36" s="174"/>
      <c r="E36" s="174"/>
      <c r="F36" s="174"/>
      <c r="G36" s="174"/>
      <c r="H36" s="174"/>
      <c r="I36" s="174"/>
      <c r="J36" s="174"/>
      <c r="K36" s="174"/>
      <c r="L36" s="174"/>
      <c r="M36" s="174">
        <v>2973</v>
      </c>
      <c r="N36" s="174">
        <v>2939</v>
      </c>
    </row>
    <row r="37" spans="1:14">
      <c r="A37" s="175" t="s">
        <v>218</v>
      </c>
      <c r="B37" s="175"/>
      <c r="C37" s="175">
        <v>11770</v>
      </c>
      <c r="D37" s="175">
        <v>13669</v>
      </c>
      <c r="E37" s="175">
        <v>15122</v>
      </c>
      <c r="F37" s="175">
        <v>18391</v>
      </c>
      <c r="G37" s="175">
        <v>24780</v>
      </c>
      <c r="H37" s="175">
        <v>27946</v>
      </c>
      <c r="I37" s="175">
        <v>34404</v>
      </c>
      <c r="J37" s="175">
        <v>50316</v>
      </c>
      <c r="K37" s="175">
        <v>54076</v>
      </c>
      <c r="L37" s="175">
        <v>58350</v>
      </c>
      <c r="M37" s="175">
        <v>61115</v>
      </c>
      <c r="N37" s="175">
        <v>61194</v>
      </c>
    </row>
    <row r="38" spans="1:14">
      <c r="A38" s="49"/>
      <c r="B38" s="49"/>
      <c r="C38" s="49"/>
      <c r="D38" s="49"/>
      <c r="E38" s="49"/>
      <c r="F38" s="49"/>
      <c r="G38" s="49"/>
      <c r="H38" s="49"/>
      <c r="I38" s="49"/>
      <c r="J38" s="49"/>
      <c r="K38" s="49"/>
      <c r="L38" s="49"/>
      <c r="M38" s="49"/>
      <c r="N38" s="49"/>
    </row>
    <row r="39" spans="1:14">
      <c r="A39" s="175" t="s">
        <v>219</v>
      </c>
      <c r="B39" s="49"/>
      <c r="C39" s="49"/>
      <c r="D39" s="49"/>
      <c r="E39" s="49"/>
      <c r="F39" s="49"/>
      <c r="G39" s="49"/>
      <c r="H39" s="49"/>
      <c r="I39" s="49"/>
      <c r="J39" s="49"/>
      <c r="K39" s="49"/>
      <c r="L39" s="49"/>
      <c r="M39" s="49"/>
      <c r="N39" s="49"/>
    </row>
    <row r="40" spans="1:14">
      <c r="A40" s="49" t="s">
        <v>220</v>
      </c>
      <c r="B40" s="49"/>
      <c r="C40" s="49"/>
      <c r="D40" s="49"/>
      <c r="E40" s="49">
        <v>13100</v>
      </c>
      <c r="F40" s="49">
        <v>13579</v>
      </c>
      <c r="G40" s="49">
        <v>14314</v>
      </c>
      <c r="H40" s="49">
        <v>14939</v>
      </c>
      <c r="I40" s="49">
        <v>15588</v>
      </c>
      <c r="J40" s="49">
        <v>16644</v>
      </c>
      <c r="K40" s="49">
        <v>17208</v>
      </c>
      <c r="L40" s="49">
        <v>18327</v>
      </c>
      <c r="M40" s="49">
        <v>19642</v>
      </c>
      <c r="N40" s="49">
        <v>20705</v>
      </c>
    </row>
    <row r="41" spans="1:14">
      <c r="A41" s="49" t="s">
        <v>221</v>
      </c>
      <c r="B41" s="49"/>
      <c r="C41" s="49"/>
      <c r="D41" s="49"/>
      <c r="E41" s="49">
        <v>668</v>
      </c>
      <c r="F41" s="49">
        <v>2069</v>
      </c>
      <c r="G41" s="49">
        <v>3823</v>
      </c>
      <c r="H41" s="49">
        <v>5880</v>
      </c>
      <c r="I41" s="49">
        <v>8342</v>
      </c>
      <c r="J41" s="49">
        <v>12366</v>
      </c>
      <c r="K41" s="49">
        <v>16535</v>
      </c>
      <c r="L41" s="49">
        <v>18954</v>
      </c>
      <c r="M41" s="49">
        <v>23200</v>
      </c>
      <c r="N41" s="49">
        <v>27347</v>
      </c>
    </row>
    <row r="42" spans="1:14">
      <c r="A42" s="49" t="s">
        <v>222</v>
      </c>
      <c r="B42" s="49"/>
      <c r="C42" s="49"/>
      <c r="D42" s="49"/>
      <c r="E42" s="49"/>
      <c r="F42" s="49">
        <v>-995</v>
      </c>
      <c r="G42" s="49">
        <v>-2001</v>
      </c>
      <c r="H42" s="49">
        <v>-5511</v>
      </c>
      <c r="I42" s="49">
        <v>-6872</v>
      </c>
      <c r="J42" s="49">
        <v>-8507</v>
      </c>
      <c r="K42" s="49">
        <v>-11880</v>
      </c>
      <c r="L42" s="49">
        <v>-16079</v>
      </c>
      <c r="M42" s="49">
        <v>-21045</v>
      </c>
      <c r="N42" s="49">
        <v>-27085</v>
      </c>
    </row>
    <row r="43" spans="1:14">
      <c r="A43" s="49" t="s">
        <v>223</v>
      </c>
      <c r="B43" s="49"/>
      <c r="C43" s="49"/>
      <c r="D43" s="49"/>
      <c r="E43" s="49"/>
      <c r="F43" s="49"/>
      <c r="G43" s="49"/>
      <c r="H43" s="49"/>
      <c r="I43" s="49"/>
      <c r="J43" s="49"/>
      <c r="K43" s="49"/>
      <c r="L43" s="49"/>
      <c r="M43" s="49"/>
      <c r="N43" s="49"/>
    </row>
    <row r="44" spans="1:14">
      <c r="A44" s="49" t="s">
        <v>224</v>
      </c>
      <c r="B44" s="49"/>
      <c r="C44" s="49"/>
      <c r="D44" s="49"/>
      <c r="E44" s="49"/>
      <c r="F44" s="49"/>
      <c r="G44" s="49"/>
      <c r="H44" s="49"/>
      <c r="I44" s="49"/>
      <c r="J44" s="49"/>
      <c r="K44" s="49"/>
      <c r="L44" s="49"/>
      <c r="M44" s="49"/>
      <c r="N44" s="49"/>
    </row>
    <row r="45" spans="1:14">
      <c r="A45" s="49" t="s">
        <v>225</v>
      </c>
      <c r="B45" s="49"/>
      <c r="C45" s="49">
        <v>-61</v>
      </c>
      <c r="D45" s="49">
        <v>110</v>
      </c>
      <c r="E45" s="49">
        <v>-9</v>
      </c>
      <c r="F45" s="49">
        <v>59</v>
      </c>
      <c r="G45" s="49">
        <v>-142</v>
      </c>
      <c r="H45" s="49">
        <v>78</v>
      </c>
      <c r="I45" s="49">
        <v>-173</v>
      </c>
      <c r="J45" s="49">
        <v>-484</v>
      </c>
      <c r="K45" s="49">
        <v>-136</v>
      </c>
      <c r="L45" s="49">
        <v>-928</v>
      </c>
      <c r="M45" s="49">
        <v>-746</v>
      </c>
      <c r="N45" s="49">
        <v>-550</v>
      </c>
    </row>
    <row r="46" spans="1:14">
      <c r="A46" s="49" t="s">
        <v>151</v>
      </c>
      <c r="B46" s="49"/>
      <c r="C46" s="49"/>
      <c r="D46" s="49"/>
      <c r="E46" s="49"/>
      <c r="F46" s="49"/>
      <c r="G46" s="49"/>
      <c r="H46" s="49"/>
      <c r="I46" s="49">
        <v>44</v>
      </c>
      <c r="J46" s="49">
        <v>44</v>
      </c>
      <c r="K46" s="49"/>
      <c r="L46" s="49"/>
      <c r="M46" s="49"/>
      <c r="N46" s="49"/>
    </row>
    <row r="47" spans="1:14">
      <c r="A47" s="49" t="s">
        <v>226</v>
      </c>
      <c r="B47" s="174"/>
      <c r="C47" s="174">
        <v>7451</v>
      </c>
      <c r="D47" s="174">
        <v>8138</v>
      </c>
      <c r="E47" s="174"/>
      <c r="F47" s="174"/>
      <c r="G47" s="174"/>
      <c r="H47" s="174"/>
      <c r="I47" s="174"/>
      <c r="J47" s="174"/>
      <c r="K47" s="174"/>
      <c r="L47" s="174"/>
      <c r="M47" s="174"/>
      <c r="N47" s="174"/>
    </row>
    <row r="48" spans="1:14">
      <c r="A48" s="175" t="s">
        <v>227</v>
      </c>
      <c r="B48" s="175"/>
      <c r="C48" s="175">
        <v>7390</v>
      </c>
      <c r="D48" s="175">
        <v>8248</v>
      </c>
      <c r="E48" s="175">
        <v>13759</v>
      </c>
      <c r="F48" s="175">
        <v>14712</v>
      </c>
      <c r="G48" s="175">
        <v>15994</v>
      </c>
      <c r="H48" s="175">
        <v>15386</v>
      </c>
      <c r="I48" s="175">
        <v>16929</v>
      </c>
      <c r="J48" s="175">
        <v>20063</v>
      </c>
      <c r="K48" s="175">
        <v>21727</v>
      </c>
      <c r="L48" s="175">
        <v>20274</v>
      </c>
      <c r="M48" s="175">
        <v>21051</v>
      </c>
      <c r="N48" s="175">
        <v>20417</v>
      </c>
    </row>
    <row r="49" spans="1:14">
      <c r="A49" s="49"/>
      <c r="B49" s="49"/>
      <c r="C49" s="49"/>
      <c r="D49" s="49"/>
      <c r="E49" s="49"/>
      <c r="F49" s="49"/>
      <c r="G49" s="49"/>
      <c r="H49" s="49"/>
      <c r="I49" s="49"/>
      <c r="J49" s="49"/>
      <c r="K49" s="49"/>
      <c r="L49" s="49"/>
      <c r="M49" s="49"/>
      <c r="N49" s="49"/>
    </row>
    <row r="50" spans="1:14" ht="17" thickBot="1">
      <c r="A50" s="175" t="s">
        <v>228</v>
      </c>
      <c r="B50" s="180"/>
      <c r="C50" s="180">
        <v>19160</v>
      </c>
      <c r="D50" s="180">
        <v>21917</v>
      </c>
      <c r="E50" s="180">
        <v>28881</v>
      </c>
      <c r="F50" s="180">
        <v>33103</v>
      </c>
      <c r="G50" s="180">
        <v>40774</v>
      </c>
      <c r="H50" s="180">
        <v>43332</v>
      </c>
      <c r="I50" s="180">
        <v>51333</v>
      </c>
      <c r="J50" s="180">
        <v>70379</v>
      </c>
      <c r="K50" s="180">
        <v>75803</v>
      </c>
      <c r="L50" s="180">
        <v>78624</v>
      </c>
      <c r="M50" s="180">
        <v>82166</v>
      </c>
      <c r="N50" s="180">
        <v>81611</v>
      </c>
    </row>
    <row r="51" spans="1:14" ht="17" thickTop="1">
      <c r="A51" s="49"/>
      <c r="B51" s="49"/>
      <c r="C51" s="49"/>
      <c r="D51" s="49"/>
      <c r="E51" s="49"/>
      <c r="F51" s="49"/>
      <c r="G51" s="49"/>
      <c r="H51" s="49"/>
      <c r="I51" s="49"/>
      <c r="J51" s="49"/>
      <c r="K51" s="49"/>
      <c r="L51" s="49"/>
      <c r="M51" s="49"/>
      <c r="N51" s="49"/>
    </row>
    <row r="52" spans="1:14">
      <c r="A52" s="175" t="s">
        <v>229</v>
      </c>
      <c r="B52" s="49">
        <v>1188</v>
      </c>
      <c r="C52" s="49">
        <v>1188</v>
      </c>
      <c r="D52" s="49">
        <v>1224</v>
      </c>
      <c r="E52" s="49">
        <v>1224</v>
      </c>
      <c r="F52" s="49">
        <v>1207</v>
      </c>
      <c r="G52" s="49">
        <v>1200</v>
      </c>
      <c r="H52" s="49">
        <v>1174</v>
      </c>
      <c r="I52" s="49">
        <v>1173</v>
      </c>
      <c r="J52" s="49">
        <v>1171.692</v>
      </c>
      <c r="K52" s="49">
        <v>1168</v>
      </c>
      <c r="L52" s="49">
        <v>1136</v>
      </c>
      <c r="M52" s="49">
        <v>1072</v>
      </c>
      <c r="N52" s="49">
        <v>993</v>
      </c>
    </row>
    <row r="53" spans="1:14">
      <c r="A53" s="49"/>
      <c r="B53" s="49"/>
      <c r="C53" s="49"/>
      <c r="D53" s="49"/>
      <c r="E53" s="49"/>
      <c r="F53" s="49"/>
      <c r="G53" s="49"/>
      <c r="H53" s="49"/>
      <c r="I53" s="49"/>
      <c r="J53" s="49"/>
      <c r="K53" s="49"/>
      <c r="L53" s="49"/>
      <c r="M53" s="49"/>
      <c r="N53" s="49"/>
    </row>
    <row r="54" spans="1:14">
      <c r="A54" s="175" t="s">
        <v>230</v>
      </c>
      <c r="B54" s="49"/>
      <c r="C54" s="49"/>
      <c r="D54" s="49"/>
      <c r="E54" s="49"/>
      <c r="F54" s="49"/>
      <c r="G54" s="49"/>
      <c r="H54" s="49"/>
      <c r="I54" s="49"/>
      <c r="J54" s="49"/>
      <c r="K54" s="49"/>
      <c r="L54" s="49"/>
      <c r="M54" s="49"/>
      <c r="N54" s="49"/>
    </row>
    <row r="55" spans="1:14">
      <c r="A55" s="49" t="s">
        <v>231</v>
      </c>
      <c r="B55" s="178">
        <f t="shared" ref="B55:N55" si="0">B48</f>
        <v>0</v>
      </c>
      <c r="C55" s="178">
        <f t="shared" si="0"/>
        <v>7390</v>
      </c>
      <c r="D55" s="178">
        <f t="shared" si="0"/>
        <v>8248</v>
      </c>
      <c r="E55" s="178">
        <f t="shared" si="0"/>
        <v>13759</v>
      </c>
      <c r="F55" s="178">
        <f t="shared" si="0"/>
        <v>14712</v>
      </c>
      <c r="G55" s="178">
        <f t="shared" si="0"/>
        <v>15994</v>
      </c>
      <c r="H55" s="178">
        <f t="shared" si="0"/>
        <v>15386</v>
      </c>
      <c r="I55" s="178">
        <f t="shared" si="0"/>
        <v>16929</v>
      </c>
      <c r="J55" s="178">
        <f t="shared" si="0"/>
        <v>20063</v>
      </c>
      <c r="K55" s="178">
        <f t="shared" si="0"/>
        <v>21727</v>
      </c>
      <c r="L55" s="178">
        <f t="shared" si="0"/>
        <v>20274</v>
      </c>
      <c r="M55" s="178">
        <f t="shared" si="0"/>
        <v>21051</v>
      </c>
      <c r="N55" s="178">
        <f t="shared" si="0"/>
        <v>20417</v>
      </c>
    </row>
    <row r="56" spans="1:14">
      <c r="A56" s="49" t="s">
        <v>232</v>
      </c>
      <c r="B56" s="178">
        <f t="shared" ref="B56:N56" si="1">B32+B33</f>
        <v>0</v>
      </c>
      <c r="C56" s="178">
        <f t="shared" si="1"/>
        <v>509</v>
      </c>
      <c r="D56" s="178">
        <f t="shared" si="1"/>
        <v>0</v>
      </c>
      <c r="E56" s="178">
        <f t="shared" si="1"/>
        <v>0</v>
      </c>
      <c r="F56" s="178">
        <f t="shared" si="1"/>
        <v>0</v>
      </c>
      <c r="G56" s="178">
        <f t="shared" si="1"/>
        <v>0</v>
      </c>
      <c r="H56" s="178">
        <f t="shared" si="1"/>
        <v>0</v>
      </c>
      <c r="I56" s="178">
        <f t="shared" si="1"/>
        <v>4965</v>
      </c>
      <c r="J56" s="178">
        <f t="shared" si="1"/>
        <v>8939</v>
      </c>
      <c r="K56" s="178">
        <f t="shared" si="1"/>
        <v>8049</v>
      </c>
      <c r="L56" s="178">
        <f t="shared" si="1"/>
        <v>10417</v>
      </c>
      <c r="M56" s="178">
        <f t="shared" si="1"/>
        <v>9676</v>
      </c>
      <c r="N56" s="178">
        <f t="shared" si="1"/>
        <v>9879</v>
      </c>
    </row>
    <row r="57" spans="1:14">
      <c r="A57" s="49" t="s">
        <v>233</v>
      </c>
      <c r="B57" s="178">
        <f t="shared" ref="B57:N57" si="2">B26</f>
        <v>0</v>
      </c>
      <c r="C57" s="178">
        <f t="shared" si="2"/>
        <v>1103</v>
      </c>
      <c r="D57" s="178">
        <f t="shared" si="2"/>
        <v>1093</v>
      </c>
      <c r="E57" s="178">
        <f t="shared" si="2"/>
        <v>0</v>
      </c>
      <c r="F57" s="178">
        <f t="shared" si="2"/>
        <v>0</v>
      </c>
      <c r="G57" s="178">
        <f t="shared" si="2"/>
        <v>1000</v>
      </c>
      <c r="H57" s="178">
        <f t="shared" si="2"/>
        <v>1998</v>
      </c>
      <c r="I57" s="178">
        <f t="shared" si="2"/>
        <v>0</v>
      </c>
      <c r="J57" s="178">
        <f t="shared" si="2"/>
        <v>0</v>
      </c>
      <c r="K57" s="178">
        <f t="shared" si="2"/>
        <v>0</v>
      </c>
      <c r="L57" s="178">
        <f t="shared" si="2"/>
        <v>0</v>
      </c>
      <c r="M57" s="178">
        <f t="shared" si="2"/>
        <v>0</v>
      </c>
      <c r="N57" s="178">
        <f t="shared" si="2"/>
        <v>0</v>
      </c>
    </row>
    <row r="58" spans="1:14">
      <c r="A58" s="49" t="s">
        <v>234</v>
      </c>
      <c r="B58" s="178">
        <f t="shared" ref="B58:N58" si="3">B46</f>
        <v>0</v>
      </c>
      <c r="C58" s="178">
        <f t="shared" si="3"/>
        <v>0</v>
      </c>
      <c r="D58" s="178">
        <f t="shared" si="3"/>
        <v>0</v>
      </c>
      <c r="E58" s="178">
        <f t="shared" si="3"/>
        <v>0</v>
      </c>
      <c r="F58" s="178">
        <f t="shared" si="3"/>
        <v>0</v>
      </c>
      <c r="G58" s="178">
        <f t="shared" si="3"/>
        <v>0</v>
      </c>
      <c r="H58" s="178">
        <f t="shared" si="3"/>
        <v>0</v>
      </c>
      <c r="I58" s="178">
        <f t="shared" si="3"/>
        <v>44</v>
      </c>
      <c r="J58" s="178">
        <f t="shared" si="3"/>
        <v>44</v>
      </c>
      <c r="K58" s="178">
        <f t="shared" si="3"/>
        <v>0</v>
      </c>
      <c r="L58" s="178">
        <f t="shared" si="3"/>
        <v>0</v>
      </c>
      <c r="M58" s="178">
        <f t="shared" si="3"/>
        <v>0</v>
      </c>
      <c r="N58" s="178">
        <f t="shared" si="3"/>
        <v>0</v>
      </c>
    </row>
    <row r="59" spans="1:14">
      <c r="A59" s="49" t="s">
        <v>235</v>
      </c>
      <c r="B59" s="179">
        <f t="shared" ref="B59:N59" si="4">B5</f>
        <v>0</v>
      </c>
      <c r="C59" s="179">
        <f t="shared" si="4"/>
        <v>1604</v>
      </c>
      <c r="D59" s="179">
        <f t="shared" si="4"/>
        <v>2201</v>
      </c>
      <c r="E59" s="179">
        <f t="shared" si="4"/>
        <v>1393</v>
      </c>
      <c r="F59" s="179">
        <f t="shared" si="4"/>
        <v>1590</v>
      </c>
      <c r="G59" s="179">
        <f t="shared" si="4"/>
        <v>2883</v>
      </c>
      <c r="H59" s="179">
        <f t="shared" si="4"/>
        <v>7575</v>
      </c>
      <c r="I59" s="179">
        <f t="shared" si="4"/>
        <v>7349</v>
      </c>
      <c r="J59" s="179">
        <f t="shared" si="4"/>
        <v>4794</v>
      </c>
      <c r="K59" s="179">
        <f t="shared" si="4"/>
        <v>5197</v>
      </c>
      <c r="L59" s="179">
        <f t="shared" si="4"/>
        <v>7776</v>
      </c>
      <c r="M59" s="179">
        <f t="shared" si="4"/>
        <v>9081</v>
      </c>
      <c r="N59" s="179">
        <f t="shared" si="4"/>
        <v>6561</v>
      </c>
    </row>
    <row r="60" spans="1:14">
      <c r="A60" s="49" t="s">
        <v>236</v>
      </c>
      <c r="B60" s="49">
        <f t="shared" ref="B60:N60" si="5">SUM(B55:B58)-B59</f>
        <v>0</v>
      </c>
      <c r="C60" s="49">
        <f t="shared" si="5"/>
        <v>7398</v>
      </c>
      <c r="D60" s="49">
        <f t="shared" si="5"/>
        <v>7140</v>
      </c>
      <c r="E60" s="49">
        <f t="shared" si="5"/>
        <v>12366</v>
      </c>
      <c r="F60" s="49">
        <f t="shared" si="5"/>
        <v>13122</v>
      </c>
      <c r="G60" s="49">
        <f t="shared" si="5"/>
        <v>14111</v>
      </c>
      <c r="H60" s="49">
        <f t="shared" si="5"/>
        <v>9809</v>
      </c>
      <c r="I60" s="49">
        <f t="shared" si="5"/>
        <v>14589</v>
      </c>
      <c r="J60" s="49">
        <f t="shared" si="5"/>
        <v>24252</v>
      </c>
      <c r="K60" s="49">
        <f t="shared" si="5"/>
        <v>24579</v>
      </c>
      <c r="L60" s="49">
        <f t="shared" si="5"/>
        <v>22915</v>
      </c>
      <c r="M60" s="49">
        <f t="shared" si="5"/>
        <v>21646</v>
      </c>
      <c r="N60" s="49">
        <f t="shared" si="5"/>
        <v>23735</v>
      </c>
    </row>
    <row r="61" spans="1:14">
      <c r="A61" s="50"/>
      <c r="B61" s="49"/>
      <c r="C61" s="49"/>
      <c r="D61" s="49"/>
      <c r="E61" s="49"/>
      <c r="F61" s="49"/>
      <c r="G61" s="49"/>
      <c r="H61" s="49"/>
      <c r="I61" s="49"/>
      <c r="J61" s="49"/>
      <c r="K61" s="49"/>
      <c r="L61" s="49"/>
      <c r="M61" s="49"/>
      <c r="N61" s="49"/>
    </row>
    <row r="62" spans="1:14">
      <c r="A62" s="50"/>
      <c r="B62" s="49"/>
      <c r="C62" s="49"/>
      <c r="D62" s="49"/>
      <c r="E62" s="49"/>
      <c r="F62" s="49"/>
      <c r="G62" s="49"/>
      <c r="H62" s="49"/>
      <c r="I62" s="49"/>
      <c r="J62" s="49"/>
      <c r="K62" s="49"/>
      <c r="L62" s="49"/>
      <c r="M62" s="49"/>
      <c r="N62" s="49"/>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CD08C-52A1-444F-95DD-9B3387B99B47}">
  <dimension ref="C2:O1752"/>
  <sheetViews>
    <sheetView workbookViewId="0">
      <selection activeCell="C3" sqref="C3:D1258"/>
    </sheetView>
  </sheetViews>
  <sheetFormatPr baseColWidth="10" defaultRowHeight="16"/>
  <cols>
    <col min="4" max="4" width="16" customWidth="1"/>
  </cols>
  <sheetData>
    <row r="2" spans="3:15">
      <c r="C2" s="87" t="s">
        <v>61</v>
      </c>
      <c r="D2" s="87" t="s">
        <v>62</v>
      </c>
    </row>
    <row r="3" spans="3:15">
      <c r="C3" s="88">
        <v>43913</v>
      </c>
      <c r="D3" s="89">
        <v>86.29</v>
      </c>
      <c r="E3" s="89"/>
    </row>
    <row r="4" spans="3:15">
      <c r="C4" s="88">
        <v>43914</v>
      </c>
      <c r="D4" s="89">
        <v>89.4</v>
      </c>
      <c r="E4" s="89"/>
    </row>
    <row r="5" spans="3:15">
      <c r="C5" s="88">
        <v>43915</v>
      </c>
      <c r="D5" s="89">
        <v>97.43</v>
      </c>
      <c r="E5" s="89"/>
    </row>
    <row r="6" spans="3:15">
      <c r="C6" s="88">
        <v>43916</v>
      </c>
      <c r="D6" s="89">
        <v>96.31</v>
      </c>
      <c r="E6" s="89"/>
    </row>
    <row r="7" spans="3:15">
      <c r="C7" s="88">
        <v>43917</v>
      </c>
      <c r="D7" s="89">
        <v>97</v>
      </c>
      <c r="E7" s="89"/>
    </row>
    <row r="8" spans="3:15">
      <c r="C8" s="88">
        <v>43920</v>
      </c>
      <c r="D8" s="89">
        <v>95.5</v>
      </c>
      <c r="E8" s="89"/>
    </row>
    <row r="9" spans="3:15">
      <c r="C9" s="88">
        <v>43921</v>
      </c>
      <c r="D9" s="89">
        <v>96.38</v>
      </c>
      <c r="E9" s="89"/>
    </row>
    <row r="10" spans="3:15">
      <c r="C10" s="88">
        <v>43922</v>
      </c>
      <c r="D10" s="89">
        <v>92.72</v>
      </c>
      <c r="E10" s="89"/>
    </row>
    <row r="11" spans="3:15">
      <c r="C11" s="88">
        <v>43923</v>
      </c>
      <c r="D11" s="89">
        <v>91.1</v>
      </c>
      <c r="E11" s="89"/>
      <c r="H11" s="166"/>
      <c r="I11" s="166"/>
      <c r="J11" s="166"/>
      <c r="K11" s="166"/>
      <c r="L11" s="166"/>
      <c r="M11" s="166"/>
      <c r="N11" s="166"/>
      <c r="O11" s="166"/>
    </row>
    <row r="12" spans="3:15">
      <c r="C12" s="88">
        <v>43924</v>
      </c>
      <c r="D12" s="89">
        <v>92.79</v>
      </c>
      <c r="E12" s="89"/>
      <c r="H12" s="49"/>
      <c r="I12" s="49"/>
      <c r="J12" s="49"/>
      <c r="K12" s="49"/>
      <c r="L12" s="49"/>
      <c r="M12" s="49"/>
      <c r="N12" s="49"/>
      <c r="O12" s="49"/>
    </row>
    <row r="13" spans="3:15">
      <c r="C13" s="88">
        <v>43927</v>
      </c>
      <c r="D13" s="89">
        <v>97.8</v>
      </c>
      <c r="E13" s="89"/>
    </row>
    <row r="14" spans="3:15">
      <c r="C14" s="88">
        <v>43928</v>
      </c>
      <c r="D14" s="89">
        <v>105.255</v>
      </c>
      <c r="E14" s="89"/>
    </row>
    <row r="15" spans="3:15">
      <c r="C15" s="88">
        <v>43929</v>
      </c>
      <c r="D15" s="89">
        <v>101.61</v>
      </c>
      <c r="E15" s="89"/>
    </row>
    <row r="16" spans="3:15">
      <c r="C16" s="88">
        <v>43930</v>
      </c>
      <c r="D16" s="89">
        <v>105.63</v>
      </c>
      <c r="E16" s="89"/>
    </row>
    <row r="17" spans="3:5">
      <c r="C17" s="88">
        <v>43934</v>
      </c>
      <c r="D17" s="89">
        <v>104.85</v>
      </c>
      <c r="E17" s="89"/>
    </row>
    <row r="18" spans="3:5">
      <c r="C18" s="88">
        <v>43935</v>
      </c>
      <c r="D18" s="89">
        <v>109</v>
      </c>
      <c r="E18" s="89"/>
    </row>
    <row r="19" spans="3:5">
      <c r="C19" s="88">
        <v>43936</v>
      </c>
      <c r="D19" s="89">
        <v>107.46</v>
      </c>
      <c r="E19" s="89"/>
    </row>
    <row r="20" spans="3:5">
      <c r="C20" s="88">
        <v>43937</v>
      </c>
      <c r="D20" s="89">
        <v>109.5</v>
      </c>
      <c r="E20" s="89"/>
    </row>
    <row r="21" spans="3:5">
      <c r="C21" s="88">
        <v>43938</v>
      </c>
      <c r="D21" s="89">
        <v>110.3</v>
      </c>
      <c r="E21" s="89"/>
    </row>
    <row r="22" spans="3:5">
      <c r="C22" s="88">
        <v>43941</v>
      </c>
      <c r="D22" s="89">
        <v>110.9</v>
      </c>
      <c r="E22" s="89"/>
    </row>
    <row r="23" spans="3:5">
      <c r="C23" s="88">
        <v>43942</v>
      </c>
      <c r="D23" s="89">
        <v>111.12</v>
      </c>
      <c r="E23" s="89"/>
    </row>
    <row r="24" spans="3:5">
      <c r="C24" s="88">
        <v>43943</v>
      </c>
      <c r="D24" s="89">
        <v>110.29</v>
      </c>
      <c r="E24" s="89"/>
    </row>
    <row r="25" spans="3:5">
      <c r="C25" s="88">
        <v>43944</v>
      </c>
      <c r="D25" s="89">
        <v>115.94</v>
      </c>
      <c r="E25" s="89"/>
    </row>
    <row r="26" spans="3:5">
      <c r="C26" s="88">
        <v>43945</v>
      </c>
      <c r="D26" s="89">
        <v>115.47</v>
      </c>
      <c r="E26" s="89"/>
    </row>
    <row r="27" spans="3:5">
      <c r="C27" s="88">
        <v>43948</v>
      </c>
      <c r="D27" s="89">
        <v>121.25</v>
      </c>
      <c r="E27" s="89"/>
    </row>
    <row r="28" spans="3:5">
      <c r="C28" s="88">
        <v>43949</v>
      </c>
      <c r="D28" s="89">
        <v>121.66</v>
      </c>
      <c r="E28" s="89"/>
    </row>
    <row r="29" spans="3:5">
      <c r="C29" s="88">
        <v>43950</v>
      </c>
      <c r="D29" s="89">
        <v>119.3</v>
      </c>
      <c r="E29" s="89"/>
    </row>
    <row r="30" spans="3:5">
      <c r="C30" s="88">
        <v>43951</v>
      </c>
      <c r="D30" s="89">
        <v>121.35</v>
      </c>
      <c r="E30" s="89"/>
    </row>
    <row r="31" spans="3:5">
      <c r="C31" s="88">
        <v>43952</v>
      </c>
      <c r="D31" s="89">
        <v>119.85</v>
      </c>
      <c r="E31" s="89"/>
    </row>
    <row r="32" spans="3:5">
      <c r="C32" s="88">
        <v>43955</v>
      </c>
      <c r="D32" s="89">
        <v>121.26</v>
      </c>
      <c r="E32" s="89"/>
    </row>
    <row r="33" spans="3:5">
      <c r="C33" s="88">
        <v>43956</v>
      </c>
      <c r="D33" s="89">
        <v>124.94</v>
      </c>
      <c r="E33" s="89"/>
    </row>
    <row r="34" spans="3:5">
      <c r="C34" s="88">
        <v>43957</v>
      </c>
      <c r="D34" s="89">
        <v>127.05</v>
      </c>
      <c r="E34" s="89"/>
    </row>
    <row r="35" spans="3:5">
      <c r="C35" s="88">
        <v>43958</v>
      </c>
      <c r="D35" s="89">
        <v>139.91999999999999</v>
      </c>
      <c r="E35" s="89"/>
    </row>
    <row r="36" spans="3:5">
      <c r="C36" s="88">
        <v>43959</v>
      </c>
      <c r="D36" s="89">
        <v>143.25</v>
      </c>
      <c r="E36" s="89"/>
    </row>
    <row r="37" spans="3:5">
      <c r="C37" s="88">
        <v>43962</v>
      </c>
      <c r="D37" s="89">
        <v>142.96</v>
      </c>
      <c r="E37" s="89"/>
    </row>
    <row r="38" spans="3:5">
      <c r="C38" s="88">
        <v>43963</v>
      </c>
      <c r="D38" s="89">
        <v>144</v>
      </c>
      <c r="E38" s="89"/>
    </row>
    <row r="39" spans="3:5">
      <c r="C39" s="88">
        <v>43964</v>
      </c>
      <c r="D39" s="89">
        <v>140.19999999999999</v>
      </c>
      <c r="E39" s="89"/>
    </row>
    <row r="40" spans="3:5">
      <c r="C40" s="88">
        <v>43965</v>
      </c>
      <c r="D40" s="89">
        <v>142.07</v>
      </c>
      <c r="E40" s="89"/>
    </row>
    <row r="41" spans="3:5">
      <c r="C41" s="88">
        <v>43966</v>
      </c>
      <c r="D41" s="89">
        <v>142.9</v>
      </c>
      <c r="E41" s="89"/>
    </row>
    <row r="42" spans="3:5">
      <c r="C42" s="88">
        <v>43969</v>
      </c>
      <c r="D42" s="89">
        <v>148.125</v>
      </c>
      <c r="E42" s="89"/>
    </row>
    <row r="43" spans="3:5">
      <c r="C43" s="88">
        <v>43970</v>
      </c>
      <c r="D43" s="89">
        <v>146.75</v>
      </c>
      <c r="E43" s="89"/>
    </row>
    <row r="44" spans="3:5">
      <c r="C44" s="88">
        <v>43971</v>
      </c>
      <c r="D44" s="89">
        <v>148</v>
      </c>
      <c r="E44" s="89"/>
    </row>
    <row r="45" spans="3:5">
      <c r="C45" s="88">
        <v>43972</v>
      </c>
      <c r="D45" s="89">
        <v>150.58000000000001</v>
      </c>
      <c r="E45" s="89"/>
    </row>
    <row r="46" spans="3:5">
      <c r="C46" s="88">
        <v>43973</v>
      </c>
      <c r="D46" s="89">
        <v>148.26</v>
      </c>
      <c r="E46" s="89"/>
    </row>
    <row r="47" spans="3:5">
      <c r="C47" s="88">
        <v>43977</v>
      </c>
      <c r="D47" s="89">
        <v>154.12</v>
      </c>
      <c r="E47" s="89"/>
    </row>
    <row r="48" spans="3:5">
      <c r="C48" s="88">
        <v>43978</v>
      </c>
      <c r="D48" s="89">
        <v>145.47999999999999</v>
      </c>
      <c r="E48" s="89"/>
    </row>
    <row r="49" spans="3:5">
      <c r="C49" s="88">
        <v>43979</v>
      </c>
      <c r="D49" s="89">
        <v>144.72999999999999</v>
      </c>
      <c r="E49" s="89"/>
    </row>
    <row r="50" spans="3:5">
      <c r="C50" s="88">
        <v>43980</v>
      </c>
      <c r="D50" s="89">
        <v>150.5</v>
      </c>
      <c r="E50" s="89"/>
    </row>
    <row r="51" spans="3:5">
      <c r="C51" s="88">
        <v>43983</v>
      </c>
      <c r="D51" s="89">
        <v>154.9</v>
      </c>
      <c r="E51" s="89"/>
    </row>
    <row r="52" spans="3:5">
      <c r="C52" s="88">
        <v>43984</v>
      </c>
      <c r="D52" s="89">
        <v>156</v>
      </c>
      <c r="E52" s="89"/>
    </row>
    <row r="53" spans="3:5">
      <c r="C53" s="88">
        <v>43985</v>
      </c>
      <c r="D53" s="89">
        <v>157.49</v>
      </c>
      <c r="E53" s="89"/>
    </row>
    <row r="54" spans="3:5">
      <c r="C54" s="88">
        <v>43986</v>
      </c>
      <c r="D54" s="89">
        <v>156.69999999999999</v>
      </c>
      <c r="E54" s="89"/>
    </row>
    <row r="55" spans="3:5">
      <c r="C55" s="88">
        <v>43987</v>
      </c>
      <c r="D55" s="89">
        <v>152.97999999999999</v>
      </c>
      <c r="E55" s="89"/>
    </row>
    <row r="56" spans="3:5">
      <c r="C56" s="88">
        <v>43990</v>
      </c>
      <c r="D56" s="89">
        <v>154.28</v>
      </c>
      <c r="E56" s="89"/>
    </row>
    <row r="57" spans="3:5">
      <c r="C57" s="88">
        <v>43991</v>
      </c>
      <c r="D57" s="89">
        <v>155.79</v>
      </c>
      <c r="E57" s="89"/>
    </row>
    <row r="58" spans="3:5">
      <c r="C58" s="88">
        <v>43992</v>
      </c>
      <c r="D58" s="89">
        <v>157.6</v>
      </c>
      <c r="E58" s="89"/>
    </row>
    <row r="59" spans="3:5">
      <c r="C59" s="88">
        <v>43993</v>
      </c>
      <c r="D59" s="89">
        <v>158.34</v>
      </c>
      <c r="E59" s="89"/>
    </row>
    <row r="60" spans="3:5">
      <c r="C60" s="88">
        <v>43994</v>
      </c>
      <c r="D60" s="89">
        <v>157.06</v>
      </c>
      <c r="E60" s="89"/>
    </row>
    <row r="61" spans="3:5">
      <c r="C61" s="88">
        <v>43997</v>
      </c>
      <c r="D61" s="89">
        <v>152.63</v>
      </c>
      <c r="E61" s="89"/>
    </row>
    <row r="62" spans="3:5">
      <c r="C62" s="88">
        <v>43998</v>
      </c>
      <c r="D62" s="89">
        <v>160.19</v>
      </c>
      <c r="E62" s="89"/>
    </row>
    <row r="63" spans="3:5">
      <c r="C63" s="88">
        <v>43999</v>
      </c>
      <c r="D63" s="89">
        <v>162.84</v>
      </c>
      <c r="E63" s="89"/>
    </row>
    <row r="64" spans="3:5">
      <c r="C64" s="88">
        <v>44000</v>
      </c>
      <c r="D64" s="89">
        <v>164.72</v>
      </c>
      <c r="E64" s="89"/>
    </row>
    <row r="65" spans="3:5">
      <c r="C65" s="88">
        <v>44001</v>
      </c>
      <c r="D65" s="89">
        <v>170.6</v>
      </c>
      <c r="E65" s="89"/>
    </row>
    <row r="66" spans="3:5">
      <c r="C66" s="88">
        <v>44004</v>
      </c>
      <c r="D66" s="89">
        <v>165.58</v>
      </c>
      <c r="E66" s="89"/>
    </row>
    <row r="67" spans="3:5">
      <c r="C67" s="88">
        <v>44005</v>
      </c>
      <c r="D67" s="89">
        <v>172</v>
      </c>
      <c r="E67" s="89"/>
    </row>
    <row r="68" spans="3:5">
      <c r="C68" s="88">
        <v>44006</v>
      </c>
      <c r="D68" s="89">
        <v>170.595</v>
      </c>
      <c r="E68" s="89"/>
    </row>
    <row r="69" spans="3:5">
      <c r="C69" s="88">
        <v>44007</v>
      </c>
      <c r="D69" s="89">
        <v>169</v>
      </c>
      <c r="E69" s="89"/>
    </row>
    <row r="70" spans="3:5">
      <c r="C70" s="88">
        <v>44008</v>
      </c>
      <c r="D70" s="89">
        <v>173.71</v>
      </c>
      <c r="E70" s="89"/>
    </row>
    <row r="71" spans="3:5">
      <c r="C71" s="88">
        <v>44011</v>
      </c>
      <c r="D71" s="89">
        <v>171.48</v>
      </c>
      <c r="E71" s="89"/>
    </row>
    <row r="72" spans="3:5">
      <c r="C72" s="88">
        <v>44012</v>
      </c>
      <c r="D72" s="89">
        <v>170.7</v>
      </c>
      <c r="E72" s="89"/>
    </row>
    <row r="73" spans="3:5">
      <c r="C73" s="88">
        <v>44013</v>
      </c>
      <c r="D73" s="89">
        <v>174.625</v>
      </c>
      <c r="E73" s="89"/>
    </row>
    <row r="74" spans="3:5">
      <c r="C74" s="88">
        <v>44014</v>
      </c>
      <c r="D74" s="89">
        <v>179.69</v>
      </c>
      <c r="E74" s="89"/>
    </row>
    <row r="75" spans="3:5">
      <c r="C75" s="88">
        <v>44018</v>
      </c>
      <c r="D75" s="89">
        <v>180.29</v>
      </c>
      <c r="E75" s="89"/>
    </row>
    <row r="76" spans="3:5">
      <c r="C76" s="88">
        <v>44019</v>
      </c>
      <c r="D76" s="89">
        <v>177.69</v>
      </c>
      <c r="E76" s="89"/>
    </row>
    <row r="77" spans="3:5">
      <c r="C77" s="88">
        <v>44020</v>
      </c>
      <c r="D77" s="89">
        <v>178.89</v>
      </c>
      <c r="E77" s="89"/>
    </row>
    <row r="78" spans="3:5">
      <c r="C78" s="88">
        <v>44021</v>
      </c>
      <c r="D78" s="89">
        <v>183.4</v>
      </c>
      <c r="E78" s="89"/>
    </row>
    <row r="79" spans="3:5">
      <c r="C79" s="88">
        <v>44022</v>
      </c>
      <c r="D79" s="89">
        <v>181.63</v>
      </c>
      <c r="E79" s="89"/>
    </row>
    <row r="80" spans="3:5">
      <c r="C80" s="88">
        <v>44025</v>
      </c>
      <c r="D80" s="89">
        <v>180.42</v>
      </c>
      <c r="E80" s="89"/>
    </row>
    <row r="81" spans="3:5">
      <c r="C81" s="88">
        <v>44026</v>
      </c>
      <c r="D81" s="89">
        <v>168.75</v>
      </c>
      <c r="E81" s="89"/>
    </row>
    <row r="82" spans="3:5">
      <c r="C82" s="88">
        <v>44027</v>
      </c>
      <c r="D82" s="89">
        <v>172.99</v>
      </c>
      <c r="E82" s="89"/>
    </row>
    <row r="83" spans="3:5">
      <c r="C83" s="88">
        <v>44028</v>
      </c>
      <c r="D83" s="89">
        <v>169.9</v>
      </c>
      <c r="E83" s="89"/>
    </row>
    <row r="84" spans="3:5">
      <c r="C84" s="88">
        <v>44029</v>
      </c>
      <c r="D84" s="89">
        <v>171.5</v>
      </c>
      <c r="E84" s="89"/>
    </row>
    <row r="85" spans="3:5">
      <c r="C85" s="88">
        <v>44032</v>
      </c>
      <c r="D85" s="89">
        <v>174.65</v>
      </c>
      <c r="E85" s="89"/>
    </row>
    <row r="86" spans="3:5">
      <c r="C86" s="88">
        <v>44033</v>
      </c>
      <c r="D86" s="89">
        <v>179.25</v>
      </c>
      <c r="E86" s="89"/>
    </row>
    <row r="87" spans="3:5">
      <c r="C87" s="88">
        <v>44034</v>
      </c>
      <c r="D87" s="89">
        <v>176.16</v>
      </c>
      <c r="E87" s="89"/>
    </row>
    <row r="88" spans="3:5">
      <c r="C88" s="88">
        <v>44035</v>
      </c>
      <c r="D88" s="89">
        <v>178.15</v>
      </c>
      <c r="E88" s="89"/>
    </row>
    <row r="89" spans="3:5">
      <c r="C89" s="88">
        <v>44036</v>
      </c>
      <c r="D89" s="89">
        <v>171.08</v>
      </c>
      <c r="E89" s="89"/>
    </row>
    <row r="90" spans="3:5">
      <c r="C90" s="88">
        <v>44039</v>
      </c>
      <c r="D90" s="89">
        <v>173.92</v>
      </c>
      <c r="E90" s="89"/>
    </row>
    <row r="91" spans="3:5">
      <c r="C91" s="88">
        <v>44040</v>
      </c>
      <c r="D91" s="89">
        <v>178.01</v>
      </c>
      <c r="E91" s="89"/>
    </row>
    <row r="92" spans="3:5">
      <c r="C92" s="88">
        <v>44041</v>
      </c>
      <c r="D92" s="89">
        <v>178.45</v>
      </c>
      <c r="E92" s="89"/>
    </row>
    <row r="93" spans="3:5">
      <c r="C93" s="88">
        <v>44042</v>
      </c>
      <c r="D93" s="89">
        <v>191.81</v>
      </c>
      <c r="E93" s="89"/>
    </row>
    <row r="94" spans="3:5">
      <c r="C94" s="88">
        <v>44043</v>
      </c>
      <c r="D94" s="89">
        <v>193.05</v>
      </c>
      <c r="E94" s="89"/>
    </row>
    <row r="95" spans="3:5">
      <c r="C95" s="88">
        <v>44046</v>
      </c>
      <c r="D95" s="89">
        <v>198.25</v>
      </c>
      <c r="E95" s="89"/>
    </row>
    <row r="96" spans="3:5">
      <c r="C96" s="88">
        <v>44047</v>
      </c>
      <c r="D96" s="89">
        <v>196.35</v>
      </c>
      <c r="E96" s="89"/>
    </row>
    <row r="97" spans="3:5">
      <c r="C97" s="88">
        <v>44048</v>
      </c>
      <c r="D97" s="89">
        <v>199</v>
      </c>
      <c r="E97" s="89"/>
    </row>
    <row r="98" spans="3:5">
      <c r="C98" s="88">
        <v>44049</v>
      </c>
      <c r="D98" s="89">
        <v>202</v>
      </c>
      <c r="E98" s="89"/>
    </row>
    <row r="99" spans="3:5">
      <c r="C99" s="88">
        <v>44050</v>
      </c>
      <c r="D99" s="89">
        <v>203.71</v>
      </c>
      <c r="E99" s="89"/>
    </row>
    <row r="100" spans="3:5">
      <c r="C100" s="88">
        <v>44053</v>
      </c>
      <c r="D100" s="89">
        <v>198.7</v>
      </c>
      <c r="E100" s="89"/>
    </row>
    <row r="101" spans="3:5">
      <c r="C101" s="88">
        <v>44054</v>
      </c>
      <c r="D101" s="89">
        <v>192</v>
      </c>
      <c r="E101" s="89"/>
    </row>
    <row r="102" spans="3:5">
      <c r="C102" s="88">
        <v>44055</v>
      </c>
      <c r="D102" s="89">
        <v>190</v>
      </c>
      <c r="E102" s="89"/>
    </row>
    <row r="103" spans="3:5">
      <c r="C103" s="88">
        <v>44056</v>
      </c>
      <c r="D103" s="89">
        <v>192.1</v>
      </c>
      <c r="E103" s="89"/>
    </row>
    <row r="104" spans="3:5">
      <c r="C104" s="88">
        <v>44057</v>
      </c>
      <c r="D104" s="89">
        <v>195.19</v>
      </c>
      <c r="E104" s="89"/>
    </row>
    <row r="105" spans="3:5">
      <c r="C105" s="88">
        <v>44060</v>
      </c>
      <c r="D105" s="89">
        <v>193.92</v>
      </c>
      <c r="E105" s="89"/>
    </row>
    <row r="106" spans="3:5">
      <c r="C106" s="88">
        <v>44061</v>
      </c>
      <c r="D106" s="89">
        <v>197.73</v>
      </c>
      <c r="E106" s="89"/>
    </row>
    <row r="107" spans="3:5">
      <c r="C107" s="88">
        <v>44062</v>
      </c>
      <c r="D107" s="89">
        <v>195.06</v>
      </c>
      <c r="E107" s="89"/>
    </row>
    <row r="108" spans="3:5">
      <c r="C108" s="88">
        <v>44063</v>
      </c>
      <c r="D108" s="89">
        <v>192.06</v>
      </c>
      <c r="E108" s="89"/>
    </row>
    <row r="109" spans="3:5">
      <c r="C109" s="88">
        <v>44064</v>
      </c>
      <c r="D109" s="89">
        <v>197.93</v>
      </c>
      <c r="E109" s="89"/>
    </row>
    <row r="110" spans="3:5">
      <c r="C110" s="88">
        <v>44067</v>
      </c>
      <c r="D110" s="89">
        <v>200</v>
      </c>
      <c r="E110" s="89"/>
    </row>
    <row r="111" spans="3:5">
      <c r="C111" s="88">
        <v>44068</v>
      </c>
      <c r="D111" s="89">
        <v>198.49</v>
      </c>
      <c r="E111" s="89"/>
    </row>
    <row r="112" spans="3:5">
      <c r="C112" s="88">
        <v>44069</v>
      </c>
      <c r="D112" s="89">
        <v>202.53</v>
      </c>
      <c r="E112" s="89"/>
    </row>
    <row r="113" spans="3:5">
      <c r="C113" s="88">
        <v>44070</v>
      </c>
      <c r="D113" s="89">
        <v>206.81</v>
      </c>
      <c r="E113" s="89"/>
    </row>
    <row r="114" spans="3:5">
      <c r="C114" s="88">
        <v>44071</v>
      </c>
      <c r="D114" s="89">
        <v>205.416</v>
      </c>
      <c r="E114" s="89"/>
    </row>
    <row r="115" spans="3:5">
      <c r="C115" s="88">
        <v>44074</v>
      </c>
      <c r="D115" s="89">
        <v>203.7</v>
      </c>
      <c r="E115" s="89"/>
    </row>
    <row r="116" spans="3:5">
      <c r="C116" s="88">
        <v>44075</v>
      </c>
      <c r="D116" s="89">
        <v>205.59</v>
      </c>
      <c r="E116" s="89"/>
    </row>
    <row r="117" spans="3:5">
      <c r="C117" s="88">
        <v>44076</v>
      </c>
      <c r="D117" s="89">
        <v>211.62200000000001</v>
      </c>
      <c r="E117" s="89"/>
    </row>
    <row r="118" spans="3:5">
      <c r="C118" s="88">
        <v>44077</v>
      </c>
      <c r="D118" s="89">
        <v>205.69</v>
      </c>
      <c r="E118" s="89"/>
    </row>
    <row r="119" spans="3:5">
      <c r="C119" s="88">
        <v>44078</v>
      </c>
      <c r="D119" s="89">
        <v>200.98500000000001</v>
      </c>
      <c r="E119" s="89"/>
    </row>
    <row r="120" spans="3:5">
      <c r="C120" s="88">
        <v>44082</v>
      </c>
      <c r="D120" s="89">
        <v>184.7</v>
      </c>
      <c r="E120" s="89"/>
    </row>
    <row r="121" spans="3:5">
      <c r="C121" s="88">
        <v>44083</v>
      </c>
      <c r="D121" s="89">
        <v>191</v>
      </c>
      <c r="E121" s="89"/>
    </row>
    <row r="122" spans="3:5">
      <c r="C122" s="88">
        <v>44084</v>
      </c>
      <c r="D122" s="89">
        <v>196.09</v>
      </c>
      <c r="E122" s="89"/>
    </row>
    <row r="123" spans="3:5">
      <c r="C123" s="88">
        <v>44085</v>
      </c>
      <c r="D123" s="89">
        <v>191.46199999999999</v>
      </c>
      <c r="E123" s="89"/>
    </row>
    <row r="124" spans="3:5">
      <c r="C124" s="88">
        <v>44088</v>
      </c>
      <c r="D124" s="89">
        <v>186</v>
      </c>
      <c r="E124" s="89"/>
    </row>
    <row r="125" spans="3:5">
      <c r="C125" s="88">
        <v>44089</v>
      </c>
      <c r="D125" s="89">
        <v>190.05</v>
      </c>
      <c r="E125" s="89"/>
    </row>
    <row r="126" spans="3:5">
      <c r="C126" s="88">
        <v>44090</v>
      </c>
      <c r="D126" s="89">
        <v>187.095</v>
      </c>
      <c r="E126" s="89"/>
    </row>
    <row r="127" spans="3:5">
      <c r="C127" s="88">
        <v>44091</v>
      </c>
      <c r="D127" s="89">
        <v>176.63</v>
      </c>
      <c r="E127" s="89"/>
    </row>
    <row r="128" spans="3:5">
      <c r="C128" s="88">
        <v>44092</v>
      </c>
      <c r="D128" s="89">
        <v>176.7</v>
      </c>
      <c r="E128" s="89"/>
    </row>
    <row r="129" spans="3:5">
      <c r="C129" s="88">
        <v>44095</v>
      </c>
      <c r="D129" s="89">
        <v>174.84</v>
      </c>
      <c r="E129" s="89"/>
    </row>
    <row r="130" spans="3:5">
      <c r="C130" s="88">
        <v>44096</v>
      </c>
      <c r="D130" s="89">
        <v>186.79</v>
      </c>
      <c r="E130" s="89"/>
    </row>
    <row r="131" spans="3:5">
      <c r="C131" s="88">
        <v>44097</v>
      </c>
      <c r="D131" s="89">
        <v>188.39</v>
      </c>
      <c r="E131" s="89"/>
    </row>
    <row r="132" spans="3:5">
      <c r="C132" s="88">
        <v>44098</v>
      </c>
      <c r="D132" s="89">
        <v>180.17</v>
      </c>
      <c r="E132" s="89"/>
    </row>
    <row r="133" spans="3:5">
      <c r="C133" s="88">
        <v>44099</v>
      </c>
      <c r="D133" s="89">
        <v>182.4</v>
      </c>
      <c r="E133" s="89"/>
    </row>
    <row r="134" spans="3:5">
      <c r="C134" s="88">
        <v>44102</v>
      </c>
      <c r="D134" s="89">
        <v>191</v>
      </c>
      <c r="E134" s="89"/>
    </row>
    <row r="135" spans="3:5">
      <c r="C135" s="88">
        <v>44103</v>
      </c>
      <c r="D135" s="89">
        <v>192.64</v>
      </c>
      <c r="E135" s="89"/>
    </row>
    <row r="136" spans="3:5">
      <c r="C136" s="88">
        <v>44104</v>
      </c>
      <c r="D136" s="89">
        <v>194.06</v>
      </c>
      <c r="E136" s="89"/>
    </row>
    <row r="137" spans="3:5">
      <c r="C137" s="88">
        <v>44105</v>
      </c>
      <c r="D137" s="89">
        <v>199.26</v>
      </c>
      <c r="E137" s="89"/>
    </row>
    <row r="138" spans="3:5">
      <c r="C138" s="88">
        <v>44106</v>
      </c>
      <c r="D138" s="89">
        <v>192.73</v>
      </c>
      <c r="E138" s="89"/>
    </row>
    <row r="139" spans="3:5">
      <c r="C139" s="88">
        <v>44109</v>
      </c>
      <c r="D139" s="89">
        <v>193.55</v>
      </c>
      <c r="E139" s="89"/>
    </row>
    <row r="140" spans="3:5">
      <c r="C140" s="88">
        <v>44110</v>
      </c>
      <c r="D140" s="89">
        <v>196.13</v>
      </c>
      <c r="E140" s="89"/>
    </row>
    <row r="141" spans="3:5">
      <c r="C141" s="88">
        <v>44111</v>
      </c>
      <c r="D141" s="89">
        <v>193.91</v>
      </c>
      <c r="E141" s="89"/>
    </row>
    <row r="142" spans="3:5">
      <c r="C142" s="88">
        <v>44112</v>
      </c>
      <c r="D142" s="89">
        <v>196.75</v>
      </c>
      <c r="E142" s="89"/>
    </row>
    <row r="143" spans="3:5">
      <c r="C143" s="88">
        <v>44113</v>
      </c>
      <c r="D143" s="89">
        <v>194.36</v>
      </c>
      <c r="E143" s="89"/>
    </row>
    <row r="144" spans="3:5">
      <c r="C144" s="88">
        <v>44116</v>
      </c>
      <c r="D144" s="89">
        <v>199.87</v>
      </c>
      <c r="E144" s="89"/>
    </row>
    <row r="145" spans="3:5">
      <c r="C145" s="88">
        <v>44117</v>
      </c>
      <c r="D145" s="89">
        <v>202.44</v>
      </c>
      <c r="E145" s="89"/>
    </row>
    <row r="146" spans="3:5">
      <c r="C146" s="88">
        <v>44118</v>
      </c>
      <c r="D146" s="89">
        <v>208.20400000000001</v>
      </c>
      <c r="E146" s="89"/>
    </row>
    <row r="147" spans="3:5">
      <c r="C147" s="88">
        <v>44119</v>
      </c>
      <c r="D147" s="89">
        <v>199.99</v>
      </c>
      <c r="E147" s="89"/>
    </row>
    <row r="148" spans="3:5">
      <c r="C148" s="88">
        <v>44120</v>
      </c>
      <c r="D148" s="89">
        <v>204.44</v>
      </c>
      <c r="E148" s="89"/>
    </row>
    <row r="149" spans="3:5">
      <c r="C149" s="88">
        <v>44123</v>
      </c>
      <c r="D149" s="89">
        <v>205.52</v>
      </c>
      <c r="E149" s="89"/>
    </row>
    <row r="150" spans="3:5">
      <c r="C150" s="88">
        <v>44124</v>
      </c>
      <c r="D150" s="89">
        <v>201.14</v>
      </c>
      <c r="E150" s="89"/>
    </row>
    <row r="151" spans="3:5">
      <c r="C151" s="88">
        <v>44125</v>
      </c>
      <c r="D151" s="89">
        <v>208.3</v>
      </c>
      <c r="E151" s="89"/>
    </row>
    <row r="152" spans="3:5">
      <c r="C152" s="88">
        <v>44126</v>
      </c>
      <c r="D152" s="89">
        <v>211.9</v>
      </c>
      <c r="E152" s="89"/>
    </row>
    <row r="153" spans="3:5">
      <c r="C153" s="88">
        <v>44127</v>
      </c>
      <c r="D153" s="89">
        <v>206.24</v>
      </c>
      <c r="E153" s="89"/>
    </row>
    <row r="154" spans="3:5">
      <c r="C154" s="88">
        <v>44130</v>
      </c>
      <c r="D154" s="89">
        <v>200.66</v>
      </c>
      <c r="E154" s="89"/>
    </row>
    <row r="155" spans="3:5">
      <c r="C155" s="88">
        <v>44131</v>
      </c>
      <c r="D155" s="89">
        <v>198.79</v>
      </c>
      <c r="E155" s="89"/>
    </row>
    <row r="156" spans="3:5">
      <c r="C156" s="88">
        <v>44132</v>
      </c>
      <c r="D156" s="89">
        <v>196.96</v>
      </c>
      <c r="E156" s="89"/>
    </row>
    <row r="157" spans="3:5">
      <c r="C157" s="88">
        <v>44133</v>
      </c>
      <c r="D157" s="89">
        <v>194.08</v>
      </c>
      <c r="E157" s="89"/>
    </row>
    <row r="158" spans="3:5">
      <c r="C158" s="88">
        <v>44134</v>
      </c>
      <c r="D158" s="89">
        <v>193.29</v>
      </c>
      <c r="E158" s="89"/>
    </row>
    <row r="159" spans="3:5">
      <c r="C159" s="88">
        <v>44137</v>
      </c>
      <c r="D159" s="89">
        <v>189.01</v>
      </c>
      <c r="E159" s="89"/>
    </row>
    <row r="160" spans="3:5">
      <c r="C160" s="88">
        <v>44138</v>
      </c>
      <c r="D160" s="89">
        <v>177.94</v>
      </c>
      <c r="E160" s="89"/>
    </row>
    <row r="161" spans="3:5">
      <c r="C161" s="88">
        <v>44139</v>
      </c>
      <c r="D161" s="89">
        <v>186.76</v>
      </c>
      <c r="E161" s="89"/>
    </row>
    <row r="162" spans="3:5">
      <c r="C162" s="88">
        <v>44140</v>
      </c>
      <c r="D162" s="89">
        <v>202.3</v>
      </c>
      <c r="E162" s="89"/>
    </row>
    <row r="163" spans="3:5">
      <c r="C163" s="88">
        <v>44141</v>
      </c>
      <c r="D163" s="89">
        <v>204.6</v>
      </c>
      <c r="E163" s="89"/>
    </row>
    <row r="164" spans="3:5">
      <c r="C164" s="88">
        <v>44144</v>
      </c>
      <c r="D164" s="89">
        <v>195.74</v>
      </c>
      <c r="E164" s="89"/>
    </row>
    <row r="165" spans="3:5">
      <c r="C165" s="88">
        <v>44145</v>
      </c>
      <c r="D165" s="89">
        <v>184.98</v>
      </c>
      <c r="E165" s="89"/>
    </row>
    <row r="166" spans="3:5">
      <c r="C166" s="88">
        <v>44146</v>
      </c>
      <c r="D166" s="89">
        <v>187.49799999999999</v>
      </c>
      <c r="E166" s="89"/>
    </row>
    <row r="167" spans="3:5">
      <c r="C167" s="88">
        <v>44147</v>
      </c>
      <c r="D167" s="89">
        <v>193.95</v>
      </c>
      <c r="E167" s="89"/>
    </row>
    <row r="168" spans="3:5">
      <c r="C168" s="88">
        <v>44148</v>
      </c>
      <c r="D168" s="89">
        <v>191.107</v>
      </c>
      <c r="E168" s="89"/>
    </row>
    <row r="169" spans="3:5">
      <c r="C169" s="88">
        <v>44151</v>
      </c>
      <c r="D169" s="89">
        <v>185.19</v>
      </c>
      <c r="E169" s="89"/>
    </row>
    <row r="170" spans="3:5">
      <c r="C170" s="88">
        <v>44152</v>
      </c>
      <c r="D170" s="89">
        <v>192.13</v>
      </c>
      <c r="E170" s="89"/>
    </row>
    <row r="171" spans="3:5">
      <c r="C171" s="88">
        <v>44153</v>
      </c>
      <c r="D171" s="89">
        <v>192.59</v>
      </c>
      <c r="E171" s="89"/>
    </row>
    <row r="172" spans="3:5">
      <c r="C172" s="88">
        <v>44154</v>
      </c>
      <c r="D172" s="89">
        <v>190.82</v>
      </c>
      <c r="E172" s="89"/>
    </row>
    <row r="173" spans="3:5">
      <c r="C173" s="88">
        <v>44155</v>
      </c>
      <c r="D173" s="89">
        <v>192.47</v>
      </c>
      <c r="E173" s="89"/>
    </row>
    <row r="174" spans="3:5">
      <c r="C174" s="88">
        <v>44158</v>
      </c>
      <c r="D174" s="89">
        <v>194.53</v>
      </c>
      <c r="E174" s="89"/>
    </row>
    <row r="175" spans="3:5">
      <c r="C175" s="88">
        <v>44159</v>
      </c>
      <c r="D175" s="89">
        <v>204</v>
      </c>
      <c r="E175" s="89"/>
    </row>
    <row r="176" spans="3:5">
      <c r="C176" s="88">
        <v>44160</v>
      </c>
      <c r="D176" s="89">
        <v>206.29</v>
      </c>
      <c r="E176" s="89"/>
    </row>
    <row r="177" spans="3:5">
      <c r="C177" s="88">
        <v>44162</v>
      </c>
      <c r="D177" s="89">
        <v>213.2</v>
      </c>
      <c r="E177" s="89"/>
    </row>
    <row r="178" spans="3:5">
      <c r="C178" s="88">
        <v>44165</v>
      </c>
      <c r="D178" s="89">
        <v>212.51</v>
      </c>
      <c r="E178" s="89"/>
    </row>
    <row r="179" spans="3:5">
      <c r="C179" s="88">
        <v>44166</v>
      </c>
      <c r="D179" s="89">
        <v>217.15</v>
      </c>
      <c r="E179" s="89"/>
    </row>
    <row r="180" spans="3:5">
      <c r="C180" s="88">
        <v>44167</v>
      </c>
      <c r="D180" s="89">
        <v>215.6</v>
      </c>
      <c r="E180" s="89"/>
    </row>
    <row r="181" spans="3:5">
      <c r="C181" s="88">
        <v>44168</v>
      </c>
      <c r="D181" s="89">
        <v>213.33</v>
      </c>
      <c r="E181" s="89"/>
    </row>
    <row r="182" spans="3:5">
      <c r="C182" s="88">
        <v>44169</v>
      </c>
      <c r="D182" s="89">
        <v>214.88</v>
      </c>
      <c r="E182" s="89"/>
    </row>
    <row r="183" spans="3:5">
      <c r="C183" s="88">
        <v>44172</v>
      </c>
      <c r="D183" s="89">
        <v>217.39</v>
      </c>
      <c r="E183" s="89"/>
    </row>
    <row r="184" spans="3:5">
      <c r="C184" s="88">
        <v>44173</v>
      </c>
      <c r="D184" s="89">
        <v>216.32499999999999</v>
      </c>
      <c r="E184" s="89"/>
    </row>
    <row r="185" spans="3:5">
      <c r="C185" s="88">
        <v>44174</v>
      </c>
      <c r="D185" s="89">
        <v>217</v>
      </c>
      <c r="E185" s="89"/>
    </row>
    <row r="186" spans="3:5">
      <c r="C186" s="88">
        <v>44175</v>
      </c>
      <c r="D186" s="89">
        <v>208.36</v>
      </c>
      <c r="E186" s="89"/>
    </row>
    <row r="187" spans="3:5">
      <c r="C187" s="88">
        <v>44176</v>
      </c>
      <c r="D187" s="89">
        <v>213.39</v>
      </c>
      <c r="E187" s="89"/>
    </row>
    <row r="188" spans="3:5">
      <c r="C188" s="88">
        <v>44179</v>
      </c>
      <c r="D188" s="89">
        <v>215.95</v>
      </c>
      <c r="E188" s="89"/>
    </row>
    <row r="189" spans="3:5">
      <c r="C189" s="88">
        <v>44180</v>
      </c>
      <c r="D189" s="89">
        <v>221.93</v>
      </c>
      <c r="E189" s="89"/>
    </row>
    <row r="190" spans="3:5">
      <c r="C190" s="88">
        <v>44181</v>
      </c>
      <c r="D190" s="89">
        <v>224.8</v>
      </c>
      <c r="E190" s="89"/>
    </row>
    <row r="191" spans="3:5">
      <c r="C191" s="88">
        <v>44182</v>
      </c>
      <c r="D191" s="89">
        <v>234.51</v>
      </c>
      <c r="E191" s="89"/>
    </row>
    <row r="192" spans="3:5">
      <c r="C192" s="88">
        <v>44183</v>
      </c>
      <c r="D192" s="89">
        <v>236.66</v>
      </c>
      <c r="E192" s="89"/>
    </row>
    <row r="193" spans="3:5">
      <c r="C193" s="88">
        <v>44186</v>
      </c>
      <c r="D193" s="89">
        <v>232.62</v>
      </c>
      <c r="E193" s="89"/>
    </row>
    <row r="194" spans="3:5">
      <c r="C194" s="88">
        <v>44187</v>
      </c>
      <c r="D194" s="89">
        <v>240.16499999999999</v>
      </c>
      <c r="E194" s="89"/>
    </row>
    <row r="195" spans="3:5">
      <c r="C195" s="88">
        <v>44188</v>
      </c>
      <c r="D195" s="89">
        <v>243.6</v>
      </c>
      <c r="E195" s="89"/>
    </row>
    <row r="196" spans="3:5">
      <c r="C196" s="88">
        <v>44189</v>
      </c>
      <c r="D196" s="89">
        <v>240.36</v>
      </c>
      <c r="E196" s="89"/>
    </row>
    <row r="197" spans="3:5">
      <c r="C197" s="88">
        <v>44193</v>
      </c>
      <c r="D197" s="89">
        <v>243.5</v>
      </c>
      <c r="E197" s="89"/>
    </row>
    <row r="198" spans="3:5">
      <c r="C198" s="88">
        <v>44194</v>
      </c>
      <c r="D198" s="89">
        <v>236</v>
      </c>
      <c r="E198" s="89"/>
    </row>
    <row r="199" spans="3:5">
      <c r="C199" s="88">
        <v>44195</v>
      </c>
      <c r="D199" s="89">
        <v>232.19</v>
      </c>
      <c r="E199" s="89"/>
    </row>
    <row r="200" spans="3:5">
      <c r="C200" s="88">
        <v>44196</v>
      </c>
      <c r="D200" s="89">
        <v>232</v>
      </c>
      <c r="E200" s="89"/>
    </row>
    <row r="201" spans="3:5">
      <c r="C201" s="88">
        <v>44200</v>
      </c>
      <c r="D201" s="89">
        <v>237.8</v>
      </c>
      <c r="E201" s="89"/>
    </row>
    <row r="202" spans="3:5">
      <c r="C202" s="88">
        <v>44201</v>
      </c>
      <c r="D202" s="89">
        <v>230.47</v>
      </c>
      <c r="E202" s="89"/>
    </row>
    <row r="203" spans="3:5">
      <c r="C203" s="88">
        <v>44202</v>
      </c>
      <c r="D203" s="89">
        <v>228.94</v>
      </c>
      <c r="E203" s="89"/>
    </row>
    <row r="204" spans="3:5">
      <c r="C204" s="88">
        <v>44203</v>
      </c>
      <c r="D204" s="89">
        <v>229.46</v>
      </c>
      <c r="E204" s="89"/>
    </row>
    <row r="205" spans="3:5">
      <c r="C205" s="88">
        <v>44204</v>
      </c>
      <c r="D205" s="89">
        <v>237.43</v>
      </c>
      <c r="E205" s="89"/>
    </row>
    <row r="206" spans="3:5">
      <c r="C206" s="88">
        <v>44207</v>
      </c>
      <c r="D206" s="89">
        <v>238.04</v>
      </c>
      <c r="E206" s="89"/>
    </row>
    <row r="207" spans="3:5">
      <c r="C207" s="88">
        <v>44208</v>
      </c>
      <c r="D207" s="89">
        <v>237.62</v>
      </c>
      <c r="E207" s="89"/>
    </row>
    <row r="208" spans="3:5">
      <c r="C208" s="88">
        <v>44209</v>
      </c>
      <c r="D208" s="89">
        <v>236.57</v>
      </c>
      <c r="E208" s="89"/>
    </row>
    <row r="209" spans="3:5">
      <c r="C209" s="88">
        <v>44210</v>
      </c>
      <c r="D209" s="89">
        <v>246.87</v>
      </c>
      <c r="E209" s="89"/>
    </row>
    <row r="210" spans="3:5">
      <c r="C210" s="88">
        <v>44211</v>
      </c>
      <c r="D210" s="89">
        <v>242.25</v>
      </c>
      <c r="E210" s="89"/>
    </row>
    <row r="211" spans="3:5">
      <c r="C211" s="88">
        <v>44215</v>
      </c>
      <c r="D211" s="89">
        <v>243.3</v>
      </c>
      <c r="E211" s="89"/>
    </row>
    <row r="212" spans="3:5">
      <c r="C212" s="88">
        <v>44216</v>
      </c>
      <c r="D212" s="89">
        <v>248.85</v>
      </c>
      <c r="E212" s="89"/>
    </row>
    <row r="213" spans="3:5">
      <c r="C213" s="88">
        <v>44217</v>
      </c>
      <c r="D213" s="89">
        <v>246.67</v>
      </c>
      <c r="E213" s="89"/>
    </row>
    <row r="214" spans="3:5">
      <c r="C214" s="88">
        <v>44218</v>
      </c>
      <c r="D214" s="89">
        <v>246.65</v>
      </c>
      <c r="E214" s="89"/>
    </row>
    <row r="215" spans="3:5">
      <c r="C215" s="88">
        <v>44221</v>
      </c>
      <c r="D215" s="89">
        <v>253.8</v>
      </c>
      <c r="E215" s="89"/>
    </row>
    <row r="216" spans="3:5">
      <c r="C216" s="88">
        <v>44222</v>
      </c>
      <c r="D216" s="89">
        <v>246.9</v>
      </c>
      <c r="E216" s="89"/>
    </row>
    <row r="217" spans="3:5">
      <c r="C217" s="88">
        <v>44223</v>
      </c>
      <c r="D217" s="89">
        <v>234.7</v>
      </c>
      <c r="E217" s="89"/>
    </row>
    <row r="218" spans="3:5">
      <c r="C218" s="88">
        <v>44224</v>
      </c>
      <c r="D218" s="89">
        <v>235</v>
      </c>
      <c r="E218" s="89"/>
    </row>
    <row r="219" spans="3:5">
      <c r="C219" s="88">
        <v>44225</v>
      </c>
      <c r="D219" s="89">
        <v>238.65</v>
      </c>
      <c r="E219" s="89"/>
    </row>
    <row r="220" spans="3:5">
      <c r="C220" s="88">
        <v>44228</v>
      </c>
      <c r="D220" s="89">
        <v>238.37</v>
      </c>
      <c r="E220" s="89"/>
    </row>
    <row r="221" spans="3:5">
      <c r="C221" s="88">
        <v>44229</v>
      </c>
      <c r="D221" s="89">
        <v>243.61</v>
      </c>
      <c r="E221" s="89"/>
    </row>
    <row r="222" spans="3:5">
      <c r="C222" s="88">
        <v>44230</v>
      </c>
      <c r="D222" s="89">
        <v>253.96</v>
      </c>
      <c r="E222" s="89"/>
    </row>
    <row r="223" spans="3:5">
      <c r="C223" s="88">
        <v>44231</v>
      </c>
      <c r="D223" s="89">
        <v>265.33999999999997</v>
      </c>
      <c r="E223" s="89"/>
    </row>
    <row r="224" spans="3:5">
      <c r="C224" s="88">
        <v>44232</v>
      </c>
      <c r="D224" s="89">
        <v>268.61</v>
      </c>
      <c r="E224" s="89"/>
    </row>
    <row r="225" spans="3:5">
      <c r="C225" s="88">
        <v>44235</v>
      </c>
      <c r="D225" s="89">
        <v>276.88</v>
      </c>
      <c r="E225" s="89"/>
    </row>
    <row r="226" spans="3:5">
      <c r="C226" s="88">
        <v>44236</v>
      </c>
      <c r="D226" s="89">
        <v>280.38</v>
      </c>
      <c r="E226" s="89"/>
    </row>
    <row r="227" spans="3:5">
      <c r="C227" s="88">
        <v>44237</v>
      </c>
      <c r="D227" s="89">
        <v>285.10000000000002</v>
      </c>
      <c r="E227" s="89"/>
    </row>
    <row r="228" spans="3:5">
      <c r="C228" s="88">
        <v>44238</v>
      </c>
      <c r="D228" s="89">
        <v>287.33</v>
      </c>
      <c r="E228" s="89"/>
    </row>
    <row r="229" spans="3:5">
      <c r="C229" s="88">
        <v>44239</v>
      </c>
      <c r="D229" s="89">
        <v>292.64</v>
      </c>
      <c r="E229" s="89"/>
    </row>
    <row r="230" spans="3:5">
      <c r="C230" s="88">
        <v>44243</v>
      </c>
      <c r="D230" s="89">
        <v>306.39999999999998</v>
      </c>
      <c r="E230" s="89"/>
    </row>
    <row r="231" spans="3:5">
      <c r="C231" s="88">
        <v>44244</v>
      </c>
      <c r="D231" s="89">
        <v>297.63</v>
      </c>
      <c r="E231" s="89"/>
    </row>
    <row r="232" spans="3:5">
      <c r="C232" s="88">
        <v>44245</v>
      </c>
      <c r="D232" s="89">
        <v>291.13</v>
      </c>
      <c r="E232" s="89"/>
    </row>
    <row r="233" spans="3:5">
      <c r="C233" s="88">
        <v>44246</v>
      </c>
      <c r="D233" s="89">
        <v>292.12</v>
      </c>
      <c r="E233" s="89"/>
    </row>
    <row r="234" spans="3:5">
      <c r="C234" s="88">
        <v>44249</v>
      </c>
      <c r="D234" s="89">
        <v>281.42</v>
      </c>
      <c r="E234" s="89"/>
    </row>
    <row r="235" spans="3:5">
      <c r="C235" s="88">
        <v>44250</v>
      </c>
      <c r="D235" s="89">
        <v>259.69</v>
      </c>
      <c r="E235" s="89"/>
    </row>
    <row r="236" spans="3:5">
      <c r="C236" s="88">
        <v>44251</v>
      </c>
      <c r="D236" s="89">
        <v>266.10500000000002</v>
      </c>
      <c r="E236" s="89"/>
    </row>
    <row r="237" spans="3:5">
      <c r="C237" s="88">
        <v>44252</v>
      </c>
      <c r="D237" s="89">
        <v>262.76</v>
      </c>
      <c r="E237" s="89"/>
    </row>
    <row r="238" spans="3:5">
      <c r="C238" s="88">
        <v>44253</v>
      </c>
      <c r="D238" s="89">
        <v>257.45</v>
      </c>
      <c r="E238" s="89"/>
    </row>
    <row r="239" spans="3:5">
      <c r="C239" s="88">
        <v>44256</v>
      </c>
      <c r="D239" s="89">
        <v>268.89499999999998</v>
      </c>
      <c r="E239" s="89"/>
    </row>
    <row r="240" spans="3:5">
      <c r="C240" s="88">
        <v>44257</v>
      </c>
      <c r="D240" s="89">
        <v>275.95999999999998</v>
      </c>
      <c r="E240" s="89"/>
    </row>
    <row r="241" spans="3:5">
      <c r="C241" s="88">
        <v>44258</v>
      </c>
      <c r="D241" s="89">
        <v>265.02</v>
      </c>
      <c r="E241" s="89"/>
    </row>
    <row r="242" spans="3:5">
      <c r="C242" s="88">
        <v>44259</v>
      </c>
      <c r="D242" s="89">
        <v>251.76</v>
      </c>
      <c r="E242" s="89"/>
    </row>
    <row r="243" spans="3:5">
      <c r="C243" s="88">
        <v>44260</v>
      </c>
      <c r="D243" s="89">
        <v>243.12</v>
      </c>
      <c r="E243" s="89"/>
    </row>
    <row r="244" spans="3:5">
      <c r="C244" s="88">
        <v>44263</v>
      </c>
      <c r="D244" s="89">
        <v>239</v>
      </c>
      <c r="E244" s="89"/>
    </row>
    <row r="245" spans="3:5">
      <c r="C245" s="88">
        <v>44264</v>
      </c>
      <c r="D245" s="89">
        <v>240.98</v>
      </c>
      <c r="E245" s="89"/>
    </row>
    <row r="246" spans="3:5">
      <c r="C246" s="88">
        <v>44265</v>
      </c>
      <c r="D246" s="89">
        <v>249.31</v>
      </c>
      <c r="E246" s="89"/>
    </row>
    <row r="247" spans="3:5">
      <c r="C247" s="88">
        <v>44266</v>
      </c>
      <c r="D247" s="89">
        <v>247.12</v>
      </c>
      <c r="E247" s="89"/>
    </row>
    <row r="248" spans="3:5">
      <c r="C248" s="88">
        <v>44267</v>
      </c>
      <c r="D248" s="89">
        <v>249.49</v>
      </c>
      <c r="E248" s="89"/>
    </row>
    <row r="249" spans="3:5">
      <c r="C249" s="88">
        <v>44270</v>
      </c>
      <c r="D249" s="89">
        <v>251.41800000000001</v>
      </c>
      <c r="E249" s="89"/>
    </row>
    <row r="250" spans="3:5">
      <c r="C250" s="88">
        <v>44271</v>
      </c>
      <c r="D250" s="89">
        <v>253.42</v>
      </c>
      <c r="E250" s="89"/>
    </row>
    <row r="251" spans="3:5">
      <c r="C251" s="88">
        <v>44272</v>
      </c>
      <c r="D251" s="89">
        <v>245.84</v>
      </c>
      <c r="E251" s="89"/>
    </row>
    <row r="252" spans="3:5">
      <c r="C252" s="88">
        <v>44273</v>
      </c>
      <c r="D252" s="89">
        <v>246.46</v>
      </c>
      <c r="E252" s="89"/>
    </row>
    <row r="253" spans="3:5">
      <c r="C253" s="88">
        <v>44274</v>
      </c>
      <c r="D253" s="89">
        <v>239.63</v>
      </c>
      <c r="E253" s="89"/>
    </row>
    <row r="254" spans="3:5">
      <c r="C254" s="88">
        <v>44277</v>
      </c>
      <c r="D254" s="89">
        <v>242.03</v>
      </c>
      <c r="E254" s="89"/>
    </row>
    <row r="255" spans="3:5">
      <c r="C255" s="88">
        <v>44278</v>
      </c>
      <c r="D255" s="89">
        <v>245.55</v>
      </c>
      <c r="E255" s="89"/>
    </row>
    <row r="256" spans="3:5">
      <c r="C256" s="88">
        <v>44279</v>
      </c>
      <c r="D256" s="89">
        <v>244.49</v>
      </c>
      <c r="E256" s="89"/>
    </row>
    <row r="257" spans="3:5">
      <c r="C257" s="88">
        <v>44280</v>
      </c>
      <c r="D257" s="89">
        <v>232.63</v>
      </c>
      <c r="E257" s="89"/>
    </row>
    <row r="258" spans="3:5">
      <c r="C258" s="88">
        <v>44281</v>
      </c>
      <c r="D258" s="89">
        <v>233.619</v>
      </c>
      <c r="E258" s="89"/>
    </row>
    <row r="259" spans="3:5">
      <c r="C259" s="88">
        <v>44284</v>
      </c>
      <c r="D259" s="89">
        <v>241.58</v>
      </c>
      <c r="E259" s="89"/>
    </row>
    <row r="260" spans="3:5">
      <c r="C260" s="88">
        <v>44285</v>
      </c>
      <c r="D260" s="89">
        <v>236.88</v>
      </c>
      <c r="E260" s="89"/>
    </row>
    <row r="261" spans="3:5">
      <c r="C261" s="88">
        <v>44286</v>
      </c>
      <c r="D261" s="89">
        <v>238.11</v>
      </c>
      <c r="E261" s="89"/>
    </row>
    <row r="262" spans="3:5">
      <c r="C262" s="88">
        <v>44287</v>
      </c>
      <c r="D262" s="89">
        <v>248.04</v>
      </c>
      <c r="E262" s="89"/>
    </row>
    <row r="263" spans="3:5">
      <c r="C263" s="88">
        <v>44291</v>
      </c>
      <c r="D263" s="89">
        <v>250.51</v>
      </c>
      <c r="E263" s="89"/>
    </row>
    <row r="264" spans="3:5">
      <c r="C264" s="88">
        <v>44292</v>
      </c>
      <c r="D264" s="89">
        <v>251.65</v>
      </c>
      <c r="E264" s="89"/>
    </row>
    <row r="265" spans="3:5">
      <c r="C265" s="88">
        <v>44293</v>
      </c>
      <c r="D265" s="89">
        <v>253.07499999999999</v>
      </c>
      <c r="E265" s="89"/>
    </row>
    <row r="266" spans="3:5">
      <c r="C266" s="88">
        <v>44294</v>
      </c>
      <c r="D266" s="89">
        <v>260.16000000000003</v>
      </c>
      <c r="E266" s="89"/>
    </row>
    <row r="267" spans="3:5">
      <c r="C267" s="88">
        <v>44295</v>
      </c>
      <c r="D267" s="89">
        <v>262.98</v>
      </c>
      <c r="E267" s="89"/>
    </row>
    <row r="268" spans="3:5">
      <c r="C268" s="88">
        <v>44298</v>
      </c>
      <c r="D268" s="89">
        <v>265.39</v>
      </c>
      <c r="E268" s="89"/>
    </row>
    <row r="269" spans="3:5">
      <c r="C269" s="88">
        <v>44299</v>
      </c>
      <c r="D269" s="89">
        <v>271.267</v>
      </c>
      <c r="E269" s="89"/>
    </row>
    <row r="270" spans="3:5">
      <c r="C270" s="88">
        <v>44300</v>
      </c>
      <c r="D270" s="89">
        <v>275.83999999999997</v>
      </c>
      <c r="E270" s="89"/>
    </row>
    <row r="271" spans="3:5">
      <c r="C271" s="88">
        <v>44301</v>
      </c>
      <c r="D271" s="89">
        <v>271.36</v>
      </c>
      <c r="E271" s="89"/>
    </row>
    <row r="272" spans="3:5">
      <c r="C272" s="88">
        <v>44302</v>
      </c>
      <c r="D272" s="89">
        <v>273.16000000000003</v>
      </c>
      <c r="E272" s="89"/>
    </row>
    <row r="273" spans="3:5">
      <c r="C273" s="88">
        <v>44305</v>
      </c>
      <c r="D273" s="89">
        <v>267.13</v>
      </c>
      <c r="E273" s="89"/>
    </row>
    <row r="274" spans="3:5">
      <c r="C274" s="88">
        <v>44306</v>
      </c>
      <c r="D274" s="89">
        <v>269.62</v>
      </c>
      <c r="E274" s="89"/>
    </row>
    <row r="275" spans="3:5">
      <c r="C275" s="88">
        <v>44307</v>
      </c>
      <c r="D275" s="89">
        <v>261.41000000000003</v>
      </c>
      <c r="E275" s="89"/>
    </row>
    <row r="276" spans="3:5">
      <c r="C276" s="88">
        <v>44308</v>
      </c>
      <c r="D276" s="89">
        <v>265.13</v>
      </c>
      <c r="E276" s="89"/>
    </row>
    <row r="277" spans="3:5">
      <c r="C277" s="88">
        <v>44309</v>
      </c>
      <c r="D277" s="89">
        <v>260.97000000000003</v>
      </c>
      <c r="E277" s="89"/>
    </row>
    <row r="278" spans="3:5">
      <c r="C278" s="88">
        <v>44312</v>
      </c>
      <c r="D278" s="89">
        <v>266.66000000000003</v>
      </c>
      <c r="E278" s="89"/>
    </row>
    <row r="279" spans="3:5">
      <c r="C279" s="88">
        <v>44313</v>
      </c>
      <c r="D279" s="89">
        <v>272.05</v>
      </c>
      <c r="E279" s="89"/>
    </row>
    <row r="280" spans="3:5">
      <c r="C280" s="88">
        <v>44314</v>
      </c>
      <c r="D280" s="89">
        <v>268.75799999999998</v>
      </c>
      <c r="E280" s="89"/>
    </row>
    <row r="281" spans="3:5">
      <c r="C281" s="88">
        <v>44315</v>
      </c>
      <c r="D281" s="89">
        <v>273.26</v>
      </c>
      <c r="E281" s="89"/>
    </row>
    <row r="282" spans="3:5">
      <c r="C282" s="88">
        <v>44316</v>
      </c>
      <c r="D282" s="89">
        <v>265</v>
      </c>
      <c r="E282" s="89"/>
    </row>
    <row r="283" spans="3:5">
      <c r="C283" s="88">
        <v>44319</v>
      </c>
      <c r="D283" s="89">
        <v>265.06</v>
      </c>
      <c r="E283" s="89"/>
    </row>
    <row r="284" spans="3:5">
      <c r="C284" s="88">
        <v>44320</v>
      </c>
      <c r="D284" s="89">
        <v>255.73</v>
      </c>
      <c r="E284" s="89"/>
    </row>
    <row r="285" spans="3:5">
      <c r="C285" s="88">
        <v>44321</v>
      </c>
      <c r="D285" s="89">
        <v>254.92</v>
      </c>
      <c r="E285" s="89"/>
    </row>
    <row r="286" spans="3:5">
      <c r="C286" s="88">
        <v>44322</v>
      </c>
      <c r="D286" s="89">
        <v>256</v>
      </c>
      <c r="E286" s="89"/>
    </row>
    <row r="287" spans="3:5">
      <c r="C287" s="88">
        <v>44323</v>
      </c>
      <c r="D287" s="89">
        <v>255.92</v>
      </c>
      <c r="E287" s="89"/>
    </row>
    <row r="288" spans="3:5">
      <c r="C288" s="88">
        <v>44326</v>
      </c>
      <c r="D288" s="89">
        <v>252.01499999999999</v>
      </c>
      <c r="E288" s="89"/>
    </row>
    <row r="289" spans="3:5">
      <c r="C289" s="88">
        <v>44327</v>
      </c>
      <c r="D289" s="89">
        <v>235</v>
      </c>
      <c r="E289" s="89"/>
    </row>
    <row r="290" spans="3:5">
      <c r="C290" s="88">
        <v>44328</v>
      </c>
      <c r="D290" s="89">
        <v>240.589</v>
      </c>
      <c r="E290" s="89"/>
    </row>
    <row r="291" spans="3:5">
      <c r="C291" s="88">
        <v>44329</v>
      </c>
      <c r="D291" s="89">
        <v>241.92</v>
      </c>
      <c r="E291" s="89"/>
    </row>
    <row r="292" spans="3:5">
      <c r="C292" s="88">
        <v>44330</v>
      </c>
      <c r="D292" s="89">
        <v>244.01900000000001</v>
      </c>
      <c r="E292" s="89"/>
    </row>
    <row r="293" spans="3:5">
      <c r="C293" s="88">
        <v>44333</v>
      </c>
      <c r="D293" s="89">
        <v>245.15</v>
      </c>
      <c r="E293" s="89"/>
    </row>
    <row r="294" spans="3:5">
      <c r="C294" s="88">
        <v>44334</v>
      </c>
      <c r="D294" s="89">
        <v>243.5</v>
      </c>
      <c r="E294" s="89"/>
    </row>
    <row r="295" spans="3:5">
      <c r="C295" s="88">
        <v>44335</v>
      </c>
      <c r="D295" s="89">
        <v>235.86</v>
      </c>
      <c r="E295" s="89"/>
    </row>
    <row r="296" spans="3:5">
      <c r="C296" s="88">
        <v>44336</v>
      </c>
      <c r="D296" s="89">
        <v>246.99</v>
      </c>
      <c r="E296" s="89"/>
    </row>
    <row r="297" spans="3:5">
      <c r="C297" s="88">
        <v>44337</v>
      </c>
      <c r="D297" s="89">
        <v>253.80099999999999</v>
      </c>
      <c r="E297" s="89"/>
    </row>
    <row r="298" spans="3:5">
      <c r="C298" s="88">
        <v>44340</v>
      </c>
      <c r="D298" s="89">
        <v>254.13</v>
      </c>
      <c r="E298" s="89"/>
    </row>
    <row r="299" spans="3:5">
      <c r="C299" s="88">
        <v>44341</v>
      </c>
      <c r="D299" s="89">
        <v>258.5</v>
      </c>
      <c r="E299" s="89"/>
    </row>
    <row r="300" spans="3:5">
      <c r="C300" s="88">
        <v>44342</v>
      </c>
      <c r="D300" s="89">
        <v>259.77999999999997</v>
      </c>
      <c r="E300" s="89"/>
    </row>
    <row r="301" spans="3:5">
      <c r="C301" s="88">
        <v>44343</v>
      </c>
      <c r="D301" s="89">
        <v>259.86</v>
      </c>
      <c r="E301" s="89"/>
    </row>
    <row r="302" spans="3:5">
      <c r="C302" s="88">
        <v>44344</v>
      </c>
      <c r="D302" s="89">
        <v>261.07</v>
      </c>
      <c r="E302" s="89"/>
    </row>
    <row r="303" spans="3:5">
      <c r="C303" s="88">
        <v>44348</v>
      </c>
      <c r="D303" s="89">
        <v>261.08</v>
      </c>
      <c r="E303" s="89"/>
    </row>
    <row r="304" spans="3:5">
      <c r="C304" s="88">
        <v>44349</v>
      </c>
      <c r="D304" s="89">
        <v>260.48</v>
      </c>
      <c r="E304" s="89"/>
    </row>
    <row r="305" spans="3:5">
      <c r="C305" s="88">
        <v>44350</v>
      </c>
      <c r="D305" s="89">
        <v>258.39999999999998</v>
      </c>
      <c r="E305" s="89"/>
    </row>
    <row r="306" spans="3:5">
      <c r="C306" s="88">
        <v>44351</v>
      </c>
      <c r="D306" s="89">
        <v>259.51400000000001</v>
      </c>
      <c r="E306" s="89"/>
    </row>
    <row r="307" spans="3:5">
      <c r="C307" s="88">
        <v>44354</v>
      </c>
      <c r="D307" s="89">
        <v>262.48</v>
      </c>
      <c r="E307" s="89"/>
    </row>
    <row r="308" spans="3:5">
      <c r="C308" s="88">
        <v>44355</v>
      </c>
      <c r="D308" s="89">
        <v>261.57400000000001</v>
      </c>
      <c r="E308" s="89"/>
    </row>
    <row r="309" spans="3:5">
      <c r="C309" s="88">
        <v>44356</v>
      </c>
      <c r="D309" s="89">
        <v>265</v>
      </c>
      <c r="E309" s="89"/>
    </row>
    <row r="310" spans="3:5">
      <c r="C310" s="88">
        <v>44357</v>
      </c>
      <c r="D310" s="89">
        <v>263.07</v>
      </c>
      <c r="E310" s="89"/>
    </row>
    <row r="311" spans="3:5">
      <c r="C311" s="88">
        <v>44358</v>
      </c>
      <c r="D311" s="89">
        <v>268.75</v>
      </c>
      <c r="E311" s="89"/>
    </row>
    <row r="312" spans="3:5">
      <c r="C312" s="88">
        <v>44361</v>
      </c>
      <c r="D312" s="89">
        <v>271.89999999999998</v>
      </c>
      <c r="E312" s="89"/>
    </row>
    <row r="313" spans="3:5">
      <c r="C313" s="88">
        <v>44362</v>
      </c>
      <c r="D313" s="89">
        <v>274.73</v>
      </c>
      <c r="E313" s="89"/>
    </row>
    <row r="314" spans="3:5">
      <c r="C314" s="88">
        <v>44363</v>
      </c>
      <c r="D314" s="89">
        <v>271.45</v>
      </c>
      <c r="E314" s="89"/>
    </row>
    <row r="315" spans="3:5">
      <c r="C315" s="88">
        <v>44364</v>
      </c>
      <c r="D315" s="89">
        <v>268.5</v>
      </c>
      <c r="E315" s="89"/>
    </row>
    <row r="316" spans="3:5">
      <c r="C316" s="88">
        <v>44365</v>
      </c>
      <c r="D316" s="89">
        <v>275.3</v>
      </c>
      <c r="E316" s="89"/>
    </row>
    <row r="317" spans="3:5">
      <c r="C317" s="88">
        <v>44368</v>
      </c>
      <c r="D317" s="89">
        <v>283.279</v>
      </c>
      <c r="E317" s="89"/>
    </row>
    <row r="318" spans="3:5">
      <c r="C318" s="88">
        <v>44369</v>
      </c>
      <c r="D318" s="89">
        <v>281.7</v>
      </c>
      <c r="E318" s="89"/>
    </row>
    <row r="319" spans="3:5">
      <c r="C319" s="88">
        <v>44370</v>
      </c>
      <c r="D319" s="89">
        <v>285.94</v>
      </c>
      <c r="E319" s="89"/>
    </row>
    <row r="320" spans="3:5">
      <c r="C320" s="88">
        <v>44371</v>
      </c>
      <c r="D320" s="89">
        <v>290.18</v>
      </c>
      <c r="E320" s="89"/>
    </row>
    <row r="321" spans="3:5">
      <c r="C321" s="88">
        <v>44372</v>
      </c>
      <c r="D321" s="89">
        <v>292.60000000000002</v>
      </c>
      <c r="E321" s="89"/>
    </row>
    <row r="322" spans="3:5">
      <c r="C322" s="88">
        <v>44375</v>
      </c>
      <c r="D322" s="89">
        <v>290.85000000000002</v>
      </c>
      <c r="E322" s="89"/>
    </row>
    <row r="323" spans="3:5">
      <c r="C323" s="88">
        <v>44376</v>
      </c>
      <c r="D323" s="89">
        <v>292.97000000000003</v>
      </c>
      <c r="E323" s="89"/>
    </row>
    <row r="324" spans="3:5">
      <c r="C324" s="88">
        <v>44377</v>
      </c>
      <c r="D324" s="89">
        <v>291.52999999999997</v>
      </c>
      <c r="E324" s="89"/>
    </row>
    <row r="325" spans="3:5">
      <c r="C325" s="88">
        <v>44378</v>
      </c>
      <c r="D325" s="89">
        <v>290.33</v>
      </c>
      <c r="E325" s="89"/>
    </row>
    <row r="326" spans="3:5">
      <c r="C326" s="88">
        <v>44379</v>
      </c>
      <c r="D326" s="89">
        <v>290.94</v>
      </c>
      <c r="E326" s="89"/>
    </row>
    <row r="327" spans="3:5">
      <c r="C327" s="88">
        <v>44383</v>
      </c>
      <c r="D327" s="89">
        <v>290.03500000000003</v>
      </c>
      <c r="E327" s="89"/>
    </row>
    <row r="328" spans="3:5">
      <c r="C328" s="88">
        <v>44384</v>
      </c>
      <c r="D328" s="89">
        <v>294.89999999999998</v>
      </c>
      <c r="E328" s="89"/>
    </row>
    <row r="329" spans="3:5">
      <c r="C329" s="88">
        <v>44385</v>
      </c>
      <c r="D329" s="89">
        <v>292.10000000000002</v>
      </c>
      <c r="E329" s="89"/>
    </row>
    <row r="330" spans="3:5">
      <c r="C330" s="88">
        <v>44386</v>
      </c>
      <c r="D330" s="89">
        <v>296.41000000000003</v>
      </c>
      <c r="E330" s="89"/>
    </row>
    <row r="331" spans="3:5">
      <c r="C331" s="88">
        <v>44389</v>
      </c>
      <c r="D331" s="89">
        <v>302.37</v>
      </c>
      <c r="E331" s="89"/>
    </row>
    <row r="332" spans="3:5">
      <c r="C332" s="88">
        <v>44390</v>
      </c>
      <c r="D332" s="89">
        <v>302.19</v>
      </c>
      <c r="E332" s="89"/>
    </row>
    <row r="333" spans="3:5">
      <c r="C333" s="88">
        <v>44391</v>
      </c>
      <c r="D333" s="89">
        <v>303.01</v>
      </c>
      <c r="E333" s="89"/>
    </row>
    <row r="334" spans="3:5">
      <c r="C334" s="88">
        <v>44392</v>
      </c>
      <c r="D334" s="89">
        <v>300.86</v>
      </c>
      <c r="E334" s="89"/>
    </row>
    <row r="335" spans="3:5">
      <c r="C335" s="88">
        <v>44393</v>
      </c>
      <c r="D335" s="89">
        <v>297.23</v>
      </c>
      <c r="E335" s="89"/>
    </row>
    <row r="336" spans="3:5">
      <c r="C336" s="88">
        <v>44396</v>
      </c>
      <c r="D336" s="89">
        <v>292.35000000000002</v>
      </c>
      <c r="E336" s="89"/>
    </row>
    <row r="337" spans="3:5">
      <c r="C337" s="88">
        <v>44397</v>
      </c>
      <c r="D337" s="89">
        <v>295.51499999999999</v>
      </c>
      <c r="E337" s="89"/>
    </row>
    <row r="338" spans="3:5">
      <c r="C338" s="88">
        <v>44398</v>
      </c>
      <c r="D338" s="89">
        <v>296.49</v>
      </c>
      <c r="E338" s="89"/>
    </row>
    <row r="339" spans="3:5">
      <c r="C339" s="88">
        <v>44399</v>
      </c>
      <c r="D339" s="89">
        <v>302.02100000000002</v>
      </c>
      <c r="E339" s="89"/>
    </row>
    <row r="340" spans="3:5">
      <c r="C340" s="88">
        <v>44400</v>
      </c>
      <c r="D340" s="89">
        <v>305.76</v>
      </c>
      <c r="E340" s="89"/>
    </row>
    <row r="341" spans="3:5">
      <c r="C341" s="88">
        <v>44403</v>
      </c>
      <c r="D341" s="89">
        <v>309.66000000000003</v>
      </c>
      <c r="E341" s="89"/>
    </row>
    <row r="342" spans="3:5">
      <c r="C342" s="88">
        <v>44404</v>
      </c>
      <c r="D342" s="89">
        <v>305.5</v>
      </c>
      <c r="E342" s="89"/>
    </row>
    <row r="343" spans="3:5">
      <c r="C343" s="88">
        <v>44405</v>
      </c>
      <c r="D343" s="89">
        <v>300.74</v>
      </c>
      <c r="E343" s="89"/>
    </row>
    <row r="344" spans="3:5">
      <c r="C344" s="88">
        <v>44406</v>
      </c>
      <c r="D344" s="89">
        <v>285.37</v>
      </c>
      <c r="E344" s="89"/>
    </row>
    <row r="345" spans="3:5">
      <c r="C345" s="88">
        <v>44407</v>
      </c>
      <c r="D345" s="89">
        <v>280.245</v>
      </c>
      <c r="E345" s="89"/>
    </row>
    <row r="346" spans="3:5">
      <c r="C346" s="88">
        <v>44410</v>
      </c>
      <c r="D346" s="89">
        <v>276.88499999999999</v>
      </c>
      <c r="E346" s="89"/>
    </row>
    <row r="347" spans="3:5">
      <c r="C347" s="88">
        <v>44411</v>
      </c>
      <c r="D347" s="89">
        <v>272.06</v>
      </c>
      <c r="E347" s="89"/>
    </row>
    <row r="348" spans="3:5">
      <c r="C348" s="88">
        <v>44412</v>
      </c>
      <c r="D348" s="89">
        <v>274.07100000000003</v>
      </c>
      <c r="E348" s="89"/>
    </row>
    <row r="349" spans="3:5">
      <c r="C349" s="88">
        <v>44413</v>
      </c>
      <c r="D349" s="89">
        <v>277.10000000000002</v>
      </c>
      <c r="E349" s="89"/>
    </row>
    <row r="350" spans="3:5">
      <c r="C350" s="88">
        <v>44414</v>
      </c>
      <c r="D350" s="89">
        <v>280</v>
      </c>
      <c r="E350" s="89"/>
    </row>
    <row r="351" spans="3:5">
      <c r="C351" s="88">
        <v>44417</v>
      </c>
      <c r="D351" s="89">
        <v>280.22000000000003</v>
      </c>
      <c r="E351" s="89"/>
    </row>
    <row r="352" spans="3:5">
      <c r="C352" s="88">
        <v>44418</v>
      </c>
      <c r="D352" s="89">
        <v>278.94</v>
      </c>
      <c r="E352" s="89"/>
    </row>
    <row r="353" spans="3:5">
      <c r="C353" s="88">
        <v>44419</v>
      </c>
      <c r="D353" s="89">
        <v>277.44200000000001</v>
      </c>
      <c r="E353" s="89"/>
    </row>
    <row r="354" spans="3:5">
      <c r="C354" s="88">
        <v>44420</v>
      </c>
      <c r="D354" s="89">
        <v>274.25</v>
      </c>
      <c r="E354" s="89"/>
    </row>
    <row r="355" spans="3:5">
      <c r="C355" s="88">
        <v>44421</v>
      </c>
      <c r="D355" s="89">
        <v>276.17</v>
      </c>
      <c r="E355" s="89"/>
    </row>
    <row r="356" spans="3:5">
      <c r="C356" s="88">
        <v>44424</v>
      </c>
      <c r="D356" s="89">
        <v>273.73</v>
      </c>
      <c r="E356" s="89"/>
    </row>
    <row r="357" spans="3:5">
      <c r="C357" s="88">
        <v>44425</v>
      </c>
      <c r="D357" s="89">
        <v>275.25</v>
      </c>
      <c r="E357" s="89"/>
    </row>
    <row r="358" spans="3:5">
      <c r="C358" s="88">
        <v>44426</v>
      </c>
      <c r="D358" s="89">
        <v>271.01</v>
      </c>
      <c r="E358" s="89"/>
    </row>
    <row r="359" spans="3:5">
      <c r="C359" s="88">
        <v>44427</v>
      </c>
      <c r="D359" s="89">
        <v>267.19</v>
      </c>
      <c r="E359" s="89"/>
    </row>
    <row r="360" spans="3:5">
      <c r="C360" s="88">
        <v>44428</v>
      </c>
      <c r="D360" s="89">
        <v>269.54000000000002</v>
      </c>
      <c r="E360" s="89"/>
    </row>
    <row r="361" spans="3:5">
      <c r="C361" s="88">
        <v>44431</v>
      </c>
      <c r="D361" s="89">
        <v>275.75</v>
      </c>
      <c r="E361" s="89"/>
    </row>
    <row r="362" spans="3:5">
      <c r="C362" s="88">
        <v>44432</v>
      </c>
      <c r="D362" s="89">
        <v>278.93</v>
      </c>
      <c r="E362" s="89"/>
    </row>
    <row r="363" spans="3:5">
      <c r="C363" s="88">
        <v>44433</v>
      </c>
      <c r="D363" s="89">
        <v>279.81599999999997</v>
      </c>
      <c r="E363" s="89"/>
    </row>
    <row r="364" spans="3:5">
      <c r="C364" s="88">
        <v>44434</v>
      </c>
      <c r="D364" s="89">
        <v>277.89</v>
      </c>
      <c r="E364" s="89"/>
    </row>
    <row r="365" spans="3:5">
      <c r="C365" s="88">
        <v>44435</v>
      </c>
      <c r="D365" s="89">
        <v>274.02999999999997</v>
      </c>
      <c r="E365" s="89"/>
    </row>
    <row r="366" spans="3:5">
      <c r="C366" s="88">
        <v>44438</v>
      </c>
      <c r="D366" s="89">
        <v>279.61</v>
      </c>
      <c r="E366" s="89"/>
    </row>
    <row r="367" spans="3:5">
      <c r="C367" s="88">
        <v>44439</v>
      </c>
      <c r="D367" s="89">
        <v>290.93</v>
      </c>
      <c r="E367" s="89"/>
    </row>
    <row r="368" spans="3:5">
      <c r="C368" s="88">
        <v>44440</v>
      </c>
      <c r="D368" s="89">
        <v>290.10000000000002</v>
      </c>
      <c r="E368" s="89"/>
    </row>
    <row r="369" spans="3:5">
      <c r="C369" s="88">
        <v>44441</v>
      </c>
      <c r="D369" s="89">
        <v>288.89999999999998</v>
      </c>
      <c r="E369" s="89"/>
    </row>
    <row r="370" spans="3:5">
      <c r="C370" s="88">
        <v>44442</v>
      </c>
      <c r="D370" s="89">
        <v>285.02999999999997</v>
      </c>
      <c r="E370" s="89"/>
    </row>
    <row r="371" spans="3:5">
      <c r="C371" s="88">
        <v>44446</v>
      </c>
      <c r="D371" s="89">
        <v>290.41000000000003</v>
      </c>
      <c r="E371" s="89"/>
    </row>
    <row r="372" spans="3:5">
      <c r="C372" s="88">
        <v>44447</v>
      </c>
      <c r="D372" s="89">
        <v>296.55</v>
      </c>
      <c r="E372" s="89"/>
    </row>
    <row r="373" spans="3:5">
      <c r="C373" s="88">
        <v>44448</v>
      </c>
      <c r="D373" s="89">
        <v>287.45</v>
      </c>
      <c r="E373" s="89"/>
    </row>
    <row r="374" spans="3:5">
      <c r="C374" s="88">
        <v>44449</v>
      </c>
      <c r="D374" s="89">
        <v>288.60000000000002</v>
      </c>
      <c r="E374" s="89"/>
    </row>
    <row r="375" spans="3:5">
      <c r="C375" s="88">
        <v>44452</v>
      </c>
      <c r="D375" s="89">
        <v>286.72000000000003</v>
      </c>
      <c r="E375" s="89"/>
    </row>
    <row r="376" spans="3:5">
      <c r="C376" s="88">
        <v>44453</v>
      </c>
      <c r="D376" s="89">
        <v>281.84399999999999</v>
      </c>
      <c r="E376" s="89"/>
    </row>
    <row r="377" spans="3:5">
      <c r="C377" s="88">
        <v>44454</v>
      </c>
      <c r="D377" s="89">
        <v>284.20999999999998</v>
      </c>
      <c r="E377" s="89"/>
    </row>
    <row r="378" spans="3:5">
      <c r="C378" s="88">
        <v>44455</v>
      </c>
      <c r="D378" s="89">
        <v>281.04000000000002</v>
      </c>
      <c r="E378" s="89"/>
    </row>
    <row r="379" spans="3:5">
      <c r="C379" s="88">
        <v>44456</v>
      </c>
      <c r="D379" s="89">
        <v>282.18</v>
      </c>
      <c r="E379" s="89"/>
    </row>
    <row r="380" spans="3:5">
      <c r="C380" s="88">
        <v>44459</v>
      </c>
      <c r="D380" s="89">
        <v>271.55</v>
      </c>
      <c r="E380" s="89"/>
    </row>
    <row r="381" spans="3:5">
      <c r="C381" s="88">
        <v>44460</v>
      </c>
      <c r="D381" s="89">
        <v>271.75</v>
      </c>
      <c r="E381" s="89"/>
    </row>
    <row r="382" spans="3:5">
      <c r="C382" s="88">
        <v>44461</v>
      </c>
      <c r="D382" s="89">
        <v>270.45999999999998</v>
      </c>
      <c r="E382" s="89"/>
    </row>
    <row r="383" spans="3:5">
      <c r="C383" s="88">
        <v>44462</v>
      </c>
      <c r="D383" s="89">
        <v>274.45</v>
      </c>
      <c r="E383" s="89"/>
    </row>
    <row r="384" spans="3:5">
      <c r="C384" s="88">
        <v>44463</v>
      </c>
      <c r="D384" s="89">
        <v>276.02</v>
      </c>
      <c r="E384" s="89"/>
    </row>
    <row r="385" spans="3:5">
      <c r="C385" s="88">
        <v>44466</v>
      </c>
      <c r="D385" s="89">
        <v>274.77999999999997</v>
      </c>
      <c r="E385" s="89"/>
    </row>
    <row r="386" spans="3:5">
      <c r="C386" s="88">
        <v>44467</v>
      </c>
      <c r="D386" s="89">
        <v>269.89499999999998</v>
      </c>
      <c r="E386" s="89"/>
    </row>
    <row r="387" spans="3:5">
      <c r="C387" s="88">
        <v>44468</v>
      </c>
      <c r="D387" s="89">
        <v>263.51</v>
      </c>
      <c r="E387" s="89"/>
    </row>
    <row r="388" spans="3:5">
      <c r="C388" s="88">
        <v>44469</v>
      </c>
      <c r="D388" s="89">
        <v>259.64999999999998</v>
      </c>
      <c r="E388" s="89"/>
    </row>
    <row r="389" spans="3:5">
      <c r="C389" s="88">
        <v>44470</v>
      </c>
      <c r="D389" s="89">
        <v>261.45499999999998</v>
      </c>
      <c r="E389" s="89"/>
    </row>
    <row r="390" spans="3:5">
      <c r="C390" s="88">
        <v>44473</v>
      </c>
      <c r="D390" s="89">
        <v>261.83800000000002</v>
      </c>
      <c r="E390" s="89"/>
    </row>
    <row r="391" spans="3:5">
      <c r="C391" s="88">
        <v>44474</v>
      </c>
      <c r="D391" s="89">
        <v>255.22</v>
      </c>
      <c r="E391" s="89"/>
    </row>
    <row r="392" spans="3:5">
      <c r="C392" s="88">
        <v>44475</v>
      </c>
      <c r="D392" s="89">
        <v>256.29000000000002</v>
      </c>
      <c r="E392" s="89"/>
    </row>
    <row r="393" spans="3:5">
      <c r="C393" s="88">
        <v>44476</v>
      </c>
      <c r="D393" s="89">
        <v>265.95</v>
      </c>
      <c r="E393" s="89"/>
    </row>
    <row r="394" spans="3:5">
      <c r="C394" s="88">
        <v>44477</v>
      </c>
      <c r="D394" s="89">
        <v>264.95499999999998</v>
      </c>
      <c r="E394" s="89"/>
    </row>
    <row r="395" spans="3:5">
      <c r="C395" s="88">
        <v>44480</v>
      </c>
      <c r="D395" s="89">
        <v>257.93</v>
      </c>
      <c r="E395" s="89"/>
    </row>
    <row r="396" spans="3:5">
      <c r="C396" s="88">
        <v>44481</v>
      </c>
      <c r="D396" s="89">
        <v>256</v>
      </c>
      <c r="E396" s="89"/>
    </row>
    <row r="397" spans="3:5">
      <c r="C397" s="88">
        <v>44482</v>
      </c>
      <c r="D397" s="89">
        <v>258.73</v>
      </c>
      <c r="E397" s="89"/>
    </row>
    <row r="398" spans="3:5">
      <c r="C398" s="88">
        <v>44483</v>
      </c>
      <c r="D398" s="89">
        <v>261.5</v>
      </c>
      <c r="E398" s="89"/>
    </row>
    <row r="399" spans="3:5">
      <c r="C399" s="88">
        <v>44484</v>
      </c>
      <c r="D399" s="89">
        <v>268.70100000000002</v>
      </c>
      <c r="E399" s="89"/>
    </row>
    <row r="400" spans="3:5">
      <c r="C400" s="88">
        <v>44487</v>
      </c>
      <c r="D400" s="89">
        <v>266.39</v>
      </c>
      <c r="E400" s="89"/>
    </row>
    <row r="401" spans="3:5">
      <c r="C401" s="88">
        <v>44488</v>
      </c>
      <c r="D401" s="89">
        <v>271.01</v>
      </c>
      <c r="E401" s="89"/>
    </row>
    <row r="402" spans="3:5">
      <c r="C402" s="88">
        <v>44489</v>
      </c>
      <c r="D402" s="89">
        <v>273</v>
      </c>
      <c r="E402" s="89"/>
    </row>
    <row r="403" spans="3:5">
      <c r="C403" s="88">
        <v>44490</v>
      </c>
      <c r="D403" s="89">
        <v>258.61</v>
      </c>
      <c r="E403" s="89"/>
    </row>
    <row r="404" spans="3:5">
      <c r="C404" s="88">
        <v>44491</v>
      </c>
      <c r="D404" s="89">
        <v>243.73</v>
      </c>
      <c r="E404" s="89"/>
    </row>
    <row r="405" spans="3:5">
      <c r="C405" s="88">
        <v>44494</v>
      </c>
      <c r="D405" s="89">
        <v>254.95500000000001</v>
      </c>
      <c r="E405" s="89"/>
    </row>
    <row r="406" spans="3:5">
      <c r="C406" s="88">
        <v>44495</v>
      </c>
      <c r="D406" s="89">
        <v>249.45</v>
      </c>
      <c r="E406" s="89"/>
    </row>
    <row r="407" spans="3:5">
      <c r="C407" s="88">
        <v>44496</v>
      </c>
      <c r="D407" s="89">
        <v>243.85</v>
      </c>
      <c r="E407" s="89"/>
    </row>
    <row r="408" spans="3:5">
      <c r="C408" s="88">
        <v>44497</v>
      </c>
      <c r="D408" s="89">
        <v>237</v>
      </c>
      <c r="E408" s="89"/>
    </row>
    <row r="409" spans="3:5">
      <c r="C409" s="88">
        <v>44498</v>
      </c>
      <c r="D409" s="89">
        <v>235.43</v>
      </c>
      <c r="E409" s="89"/>
    </row>
    <row r="410" spans="3:5">
      <c r="C410" s="88">
        <v>44501</v>
      </c>
      <c r="D410" s="89">
        <v>232.7</v>
      </c>
      <c r="E410" s="89"/>
    </row>
    <row r="411" spans="3:5">
      <c r="C411" s="88">
        <v>44502</v>
      </c>
      <c r="D411" s="89">
        <v>232.54</v>
      </c>
      <c r="E411" s="89"/>
    </row>
    <row r="412" spans="3:5">
      <c r="C412" s="88">
        <v>44503</v>
      </c>
      <c r="D412" s="89">
        <v>228.33</v>
      </c>
      <c r="E412" s="89"/>
    </row>
    <row r="413" spans="3:5">
      <c r="C413" s="88">
        <v>44504</v>
      </c>
      <c r="D413" s="89">
        <v>231.61</v>
      </c>
      <c r="E413" s="89"/>
    </row>
    <row r="414" spans="3:5">
      <c r="C414" s="88">
        <v>44505</v>
      </c>
      <c r="D414" s="89">
        <v>230</v>
      </c>
      <c r="E414" s="89"/>
    </row>
    <row r="415" spans="3:5">
      <c r="C415" s="88">
        <v>44508</v>
      </c>
      <c r="D415" s="89">
        <v>227.96</v>
      </c>
      <c r="E415" s="89"/>
    </row>
    <row r="416" spans="3:5">
      <c r="C416" s="88">
        <v>44509</v>
      </c>
      <c r="D416" s="89">
        <v>212.4</v>
      </c>
      <c r="E416" s="89"/>
    </row>
    <row r="417" spans="3:5">
      <c r="C417" s="88">
        <v>44510</v>
      </c>
      <c r="D417" s="89">
        <v>204.1</v>
      </c>
      <c r="E417" s="89"/>
    </row>
    <row r="418" spans="3:5">
      <c r="C418" s="88">
        <v>44511</v>
      </c>
      <c r="D418" s="89">
        <v>207.92</v>
      </c>
      <c r="E418" s="89"/>
    </row>
    <row r="419" spans="3:5">
      <c r="C419" s="88">
        <v>44512</v>
      </c>
      <c r="D419" s="89">
        <v>203.25</v>
      </c>
      <c r="E419" s="89"/>
    </row>
    <row r="420" spans="3:5">
      <c r="C420" s="88">
        <v>44515</v>
      </c>
      <c r="D420" s="89">
        <v>212.22</v>
      </c>
      <c r="E420" s="89"/>
    </row>
    <row r="421" spans="3:5">
      <c r="C421" s="88">
        <v>44516</v>
      </c>
      <c r="D421" s="89">
        <v>214.89</v>
      </c>
      <c r="E421" s="89"/>
    </row>
    <row r="422" spans="3:5">
      <c r="C422" s="88">
        <v>44517</v>
      </c>
      <c r="D422" s="89">
        <v>211.14500000000001</v>
      </c>
      <c r="E422" s="89"/>
    </row>
    <row r="423" spans="3:5">
      <c r="C423" s="88">
        <v>44518</v>
      </c>
      <c r="D423" s="89">
        <v>206.99</v>
      </c>
      <c r="E423" s="89"/>
    </row>
    <row r="424" spans="3:5">
      <c r="C424" s="88">
        <v>44519</v>
      </c>
      <c r="D424" s="89">
        <v>202.19</v>
      </c>
      <c r="E424" s="89"/>
    </row>
    <row r="425" spans="3:5">
      <c r="C425" s="88">
        <v>44522</v>
      </c>
      <c r="D425" s="89">
        <v>193.62</v>
      </c>
      <c r="E425" s="89"/>
    </row>
    <row r="426" spans="3:5">
      <c r="C426" s="88">
        <v>44523</v>
      </c>
      <c r="D426" s="89">
        <v>189.155</v>
      </c>
      <c r="E426" s="89"/>
    </row>
    <row r="427" spans="3:5">
      <c r="C427" s="88">
        <v>44524</v>
      </c>
      <c r="D427" s="89">
        <v>187</v>
      </c>
      <c r="E427" s="89"/>
    </row>
    <row r="428" spans="3:5">
      <c r="C428" s="88">
        <v>44526</v>
      </c>
      <c r="D428" s="89">
        <v>188.38</v>
      </c>
      <c r="E428" s="89"/>
    </row>
    <row r="429" spans="3:5">
      <c r="C429" s="88">
        <v>44529</v>
      </c>
      <c r="D429" s="89">
        <v>188.92</v>
      </c>
      <c r="E429" s="89"/>
    </row>
    <row r="430" spans="3:5">
      <c r="C430" s="88">
        <v>44530</v>
      </c>
      <c r="D430" s="89">
        <v>186.47</v>
      </c>
      <c r="E430" s="89"/>
    </row>
    <row r="431" spans="3:5">
      <c r="C431" s="88">
        <v>44531</v>
      </c>
      <c r="D431" s="89">
        <v>187.77</v>
      </c>
      <c r="E431" s="89"/>
    </row>
    <row r="432" spans="3:5">
      <c r="C432" s="88">
        <v>44532</v>
      </c>
      <c r="D432" s="89">
        <v>180.10499999999999</v>
      </c>
      <c r="E432" s="89"/>
    </row>
    <row r="433" spans="3:5">
      <c r="C433" s="88">
        <v>44533</v>
      </c>
      <c r="D433" s="89">
        <v>187.73</v>
      </c>
      <c r="E433" s="89"/>
    </row>
    <row r="434" spans="3:5">
      <c r="C434" s="88">
        <v>44536</v>
      </c>
      <c r="D434" s="89">
        <v>183.41</v>
      </c>
      <c r="E434" s="89"/>
    </row>
    <row r="435" spans="3:5">
      <c r="C435" s="88">
        <v>44537</v>
      </c>
      <c r="D435" s="89">
        <v>188.67</v>
      </c>
      <c r="E435" s="89"/>
    </row>
    <row r="436" spans="3:5">
      <c r="C436" s="88">
        <v>44538</v>
      </c>
      <c r="D436" s="89">
        <v>191.95</v>
      </c>
      <c r="E436" s="89"/>
    </row>
    <row r="437" spans="3:5">
      <c r="C437" s="88">
        <v>44539</v>
      </c>
      <c r="D437" s="89">
        <v>196.06</v>
      </c>
      <c r="E437" s="89"/>
    </row>
    <row r="438" spans="3:5">
      <c r="C438" s="88">
        <v>44540</v>
      </c>
      <c r="D438" s="89">
        <v>192.94</v>
      </c>
      <c r="E438" s="89"/>
    </row>
    <row r="439" spans="3:5">
      <c r="C439" s="88">
        <v>44543</v>
      </c>
      <c r="D439" s="89">
        <v>187.5</v>
      </c>
      <c r="E439" s="89"/>
    </row>
    <row r="440" spans="3:5">
      <c r="C440" s="88">
        <v>44544</v>
      </c>
      <c r="D440" s="89">
        <v>183.74</v>
      </c>
      <c r="E440" s="89"/>
    </row>
    <row r="441" spans="3:5">
      <c r="C441" s="88">
        <v>44545</v>
      </c>
      <c r="D441" s="89">
        <v>185.12</v>
      </c>
      <c r="E441" s="89"/>
    </row>
    <row r="442" spans="3:5">
      <c r="C442" s="88">
        <v>44546</v>
      </c>
      <c r="D442" s="89">
        <v>194.166</v>
      </c>
      <c r="E442" s="89"/>
    </row>
    <row r="443" spans="3:5">
      <c r="C443" s="88">
        <v>44547</v>
      </c>
      <c r="D443" s="89">
        <v>187.005</v>
      </c>
      <c r="E443" s="89"/>
    </row>
    <row r="444" spans="3:5">
      <c r="C444" s="88">
        <v>44550</v>
      </c>
      <c r="D444" s="89">
        <v>182.53</v>
      </c>
      <c r="E444" s="89"/>
    </row>
    <row r="445" spans="3:5">
      <c r="C445" s="88">
        <v>44551</v>
      </c>
      <c r="D445" s="89">
        <v>183.18</v>
      </c>
      <c r="E445" s="89"/>
    </row>
    <row r="446" spans="3:5">
      <c r="C446" s="88">
        <v>44552</v>
      </c>
      <c r="D446" s="89">
        <v>189.16</v>
      </c>
      <c r="E446" s="89"/>
    </row>
    <row r="447" spans="3:5">
      <c r="C447" s="88">
        <v>44553</v>
      </c>
      <c r="D447" s="89">
        <v>192.47</v>
      </c>
      <c r="E447" s="89"/>
    </row>
    <row r="448" spans="3:5">
      <c r="C448" s="88">
        <v>44557</v>
      </c>
      <c r="D448" s="89">
        <v>192.39</v>
      </c>
      <c r="E448" s="89"/>
    </row>
    <row r="449" spans="3:5">
      <c r="C449" s="88">
        <v>44558</v>
      </c>
      <c r="D449" s="89">
        <v>192.19</v>
      </c>
      <c r="E449" s="89"/>
    </row>
    <row r="450" spans="3:5">
      <c r="C450" s="88">
        <v>44559</v>
      </c>
      <c r="D450" s="89">
        <v>190.03</v>
      </c>
      <c r="E450" s="89"/>
    </row>
    <row r="451" spans="3:5">
      <c r="C451" s="88">
        <v>44560</v>
      </c>
      <c r="D451" s="89">
        <v>189.61</v>
      </c>
      <c r="E451" s="89"/>
    </row>
    <row r="452" spans="3:5">
      <c r="C452" s="88">
        <v>44561</v>
      </c>
      <c r="D452" s="89">
        <v>191.45</v>
      </c>
      <c r="E452" s="89"/>
    </row>
    <row r="453" spans="3:5">
      <c r="C453" s="88">
        <v>44564</v>
      </c>
      <c r="D453" s="89">
        <v>191.41</v>
      </c>
      <c r="E453" s="89"/>
    </row>
    <row r="454" spans="3:5">
      <c r="C454" s="88">
        <v>44565</v>
      </c>
      <c r="D454" s="89">
        <v>196</v>
      </c>
      <c r="E454" s="89"/>
    </row>
    <row r="455" spans="3:5">
      <c r="C455" s="88">
        <v>44566</v>
      </c>
      <c r="D455" s="89">
        <v>189.86500000000001</v>
      </c>
      <c r="E455" s="89"/>
    </row>
    <row r="456" spans="3:5">
      <c r="C456" s="88">
        <v>44567</v>
      </c>
      <c r="D456" s="89">
        <v>185.52</v>
      </c>
      <c r="E456" s="89"/>
    </row>
    <row r="457" spans="3:5">
      <c r="C457" s="88">
        <v>44568</v>
      </c>
      <c r="D457" s="89">
        <v>190.02</v>
      </c>
      <c r="E457" s="89"/>
    </row>
    <row r="458" spans="3:5">
      <c r="C458" s="88">
        <v>44571</v>
      </c>
      <c r="D458" s="89">
        <v>185.75</v>
      </c>
      <c r="E458" s="89"/>
    </row>
    <row r="459" spans="3:5">
      <c r="C459" s="88">
        <v>44572</v>
      </c>
      <c r="D459" s="89">
        <v>182.99</v>
      </c>
      <c r="E459" s="89"/>
    </row>
    <row r="460" spans="3:5">
      <c r="C460" s="88">
        <v>44573</v>
      </c>
      <c r="D460" s="89">
        <v>189.7</v>
      </c>
      <c r="E460" s="89"/>
    </row>
    <row r="461" spans="3:5">
      <c r="C461" s="88">
        <v>44574</v>
      </c>
      <c r="D461" s="89">
        <v>187.78</v>
      </c>
      <c r="E461" s="89"/>
    </row>
    <row r="462" spans="3:5">
      <c r="C462" s="88">
        <v>44575</v>
      </c>
      <c r="D462" s="89">
        <v>179.15</v>
      </c>
      <c r="E462" s="89"/>
    </row>
    <row r="463" spans="3:5">
      <c r="C463" s="88">
        <v>44579</v>
      </c>
      <c r="D463" s="89">
        <v>176.96</v>
      </c>
      <c r="E463" s="89"/>
    </row>
    <row r="464" spans="3:5">
      <c r="C464" s="88">
        <v>44580</v>
      </c>
      <c r="D464" s="89">
        <v>174.35</v>
      </c>
      <c r="E464" s="89"/>
    </row>
    <row r="465" spans="3:5">
      <c r="C465" s="88">
        <v>44581</v>
      </c>
      <c r="D465" s="89">
        <v>175.01</v>
      </c>
      <c r="E465" s="89"/>
    </row>
    <row r="466" spans="3:5">
      <c r="C466" s="88">
        <v>44582</v>
      </c>
      <c r="D466" s="89">
        <v>171.8</v>
      </c>
      <c r="E466" s="89"/>
    </row>
    <row r="467" spans="3:5">
      <c r="C467" s="88">
        <v>44585</v>
      </c>
      <c r="D467" s="89">
        <v>156.11000000000001</v>
      </c>
      <c r="E467" s="89"/>
    </row>
    <row r="468" spans="3:5">
      <c r="C468" s="88">
        <v>44586</v>
      </c>
      <c r="D468" s="89">
        <v>159.80000000000001</v>
      </c>
      <c r="E468" s="89"/>
    </row>
    <row r="469" spans="3:5">
      <c r="C469" s="88">
        <v>44587</v>
      </c>
      <c r="D469" s="89">
        <v>162.09</v>
      </c>
      <c r="E469" s="89"/>
    </row>
    <row r="470" spans="3:5">
      <c r="C470" s="88">
        <v>44588</v>
      </c>
      <c r="D470" s="89">
        <v>159.43199999999999</v>
      </c>
      <c r="E470" s="89"/>
    </row>
    <row r="471" spans="3:5">
      <c r="C471" s="88">
        <v>44589</v>
      </c>
      <c r="D471" s="89">
        <v>158.37</v>
      </c>
      <c r="E471" s="89"/>
    </row>
    <row r="472" spans="3:5">
      <c r="C472" s="88">
        <v>44592</v>
      </c>
      <c r="D472" s="89">
        <v>164.44</v>
      </c>
      <c r="E472" s="89"/>
    </row>
    <row r="473" spans="3:5">
      <c r="C473" s="88">
        <v>44593</v>
      </c>
      <c r="D473" s="89">
        <v>172.77</v>
      </c>
      <c r="E473" s="89"/>
    </row>
    <row r="474" spans="3:5">
      <c r="C474" s="88">
        <v>44594</v>
      </c>
      <c r="D474" s="89">
        <v>139.88999999999999</v>
      </c>
      <c r="E474" s="89"/>
    </row>
    <row r="475" spans="3:5">
      <c r="C475" s="88">
        <v>44595</v>
      </c>
      <c r="D475" s="89">
        <v>129.94999999999999</v>
      </c>
      <c r="E475" s="89"/>
    </row>
    <row r="476" spans="3:5">
      <c r="C476" s="88">
        <v>44596</v>
      </c>
      <c r="D476" s="89">
        <v>124.39</v>
      </c>
      <c r="E476" s="89"/>
    </row>
    <row r="477" spans="3:5">
      <c r="C477" s="88">
        <v>44599</v>
      </c>
      <c r="D477" s="89">
        <v>126.58</v>
      </c>
      <c r="E477" s="89"/>
    </row>
    <row r="478" spans="3:5">
      <c r="C478" s="88">
        <v>44600</v>
      </c>
      <c r="D478" s="89">
        <v>121.02</v>
      </c>
      <c r="E478" s="89"/>
    </row>
    <row r="479" spans="3:5">
      <c r="C479" s="88">
        <v>44601</v>
      </c>
      <c r="D479" s="89">
        <v>122.21</v>
      </c>
      <c r="E479" s="89"/>
    </row>
    <row r="480" spans="3:5">
      <c r="C480" s="88">
        <v>44602</v>
      </c>
      <c r="D480" s="89">
        <v>121.54</v>
      </c>
      <c r="E480" s="89"/>
    </row>
    <row r="481" spans="3:5">
      <c r="C481" s="88">
        <v>44603</v>
      </c>
      <c r="D481" s="89">
        <v>119.65</v>
      </c>
      <c r="E481" s="89"/>
    </row>
    <row r="482" spans="3:5">
      <c r="C482" s="88">
        <v>44606</v>
      </c>
      <c r="D482" s="89">
        <v>113.62</v>
      </c>
      <c r="E482" s="89"/>
    </row>
    <row r="483" spans="3:5">
      <c r="C483" s="88">
        <v>44607</v>
      </c>
      <c r="D483" s="89">
        <v>114.12</v>
      </c>
      <c r="E483" s="89"/>
    </row>
    <row r="484" spans="3:5">
      <c r="C484" s="88">
        <v>44608</v>
      </c>
      <c r="D484" s="89">
        <v>114.7</v>
      </c>
      <c r="E484" s="89"/>
    </row>
    <row r="485" spans="3:5">
      <c r="C485" s="88">
        <v>44609</v>
      </c>
      <c r="D485" s="89">
        <v>109.99</v>
      </c>
      <c r="E485" s="89"/>
    </row>
    <row r="486" spans="3:5">
      <c r="C486" s="88">
        <v>44610</v>
      </c>
      <c r="D486" s="89">
        <v>106</v>
      </c>
      <c r="E486" s="89"/>
    </row>
    <row r="487" spans="3:5">
      <c r="C487" s="88">
        <v>44614</v>
      </c>
      <c r="D487" s="89">
        <v>102.15</v>
      </c>
      <c r="E487" s="89"/>
    </row>
    <row r="488" spans="3:5">
      <c r="C488" s="88">
        <v>44615</v>
      </c>
      <c r="D488" s="89">
        <v>105.02</v>
      </c>
      <c r="E488" s="89"/>
    </row>
    <row r="489" spans="3:5">
      <c r="C489" s="88">
        <v>44616</v>
      </c>
      <c r="D489" s="89">
        <v>94.74</v>
      </c>
      <c r="E489" s="89"/>
    </row>
    <row r="490" spans="3:5">
      <c r="C490" s="88">
        <v>44617</v>
      </c>
      <c r="D490" s="89">
        <v>106.15</v>
      </c>
      <c r="E490" s="89"/>
    </row>
    <row r="491" spans="3:5">
      <c r="C491" s="88">
        <v>44620</v>
      </c>
      <c r="D491" s="89">
        <v>110.31</v>
      </c>
      <c r="E491" s="89"/>
    </row>
    <row r="492" spans="3:5">
      <c r="C492" s="88">
        <v>44621</v>
      </c>
      <c r="D492" s="89">
        <v>112.73</v>
      </c>
      <c r="E492" s="89"/>
    </row>
    <row r="493" spans="3:5">
      <c r="C493" s="88">
        <v>44622</v>
      </c>
      <c r="D493" s="89">
        <v>105.61</v>
      </c>
      <c r="E493" s="89"/>
    </row>
    <row r="494" spans="3:5">
      <c r="C494" s="88">
        <v>44623</v>
      </c>
      <c r="D494" s="89">
        <v>107.66</v>
      </c>
      <c r="E494" s="89"/>
    </row>
    <row r="495" spans="3:5">
      <c r="C495" s="88">
        <v>44624</v>
      </c>
      <c r="D495" s="89">
        <v>100.24</v>
      </c>
      <c r="E495" s="89"/>
    </row>
    <row r="496" spans="3:5">
      <c r="C496" s="88">
        <v>44627</v>
      </c>
      <c r="D496" s="89">
        <v>99.57</v>
      </c>
      <c r="E496" s="89"/>
    </row>
    <row r="497" spans="3:5">
      <c r="C497" s="88">
        <v>44628</v>
      </c>
      <c r="D497" s="89">
        <v>93.04</v>
      </c>
      <c r="E497" s="89"/>
    </row>
    <row r="498" spans="3:5">
      <c r="C498" s="88">
        <v>44629</v>
      </c>
      <c r="D498" s="89">
        <v>98.12</v>
      </c>
      <c r="E498" s="89"/>
    </row>
    <row r="499" spans="3:5">
      <c r="C499" s="88">
        <v>44630</v>
      </c>
      <c r="D499" s="89">
        <v>99.05</v>
      </c>
      <c r="E499" s="89"/>
    </row>
    <row r="500" spans="3:5">
      <c r="C500" s="88">
        <v>44631</v>
      </c>
      <c r="D500" s="89">
        <v>99.75</v>
      </c>
      <c r="E500" s="89"/>
    </row>
    <row r="501" spans="3:5">
      <c r="C501" s="88">
        <v>44634</v>
      </c>
      <c r="D501" s="89">
        <v>96.045000000000002</v>
      </c>
      <c r="E501" s="89"/>
    </row>
    <row r="502" spans="3:5">
      <c r="C502" s="88">
        <v>44635</v>
      </c>
      <c r="D502" s="89">
        <v>98.674999999999997</v>
      </c>
      <c r="E502" s="89"/>
    </row>
    <row r="503" spans="3:5">
      <c r="C503" s="88">
        <v>44636</v>
      </c>
      <c r="D503" s="89">
        <v>102.38</v>
      </c>
      <c r="E503" s="89"/>
    </row>
    <row r="504" spans="3:5">
      <c r="C504" s="88">
        <v>44637</v>
      </c>
      <c r="D504" s="89">
        <v>106.56</v>
      </c>
      <c r="E504" s="89"/>
    </row>
    <row r="505" spans="3:5">
      <c r="C505" s="88">
        <v>44638</v>
      </c>
      <c r="D505" s="89">
        <v>111.53</v>
      </c>
      <c r="E505" s="89"/>
    </row>
    <row r="506" spans="3:5">
      <c r="C506" s="88">
        <v>44641</v>
      </c>
      <c r="D506" s="89">
        <v>117.22</v>
      </c>
      <c r="E506" s="89"/>
    </row>
    <row r="507" spans="3:5">
      <c r="C507" s="88">
        <v>44642</v>
      </c>
      <c r="D507" s="89">
        <v>114.65</v>
      </c>
      <c r="E507" s="89"/>
    </row>
    <row r="508" spans="3:5">
      <c r="C508" s="88">
        <v>44643</v>
      </c>
      <c r="D508" s="89">
        <v>115.53</v>
      </c>
      <c r="E508" s="89"/>
    </row>
    <row r="509" spans="3:5">
      <c r="C509" s="88">
        <v>44644</v>
      </c>
      <c r="D509" s="89">
        <v>115.82</v>
      </c>
      <c r="E509" s="89"/>
    </row>
    <row r="510" spans="3:5">
      <c r="C510" s="88">
        <v>44645</v>
      </c>
      <c r="D510" s="89">
        <v>116.04</v>
      </c>
      <c r="E510" s="89"/>
    </row>
    <row r="511" spans="3:5">
      <c r="C511" s="88">
        <v>44648</v>
      </c>
      <c r="D511" s="89">
        <v>114</v>
      </c>
      <c r="E511" s="89"/>
    </row>
    <row r="512" spans="3:5">
      <c r="C512" s="88">
        <v>44649</v>
      </c>
      <c r="D512" s="89">
        <v>118.65</v>
      </c>
      <c r="E512" s="89"/>
    </row>
    <row r="513" spans="3:5">
      <c r="C513" s="88">
        <v>44650</v>
      </c>
      <c r="D513" s="89">
        <v>122.325</v>
      </c>
      <c r="E513" s="89"/>
    </row>
    <row r="514" spans="3:5">
      <c r="C514" s="88">
        <v>44651</v>
      </c>
      <c r="D514" s="89">
        <v>118.105</v>
      </c>
      <c r="E514" s="89"/>
    </row>
    <row r="515" spans="3:5">
      <c r="C515" s="88">
        <v>44652</v>
      </c>
      <c r="D515" s="89">
        <v>116</v>
      </c>
      <c r="E515" s="89"/>
    </row>
    <row r="516" spans="3:5">
      <c r="C516" s="88">
        <v>44655</v>
      </c>
      <c r="D516" s="89">
        <v>117.06</v>
      </c>
      <c r="E516" s="89"/>
    </row>
    <row r="517" spans="3:5">
      <c r="C517" s="88">
        <v>44656</v>
      </c>
      <c r="D517" s="89">
        <v>122.83</v>
      </c>
      <c r="E517" s="89"/>
    </row>
    <row r="518" spans="3:5">
      <c r="C518" s="88">
        <v>44657</v>
      </c>
      <c r="D518" s="89">
        <v>115.26</v>
      </c>
      <c r="E518" s="89"/>
    </row>
    <row r="519" spans="3:5">
      <c r="C519" s="88">
        <v>44658</v>
      </c>
      <c r="D519" s="89">
        <v>111.52</v>
      </c>
      <c r="E519" s="89"/>
    </row>
    <row r="520" spans="3:5">
      <c r="C520" s="88">
        <v>44659</v>
      </c>
      <c r="D520" s="89">
        <v>112.26</v>
      </c>
      <c r="E520" s="89"/>
    </row>
    <row r="521" spans="3:5">
      <c r="C521" s="88">
        <v>44662</v>
      </c>
      <c r="D521" s="89">
        <v>109.75</v>
      </c>
      <c r="E521" s="89"/>
    </row>
    <row r="522" spans="3:5">
      <c r="C522" s="88">
        <v>44663</v>
      </c>
      <c r="D522" s="89">
        <v>111.64</v>
      </c>
      <c r="E522" s="89"/>
    </row>
    <row r="523" spans="3:5">
      <c r="C523" s="88">
        <v>44664</v>
      </c>
      <c r="D523" s="89">
        <v>102.59</v>
      </c>
      <c r="E523" s="89"/>
    </row>
    <row r="524" spans="3:5">
      <c r="C524" s="88">
        <v>44665</v>
      </c>
      <c r="D524" s="89">
        <v>105.08</v>
      </c>
      <c r="E524" s="89"/>
    </row>
    <row r="525" spans="3:5">
      <c r="C525" s="88">
        <v>44669</v>
      </c>
      <c r="D525" s="89">
        <v>102.05</v>
      </c>
      <c r="E525" s="89"/>
    </row>
    <row r="526" spans="3:5">
      <c r="C526" s="88">
        <v>44670</v>
      </c>
      <c r="D526" s="89">
        <v>100</v>
      </c>
      <c r="E526" s="89"/>
    </row>
    <row r="527" spans="3:5">
      <c r="C527" s="88">
        <v>44671</v>
      </c>
      <c r="D527" s="89">
        <v>101.95</v>
      </c>
      <c r="E527" s="89"/>
    </row>
    <row r="528" spans="3:5">
      <c r="C528" s="88">
        <v>44672</v>
      </c>
      <c r="D528" s="89">
        <v>96.135000000000005</v>
      </c>
      <c r="E528" s="89"/>
    </row>
    <row r="529" spans="3:5">
      <c r="C529" s="88">
        <v>44673</v>
      </c>
      <c r="D529" s="89">
        <v>89.295000000000002</v>
      </c>
      <c r="E529" s="89"/>
    </row>
    <row r="530" spans="3:5">
      <c r="C530" s="88">
        <v>44676</v>
      </c>
      <c r="D530" s="89">
        <v>85.325000000000003</v>
      </c>
      <c r="E530" s="89"/>
    </row>
    <row r="531" spans="3:5">
      <c r="C531" s="88">
        <v>44677</v>
      </c>
      <c r="D531" s="89">
        <v>86.77</v>
      </c>
      <c r="E531" s="89"/>
    </row>
    <row r="532" spans="3:5">
      <c r="C532" s="88">
        <v>44678</v>
      </c>
      <c r="D532" s="89">
        <v>83.57</v>
      </c>
      <c r="E532" s="89"/>
    </row>
    <row r="533" spans="3:5">
      <c r="C533" s="88">
        <v>44679</v>
      </c>
      <c r="D533" s="89">
        <v>85.06</v>
      </c>
      <c r="E533" s="89"/>
    </row>
    <row r="534" spans="3:5">
      <c r="C534" s="88">
        <v>44680</v>
      </c>
      <c r="D534" s="89">
        <v>91</v>
      </c>
      <c r="E534" s="89"/>
    </row>
    <row r="535" spans="3:5">
      <c r="C535" s="88">
        <v>44683</v>
      </c>
      <c r="D535" s="89">
        <v>87.55</v>
      </c>
      <c r="E535" s="89"/>
    </row>
    <row r="536" spans="3:5">
      <c r="C536" s="88">
        <v>44684</v>
      </c>
      <c r="D536" s="89">
        <v>91.48</v>
      </c>
      <c r="E536" s="89"/>
    </row>
    <row r="537" spans="3:5">
      <c r="C537" s="88">
        <v>44685</v>
      </c>
      <c r="D537" s="89">
        <v>90.25</v>
      </c>
      <c r="E537" s="89"/>
    </row>
    <row r="538" spans="3:5">
      <c r="C538" s="88">
        <v>44686</v>
      </c>
      <c r="D538" s="89">
        <v>90.73</v>
      </c>
      <c r="E538" s="89"/>
    </row>
    <row r="539" spans="3:5">
      <c r="C539" s="88">
        <v>44687</v>
      </c>
      <c r="D539" s="89">
        <v>85.32</v>
      </c>
      <c r="E539" s="89"/>
    </row>
    <row r="540" spans="3:5">
      <c r="C540" s="88">
        <v>44690</v>
      </c>
      <c r="D540" s="89">
        <v>79.89</v>
      </c>
      <c r="E540" s="89"/>
    </row>
    <row r="541" spans="3:5">
      <c r="C541" s="88">
        <v>44691</v>
      </c>
      <c r="D541" s="89">
        <v>81.709999999999994</v>
      </c>
      <c r="E541" s="89"/>
    </row>
    <row r="542" spans="3:5">
      <c r="C542" s="88">
        <v>44692</v>
      </c>
      <c r="D542" s="89">
        <v>77.75</v>
      </c>
      <c r="E542" s="89"/>
    </row>
    <row r="543" spans="3:5">
      <c r="C543" s="88">
        <v>44693</v>
      </c>
      <c r="D543" s="89">
        <v>73.75</v>
      </c>
      <c r="E543" s="89"/>
    </row>
    <row r="544" spans="3:5">
      <c r="C544" s="88">
        <v>44694</v>
      </c>
      <c r="D544" s="89">
        <v>76.37</v>
      </c>
      <c r="E544" s="89"/>
    </row>
    <row r="545" spans="3:5">
      <c r="C545" s="88">
        <v>44697</v>
      </c>
      <c r="D545" s="89">
        <v>78.59</v>
      </c>
      <c r="E545" s="89"/>
    </row>
    <row r="546" spans="3:5">
      <c r="C546" s="88">
        <v>44698</v>
      </c>
      <c r="D546" s="89">
        <v>79.89</v>
      </c>
      <c r="E546" s="89"/>
    </row>
    <row r="547" spans="3:5">
      <c r="C547" s="88">
        <v>44699</v>
      </c>
      <c r="D547" s="89">
        <v>78.599999999999994</v>
      </c>
      <c r="E547" s="89"/>
    </row>
    <row r="548" spans="3:5">
      <c r="C548" s="88">
        <v>44700</v>
      </c>
      <c r="D548" s="89">
        <v>76.83</v>
      </c>
      <c r="E548" s="89"/>
    </row>
    <row r="549" spans="3:5">
      <c r="C549" s="88">
        <v>44701</v>
      </c>
      <c r="D549" s="89">
        <v>83.71</v>
      </c>
      <c r="E549" s="89"/>
    </row>
    <row r="550" spans="3:5">
      <c r="C550" s="88">
        <v>44704</v>
      </c>
      <c r="D550" s="89">
        <v>80.44</v>
      </c>
      <c r="E550" s="89"/>
    </row>
    <row r="551" spans="3:5">
      <c r="C551" s="88">
        <v>44705</v>
      </c>
      <c r="D551" s="89">
        <v>79.89</v>
      </c>
      <c r="E551" s="89"/>
    </row>
    <row r="552" spans="3:5">
      <c r="C552" s="88">
        <v>44706</v>
      </c>
      <c r="D552" s="89">
        <v>77.959999999999994</v>
      </c>
      <c r="E552" s="89"/>
    </row>
    <row r="553" spans="3:5">
      <c r="C553" s="88">
        <v>44707</v>
      </c>
      <c r="D553" s="89">
        <v>80.37</v>
      </c>
      <c r="E553" s="89"/>
    </row>
    <row r="554" spans="3:5">
      <c r="C554" s="88">
        <v>44708</v>
      </c>
      <c r="D554" s="89">
        <v>81.16</v>
      </c>
      <c r="E554" s="89"/>
    </row>
    <row r="555" spans="3:5">
      <c r="C555" s="88">
        <v>44712</v>
      </c>
      <c r="D555" s="89">
        <v>84.704999999999998</v>
      </c>
      <c r="E555" s="89"/>
    </row>
    <row r="556" spans="3:5">
      <c r="C556" s="88">
        <v>44713</v>
      </c>
      <c r="D556" s="89">
        <v>85.47</v>
      </c>
      <c r="E556" s="89"/>
    </row>
    <row r="557" spans="3:5">
      <c r="C557" s="88">
        <v>44714</v>
      </c>
      <c r="D557" s="89">
        <v>82.22</v>
      </c>
      <c r="E557" s="89"/>
    </row>
    <row r="558" spans="3:5">
      <c r="C558" s="88">
        <v>44715</v>
      </c>
      <c r="D558" s="89">
        <v>86.68</v>
      </c>
      <c r="E558" s="89"/>
    </row>
    <row r="559" spans="3:5">
      <c r="C559" s="88">
        <v>44718</v>
      </c>
      <c r="D559" s="89">
        <v>87.96</v>
      </c>
      <c r="E559" s="89"/>
    </row>
    <row r="560" spans="3:5">
      <c r="C560" s="88">
        <v>44719</v>
      </c>
      <c r="D560" s="89">
        <v>85.1</v>
      </c>
      <c r="E560" s="89"/>
    </row>
    <row r="561" spans="3:5">
      <c r="C561" s="88">
        <v>44720</v>
      </c>
      <c r="D561" s="89">
        <v>88.32</v>
      </c>
      <c r="E561" s="89"/>
    </row>
    <row r="562" spans="3:5">
      <c r="C562" s="88">
        <v>44721</v>
      </c>
      <c r="D562" s="89">
        <v>86.81</v>
      </c>
      <c r="E562" s="89"/>
    </row>
    <row r="563" spans="3:5">
      <c r="C563" s="88">
        <v>44722</v>
      </c>
      <c r="D563" s="89">
        <v>80.430000000000007</v>
      </c>
      <c r="E563" s="89"/>
    </row>
    <row r="564" spans="3:5">
      <c r="C564" s="88">
        <v>44725</v>
      </c>
      <c r="D564" s="89">
        <v>76.03</v>
      </c>
      <c r="E564" s="89"/>
    </row>
    <row r="565" spans="3:5">
      <c r="C565" s="88">
        <v>44726</v>
      </c>
      <c r="D565" s="89">
        <v>74.3</v>
      </c>
      <c r="E565" s="89"/>
    </row>
    <row r="566" spans="3:5">
      <c r="C566" s="88">
        <v>44727</v>
      </c>
      <c r="D566" s="89">
        <v>73.47</v>
      </c>
      <c r="E566" s="89"/>
    </row>
    <row r="567" spans="3:5">
      <c r="C567" s="88">
        <v>44728</v>
      </c>
      <c r="D567" s="89">
        <v>73.33</v>
      </c>
      <c r="E567" s="89"/>
    </row>
    <row r="568" spans="3:5">
      <c r="C568" s="88">
        <v>44729</v>
      </c>
      <c r="D568" s="89">
        <v>71.33</v>
      </c>
      <c r="E568" s="89"/>
    </row>
    <row r="569" spans="3:5">
      <c r="C569" s="88">
        <v>44733</v>
      </c>
      <c r="D569" s="89">
        <v>74.510000000000005</v>
      </c>
      <c r="E569" s="89"/>
    </row>
    <row r="570" spans="3:5">
      <c r="C570" s="88">
        <v>44734</v>
      </c>
      <c r="D570" s="89">
        <v>71.87</v>
      </c>
      <c r="E570" s="89"/>
    </row>
    <row r="571" spans="3:5">
      <c r="C571" s="88">
        <v>44735</v>
      </c>
      <c r="D571" s="89">
        <v>73.27</v>
      </c>
      <c r="E571" s="89"/>
    </row>
    <row r="572" spans="3:5">
      <c r="C572" s="88">
        <v>44736</v>
      </c>
      <c r="D572" s="89">
        <v>74.790000000000006</v>
      </c>
      <c r="E572" s="89"/>
    </row>
    <row r="573" spans="3:5">
      <c r="C573" s="88">
        <v>44739</v>
      </c>
      <c r="D573" s="89">
        <v>77.989999999999995</v>
      </c>
      <c r="E573" s="89"/>
    </row>
    <row r="574" spans="3:5">
      <c r="C574" s="88">
        <v>44740</v>
      </c>
      <c r="D574" s="89">
        <v>75.680000000000007</v>
      </c>
      <c r="E574" s="89"/>
    </row>
    <row r="575" spans="3:5">
      <c r="C575" s="88">
        <v>44741</v>
      </c>
      <c r="D575" s="89">
        <v>71.212000000000003</v>
      </c>
      <c r="E575" s="89"/>
    </row>
    <row r="576" spans="3:5">
      <c r="C576" s="88">
        <v>44742</v>
      </c>
      <c r="D576" s="89">
        <v>70.819999999999993</v>
      </c>
      <c r="E576" s="89"/>
    </row>
    <row r="577" spans="3:5">
      <c r="C577" s="88">
        <v>44743</v>
      </c>
      <c r="D577" s="89">
        <v>69.84</v>
      </c>
      <c r="E577" s="89"/>
    </row>
    <row r="578" spans="3:5">
      <c r="C578" s="88">
        <v>44747</v>
      </c>
      <c r="D578" s="89">
        <v>70.180000000000007</v>
      </c>
      <c r="E578" s="89"/>
    </row>
    <row r="579" spans="3:5">
      <c r="C579" s="88">
        <v>44748</v>
      </c>
      <c r="D579" s="89">
        <v>74.83</v>
      </c>
      <c r="E579" s="89"/>
    </row>
    <row r="580" spans="3:5">
      <c r="C580" s="88">
        <v>44749</v>
      </c>
      <c r="D580" s="89">
        <v>73.180000000000007</v>
      </c>
      <c r="E580" s="89"/>
    </row>
    <row r="581" spans="3:5">
      <c r="C581" s="88">
        <v>44750</v>
      </c>
      <c r="D581" s="89">
        <v>73.12</v>
      </c>
      <c r="E581" s="89"/>
    </row>
    <row r="582" spans="3:5">
      <c r="C582" s="88">
        <v>44753</v>
      </c>
      <c r="D582" s="89">
        <v>72.66</v>
      </c>
      <c r="E582" s="89"/>
    </row>
    <row r="583" spans="3:5">
      <c r="C583" s="88">
        <v>44754</v>
      </c>
      <c r="D583" s="89">
        <v>70.459999999999994</v>
      </c>
      <c r="E583" s="89"/>
    </row>
    <row r="584" spans="3:5">
      <c r="C584" s="88">
        <v>44755</v>
      </c>
      <c r="D584" s="89">
        <v>69.22</v>
      </c>
      <c r="E584" s="89"/>
    </row>
    <row r="585" spans="3:5">
      <c r="C585" s="88">
        <v>44756</v>
      </c>
      <c r="D585" s="89">
        <v>70.52</v>
      </c>
      <c r="E585" s="89"/>
    </row>
    <row r="586" spans="3:5">
      <c r="C586" s="88">
        <v>44757</v>
      </c>
      <c r="D586" s="89">
        <v>70.53</v>
      </c>
      <c r="E586" s="89"/>
    </row>
    <row r="587" spans="3:5">
      <c r="C587" s="88">
        <v>44760</v>
      </c>
      <c r="D587" s="89">
        <v>75.117999999999995</v>
      </c>
      <c r="E587" s="89"/>
    </row>
    <row r="588" spans="3:5">
      <c r="C588" s="88">
        <v>44761</v>
      </c>
      <c r="D588" s="89">
        <v>75.459999999999994</v>
      </c>
      <c r="E588" s="89"/>
    </row>
    <row r="589" spans="3:5">
      <c r="C589" s="88">
        <v>44762</v>
      </c>
      <c r="D589" s="89">
        <v>76.88</v>
      </c>
      <c r="E589" s="89"/>
    </row>
    <row r="590" spans="3:5">
      <c r="C590" s="88">
        <v>44763</v>
      </c>
      <c r="D590" s="89">
        <v>79.790000000000006</v>
      </c>
      <c r="E590" s="89"/>
    </row>
    <row r="591" spans="3:5">
      <c r="C591" s="88">
        <v>44764</v>
      </c>
      <c r="D591" s="89">
        <v>82.65</v>
      </c>
      <c r="E591" s="89"/>
    </row>
    <row r="592" spans="3:5">
      <c r="C592" s="88">
        <v>44767</v>
      </c>
      <c r="D592" s="89">
        <v>80.849999999999994</v>
      </c>
      <c r="E592" s="89"/>
    </row>
    <row r="593" spans="3:5">
      <c r="C593" s="88">
        <v>44768</v>
      </c>
      <c r="D593" s="89">
        <v>80.03</v>
      </c>
      <c r="E593" s="89"/>
    </row>
    <row r="594" spans="3:5">
      <c r="C594" s="88">
        <v>44769</v>
      </c>
      <c r="D594" s="89">
        <v>83.1</v>
      </c>
      <c r="E594" s="89"/>
    </row>
    <row r="595" spans="3:5">
      <c r="C595" s="88">
        <v>44770</v>
      </c>
      <c r="D595" s="89">
        <v>85.54</v>
      </c>
      <c r="E595" s="89"/>
    </row>
    <row r="596" spans="3:5">
      <c r="C596" s="88">
        <v>44771</v>
      </c>
      <c r="D596" s="89">
        <v>86.52</v>
      </c>
      <c r="E596" s="89"/>
    </row>
    <row r="597" spans="3:5">
      <c r="C597" s="88">
        <v>44774</v>
      </c>
      <c r="D597" s="89">
        <v>87.05</v>
      </c>
      <c r="E597" s="89"/>
    </row>
    <row r="598" spans="3:5">
      <c r="C598" s="88">
        <v>44775</v>
      </c>
      <c r="D598" s="89">
        <v>87.11</v>
      </c>
      <c r="E598" s="89"/>
    </row>
    <row r="599" spans="3:5">
      <c r="C599" s="88">
        <v>44776</v>
      </c>
      <c r="D599" s="89">
        <v>101.14</v>
      </c>
      <c r="E599" s="89"/>
    </row>
    <row r="600" spans="3:5">
      <c r="C600" s="88">
        <v>44777</v>
      </c>
      <c r="D600" s="89">
        <v>97.9</v>
      </c>
      <c r="E600" s="89"/>
    </row>
    <row r="601" spans="3:5">
      <c r="C601" s="88">
        <v>44778</v>
      </c>
      <c r="D601" s="89">
        <v>95.24</v>
      </c>
      <c r="E601" s="89"/>
    </row>
    <row r="602" spans="3:5">
      <c r="C602" s="88">
        <v>44781</v>
      </c>
      <c r="D602" s="89">
        <v>96.35</v>
      </c>
      <c r="E602" s="89"/>
    </row>
    <row r="603" spans="3:5">
      <c r="C603" s="88">
        <v>44782</v>
      </c>
      <c r="D603" s="89">
        <v>95.45</v>
      </c>
      <c r="E603" s="89"/>
    </row>
    <row r="604" spans="3:5">
      <c r="C604" s="88">
        <v>44783</v>
      </c>
      <c r="D604" s="89">
        <v>98.09</v>
      </c>
      <c r="E604" s="89"/>
    </row>
    <row r="605" spans="3:5">
      <c r="C605" s="88">
        <v>44784</v>
      </c>
      <c r="D605" s="89">
        <v>101.12</v>
      </c>
      <c r="E605" s="89"/>
    </row>
    <row r="606" spans="3:5">
      <c r="C606" s="88">
        <v>44785</v>
      </c>
      <c r="D606" s="89">
        <v>100.548</v>
      </c>
      <c r="E606" s="89"/>
    </row>
    <row r="607" spans="3:5">
      <c r="C607" s="88">
        <v>44788</v>
      </c>
      <c r="D607" s="89">
        <v>100.72</v>
      </c>
      <c r="E607" s="89"/>
    </row>
    <row r="608" spans="3:5">
      <c r="C608" s="88">
        <v>44789</v>
      </c>
      <c r="D608" s="89">
        <v>102.57</v>
      </c>
      <c r="E608" s="89"/>
    </row>
    <row r="609" spans="3:5">
      <c r="C609" s="88">
        <v>44790</v>
      </c>
      <c r="D609" s="89">
        <v>100.05</v>
      </c>
      <c r="E609" s="89"/>
    </row>
    <row r="610" spans="3:5">
      <c r="C610" s="88">
        <v>44791</v>
      </c>
      <c r="D610" s="89">
        <v>98.751999999999995</v>
      </c>
      <c r="E610" s="89"/>
    </row>
    <row r="611" spans="3:5">
      <c r="C611" s="88">
        <v>44792</v>
      </c>
      <c r="D611" s="89">
        <v>97.89</v>
      </c>
      <c r="E611" s="89"/>
    </row>
    <row r="612" spans="3:5">
      <c r="C612" s="88">
        <v>44795</v>
      </c>
      <c r="D612" s="89">
        <v>94.05</v>
      </c>
      <c r="E612" s="89"/>
    </row>
    <row r="613" spans="3:5">
      <c r="C613" s="88">
        <v>44796</v>
      </c>
      <c r="D613" s="89">
        <v>93.03</v>
      </c>
      <c r="E613" s="89"/>
    </row>
    <row r="614" spans="3:5">
      <c r="C614" s="88">
        <v>44797</v>
      </c>
      <c r="D614" s="89">
        <v>93.12</v>
      </c>
      <c r="E614" s="89"/>
    </row>
    <row r="615" spans="3:5">
      <c r="C615" s="88">
        <v>44798</v>
      </c>
      <c r="D615" s="89">
        <v>94.14</v>
      </c>
      <c r="E615" s="89"/>
    </row>
    <row r="616" spans="3:5">
      <c r="C616" s="88">
        <v>44799</v>
      </c>
      <c r="D616" s="89">
        <v>96.894999999999996</v>
      </c>
      <c r="E616" s="89"/>
    </row>
    <row r="617" spans="3:5">
      <c r="C617" s="88">
        <v>44802</v>
      </c>
      <c r="D617" s="89">
        <v>91.025000000000006</v>
      </c>
      <c r="E617" s="89"/>
    </row>
    <row r="618" spans="3:5">
      <c r="C618" s="88">
        <v>44803</v>
      </c>
      <c r="D618" s="89">
        <v>93.28</v>
      </c>
      <c r="E618" s="89"/>
    </row>
    <row r="619" spans="3:5">
      <c r="C619" s="88">
        <v>44804</v>
      </c>
      <c r="D619" s="89">
        <v>95.435000000000002</v>
      </c>
      <c r="E619" s="89"/>
    </row>
    <row r="620" spans="3:5">
      <c r="C620" s="88">
        <v>44805</v>
      </c>
      <c r="D620" s="89">
        <v>92.251999999999995</v>
      </c>
      <c r="E620" s="89"/>
    </row>
    <row r="621" spans="3:5">
      <c r="C621" s="88">
        <v>44806</v>
      </c>
      <c r="D621" s="89">
        <v>93.71</v>
      </c>
      <c r="E621" s="89"/>
    </row>
    <row r="622" spans="3:5">
      <c r="C622" s="88">
        <v>44810</v>
      </c>
      <c r="D622" s="89">
        <v>91.16</v>
      </c>
      <c r="E622" s="89"/>
    </row>
    <row r="623" spans="3:5">
      <c r="C623" s="88">
        <v>44811</v>
      </c>
      <c r="D623" s="89">
        <v>91.88</v>
      </c>
      <c r="E623" s="89"/>
    </row>
    <row r="624" spans="3:5">
      <c r="C624" s="88">
        <v>44812</v>
      </c>
      <c r="D624" s="89">
        <v>93.6</v>
      </c>
      <c r="E624" s="89"/>
    </row>
    <row r="625" spans="3:5">
      <c r="C625" s="88">
        <v>44813</v>
      </c>
      <c r="D625" s="89">
        <v>96.2</v>
      </c>
      <c r="E625" s="89"/>
    </row>
    <row r="626" spans="3:5">
      <c r="C626" s="88">
        <v>44816</v>
      </c>
      <c r="D626" s="89">
        <v>97.28</v>
      </c>
      <c r="E626" s="89"/>
    </row>
    <row r="627" spans="3:5">
      <c r="C627" s="88">
        <v>44817</v>
      </c>
      <c r="D627" s="89">
        <v>94.19</v>
      </c>
      <c r="E627" s="89"/>
    </row>
    <row r="628" spans="3:5">
      <c r="C628" s="88">
        <v>44818</v>
      </c>
      <c r="D628" s="89">
        <v>96.76</v>
      </c>
      <c r="E628" s="89"/>
    </row>
    <row r="629" spans="3:5">
      <c r="C629" s="88">
        <v>44819</v>
      </c>
      <c r="D629" s="89">
        <v>95.1</v>
      </c>
      <c r="E629" s="89"/>
    </row>
    <row r="630" spans="3:5">
      <c r="C630" s="88">
        <v>44820</v>
      </c>
      <c r="D630" s="89">
        <v>94.9</v>
      </c>
      <c r="E630" s="89"/>
    </row>
    <row r="631" spans="3:5">
      <c r="C631" s="88">
        <v>44823</v>
      </c>
      <c r="D631" s="89">
        <v>93</v>
      </c>
      <c r="E631" s="89"/>
    </row>
    <row r="632" spans="3:5">
      <c r="C632" s="88">
        <v>44824</v>
      </c>
      <c r="D632" s="89">
        <v>92.13</v>
      </c>
      <c r="E632" s="89"/>
    </row>
    <row r="633" spans="3:5">
      <c r="C633" s="88">
        <v>44825</v>
      </c>
      <c r="D633" s="89">
        <v>93.07</v>
      </c>
      <c r="E633" s="89"/>
    </row>
    <row r="634" spans="3:5">
      <c r="C634" s="88">
        <v>44826</v>
      </c>
      <c r="D634" s="89">
        <v>90.855000000000004</v>
      </c>
      <c r="E634" s="89"/>
    </row>
    <row r="635" spans="3:5">
      <c r="C635" s="88">
        <v>44827</v>
      </c>
      <c r="D635" s="89">
        <v>86.92</v>
      </c>
      <c r="E635" s="89"/>
    </row>
    <row r="636" spans="3:5">
      <c r="C636" s="88">
        <v>44830</v>
      </c>
      <c r="D636" s="89">
        <v>87.064999999999998</v>
      </c>
      <c r="E636" s="89"/>
    </row>
    <row r="637" spans="3:5">
      <c r="C637" s="88">
        <v>44831</v>
      </c>
      <c r="D637" s="89">
        <v>85.35</v>
      </c>
      <c r="E637" s="89"/>
    </row>
    <row r="638" spans="3:5">
      <c r="C638" s="88">
        <v>44832</v>
      </c>
      <c r="D638" s="89">
        <v>85.83</v>
      </c>
      <c r="E638" s="89"/>
    </row>
    <row r="639" spans="3:5">
      <c r="C639" s="88">
        <v>44833</v>
      </c>
      <c r="D639" s="89">
        <v>89.67</v>
      </c>
      <c r="E639" s="89"/>
    </row>
    <row r="640" spans="3:5">
      <c r="C640" s="88">
        <v>44834</v>
      </c>
      <c r="D640" s="89">
        <v>87.95</v>
      </c>
      <c r="E640" s="89"/>
    </row>
    <row r="641" spans="3:5">
      <c r="C641" s="88">
        <v>44837</v>
      </c>
      <c r="D641" s="89">
        <v>87.53</v>
      </c>
      <c r="E641" s="89"/>
    </row>
    <row r="642" spans="3:5">
      <c r="C642" s="88">
        <v>44838</v>
      </c>
      <c r="D642" s="89">
        <v>89.55</v>
      </c>
      <c r="E642" s="89"/>
    </row>
    <row r="643" spans="3:5">
      <c r="C643" s="88">
        <v>44839</v>
      </c>
      <c r="D643" s="89">
        <v>91.02</v>
      </c>
      <c r="E643" s="89"/>
    </row>
    <row r="644" spans="3:5">
      <c r="C644" s="88">
        <v>44840</v>
      </c>
      <c r="D644" s="89">
        <v>93.22</v>
      </c>
      <c r="E644" s="89"/>
    </row>
    <row r="645" spans="3:5">
      <c r="C645" s="88">
        <v>44841</v>
      </c>
      <c r="D645" s="89">
        <v>92.18</v>
      </c>
      <c r="E645" s="89"/>
    </row>
    <row r="646" spans="3:5">
      <c r="C646" s="88">
        <v>44844</v>
      </c>
      <c r="D646" s="89">
        <v>87.38</v>
      </c>
      <c r="E646" s="89"/>
    </row>
    <row r="647" spans="3:5">
      <c r="C647" s="88">
        <v>44845</v>
      </c>
      <c r="D647" s="89">
        <v>84.09</v>
      </c>
      <c r="E647" s="89"/>
    </row>
    <row r="648" spans="3:5">
      <c r="C648" s="88">
        <v>44846</v>
      </c>
      <c r="D648" s="89">
        <v>83.54</v>
      </c>
      <c r="E648" s="89"/>
    </row>
    <row r="649" spans="3:5">
      <c r="C649" s="88">
        <v>44847</v>
      </c>
      <c r="D649" s="89">
        <v>79.352000000000004</v>
      </c>
      <c r="E649" s="89"/>
    </row>
    <row r="650" spans="3:5">
      <c r="C650" s="88">
        <v>44848</v>
      </c>
      <c r="D650" s="89">
        <v>84.26</v>
      </c>
      <c r="E650" s="89"/>
    </row>
    <row r="651" spans="3:5">
      <c r="C651" s="88">
        <v>44851</v>
      </c>
      <c r="D651" s="89">
        <v>82.704999999999998</v>
      </c>
      <c r="E651" s="89"/>
    </row>
    <row r="652" spans="3:5">
      <c r="C652" s="88">
        <v>44852</v>
      </c>
      <c r="D652" s="89">
        <v>87.418000000000006</v>
      </c>
      <c r="E652" s="89"/>
    </row>
    <row r="653" spans="3:5">
      <c r="C653" s="88">
        <v>44853</v>
      </c>
      <c r="D653" s="89">
        <v>84.36</v>
      </c>
      <c r="E653" s="89"/>
    </row>
    <row r="654" spans="3:5">
      <c r="C654" s="88">
        <v>44854</v>
      </c>
      <c r="D654" s="89">
        <v>84.68</v>
      </c>
      <c r="E654" s="89"/>
    </row>
    <row r="655" spans="3:5">
      <c r="C655" s="88">
        <v>44855</v>
      </c>
      <c r="D655" s="89">
        <v>83.623999999999995</v>
      </c>
      <c r="E655" s="89"/>
    </row>
    <row r="656" spans="3:5">
      <c r="C656" s="88">
        <v>44858</v>
      </c>
      <c r="D656" s="89">
        <v>84.55</v>
      </c>
      <c r="E656" s="89"/>
    </row>
    <row r="657" spans="3:5">
      <c r="C657" s="88">
        <v>44859</v>
      </c>
      <c r="D657" s="89">
        <v>86.17</v>
      </c>
      <c r="E657" s="89"/>
    </row>
    <row r="658" spans="3:5">
      <c r="C658" s="88">
        <v>44860</v>
      </c>
      <c r="D658" s="89">
        <v>88.1</v>
      </c>
      <c r="E658" s="89"/>
    </row>
    <row r="659" spans="3:5">
      <c r="C659" s="88">
        <v>44861</v>
      </c>
      <c r="D659" s="89">
        <v>88.55</v>
      </c>
      <c r="E659" s="89"/>
    </row>
    <row r="660" spans="3:5">
      <c r="C660" s="88">
        <v>44862</v>
      </c>
      <c r="D660" s="89">
        <v>86.09</v>
      </c>
      <c r="E660" s="89"/>
    </row>
    <row r="661" spans="3:5">
      <c r="C661" s="88">
        <v>44865</v>
      </c>
      <c r="D661" s="89">
        <v>85.51</v>
      </c>
      <c r="E661" s="89"/>
    </row>
    <row r="662" spans="3:5">
      <c r="C662" s="88">
        <v>44866</v>
      </c>
      <c r="D662" s="89">
        <v>85</v>
      </c>
      <c r="E662" s="89"/>
    </row>
    <row r="663" spans="3:5">
      <c r="C663" s="88">
        <v>44867</v>
      </c>
      <c r="D663" s="89">
        <v>83.11</v>
      </c>
      <c r="E663" s="89"/>
    </row>
    <row r="664" spans="3:5">
      <c r="C664" s="88">
        <v>44868</v>
      </c>
      <c r="D664" s="89">
        <v>78.150000000000006</v>
      </c>
      <c r="E664" s="89"/>
    </row>
    <row r="665" spans="3:5">
      <c r="C665" s="88">
        <v>44869</v>
      </c>
      <c r="D665" s="89">
        <v>75</v>
      </c>
      <c r="E665" s="89"/>
    </row>
    <row r="666" spans="3:5">
      <c r="C666" s="88">
        <v>44872</v>
      </c>
      <c r="D666" s="89">
        <v>76.53</v>
      </c>
      <c r="E666" s="89"/>
    </row>
    <row r="667" spans="3:5">
      <c r="C667" s="88">
        <v>44873</v>
      </c>
      <c r="D667" s="89">
        <v>78.150000000000006</v>
      </c>
      <c r="E667" s="89"/>
    </row>
    <row r="668" spans="3:5">
      <c r="C668" s="88">
        <v>44874</v>
      </c>
      <c r="D668" s="89">
        <v>80.02</v>
      </c>
      <c r="E668" s="89"/>
    </row>
    <row r="669" spans="3:5">
      <c r="C669" s="88">
        <v>44875</v>
      </c>
      <c r="D669" s="89">
        <v>84.11</v>
      </c>
      <c r="E669" s="89"/>
    </row>
    <row r="670" spans="3:5">
      <c r="C670" s="88">
        <v>44876</v>
      </c>
      <c r="D670" s="89">
        <v>86.52</v>
      </c>
      <c r="E670" s="89"/>
    </row>
    <row r="671" spans="3:5">
      <c r="C671" s="88">
        <v>44879</v>
      </c>
      <c r="D671" s="89">
        <v>90.16</v>
      </c>
      <c r="E671" s="89"/>
    </row>
    <row r="672" spans="3:5">
      <c r="C672" s="88">
        <v>44880</v>
      </c>
      <c r="D672" s="89">
        <v>92.49</v>
      </c>
      <c r="E672" s="89"/>
    </row>
    <row r="673" spans="3:5">
      <c r="C673" s="88">
        <v>44881</v>
      </c>
      <c r="D673" s="89">
        <v>89.62</v>
      </c>
      <c r="E673" s="89"/>
    </row>
    <row r="674" spans="3:5">
      <c r="C674" s="88">
        <v>44882</v>
      </c>
      <c r="D674" s="89">
        <v>84.614999999999995</v>
      </c>
      <c r="E674" s="89"/>
    </row>
    <row r="675" spans="3:5">
      <c r="C675" s="88">
        <v>44883</v>
      </c>
      <c r="D675" s="89">
        <v>86.86</v>
      </c>
      <c r="E675" s="89"/>
    </row>
    <row r="676" spans="3:5">
      <c r="C676" s="88">
        <v>44886</v>
      </c>
      <c r="D676" s="89">
        <v>84.26</v>
      </c>
      <c r="E676" s="89"/>
    </row>
    <row r="677" spans="3:5">
      <c r="C677" s="88">
        <v>44887</v>
      </c>
      <c r="D677" s="89">
        <v>80.14</v>
      </c>
      <c r="E677" s="89"/>
    </row>
    <row r="678" spans="3:5">
      <c r="C678" s="88">
        <v>44888</v>
      </c>
      <c r="D678" s="89">
        <v>79.52</v>
      </c>
      <c r="E678" s="89"/>
    </row>
    <row r="679" spans="3:5">
      <c r="C679" s="88">
        <v>44890</v>
      </c>
      <c r="D679" s="89">
        <v>80.599999999999994</v>
      </c>
      <c r="E679" s="89"/>
    </row>
    <row r="680" spans="3:5">
      <c r="C680" s="88">
        <v>44893</v>
      </c>
      <c r="D680" s="89">
        <v>79.930000000000007</v>
      </c>
      <c r="E680" s="89"/>
    </row>
    <row r="681" spans="3:5">
      <c r="C681" s="88">
        <v>44894</v>
      </c>
      <c r="D681" s="89">
        <v>79.23</v>
      </c>
      <c r="E681" s="89"/>
    </row>
    <row r="682" spans="3:5">
      <c r="C682" s="88">
        <v>44895</v>
      </c>
      <c r="D682" s="89">
        <v>77.7</v>
      </c>
      <c r="E682" s="89"/>
    </row>
    <row r="683" spans="3:5">
      <c r="C683" s="88">
        <v>44896</v>
      </c>
      <c r="D683" s="89">
        <v>79.11</v>
      </c>
      <c r="E683" s="89"/>
    </row>
    <row r="684" spans="3:5">
      <c r="C684" s="88">
        <v>44897</v>
      </c>
      <c r="D684" s="89">
        <v>76.819999999999993</v>
      </c>
      <c r="E684" s="89"/>
    </row>
    <row r="685" spans="3:5">
      <c r="C685" s="88">
        <v>44900</v>
      </c>
      <c r="D685" s="89">
        <v>74.010000000000005</v>
      </c>
      <c r="E685" s="89"/>
    </row>
    <row r="686" spans="3:5">
      <c r="C686" s="88">
        <v>44901</v>
      </c>
      <c r="D686" s="89">
        <v>73.38</v>
      </c>
      <c r="E686" s="89"/>
    </row>
    <row r="687" spans="3:5">
      <c r="C687" s="88">
        <v>44902</v>
      </c>
      <c r="D687" s="89">
        <v>71.680000000000007</v>
      </c>
      <c r="E687" s="89"/>
    </row>
    <row r="688" spans="3:5">
      <c r="C688" s="88">
        <v>44903</v>
      </c>
      <c r="D688" s="89">
        <v>75.09</v>
      </c>
      <c r="E688" s="89"/>
    </row>
    <row r="689" spans="3:5">
      <c r="C689" s="88">
        <v>44904</v>
      </c>
      <c r="D689" s="89">
        <v>73.95</v>
      </c>
      <c r="E689" s="89"/>
    </row>
    <row r="690" spans="3:5">
      <c r="C690" s="88">
        <v>44907</v>
      </c>
      <c r="D690" s="89">
        <v>73.135000000000005</v>
      </c>
      <c r="E690" s="89"/>
    </row>
    <row r="691" spans="3:5">
      <c r="C691" s="88">
        <v>44908</v>
      </c>
      <c r="D691" s="89">
        <v>77.040000000000006</v>
      </c>
      <c r="E691" s="89"/>
    </row>
    <row r="692" spans="3:5">
      <c r="C692" s="88">
        <v>44909</v>
      </c>
      <c r="D692" s="89">
        <v>73.7</v>
      </c>
      <c r="E692" s="89"/>
    </row>
    <row r="693" spans="3:5">
      <c r="C693" s="88">
        <v>44910</v>
      </c>
      <c r="D693" s="89">
        <v>71.290000000000006</v>
      </c>
      <c r="E693" s="89"/>
    </row>
    <row r="694" spans="3:5">
      <c r="C694" s="88">
        <v>44911</v>
      </c>
      <c r="D694" s="89">
        <v>69.400000000000006</v>
      </c>
      <c r="E694" s="89"/>
    </row>
    <row r="695" spans="3:5">
      <c r="C695" s="88">
        <v>44914</v>
      </c>
      <c r="D695" s="89">
        <v>69.06</v>
      </c>
      <c r="E695" s="89"/>
    </row>
    <row r="696" spans="3:5">
      <c r="C696" s="88">
        <v>44915</v>
      </c>
      <c r="D696" s="89">
        <v>68.385000000000005</v>
      </c>
      <c r="E696" s="89"/>
    </row>
    <row r="697" spans="3:5">
      <c r="C697" s="88">
        <v>44916</v>
      </c>
      <c r="D697" s="89">
        <v>68.81</v>
      </c>
      <c r="E697" s="89"/>
    </row>
    <row r="698" spans="3:5">
      <c r="C698" s="88">
        <v>44917</v>
      </c>
      <c r="D698" s="89">
        <v>68.540000000000006</v>
      </c>
      <c r="E698" s="89"/>
    </row>
    <row r="699" spans="3:5">
      <c r="C699" s="88">
        <v>44918</v>
      </c>
      <c r="D699" s="89">
        <v>68.05</v>
      </c>
      <c r="E699" s="89"/>
    </row>
    <row r="700" spans="3:5">
      <c r="C700" s="88">
        <v>44922</v>
      </c>
      <c r="D700" s="89">
        <v>68.959999999999994</v>
      </c>
      <c r="E700" s="89"/>
    </row>
    <row r="701" spans="3:5">
      <c r="C701" s="88">
        <v>44923</v>
      </c>
      <c r="D701" s="89">
        <v>68.12</v>
      </c>
      <c r="E701" s="89"/>
    </row>
    <row r="702" spans="3:5">
      <c r="C702" s="88">
        <v>44924</v>
      </c>
      <c r="D702" s="89">
        <v>68.39</v>
      </c>
      <c r="E702" s="89"/>
    </row>
    <row r="703" spans="3:5">
      <c r="C703" s="88">
        <v>44925</v>
      </c>
      <c r="D703" s="89">
        <v>69.48</v>
      </c>
      <c r="E703" s="89"/>
    </row>
    <row r="704" spans="3:5">
      <c r="C704" s="88">
        <v>44929</v>
      </c>
      <c r="D704" s="89">
        <v>73.69</v>
      </c>
      <c r="E704" s="89"/>
    </row>
    <row r="705" spans="3:5">
      <c r="C705" s="88">
        <v>44930</v>
      </c>
      <c r="D705" s="89">
        <v>76.11</v>
      </c>
      <c r="E705" s="89"/>
    </row>
    <row r="706" spans="3:5">
      <c r="C706" s="88">
        <v>44931</v>
      </c>
      <c r="D706" s="89">
        <v>77.3</v>
      </c>
      <c r="E706" s="89"/>
    </row>
    <row r="707" spans="3:5">
      <c r="C707" s="88">
        <v>44932</v>
      </c>
      <c r="D707" s="89">
        <v>76.77</v>
      </c>
      <c r="E707" s="89"/>
    </row>
    <row r="708" spans="3:5">
      <c r="C708" s="88">
        <v>44935</v>
      </c>
      <c r="D708" s="89">
        <v>77</v>
      </c>
      <c r="E708" s="89"/>
    </row>
    <row r="709" spans="3:5">
      <c r="C709" s="88">
        <v>44936</v>
      </c>
      <c r="D709" s="89">
        <v>76.900000000000006</v>
      </c>
      <c r="E709" s="89"/>
    </row>
    <row r="710" spans="3:5">
      <c r="C710" s="88">
        <v>44937</v>
      </c>
      <c r="D710" s="89">
        <v>78.67</v>
      </c>
      <c r="E710" s="89"/>
    </row>
    <row r="711" spans="3:5">
      <c r="C711" s="88">
        <v>44938</v>
      </c>
      <c r="D711" s="89">
        <v>79.010000000000005</v>
      </c>
      <c r="E711" s="89"/>
    </row>
    <row r="712" spans="3:5">
      <c r="C712" s="88">
        <v>44939</v>
      </c>
      <c r="D712" s="89">
        <v>78.525000000000006</v>
      </c>
      <c r="E712" s="89"/>
    </row>
    <row r="713" spans="3:5">
      <c r="C713" s="88">
        <v>44943</v>
      </c>
      <c r="D713" s="89">
        <v>80.14</v>
      </c>
      <c r="E713" s="89"/>
    </row>
    <row r="714" spans="3:5">
      <c r="C714" s="88">
        <v>44944</v>
      </c>
      <c r="D714" s="89">
        <v>79.8</v>
      </c>
      <c r="E714" s="89"/>
    </row>
    <row r="715" spans="3:5">
      <c r="C715" s="88">
        <v>44945</v>
      </c>
      <c r="D715" s="89">
        <v>76.260999999999996</v>
      </c>
      <c r="E715" s="89"/>
    </row>
    <row r="716" spans="3:5">
      <c r="C716" s="88">
        <v>44946</v>
      </c>
      <c r="D716" s="89">
        <v>77.012</v>
      </c>
      <c r="E716" s="89"/>
    </row>
    <row r="717" spans="3:5">
      <c r="C717" s="88">
        <v>44949</v>
      </c>
      <c r="D717" s="89">
        <v>77.83</v>
      </c>
      <c r="E717" s="89"/>
    </row>
    <row r="718" spans="3:5">
      <c r="C718" s="88">
        <v>44950</v>
      </c>
      <c r="D718" s="89">
        <v>79.38</v>
      </c>
      <c r="E718" s="89"/>
    </row>
    <row r="719" spans="3:5">
      <c r="C719" s="88">
        <v>44951</v>
      </c>
      <c r="D719" s="89">
        <v>78.56</v>
      </c>
      <c r="E719" s="89"/>
    </row>
    <row r="720" spans="3:5">
      <c r="C720" s="88">
        <v>44952</v>
      </c>
      <c r="D720" s="89">
        <v>80.08</v>
      </c>
      <c r="E720" s="89"/>
    </row>
    <row r="721" spans="3:5">
      <c r="C721" s="88">
        <v>44953</v>
      </c>
      <c r="D721" s="89">
        <v>80.56</v>
      </c>
      <c r="E721" s="89"/>
    </row>
    <row r="722" spans="3:5">
      <c r="C722" s="88">
        <v>44956</v>
      </c>
      <c r="D722" s="89">
        <v>80.87</v>
      </c>
      <c r="E722" s="89"/>
    </row>
    <row r="723" spans="3:5">
      <c r="C723" s="88">
        <v>44957</v>
      </c>
      <c r="D723" s="89">
        <v>79.7</v>
      </c>
      <c r="E723" s="89"/>
    </row>
    <row r="724" spans="3:5">
      <c r="C724" s="88">
        <v>44958</v>
      </c>
      <c r="D724" s="89">
        <v>81.34</v>
      </c>
      <c r="E724" s="89"/>
    </row>
    <row r="725" spans="3:5">
      <c r="C725" s="88">
        <v>44959</v>
      </c>
      <c r="D725" s="89">
        <v>86.72</v>
      </c>
      <c r="E725" s="89"/>
    </row>
    <row r="726" spans="3:5">
      <c r="C726" s="88">
        <v>44960</v>
      </c>
      <c r="D726" s="89">
        <v>85.39</v>
      </c>
      <c r="E726" s="89"/>
    </row>
    <row r="727" spans="3:5">
      <c r="C727" s="88">
        <v>44963</v>
      </c>
      <c r="D727" s="89">
        <v>83.33</v>
      </c>
      <c r="E727" s="89"/>
    </row>
    <row r="728" spans="3:5">
      <c r="C728" s="88">
        <v>44964</v>
      </c>
      <c r="D728" s="89">
        <v>82.06</v>
      </c>
      <c r="E728" s="89"/>
    </row>
    <row r="729" spans="3:5">
      <c r="C729" s="88">
        <v>44965</v>
      </c>
      <c r="D729" s="89">
        <v>82.35</v>
      </c>
      <c r="E729" s="89"/>
    </row>
    <row r="730" spans="3:5">
      <c r="C730" s="88">
        <v>44966</v>
      </c>
      <c r="D730" s="89">
        <v>81.73</v>
      </c>
      <c r="E730" s="89"/>
    </row>
    <row r="731" spans="3:5">
      <c r="C731" s="88">
        <v>44967</v>
      </c>
      <c r="D731" s="89">
        <v>79.37</v>
      </c>
      <c r="E731" s="89"/>
    </row>
    <row r="732" spans="3:5">
      <c r="C732" s="88">
        <v>44970</v>
      </c>
      <c r="D732" s="89">
        <v>80.650000000000006</v>
      </c>
      <c r="E732" s="89"/>
    </row>
    <row r="733" spans="3:5">
      <c r="C733" s="88">
        <v>44971</v>
      </c>
      <c r="D733" s="89">
        <v>79</v>
      </c>
      <c r="E733" s="89"/>
    </row>
    <row r="734" spans="3:5">
      <c r="C734" s="88">
        <v>44972</v>
      </c>
      <c r="D734" s="89">
        <v>76.53</v>
      </c>
      <c r="E734" s="89"/>
    </row>
    <row r="735" spans="3:5">
      <c r="C735" s="88">
        <v>44973</v>
      </c>
      <c r="D735" s="89">
        <v>76.87</v>
      </c>
      <c r="E735" s="89"/>
    </row>
    <row r="736" spans="3:5">
      <c r="C736" s="88">
        <v>44974</v>
      </c>
      <c r="D736" s="89">
        <v>76.2</v>
      </c>
      <c r="E736" s="89"/>
    </row>
    <row r="737" spans="3:5">
      <c r="C737" s="88">
        <v>44978</v>
      </c>
      <c r="D737" s="89">
        <v>73.709999999999994</v>
      </c>
      <c r="E737" s="89"/>
    </row>
    <row r="738" spans="3:5">
      <c r="C738" s="88">
        <v>44979</v>
      </c>
      <c r="D738" s="89">
        <v>75.36</v>
      </c>
      <c r="E738" s="89"/>
    </row>
    <row r="739" spans="3:5">
      <c r="C739" s="88">
        <v>44980</v>
      </c>
      <c r="D739" s="89">
        <v>75.89</v>
      </c>
      <c r="E739" s="89"/>
    </row>
    <row r="740" spans="3:5">
      <c r="C740" s="88">
        <v>44981</v>
      </c>
      <c r="D740" s="89">
        <v>73.5</v>
      </c>
      <c r="E740" s="89"/>
    </row>
    <row r="741" spans="3:5">
      <c r="C741" s="88">
        <v>44984</v>
      </c>
      <c r="D741" s="89">
        <v>74.319999999999993</v>
      </c>
      <c r="E741" s="89"/>
    </row>
    <row r="742" spans="3:5">
      <c r="C742" s="88">
        <v>44985</v>
      </c>
      <c r="D742" s="89">
        <v>73.53</v>
      </c>
      <c r="E742" s="89"/>
    </row>
    <row r="743" spans="3:5">
      <c r="C743" s="88">
        <v>44986</v>
      </c>
      <c r="D743" s="89">
        <v>73.63</v>
      </c>
      <c r="E743" s="89"/>
    </row>
    <row r="744" spans="3:5">
      <c r="C744" s="88">
        <v>44987</v>
      </c>
      <c r="D744" s="89">
        <v>72.623999999999995</v>
      </c>
      <c r="E744" s="89"/>
    </row>
    <row r="745" spans="3:5">
      <c r="C745" s="88">
        <v>44988</v>
      </c>
      <c r="D745" s="89">
        <v>74.16</v>
      </c>
      <c r="E745" s="89"/>
    </row>
    <row r="746" spans="3:5">
      <c r="C746" s="88">
        <v>44991</v>
      </c>
      <c r="D746" s="89">
        <v>76.94</v>
      </c>
      <c r="E746" s="89"/>
    </row>
    <row r="747" spans="3:5">
      <c r="C747" s="88">
        <v>44992</v>
      </c>
      <c r="D747" s="89">
        <v>76.540000000000006</v>
      </c>
      <c r="E747" s="89"/>
    </row>
    <row r="748" spans="3:5">
      <c r="C748" s="88">
        <v>44993</v>
      </c>
      <c r="D748" s="89">
        <v>75.16</v>
      </c>
      <c r="E748" s="89"/>
    </row>
    <row r="749" spans="3:5">
      <c r="C749" s="88">
        <v>44994</v>
      </c>
      <c r="D749" s="89">
        <v>76.959999999999994</v>
      </c>
      <c r="E749" s="89"/>
    </row>
    <row r="750" spans="3:5">
      <c r="C750" s="88">
        <v>44995</v>
      </c>
      <c r="D750" s="89">
        <v>75.94</v>
      </c>
      <c r="E750" s="89"/>
    </row>
    <row r="751" spans="3:5">
      <c r="C751" s="88">
        <v>44998</v>
      </c>
      <c r="D751" s="89">
        <v>72.622</v>
      </c>
      <c r="E751" s="89"/>
    </row>
    <row r="752" spans="3:5">
      <c r="C752" s="88">
        <v>44999</v>
      </c>
      <c r="D752" s="89">
        <v>74.075000000000003</v>
      </c>
      <c r="E752" s="89"/>
    </row>
    <row r="753" spans="3:5">
      <c r="C753" s="88">
        <v>45000</v>
      </c>
      <c r="D753" s="89">
        <v>72.11</v>
      </c>
      <c r="E753" s="89"/>
    </row>
    <row r="754" spans="3:5">
      <c r="C754" s="88">
        <v>45001</v>
      </c>
      <c r="D754" s="89">
        <v>73.435000000000002</v>
      </c>
      <c r="E754" s="89"/>
    </row>
    <row r="755" spans="3:5">
      <c r="C755" s="88">
        <v>45002</v>
      </c>
      <c r="D755" s="89">
        <v>73.95</v>
      </c>
      <c r="E755" s="89"/>
    </row>
    <row r="756" spans="3:5">
      <c r="C756" s="88">
        <v>45005</v>
      </c>
      <c r="D756" s="89">
        <v>73</v>
      </c>
      <c r="E756" s="89"/>
    </row>
    <row r="757" spans="3:5">
      <c r="C757" s="88">
        <v>45006</v>
      </c>
      <c r="D757" s="89">
        <v>74.14</v>
      </c>
      <c r="E757" s="89"/>
    </row>
    <row r="758" spans="3:5">
      <c r="C758" s="88">
        <v>45007</v>
      </c>
      <c r="D758" s="89">
        <v>76.86</v>
      </c>
      <c r="E758" s="89"/>
    </row>
    <row r="759" spans="3:5">
      <c r="C759" s="88">
        <v>45008</v>
      </c>
      <c r="D759" s="89">
        <v>72.95</v>
      </c>
      <c r="E759" s="89"/>
    </row>
    <row r="760" spans="3:5">
      <c r="C760" s="88">
        <v>45009</v>
      </c>
      <c r="D760" s="89">
        <v>71.92</v>
      </c>
      <c r="E760" s="89"/>
    </row>
    <row r="761" spans="3:5">
      <c r="C761" s="88">
        <v>45012</v>
      </c>
      <c r="D761" s="89">
        <v>74.814999999999998</v>
      </c>
      <c r="E761" s="89"/>
    </row>
    <row r="762" spans="3:5">
      <c r="C762" s="88">
        <v>45013</v>
      </c>
      <c r="D762" s="89">
        <v>73.099999999999994</v>
      </c>
      <c r="E762" s="89"/>
    </row>
    <row r="763" spans="3:5">
      <c r="C763" s="88">
        <v>45014</v>
      </c>
      <c r="D763" s="89">
        <v>73.209999999999994</v>
      </c>
      <c r="E763" s="89"/>
    </row>
    <row r="764" spans="3:5">
      <c r="C764" s="88">
        <v>45015</v>
      </c>
      <c r="D764" s="89">
        <v>74.930000000000007</v>
      </c>
      <c r="E764" s="89"/>
    </row>
    <row r="765" spans="3:5">
      <c r="C765" s="88">
        <v>45016</v>
      </c>
      <c r="D765" s="89">
        <v>74.510000000000005</v>
      </c>
      <c r="E765" s="89"/>
    </row>
    <row r="766" spans="3:5">
      <c r="C766" s="88">
        <v>45019</v>
      </c>
      <c r="D766" s="89">
        <v>75.625</v>
      </c>
      <c r="E766" s="89"/>
    </row>
    <row r="767" spans="3:5">
      <c r="C767" s="88">
        <v>45020</v>
      </c>
      <c r="D767" s="89">
        <v>75.459999999999994</v>
      </c>
      <c r="E767" s="89"/>
    </row>
    <row r="768" spans="3:5">
      <c r="C768" s="88">
        <v>45021</v>
      </c>
      <c r="D768" s="89">
        <v>75.11</v>
      </c>
      <c r="E768" s="89"/>
    </row>
    <row r="769" spans="3:5">
      <c r="C769" s="88">
        <v>45022</v>
      </c>
      <c r="D769" s="89">
        <v>73.27</v>
      </c>
      <c r="E769" s="89"/>
    </row>
    <row r="770" spans="3:5">
      <c r="C770" s="88">
        <v>45026</v>
      </c>
      <c r="D770" s="89">
        <v>74.459999999999994</v>
      </c>
      <c r="E770" s="89"/>
    </row>
    <row r="771" spans="3:5">
      <c r="C771" s="88">
        <v>45027</v>
      </c>
      <c r="D771" s="89">
        <v>76.03</v>
      </c>
      <c r="E771" s="89"/>
    </row>
    <row r="772" spans="3:5">
      <c r="C772" s="88">
        <v>45028</v>
      </c>
      <c r="D772" s="89">
        <v>73.94</v>
      </c>
      <c r="E772" s="89"/>
    </row>
    <row r="773" spans="3:5">
      <c r="C773" s="88">
        <v>45029</v>
      </c>
      <c r="D773" s="89">
        <v>73.709999999999994</v>
      </c>
      <c r="E773" s="89"/>
    </row>
    <row r="774" spans="3:5">
      <c r="C774" s="88">
        <v>45030</v>
      </c>
      <c r="D774" s="89">
        <v>75.2</v>
      </c>
      <c r="E774" s="89"/>
    </row>
    <row r="775" spans="3:5">
      <c r="C775" s="88">
        <v>45033</v>
      </c>
      <c r="D775" s="89">
        <v>76.834999999999994</v>
      </c>
      <c r="E775" s="89"/>
    </row>
    <row r="776" spans="3:5">
      <c r="C776" s="88">
        <v>45034</v>
      </c>
      <c r="D776" s="89">
        <v>77.709999999999994</v>
      </c>
      <c r="E776" s="89"/>
    </row>
    <row r="777" spans="3:5">
      <c r="C777" s="88">
        <v>45035</v>
      </c>
      <c r="D777" s="89">
        <v>75.3</v>
      </c>
      <c r="E777" s="89"/>
    </row>
    <row r="778" spans="3:5">
      <c r="C778" s="88">
        <v>45036</v>
      </c>
      <c r="D778" s="89">
        <v>74.400000000000006</v>
      </c>
      <c r="E778" s="89"/>
    </row>
    <row r="779" spans="3:5">
      <c r="C779" s="88">
        <v>45037</v>
      </c>
      <c r="D779" s="89">
        <v>73.400000000000006</v>
      </c>
      <c r="E779" s="89"/>
    </row>
    <row r="780" spans="3:5">
      <c r="C780" s="88">
        <v>45040</v>
      </c>
      <c r="D780" s="89">
        <v>74.41</v>
      </c>
      <c r="E780" s="89"/>
    </row>
    <row r="781" spans="3:5">
      <c r="C781" s="88">
        <v>45041</v>
      </c>
      <c r="D781" s="89">
        <v>73.900000000000006</v>
      </c>
      <c r="E781" s="89"/>
    </row>
    <row r="782" spans="3:5">
      <c r="C782" s="88">
        <v>45042</v>
      </c>
      <c r="D782" s="89">
        <v>71.209999999999994</v>
      </c>
      <c r="E782" s="89"/>
    </row>
    <row r="783" spans="3:5">
      <c r="C783" s="88">
        <v>45043</v>
      </c>
      <c r="D783" s="89">
        <v>73</v>
      </c>
      <c r="E783" s="89"/>
    </row>
    <row r="784" spans="3:5">
      <c r="C784" s="88">
        <v>45044</v>
      </c>
      <c r="D784" s="89">
        <v>74.239999999999995</v>
      </c>
      <c r="E784" s="89"/>
    </row>
    <row r="785" spans="3:5">
      <c r="C785" s="88">
        <v>45047</v>
      </c>
      <c r="D785" s="89">
        <v>76.03</v>
      </c>
      <c r="E785" s="89"/>
    </row>
    <row r="786" spans="3:5">
      <c r="C786" s="88">
        <v>45048</v>
      </c>
      <c r="D786" s="89">
        <v>74.819999999999993</v>
      </c>
      <c r="E786" s="89"/>
    </row>
    <row r="787" spans="3:5">
      <c r="C787" s="88">
        <v>45049</v>
      </c>
      <c r="D787" s="89">
        <v>72.41</v>
      </c>
      <c r="E787" s="89"/>
    </row>
    <row r="788" spans="3:5">
      <c r="C788" s="88">
        <v>45050</v>
      </c>
      <c r="D788" s="89">
        <v>71.77</v>
      </c>
      <c r="E788" s="89"/>
    </row>
    <row r="789" spans="3:5">
      <c r="C789" s="88">
        <v>45051</v>
      </c>
      <c r="D789" s="89">
        <v>72.959999999999994</v>
      </c>
      <c r="E789" s="89"/>
    </row>
    <row r="790" spans="3:5">
      <c r="C790" s="88">
        <v>45054</v>
      </c>
      <c r="D790" s="89">
        <v>75.709999999999994</v>
      </c>
      <c r="E790" s="89"/>
    </row>
    <row r="791" spans="3:5">
      <c r="C791" s="88">
        <v>45055</v>
      </c>
      <c r="D791" s="89">
        <v>69.53</v>
      </c>
      <c r="E791" s="89"/>
    </row>
    <row r="792" spans="3:5">
      <c r="C792" s="88">
        <v>45056</v>
      </c>
      <c r="D792" s="89">
        <v>66.5</v>
      </c>
      <c r="E792" s="89"/>
    </row>
    <row r="793" spans="3:5">
      <c r="C793" s="88">
        <v>45057</v>
      </c>
      <c r="D793" s="89">
        <v>63.45</v>
      </c>
      <c r="E793" s="89"/>
    </row>
    <row r="794" spans="3:5">
      <c r="C794" s="88">
        <v>45058</v>
      </c>
      <c r="D794" s="89">
        <v>64.099999999999994</v>
      </c>
      <c r="E794" s="89"/>
    </row>
    <row r="795" spans="3:5">
      <c r="C795" s="88">
        <v>45061</v>
      </c>
      <c r="D795" s="89">
        <v>61.75</v>
      </c>
      <c r="E795" s="89"/>
    </row>
    <row r="796" spans="3:5">
      <c r="C796" s="88">
        <v>45062</v>
      </c>
      <c r="D796" s="89">
        <v>61.8</v>
      </c>
      <c r="E796" s="89"/>
    </row>
    <row r="797" spans="3:5">
      <c r="C797" s="88">
        <v>45063</v>
      </c>
      <c r="D797" s="89">
        <v>61.15</v>
      </c>
      <c r="E797" s="89"/>
    </row>
    <row r="798" spans="3:5">
      <c r="C798" s="88">
        <v>45064</v>
      </c>
      <c r="D798" s="89">
        <v>61.46</v>
      </c>
      <c r="E798" s="89"/>
    </row>
    <row r="799" spans="3:5">
      <c r="C799" s="88">
        <v>45065</v>
      </c>
      <c r="D799" s="89">
        <v>61.9</v>
      </c>
      <c r="E799" s="89"/>
    </row>
    <row r="800" spans="3:5">
      <c r="C800" s="88">
        <v>45068</v>
      </c>
      <c r="D800" s="89">
        <v>60.95</v>
      </c>
      <c r="E800" s="89"/>
    </row>
    <row r="801" spans="3:5">
      <c r="C801" s="88">
        <v>45069</v>
      </c>
      <c r="D801" s="89">
        <v>63.03</v>
      </c>
      <c r="E801" s="89"/>
    </row>
    <row r="802" spans="3:5">
      <c r="C802" s="88">
        <v>45070</v>
      </c>
      <c r="D802" s="89">
        <v>61.65</v>
      </c>
      <c r="E802" s="89"/>
    </row>
    <row r="803" spans="3:5">
      <c r="C803" s="88">
        <v>45071</v>
      </c>
      <c r="D803" s="89">
        <v>61.74</v>
      </c>
      <c r="E803" s="89"/>
    </row>
    <row r="804" spans="3:5">
      <c r="C804" s="88">
        <v>45072</v>
      </c>
      <c r="D804" s="89">
        <v>59.5</v>
      </c>
      <c r="E804" s="89"/>
    </row>
    <row r="805" spans="3:5">
      <c r="C805" s="88">
        <v>45076</v>
      </c>
      <c r="D805" s="89">
        <v>61.04</v>
      </c>
      <c r="E805" s="89"/>
    </row>
    <row r="806" spans="3:5">
      <c r="C806" s="88">
        <v>45077</v>
      </c>
      <c r="D806" s="89">
        <v>61.84</v>
      </c>
      <c r="E806" s="89"/>
    </row>
    <row r="807" spans="3:5">
      <c r="C807" s="88">
        <v>45078</v>
      </c>
      <c r="D807" s="89">
        <v>62.41</v>
      </c>
      <c r="E807" s="89"/>
    </row>
    <row r="808" spans="3:5">
      <c r="C808" s="88">
        <v>45079</v>
      </c>
      <c r="D808" s="89">
        <v>63.74</v>
      </c>
      <c r="E808" s="89"/>
    </row>
    <row r="809" spans="3:5">
      <c r="C809" s="88">
        <v>45082</v>
      </c>
      <c r="D809" s="89">
        <v>64.069999999999993</v>
      </c>
      <c r="E809" s="89"/>
    </row>
    <row r="810" spans="3:5">
      <c r="C810" s="88">
        <v>45083</v>
      </c>
      <c r="D810" s="89">
        <v>64.430000000000007</v>
      </c>
      <c r="E810" s="89"/>
    </row>
    <row r="811" spans="3:5">
      <c r="C811" s="88">
        <v>45084</v>
      </c>
      <c r="D811" s="89">
        <v>65.25</v>
      </c>
      <c r="E811" s="89"/>
    </row>
    <row r="812" spans="3:5">
      <c r="C812" s="88">
        <v>45085</v>
      </c>
      <c r="D812" s="89">
        <v>64.2</v>
      </c>
      <c r="E812" s="89"/>
    </row>
    <row r="813" spans="3:5">
      <c r="C813" s="88">
        <v>45086</v>
      </c>
      <c r="D813" s="89">
        <v>64</v>
      </c>
      <c r="E813" s="89"/>
    </row>
    <row r="814" spans="3:5">
      <c r="C814" s="88">
        <v>45089</v>
      </c>
      <c r="D814" s="89">
        <v>63.6</v>
      </c>
      <c r="E814" s="89"/>
    </row>
    <row r="815" spans="3:5">
      <c r="C815" s="88">
        <v>45090</v>
      </c>
      <c r="D815" s="89">
        <v>63.55</v>
      </c>
      <c r="E815" s="89"/>
    </row>
    <row r="816" spans="3:5">
      <c r="C816" s="88">
        <v>45091</v>
      </c>
      <c r="D816" s="89">
        <v>64.14</v>
      </c>
      <c r="E816" s="89"/>
    </row>
    <row r="817" spans="3:5">
      <c r="C817" s="88">
        <v>45092</v>
      </c>
      <c r="D817" s="89">
        <v>63.12</v>
      </c>
      <c r="E817" s="89"/>
    </row>
    <row r="818" spans="3:5">
      <c r="C818" s="88">
        <v>45093</v>
      </c>
      <c r="D818" s="89">
        <v>65.95</v>
      </c>
      <c r="E818" s="89"/>
    </row>
    <row r="819" spans="3:5">
      <c r="C819" s="88">
        <v>45097</v>
      </c>
      <c r="D819" s="89">
        <v>67.13</v>
      </c>
      <c r="E819" s="89"/>
    </row>
    <row r="820" spans="3:5">
      <c r="C820" s="88">
        <v>45098</v>
      </c>
      <c r="D820" s="89">
        <v>68.944999999999993</v>
      </c>
      <c r="E820" s="89"/>
    </row>
    <row r="821" spans="3:5">
      <c r="C821" s="88">
        <v>45099</v>
      </c>
      <c r="D821" s="89">
        <v>67.52</v>
      </c>
      <c r="E821" s="89"/>
    </row>
    <row r="822" spans="3:5">
      <c r="C822" s="88">
        <v>45100</v>
      </c>
      <c r="D822" s="89">
        <v>67.415000000000006</v>
      </c>
      <c r="E822" s="89"/>
    </row>
    <row r="823" spans="3:5">
      <c r="C823" s="88">
        <v>45103</v>
      </c>
      <c r="D823" s="89">
        <v>66.87</v>
      </c>
      <c r="E823" s="89"/>
    </row>
    <row r="824" spans="3:5">
      <c r="C824" s="88">
        <v>45104</v>
      </c>
      <c r="D824" s="89">
        <v>66.87</v>
      </c>
      <c r="E824" s="89"/>
    </row>
    <row r="825" spans="3:5">
      <c r="C825" s="88">
        <v>45105</v>
      </c>
      <c r="D825" s="89">
        <v>66.05</v>
      </c>
      <c r="E825" s="89"/>
    </row>
    <row r="826" spans="3:5">
      <c r="C826" s="88">
        <v>45106</v>
      </c>
      <c r="D826" s="89">
        <v>66.3</v>
      </c>
      <c r="E826" s="89"/>
    </row>
    <row r="827" spans="3:5">
      <c r="C827" s="88">
        <v>45107</v>
      </c>
      <c r="D827" s="89">
        <v>66.09</v>
      </c>
      <c r="E827" s="89"/>
    </row>
    <row r="828" spans="3:5">
      <c r="C828" s="88">
        <v>45110</v>
      </c>
      <c r="D828" s="89">
        <v>67.12</v>
      </c>
      <c r="E828" s="89"/>
    </row>
    <row r="829" spans="3:5">
      <c r="C829" s="88">
        <v>45112</v>
      </c>
      <c r="D829" s="89">
        <v>68.040000000000006</v>
      </c>
      <c r="E829" s="89"/>
    </row>
    <row r="830" spans="3:5">
      <c r="C830" s="88">
        <v>45113</v>
      </c>
      <c r="D830" s="89">
        <v>67.709999999999994</v>
      </c>
      <c r="E830" s="89"/>
    </row>
    <row r="831" spans="3:5">
      <c r="C831" s="88">
        <v>45114</v>
      </c>
      <c r="D831" s="89">
        <v>66.19</v>
      </c>
      <c r="E831" s="89"/>
    </row>
    <row r="832" spans="3:5">
      <c r="C832" s="88">
        <v>45117</v>
      </c>
      <c r="D832" s="89">
        <v>66.8</v>
      </c>
      <c r="E832" s="89"/>
    </row>
    <row r="833" spans="3:5">
      <c r="C833" s="88">
        <v>45118</v>
      </c>
      <c r="D833" s="89">
        <v>69.64</v>
      </c>
      <c r="E833" s="89"/>
    </row>
    <row r="834" spans="3:5">
      <c r="C834" s="88">
        <v>45119</v>
      </c>
      <c r="D834" s="89">
        <v>71.72</v>
      </c>
      <c r="E834" s="89"/>
    </row>
    <row r="835" spans="3:5">
      <c r="C835" s="88">
        <v>45120</v>
      </c>
      <c r="D835" s="89">
        <v>71.37</v>
      </c>
      <c r="E835" s="89"/>
    </row>
    <row r="836" spans="3:5">
      <c r="C836" s="88">
        <v>45121</v>
      </c>
      <c r="D836" s="89">
        <v>72.66</v>
      </c>
      <c r="E836" s="89"/>
    </row>
    <row r="837" spans="3:5">
      <c r="C837" s="88">
        <v>45124</v>
      </c>
      <c r="D837" s="89">
        <v>72.52</v>
      </c>
      <c r="E837" s="89"/>
    </row>
    <row r="838" spans="3:5">
      <c r="C838" s="88">
        <v>45125</v>
      </c>
      <c r="D838" s="89">
        <v>73.48</v>
      </c>
      <c r="E838" s="89"/>
    </row>
    <row r="839" spans="3:5">
      <c r="C839" s="88">
        <v>45126</v>
      </c>
      <c r="D839" s="89">
        <v>74.47</v>
      </c>
      <c r="E839" s="89"/>
    </row>
    <row r="840" spans="3:5">
      <c r="C840" s="88">
        <v>45127</v>
      </c>
      <c r="D840" s="89">
        <v>72.819999999999993</v>
      </c>
      <c r="E840" s="89"/>
    </row>
    <row r="841" spans="3:5">
      <c r="C841" s="88">
        <v>45128</v>
      </c>
      <c r="D841" s="89">
        <v>72.73</v>
      </c>
      <c r="E841" s="89"/>
    </row>
    <row r="842" spans="3:5">
      <c r="C842" s="88">
        <v>45131</v>
      </c>
      <c r="D842" s="89">
        <v>73.040000000000006</v>
      </c>
      <c r="E842" s="89"/>
    </row>
    <row r="843" spans="3:5">
      <c r="C843" s="88">
        <v>45132</v>
      </c>
      <c r="D843" s="89">
        <v>73.680000000000007</v>
      </c>
      <c r="E843" s="89"/>
    </row>
    <row r="844" spans="3:5">
      <c r="C844" s="88">
        <v>45133</v>
      </c>
      <c r="D844" s="89">
        <v>72.89</v>
      </c>
      <c r="E844" s="89"/>
    </row>
    <row r="845" spans="3:5">
      <c r="C845" s="88">
        <v>45134</v>
      </c>
      <c r="D845" s="89">
        <v>74.33</v>
      </c>
      <c r="E845" s="89"/>
    </row>
    <row r="846" spans="3:5">
      <c r="C846" s="88">
        <v>45135</v>
      </c>
      <c r="D846" s="89">
        <v>73.040000000000006</v>
      </c>
      <c r="E846" s="89"/>
    </row>
    <row r="847" spans="3:5">
      <c r="C847" s="88">
        <v>45138</v>
      </c>
      <c r="D847" s="89">
        <v>74.900000000000006</v>
      </c>
      <c r="E847" s="89"/>
    </row>
    <row r="848" spans="3:5">
      <c r="C848" s="88">
        <v>45139</v>
      </c>
      <c r="D848" s="89">
        <v>76.19</v>
      </c>
      <c r="E848" s="89"/>
    </row>
    <row r="849" spans="3:5">
      <c r="C849" s="88">
        <v>45140</v>
      </c>
      <c r="D849" s="89">
        <v>74.38</v>
      </c>
      <c r="E849" s="89"/>
    </row>
    <row r="850" spans="3:5">
      <c r="C850" s="88">
        <v>45141</v>
      </c>
      <c r="D850" s="89">
        <v>66.7</v>
      </c>
      <c r="E850" s="89"/>
    </row>
    <row r="851" spans="3:5">
      <c r="C851" s="88">
        <v>45142</v>
      </c>
      <c r="D851" s="89">
        <v>64.8</v>
      </c>
      <c r="E851" s="89"/>
    </row>
    <row r="852" spans="3:5">
      <c r="C852" s="88">
        <v>45145</v>
      </c>
      <c r="D852" s="89">
        <v>63.02</v>
      </c>
      <c r="E852" s="89"/>
    </row>
    <row r="853" spans="3:5">
      <c r="C853" s="88">
        <v>45146</v>
      </c>
      <c r="D853" s="89">
        <v>63.77</v>
      </c>
      <c r="E853" s="89"/>
    </row>
    <row r="854" spans="3:5">
      <c r="C854" s="88">
        <v>45147</v>
      </c>
      <c r="D854" s="89">
        <v>63.1</v>
      </c>
      <c r="E854" s="89"/>
    </row>
    <row r="855" spans="3:5">
      <c r="C855" s="88">
        <v>45148</v>
      </c>
      <c r="D855" s="89">
        <v>62.6</v>
      </c>
      <c r="E855" s="89"/>
    </row>
    <row r="856" spans="3:5">
      <c r="C856" s="88">
        <v>45149</v>
      </c>
      <c r="D856" s="89">
        <v>62.27</v>
      </c>
      <c r="E856" s="89"/>
    </row>
    <row r="857" spans="3:5">
      <c r="C857" s="88">
        <v>45152</v>
      </c>
      <c r="D857" s="89">
        <v>62.15</v>
      </c>
      <c r="E857" s="89"/>
    </row>
    <row r="858" spans="3:5">
      <c r="C858" s="88">
        <v>45153</v>
      </c>
      <c r="D858" s="89">
        <v>62.76</v>
      </c>
      <c r="E858" s="89"/>
    </row>
    <row r="859" spans="3:5">
      <c r="C859" s="88">
        <v>45154</v>
      </c>
      <c r="D859" s="89">
        <v>59.44</v>
      </c>
      <c r="E859" s="89"/>
    </row>
    <row r="860" spans="3:5">
      <c r="C860" s="88">
        <v>45155</v>
      </c>
      <c r="D860" s="89">
        <v>59.01</v>
      </c>
      <c r="E860" s="89"/>
    </row>
    <row r="861" spans="3:5">
      <c r="C861" s="88">
        <v>45156</v>
      </c>
      <c r="D861" s="89">
        <v>57.39</v>
      </c>
      <c r="E861" s="89"/>
    </row>
    <row r="862" spans="3:5">
      <c r="C862" s="88">
        <v>45159</v>
      </c>
      <c r="D862" s="89">
        <v>59.46</v>
      </c>
      <c r="E862" s="89"/>
    </row>
    <row r="863" spans="3:5">
      <c r="C863" s="88">
        <v>45160</v>
      </c>
      <c r="D863" s="89">
        <v>59.92</v>
      </c>
      <c r="E863" s="89"/>
    </row>
    <row r="864" spans="3:5">
      <c r="C864" s="88">
        <v>45161</v>
      </c>
      <c r="D864" s="89">
        <v>61.28</v>
      </c>
      <c r="E864" s="89"/>
    </row>
    <row r="865" spans="3:5">
      <c r="C865" s="88">
        <v>45162</v>
      </c>
      <c r="D865" s="89">
        <v>61.69</v>
      </c>
      <c r="E865" s="89"/>
    </row>
    <row r="866" spans="3:5">
      <c r="C866" s="88">
        <v>45163</v>
      </c>
      <c r="D866" s="89">
        <v>60.99</v>
      </c>
      <c r="E866" s="89"/>
    </row>
    <row r="867" spans="3:5">
      <c r="C867" s="88">
        <v>45166</v>
      </c>
      <c r="D867" s="89">
        <v>61.59</v>
      </c>
      <c r="E867" s="89"/>
    </row>
    <row r="868" spans="3:5">
      <c r="C868" s="88">
        <v>45167</v>
      </c>
      <c r="D868" s="89">
        <v>61.63</v>
      </c>
      <c r="E868" s="89"/>
    </row>
    <row r="869" spans="3:5">
      <c r="C869" s="88">
        <v>45168</v>
      </c>
      <c r="D869" s="89">
        <v>62.38</v>
      </c>
      <c r="E869" s="89"/>
    </row>
    <row r="870" spans="3:5">
      <c r="C870" s="88">
        <v>45169</v>
      </c>
      <c r="D870" s="89">
        <v>62.72</v>
      </c>
      <c r="E870" s="89"/>
    </row>
    <row r="871" spans="3:5">
      <c r="C871" s="88">
        <v>45170</v>
      </c>
      <c r="D871" s="89">
        <v>63.13</v>
      </c>
      <c r="E871" s="89"/>
    </row>
    <row r="872" spans="3:5">
      <c r="C872" s="88">
        <v>45174</v>
      </c>
      <c r="D872" s="89">
        <v>63.38</v>
      </c>
      <c r="E872" s="89"/>
    </row>
    <row r="873" spans="3:5">
      <c r="C873" s="88">
        <v>45175</v>
      </c>
      <c r="D873" s="89">
        <v>63.12</v>
      </c>
      <c r="E873" s="89"/>
    </row>
    <row r="874" spans="3:5">
      <c r="C874" s="88">
        <v>45176</v>
      </c>
      <c r="D874" s="89">
        <v>62</v>
      </c>
      <c r="E874" s="89"/>
    </row>
    <row r="875" spans="3:5">
      <c r="C875" s="88">
        <v>45177</v>
      </c>
      <c r="D875" s="89">
        <v>61.58</v>
      </c>
      <c r="E875" s="89"/>
    </row>
    <row r="876" spans="3:5">
      <c r="C876" s="88">
        <v>45180</v>
      </c>
      <c r="D876" s="89">
        <v>61.73</v>
      </c>
      <c r="E876" s="89"/>
    </row>
    <row r="877" spans="3:5">
      <c r="C877" s="88">
        <v>45181</v>
      </c>
      <c r="D877" s="89">
        <v>61.88</v>
      </c>
      <c r="E877" s="89"/>
    </row>
    <row r="878" spans="3:5">
      <c r="C878" s="88">
        <v>45182</v>
      </c>
      <c r="D878" s="89">
        <v>62.81</v>
      </c>
      <c r="E878" s="89"/>
    </row>
    <row r="879" spans="3:5">
      <c r="C879" s="88">
        <v>45183</v>
      </c>
      <c r="D879" s="89">
        <v>63.89</v>
      </c>
      <c r="E879" s="89"/>
    </row>
    <row r="880" spans="3:5">
      <c r="C880" s="88">
        <v>45184</v>
      </c>
      <c r="D880" s="89">
        <v>64.66</v>
      </c>
      <c r="E880" s="89"/>
    </row>
    <row r="881" spans="3:5">
      <c r="C881" s="88">
        <v>45187</v>
      </c>
      <c r="D881" s="89">
        <v>63.35</v>
      </c>
      <c r="E881" s="89"/>
    </row>
    <row r="882" spans="3:5">
      <c r="C882" s="88">
        <v>45188</v>
      </c>
      <c r="D882" s="89">
        <v>62.1</v>
      </c>
      <c r="E882" s="89"/>
    </row>
    <row r="883" spans="3:5">
      <c r="C883" s="88">
        <v>45189</v>
      </c>
      <c r="D883" s="89">
        <v>62.56</v>
      </c>
      <c r="E883" s="89"/>
    </row>
    <row r="884" spans="3:5">
      <c r="C884" s="88">
        <v>45190</v>
      </c>
      <c r="D884" s="89">
        <v>59.95</v>
      </c>
      <c r="E884" s="89"/>
    </row>
    <row r="885" spans="3:5">
      <c r="C885" s="88">
        <v>45191</v>
      </c>
      <c r="D885" s="89">
        <v>59.02</v>
      </c>
      <c r="E885" s="89"/>
    </row>
    <row r="886" spans="3:5">
      <c r="C886" s="88">
        <v>45194</v>
      </c>
      <c r="D886" s="89">
        <v>57.54</v>
      </c>
      <c r="E886" s="89"/>
    </row>
    <row r="887" spans="3:5">
      <c r="C887" s="88">
        <v>45195</v>
      </c>
      <c r="D887" s="89">
        <v>58.3</v>
      </c>
      <c r="E887" s="89"/>
    </row>
    <row r="888" spans="3:5">
      <c r="C888" s="88">
        <v>45196</v>
      </c>
      <c r="D888" s="89">
        <v>59.05</v>
      </c>
      <c r="E888" s="89"/>
    </row>
    <row r="889" spans="3:5">
      <c r="C889" s="88">
        <v>45197</v>
      </c>
      <c r="D889" s="89">
        <v>57.41</v>
      </c>
      <c r="E889" s="89"/>
    </row>
    <row r="890" spans="3:5">
      <c r="C890" s="88">
        <v>45198</v>
      </c>
      <c r="D890" s="89">
        <v>58.85</v>
      </c>
      <c r="E890" s="89"/>
    </row>
    <row r="891" spans="3:5">
      <c r="C891" s="88">
        <v>45201</v>
      </c>
      <c r="D891" s="89">
        <v>58.62</v>
      </c>
      <c r="E891" s="89"/>
    </row>
    <row r="892" spans="3:5">
      <c r="C892" s="88">
        <v>45202</v>
      </c>
      <c r="D892" s="89">
        <v>57.89</v>
      </c>
      <c r="E892" s="89"/>
    </row>
    <row r="893" spans="3:5">
      <c r="C893" s="88">
        <v>45203</v>
      </c>
      <c r="D893" s="89">
        <v>58.11</v>
      </c>
      <c r="E893" s="89"/>
    </row>
    <row r="894" spans="3:5">
      <c r="C894" s="88">
        <v>45204</v>
      </c>
      <c r="D894" s="89">
        <v>58.39</v>
      </c>
      <c r="E894" s="89"/>
    </row>
    <row r="895" spans="3:5">
      <c r="C895" s="88">
        <v>45205</v>
      </c>
      <c r="D895" s="89">
        <v>56.83</v>
      </c>
      <c r="E895" s="89"/>
    </row>
    <row r="896" spans="3:5">
      <c r="C896" s="88">
        <v>45208</v>
      </c>
      <c r="D896" s="89">
        <v>56.994999999999997</v>
      </c>
      <c r="E896" s="89"/>
    </row>
    <row r="897" spans="3:5">
      <c r="C897" s="88">
        <v>45209</v>
      </c>
      <c r="D897" s="89">
        <v>57.96</v>
      </c>
      <c r="E897" s="89"/>
    </row>
    <row r="898" spans="3:5">
      <c r="C898" s="88">
        <v>45210</v>
      </c>
      <c r="D898" s="89">
        <v>58.11</v>
      </c>
      <c r="E898" s="89"/>
    </row>
    <row r="899" spans="3:5">
      <c r="C899" s="88">
        <v>45211</v>
      </c>
      <c r="D899" s="89">
        <v>58.09</v>
      </c>
      <c r="E899" s="89"/>
    </row>
    <row r="900" spans="3:5">
      <c r="C900" s="88">
        <v>45212</v>
      </c>
      <c r="D900" s="89">
        <v>56.5</v>
      </c>
      <c r="E900" s="89"/>
    </row>
    <row r="901" spans="3:5">
      <c r="C901" s="88">
        <v>45215</v>
      </c>
      <c r="D901" s="89">
        <v>56.11</v>
      </c>
      <c r="E901" s="89"/>
    </row>
    <row r="902" spans="3:5">
      <c r="C902" s="88">
        <v>45216</v>
      </c>
      <c r="D902" s="89">
        <v>56.51</v>
      </c>
      <c r="E902" s="89"/>
    </row>
    <row r="903" spans="3:5">
      <c r="C903" s="88">
        <v>45217</v>
      </c>
      <c r="D903" s="89">
        <v>56.53</v>
      </c>
      <c r="E903" s="89"/>
    </row>
    <row r="904" spans="3:5">
      <c r="C904" s="88">
        <v>45218</v>
      </c>
      <c r="D904" s="89">
        <v>55.66</v>
      </c>
      <c r="E904" s="89"/>
    </row>
    <row r="905" spans="3:5">
      <c r="C905" s="88">
        <v>45219</v>
      </c>
      <c r="D905" s="89">
        <v>53.99</v>
      </c>
      <c r="E905" s="89"/>
    </row>
    <row r="906" spans="3:5">
      <c r="C906" s="88">
        <v>45222</v>
      </c>
      <c r="D906" s="89">
        <v>52.92</v>
      </c>
      <c r="E906" s="89"/>
    </row>
    <row r="907" spans="3:5">
      <c r="C907" s="88">
        <v>45223</v>
      </c>
      <c r="D907" s="89">
        <v>53.88</v>
      </c>
      <c r="E907" s="89"/>
    </row>
    <row r="908" spans="3:5">
      <c r="C908" s="88">
        <v>45224</v>
      </c>
      <c r="D908" s="89">
        <v>52.55</v>
      </c>
      <c r="E908" s="89"/>
    </row>
    <row r="909" spans="3:5">
      <c r="C909" s="88">
        <v>45225</v>
      </c>
      <c r="D909" s="89">
        <v>51.5</v>
      </c>
      <c r="E909" s="89"/>
    </row>
    <row r="910" spans="3:5">
      <c r="C910" s="88">
        <v>45226</v>
      </c>
      <c r="D910" s="89">
        <v>51.51</v>
      </c>
      <c r="E910" s="89"/>
    </row>
    <row r="911" spans="3:5">
      <c r="C911" s="88">
        <v>45229</v>
      </c>
      <c r="D911" s="89">
        <v>50.95</v>
      </c>
      <c r="E911" s="89"/>
    </row>
    <row r="912" spans="3:5">
      <c r="C912" s="88">
        <v>45230</v>
      </c>
      <c r="D912" s="89">
        <v>51.09</v>
      </c>
      <c r="E912" s="89"/>
    </row>
    <row r="913" spans="3:5">
      <c r="C913" s="88">
        <v>45231</v>
      </c>
      <c r="D913" s="89">
        <v>51.91</v>
      </c>
      <c r="E913" s="89"/>
    </row>
    <row r="914" spans="3:5">
      <c r="C914" s="88">
        <v>45232</v>
      </c>
      <c r="D914" s="89">
        <v>55.05</v>
      </c>
      <c r="E914" s="89"/>
    </row>
    <row r="915" spans="3:5">
      <c r="C915" s="88">
        <v>45233</v>
      </c>
      <c r="D915" s="89">
        <v>55.42</v>
      </c>
      <c r="E915" s="89"/>
    </row>
    <row r="916" spans="3:5">
      <c r="C916" s="88">
        <v>45236</v>
      </c>
      <c r="D916" s="89">
        <v>56.65</v>
      </c>
      <c r="E916" s="89"/>
    </row>
    <row r="917" spans="3:5">
      <c r="C917" s="88">
        <v>45237</v>
      </c>
      <c r="D917" s="89">
        <v>54.44</v>
      </c>
      <c r="E917" s="89"/>
    </row>
    <row r="918" spans="3:5">
      <c r="C918" s="88">
        <v>45238</v>
      </c>
      <c r="D918" s="89">
        <v>54.33</v>
      </c>
      <c r="E918" s="89"/>
    </row>
    <row r="919" spans="3:5">
      <c r="C919" s="88">
        <v>45239</v>
      </c>
      <c r="D919" s="89">
        <v>55.08</v>
      </c>
      <c r="E919" s="89"/>
    </row>
    <row r="920" spans="3:5">
      <c r="C920" s="88">
        <v>45240</v>
      </c>
      <c r="D920" s="89">
        <v>54.34</v>
      </c>
      <c r="E920" s="89"/>
    </row>
    <row r="921" spans="3:5">
      <c r="C921" s="88">
        <v>45243</v>
      </c>
      <c r="D921" s="89">
        <v>54.44</v>
      </c>
      <c r="E921" s="89"/>
    </row>
    <row r="922" spans="3:5">
      <c r="C922" s="88">
        <v>45244</v>
      </c>
      <c r="D922" s="89">
        <v>55.49</v>
      </c>
      <c r="E922" s="89"/>
    </row>
    <row r="923" spans="3:5">
      <c r="C923" s="88">
        <v>45245</v>
      </c>
      <c r="D923" s="89">
        <v>57.002000000000002</v>
      </c>
      <c r="E923" s="89"/>
    </row>
    <row r="924" spans="3:5">
      <c r="C924" s="88">
        <v>45246</v>
      </c>
      <c r="D924" s="89">
        <v>57.96</v>
      </c>
      <c r="E924" s="89"/>
    </row>
    <row r="925" spans="3:5">
      <c r="C925" s="88">
        <v>45247</v>
      </c>
      <c r="D925" s="89">
        <v>56.869</v>
      </c>
      <c r="E925" s="89"/>
    </row>
    <row r="926" spans="3:5">
      <c r="C926" s="88">
        <v>45250</v>
      </c>
      <c r="D926" s="89">
        <v>56.54</v>
      </c>
      <c r="E926" s="89"/>
    </row>
    <row r="927" spans="3:5">
      <c r="C927" s="88">
        <v>45251</v>
      </c>
      <c r="D927" s="89">
        <v>56.55</v>
      </c>
      <c r="E927" s="89"/>
    </row>
    <row r="928" spans="3:5">
      <c r="C928" s="88">
        <v>45252</v>
      </c>
      <c r="D928" s="89">
        <v>55.79</v>
      </c>
      <c r="E928" s="89"/>
    </row>
    <row r="929" spans="3:5">
      <c r="C929" s="88">
        <v>45254</v>
      </c>
      <c r="D929" s="89">
        <v>56</v>
      </c>
      <c r="E929" s="89"/>
    </row>
    <row r="930" spans="3:5">
      <c r="C930" s="88">
        <v>45257</v>
      </c>
      <c r="D930" s="89">
        <v>56</v>
      </c>
      <c r="E930" s="89"/>
    </row>
    <row r="931" spans="3:5">
      <c r="C931" s="88">
        <v>45258</v>
      </c>
      <c r="D931" s="89">
        <v>56.47</v>
      </c>
      <c r="E931" s="89"/>
    </row>
    <row r="932" spans="3:5">
      <c r="C932" s="88">
        <v>45259</v>
      </c>
      <c r="D932" s="89">
        <v>59.23</v>
      </c>
      <c r="E932" s="89"/>
    </row>
    <row r="933" spans="3:5">
      <c r="C933" s="88">
        <v>45260</v>
      </c>
      <c r="D933" s="89">
        <v>58.05</v>
      </c>
      <c r="E933" s="89"/>
    </row>
    <row r="934" spans="3:5">
      <c r="C934" s="88">
        <v>45261</v>
      </c>
      <c r="D934" s="89">
        <v>57.63</v>
      </c>
      <c r="E934" s="89"/>
    </row>
    <row r="935" spans="3:5">
      <c r="C935" s="88">
        <v>45264</v>
      </c>
      <c r="D935" s="89">
        <v>59.43</v>
      </c>
      <c r="E935" s="89"/>
    </row>
    <row r="936" spans="3:5">
      <c r="C936" s="88">
        <v>45265</v>
      </c>
      <c r="D936" s="89">
        <v>59.31</v>
      </c>
      <c r="E936" s="89"/>
    </row>
    <row r="937" spans="3:5">
      <c r="C937" s="88">
        <v>45266</v>
      </c>
      <c r="D937" s="89">
        <v>57.83</v>
      </c>
      <c r="E937" s="89"/>
    </row>
    <row r="938" spans="3:5">
      <c r="C938" s="88">
        <v>45267</v>
      </c>
      <c r="D938" s="89">
        <v>59.09</v>
      </c>
      <c r="E938" s="89"/>
    </row>
    <row r="939" spans="3:5">
      <c r="C939" s="88">
        <v>45268</v>
      </c>
      <c r="D939" s="89">
        <v>58.26</v>
      </c>
      <c r="E939" s="89"/>
    </row>
    <row r="940" spans="3:5">
      <c r="C940" s="88">
        <v>45271</v>
      </c>
      <c r="D940" s="89">
        <v>59.1</v>
      </c>
      <c r="E940" s="89"/>
    </row>
    <row r="941" spans="3:5">
      <c r="C941" s="88">
        <v>45272</v>
      </c>
      <c r="D941" s="89">
        <v>59.39</v>
      </c>
      <c r="E941" s="89"/>
    </row>
    <row r="942" spans="3:5">
      <c r="C942" s="88">
        <v>45273</v>
      </c>
      <c r="D942" s="89">
        <v>58.73</v>
      </c>
      <c r="E942" s="89"/>
    </row>
    <row r="943" spans="3:5">
      <c r="C943" s="88">
        <v>45274</v>
      </c>
      <c r="D943" s="89">
        <v>62.94</v>
      </c>
      <c r="E943" s="89"/>
    </row>
    <row r="944" spans="3:5">
      <c r="C944" s="88">
        <v>45275</v>
      </c>
      <c r="D944" s="89">
        <v>62.37</v>
      </c>
      <c r="E944" s="89"/>
    </row>
    <row r="945" spans="3:5">
      <c r="C945" s="88">
        <v>45278</v>
      </c>
      <c r="D945" s="89">
        <v>61.42</v>
      </c>
      <c r="E945" s="89"/>
    </row>
    <row r="946" spans="3:5">
      <c r="C946" s="88">
        <v>45279</v>
      </c>
      <c r="D946" s="89">
        <v>61.79</v>
      </c>
      <c r="E946" s="89"/>
    </row>
    <row r="947" spans="3:5">
      <c r="C947" s="88">
        <v>45280</v>
      </c>
      <c r="D947" s="89">
        <v>62.95</v>
      </c>
      <c r="E947" s="89"/>
    </row>
    <row r="948" spans="3:5">
      <c r="C948" s="88">
        <v>45281</v>
      </c>
      <c r="D948" s="89">
        <v>62.204999999999998</v>
      </c>
      <c r="E948" s="89"/>
    </row>
    <row r="949" spans="3:5">
      <c r="C949" s="88">
        <v>45282</v>
      </c>
      <c r="D949" s="89">
        <v>62.17</v>
      </c>
      <c r="E949" s="89"/>
    </row>
    <row r="950" spans="3:5">
      <c r="C950" s="88">
        <v>45286</v>
      </c>
      <c r="D950" s="89">
        <v>61.95</v>
      </c>
      <c r="E950" s="89"/>
    </row>
    <row r="951" spans="3:5">
      <c r="C951" s="88">
        <v>45287</v>
      </c>
      <c r="D951" s="89">
        <v>62.67</v>
      </c>
      <c r="E951" s="89"/>
    </row>
    <row r="952" spans="3:5">
      <c r="C952" s="88">
        <v>45288</v>
      </c>
      <c r="D952" s="89">
        <v>62.62</v>
      </c>
      <c r="E952" s="89"/>
    </row>
    <row r="953" spans="3:5">
      <c r="C953" s="88">
        <v>45289</v>
      </c>
      <c r="D953" s="89">
        <v>63</v>
      </c>
      <c r="E953" s="89"/>
    </row>
    <row r="954" spans="3:5">
      <c r="C954" s="88">
        <v>45293</v>
      </c>
      <c r="D954" s="89">
        <v>61.22</v>
      </c>
      <c r="E954" s="89"/>
    </row>
    <row r="955" spans="3:5">
      <c r="C955" s="88">
        <v>45294</v>
      </c>
      <c r="D955" s="89">
        <v>60.7</v>
      </c>
      <c r="E955" s="89"/>
    </row>
    <row r="956" spans="3:5">
      <c r="C956" s="88">
        <v>45295</v>
      </c>
      <c r="D956" s="89">
        <v>58.02</v>
      </c>
      <c r="E956" s="89"/>
    </row>
    <row r="957" spans="3:5">
      <c r="C957" s="88">
        <v>45296</v>
      </c>
      <c r="D957" s="89">
        <v>57.74</v>
      </c>
      <c r="E957" s="89"/>
    </row>
    <row r="958" spans="3:5">
      <c r="C958" s="88">
        <v>45299</v>
      </c>
      <c r="D958" s="89">
        <v>60.4</v>
      </c>
      <c r="E958" s="89"/>
    </row>
    <row r="959" spans="3:5">
      <c r="C959" s="88">
        <v>45300</v>
      </c>
      <c r="D959" s="89">
        <v>60.28</v>
      </c>
      <c r="E959" s="89"/>
    </row>
    <row r="960" spans="3:5">
      <c r="C960" s="88">
        <v>45301</v>
      </c>
      <c r="D960" s="89">
        <v>60.95</v>
      </c>
      <c r="E960" s="89"/>
    </row>
    <row r="961" spans="3:5">
      <c r="C961" s="88">
        <v>45302</v>
      </c>
      <c r="D961" s="89">
        <v>60.65</v>
      </c>
      <c r="E961" s="89"/>
    </row>
    <row r="962" spans="3:5">
      <c r="C962" s="88">
        <v>45303</v>
      </c>
      <c r="D962" s="89">
        <v>61.8</v>
      </c>
      <c r="E962" s="89"/>
    </row>
    <row r="963" spans="3:5">
      <c r="C963" s="88">
        <v>45307</v>
      </c>
      <c r="D963" s="89">
        <v>60.05</v>
      </c>
      <c r="E963" s="89"/>
    </row>
    <row r="964" spans="3:5">
      <c r="C964" s="88">
        <v>45308</v>
      </c>
      <c r="D964" s="89">
        <v>57.42</v>
      </c>
      <c r="E964" s="89"/>
    </row>
    <row r="965" spans="3:5">
      <c r="C965" s="88">
        <v>45309</v>
      </c>
      <c r="D965" s="89">
        <v>60.49</v>
      </c>
      <c r="E965" s="89"/>
    </row>
    <row r="966" spans="3:5">
      <c r="C966" s="88">
        <v>45310</v>
      </c>
      <c r="D966" s="89">
        <v>63</v>
      </c>
      <c r="E966" s="89"/>
    </row>
    <row r="967" spans="3:5">
      <c r="C967" s="88">
        <v>45313</v>
      </c>
      <c r="D967" s="89">
        <v>68.022000000000006</v>
      </c>
      <c r="E967" s="89"/>
    </row>
    <row r="968" spans="3:5">
      <c r="C968" s="88">
        <v>45314</v>
      </c>
      <c r="D968" s="89">
        <v>64.525000000000006</v>
      </c>
      <c r="E968" s="89"/>
    </row>
    <row r="969" spans="3:5">
      <c r="C969" s="88">
        <v>45315</v>
      </c>
      <c r="D969" s="89">
        <v>65.989999999999995</v>
      </c>
      <c r="E969" s="89"/>
    </row>
    <row r="970" spans="3:5">
      <c r="C970" s="88">
        <v>45316</v>
      </c>
      <c r="D970" s="89">
        <v>63.46</v>
      </c>
      <c r="E970" s="89"/>
    </row>
    <row r="971" spans="3:5">
      <c r="C971" s="88">
        <v>45317</v>
      </c>
      <c r="D971" s="89">
        <v>60.32</v>
      </c>
      <c r="E971" s="89"/>
    </row>
    <row r="972" spans="3:5">
      <c r="C972" s="88">
        <v>45320</v>
      </c>
      <c r="D972" s="89">
        <v>61.2</v>
      </c>
      <c r="E972" s="89"/>
    </row>
    <row r="973" spans="3:5">
      <c r="C973" s="88">
        <v>45321</v>
      </c>
      <c r="D973" s="89">
        <v>62.9</v>
      </c>
      <c r="E973" s="89"/>
    </row>
    <row r="974" spans="3:5">
      <c r="C974" s="88">
        <v>45322</v>
      </c>
      <c r="D974" s="89">
        <v>63</v>
      </c>
      <c r="E974" s="89"/>
    </row>
    <row r="975" spans="3:5">
      <c r="C975" s="88">
        <v>45323</v>
      </c>
      <c r="D975" s="89">
        <v>61.51</v>
      </c>
      <c r="E975" s="89"/>
    </row>
    <row r="976" spans="3:5">
      <c r="C976" s="88">
        <v>45324</v>
      </c>
      <c r="D976" s="89">
        <v>61.79</v>
      </c>
      <c r="E976" s="89"/>
    </row>
    <row r="977" spans="3:5">
      <c r="C977" s="88">
        <v>45327</v>
      </c>
      <c r="D977" s="89">
        <v>62</v>
      </c>
      <c r="E977" s="89"/>
    </row>
    <row r="978" spans="3:5">
      <c r="C978" s="88">
        <v>45328</v>
      </c>
      <c r="D978" s="89">
        <v>62.03</v>
      </c>
      <c r="E978" s="89"/>
    </row>
    <row r="979" spans="3:5">
      <c r="C979" s="88">
        <v>45329</v>
      </c>
      <c r="D979" s="89">
        <v>64.540000000000006</v>
      </c>
      <c r="E979" s="89"/>
    </row>
    <row r="980" spans="3:5">
      <c r="C980" s="88">
        <v>45330</v>
      </c>
      <c r="D980" s="89">
        <v>57.98</v>
      </c>
      <c r="E980" s="89"/>
    </row>
    <row r="981" spans="3:5">
      <c r="C981" s="88">
        <v>45331</v>
      </c>
      <c r="D981" s="89">
        <v>56.204999999999998</v>
      </c>
      <c r="E981" s="89"/>
    </row>
    <row r="982" spans="3:5">
      <c r="C982" s="88">
        <v>45334</v>
      </c>
      <c r="D982" s="89">
        <v>58.61</v>
      </c>
      <c r="E982" s="89"/>
    </row>
    <row r="983" spans="3:5">
      <c r="C983" s="88">
        <v>45335</v>
      </c>
      <c r="D983" s="89">
        <v>57.88</v>
      </c>
      <c r="E983" s="89"/>
    </row>
    <row r="984" spans="3:5">
      <c r="C984" s="88">
        <v>45336</v>
      </c>
      <c r="D984" s="89">
        <v>58.594999999999999</v>
      </c>
      <c r="E984" s="89"/>
    </row>
    <row r="985" spans="3:5">
      <c r="C985" s="88">
        <v>45337</v>
      </c>
      <c r="D985" s="89">
        <v>58.86</v>
      </c>
      <c r="E985" s="89"/>
    </row>
    <row r="986" spans="3:5">
      <c r="C986" s="88">
        <v>45338</v>
      </c>
      <c r="D986" s="89">
        <v>58.86</v>
      </c>
      <c r="E986" s="89"/>
    </row>
    <row r="987" spans="3:5">
      <c r="C987" s="88">
        <v>45342</v>
      </c>
      <c r="D987" s="89">
        <v>58.23</v>
      </c>
      <c r="E987" s="89"/>
    </row>
    <row r="988" spans="3:5">
      <c r="C988" s="88">
        <v>45343</v>
      </c>
      <c r="D988" s="89">
        <v>58.08</v>
      </c>
      <c r="E988" s="89"/>
    </row>
    <row r="989" spans="3:5">
      <c r="C989" s="88">
        <v>45344</v>
      </c>
      <c r="D989" s="89">
        <v>57.77</v>
      </c>
      <c r="E989" s="89"/>
    </row>
    <row r="990" spans="3:5">
      <c r="C990" s="88">
        <v>45345</v>
      </c>
      <c r="D990" s="89">
        <v>58.85</v>
      </c>
      <c r="E990" s="89"/>
    </row>
    <row r="991" spans="3:5">
      <c r="C991" s="88">
        <v>45348</v>
      </c>
      <c r="D991" s="89">
        <v>58.93</v>
      </c>
      <c r="E991" s="89"/>
    </row>
    <row r="992" spans="3:5">
      <c r="C992" s="88">
        <v>45349</v>
      </c>
      <c r="D992" s="89">
        <v>59.57</v>
      </c>
      <c r="E992" s="89"/>
    </row>
    <row r="993" spans="3:5">
      <c r="C993" s="88">
        <v>45350</v>
      </c>
      <c r="D993" s="89">
        <v>59.7</v>
      </c>
      <c r="E993" s="89"/>
    </row>
    <row r="994" spans="3:5">
      <c r="C994" s="88">
        <v>45351</v>
      </c>
      <c r="D994" s="89">
        <v>60.6</v>
      </c>
      <c r="E994" s="89"/>
    </row>
    <row r="995" spans="3:5">
      <c r="C995" s="88">
        <v>45352</v>
      </c>
      <c r="D995" s="89">
        <v>60.53</v>
      </c>
      <c r="E995" s="89"/>
    </row>
    <row r="996" spans="3:5">
      <c r="C996" s="88">
        <v>45355</v>
      </c>
      <c r="D996" s="89">
        <v>60.41</v>
      </c>
      <c r="E996" s="89"/>
    </row>
    <row r="997" spans="3:5">
      <c r="C997" s="88">
        <v>45356</v>
      </c>
      <c r="D997" s="89">
        <v>59.51</v>
      </c>
      <c r="E997" s="89"/>
    </row>
    <row r="998" spans="3:5">
      <c r="C998" s="88">
        <v>45357</v>
      </c>
      <c r="D998" s="89">
        <v>58.75</v>
      </c>
      <c r="E998" s="89"/>
    </row>
    <row r="999" spans="3:5">
      <c r="C999" s="88">
        <v>45358</v>
      </c>
      <c r="D999" s="89">
        <v>58.46</v>
      </c>
      <c r="E999" s="89"/>
    </row>
    <row r="1000" spans="3:5">
      <c r="C1000" s="88">
        <v>45359</v>
      </c>
      <c r="D1000" s="89">
        <v>58.72</v>
      </c>
      <c r="E1000" s="89"/>
    </row>
    <row r="1001" spans="3:5">
      <c r="C1001" s="88">
        <v>45362</v>
      </c>
      <c r="D1001" s="89">
        <v>59</v>
      </c>
      <c r="E1001" s="89"/>
    </row>
    <row r="1002" spans="3:5">
      <c r="C1002" s="88">
        <v>45363</v>
      </c>
      <c r="D1002" s="89">
        <v>59.8</v>
      </c>
      <c r="E1002" s="89"/>
    </row>
    <row r="1003" spans="3:5">
      <c r="C1003" s="88">
        <v>45364</v>
      </c>
      <c r="D1003" s="89">
        <v>59.98</v>
      </c>
      <c r="E1003" s="89"/>
    </row>
    <row r="1004" spans="3:5">
      <c r="C1004" s="88">
        <v>45365</v>
      </c>
      <c r="D1004" s="89">
        <v>62.51</v>
      </c>
      <c r="E1004" s="89"/>
    </row>
    <row r="1005" spans="3:5">
      <c r="C1005" s="88">
        <v>45366</v>
      </c>
      <c r="D1005" s="89">
        <v>62.6</v>
      </c>
      <c r="E1005" s="89"/>
    </row>
    <row r="1006" spans="3:5">
      <c r="C1006" s="88">
        <v>45369</v>
      </c>
      <c r="D1006" s="89">
        <v>63.12</v>
      </c>
      <c r="E1006" s="89"/>
    </row>
    <row r="1007" spans="3:5">
      <c r="C1007" s="88">
        <v>45370</v>
      </c>
      <c r="D1007" s="89">
        <v>63.77</v>
      </c>
      <c r="E1007" s="89"/>
    </row>
    <row r="1008" spans="3:5">
      <c r="C1008" s="88">
        <v>45371</v>
      </c>
      <c r="D1008" s="89">
        <v>63.58</v>
      </c>
      <c r="E1008" s="89"/>
    </row>
    <row r="1009" spans="3:5">
      <c r="C1009" s="88">
        <v>45372</v>
      </c>
      <c r="D1009" s="89">
        <v>65.3</v>
      </c>
      <c r="E1009" s="89"/>
    </row>
    <row r="1010" spans="3:5">
      <c r="C1010" s="88">
        <v>45373</v>
      </c>
      <c r="D1010" s="89">
        <v>66.44</v>
      </c>
      <c r="E1010" s="89"/>
    </row>
    <row r="1011" spans="3:5">
      <c r="C1011" s="88">
        <v>45376</v>
      </c>
      <c r="D1011" s="89">
        <v>64.8</v>
      </c>
      <c r="E1011" s="89"/>
    </row>
    <row r="1012" spans="3:5">
      <c r="C1012" s="88">
        <v>45377</v>
      </c>
      <c r="D1012" s="89">
        <v>66.739999999999995</v>
      </c>
      <c r="E1012" s="89"/>
    </row>
    <row r="1013" spans="3:5">
      <c r="C1013" s="88">
        <v>45378</v>
      </c>
      <c r="D1013" s="89">
        <v>67.72</v>
      </c>
      <c r="E1013" s="89"/>
    </row>
    <row r="1014" spans="3:5">
      <c r="C1014" s="88">
        <v>45379</v>
      </c>
      <c r="D1014" s="89">
        <v>66.87</v>
      </c>
      <c r="E1014" s="89"/>
    </row>
    <row r="1015" spans="3:5">
      <c r="C1015" s="88">
        <v>45383</v>
      </c>
      <c r="D1015" s="89">
        <v>67</v>
      </c>
      <c r="E1015" s="89"/>
    </row>
    <row r="1016" spans="3:5">
      <c r="C1016" s="88">
        <v>45384</v>
      </c>
      <c r="D1016" s="89">
        <v>63.95</v>
      </c>
      <c r="E1016" s="89"/>
    </row>
    <row r="1017" spans="3:5">
      <c r="C1017" s="88">
        <v>45385</v>
      </c>
      <c r="D1017" s="89">
        <v>64.48</v>
      </c>
      <c r="E1017" s="89"/>
    </row>
    <row r="1018" spans="3:5">
      <c r="C1018" s="88">
        <v>45386</v>
      </c>
      <c r="D1018" s="89">
        <v>65.989999999999995</v>
      </c>
      <c r="E1018" s="89"/>
    </row>
    <row r="1019" spans="3:5">
      <c r="C1019" s="88">
        <v>45387</v>
      </c>
      <c r="D1019" s="89">
        <v>64.7</v>
      </c>
      <c r="E1019" s="89"/>
    </row>
    <row r="1020" spans="3:5">
      <c r="C1020" s="88">
        <v>45390</v>
      </c>
      <c r="D1020" s="89">
        <v>65.53</v>
      </c>
      <c r="E1020" s="89"/>
    </row>
    <row r="1021" spans="3:5">
      <c r="C1021" s="88">
        <v>45391</v>
      </c>
      <c r="D1021" s="89">
        <v>66.95</v>
      </c>
      <c r="E1021" s="89"/>
    </row>
    <row r="1022" spans="3:5">
      <c r="C1022" s="88">
        <v>45392</v>
      </c>
      <c r="D1022" s="89">
        <v>65.12</v>
      </c>
      <c r="E1022" s="89"/>
    </row>
    <row r="1023" spans="3:5">
      <c r="C1023" s="88">
        <v>45393</v>
      </c>
      <c r="D1023" s="89">
        <v>65.844999999999999</v>
      </c>
      <c r="E1023" s="89"/>
    </row>
    <row r="1024" spans="3:5">
      <c r="C1024" s="88">
        <v>45394</v>
      </c>
      <c r="D1024" s="89">
        <v>65.38</v>
      </c>
      <c r="E1024" s="89"/>
    </row>
    <row r="1025" spans="3:5">
      <c r="C1025" s="88">
        <v>45397</v>
      </c>
      <c r="D1025" s="89">
        <v>65.06</v>
      </c>
      <c r="E1025" s="89"/>
    </row>
    <row r="1026" spans="3:5">
      <c r="C1026" s="88">
        <v>45398</v>
      </c>
      <c r="D1026" s="89">
        <v>62.99</v>
      </c>
      <c r="E1026" s="89"/>
    </row>
    <row r="1027" spans="3:5">
      <c r="C1027" s="88">
        <v>45399</v>
      </c>
      <c r="D1027" s="89">
        <v>63.78</v>
      </c>
      <c r="E1027" s="89"/>
    </row>
    <row r="1028" spans="3:5">
      <c r="C1028" s="88">
        <v>45400</v>
      </c>
      <c r="D1028" s="89">
        <v>63.85</v>
      </c>
      <c r="E1028" s="89"/>
    </row>
    <row r="1029" spans="3:5">
      <c r="C1029" s="88">
        <v>45401</v>
      </c>
      <c r="D1029" s="89">
        <v>62</v>
      </c>
      <c r="E1029" s="89"/>
    </row>
    <row r="1030" spans="3:5">
      <c r="C1030" s="88">
        <v>45404</v>
      </c>
      <c r="D1030" s="89">
        <v>63.04</v>
      </c>
      <c r="E1030" s="89"/>
    </row>
    <row r="1031" spans="3:5">
      <c r="C1031" s="88">
        <v>45405</v>
      </c>
      <c r="D1031" s="89">
        <v>63.38</v>
      </c>
      <c r="E1031" s="89"/>
    </row>
    <row r="1032" spans="3:5">
      <c r="C1032" s="88">
        <v>45406</v>
      </c>
      <c r="D1032" s="89">
        <v>64.11</v>
      </c>
      <c r="E1032" s="89"/>
    </row>
    <row r="1033" spans="3:5">
      <c r="C1033" s="88">
        <v>45407</v>
      </c>
      <c r="D1033" s="89">
        <v>63.47</v>
      </c>
      <c r="E1033" s="89"/>
    </row>
    <row r="1034" spans="3:5">
      <c r="C1034" s="88">
        <v>45408</v>
      </c>
      <c r="D1034" s="89">
        <v>64.13</v>
      </c>
      <c r="E1034" s="89"/>
    </row>
    <row r="1035" spans="3:5">
      <c r="C1035" s="88">
        <v>45411</v>
      </c>
      <c r="D1035" s="89">
        <v>66</v>
      </c>
      <c r="E1035" s="89"/>
    </row>
    <row r="1036" spans="3:5">
      <c r="C1036" s="88">
        <v>45412</v>
      </c>
      <c r="D1036" s="89">
        <v>70</v>
      </c>
      <c r="E1036" s="89"/>
    </row>
    <row r="1037" spans="3:5">
      <c r="C1037" s="88">
        <v>45413</v>
      </c>
      <c r="D1037" s="89">
        <v>67</v>
      </c>
      <c r="E1037" s="89"/>
    </row>
    <row r="1038" spans="3:5">
      <c r="C1038" s="88">
        <v>45414</v>
      </c>
      <c r="D1038" s="89">
        <v>66.7</v>
      </c>
      <c r="E1038" s="89"/>
    </row>
    <row r="1039" spans="3:5">
      <c r="C1039" s="88">
        <v>45415</v>
      </c>
      <c r="D1039" s="89">
        <v>67.64</v>
      </c>
      <c r="E1039" s="89"/>
    </row>
    <row r="1040" spans="3:5">
      <c r="C1040" s="88">
        <v>45418</v>
      </c>
      <c r="D1040" s="89">
        <v>66</v>
      </c>
      <c r="E1040" s="89"/>
    </row>
    <row r="1041" spans="3:5">
      <c r="C1041" s="88">
        <v>45419</v>
      </c>
      <c r="D1041" s="89">
        <v>66.08</v>
      </c>
      <c r="E1041" s="89"/>
    </row>
    <row r="1042" spans="3:5">
      <c r="C1042" s="88">
        <v>45420</v>
      </c>
      <c r="D1042" s="89">
        <v>65.459999999999994</v>
      </c>
      <c r="E1042" s="89"/>
    </row>
    <row r="1043" spans="3:5">
      <c r="C1043" s="88">
        <v>45421</v>
      </c>
      <c r="D1043" s="89">
        <v>63.87</v>
      </c>
      <c r="E1043" s="89"/>
    </row>
    <row r="1044" spans="3:5">
      <c r="C1044" s="88">
        <v>45422</v>
      </c>
      <c r="D1044" s="89">
        <v>64.59</v>
      </c>
      <c r="E1044" s="89"/>
    </row>
    <row r="1045" spans="3:5">
      <c r="C1045" s="88">
        <v>45425</v>
      </c>
      <c r="D1045" s="89">
        <v>63.435000000000002</v>
      </c>
      <c r="E1045" s="89"/>
    </row>
    <row r="1046" spans="3:5">
      <c r="C1046" s="88">
        <v>45426</v>
      </c>
      <c r="D1046" s="89">
        <v>64.39</v>
      </c>
      <c r="E1046" s="89"/>
    </row>
    <row r="1047" spans="3:5">
      <c r="C1047" s="88">
        <v>45427</v>
      </c>
      <c r="D1047" s="89">
        <v>65.11</v>
      </c>
      <c r="E1047" s="89"/>
    </row>
    <row r="1048" spans="3:5">
      <c r="C1048" s="88">
        <v>45428</v>
      </c>
      <c r="D1048" s="89">
        <v>63.59</v>
      </c>
      <c r="E1048" s="89"/>
    </row>
    <row r="1049" spans="3:5">
      <c r="C1049" s="88">
        <v>45429</v>
      </c>
      <c r="D1049" s="89">
        <v>64.08</v>
      </c>
      <c r="E1049" s="89"/>
    </row>
    <row r="1050" spans="3:5">
      <c r="C1050" s="88">
        <v>45432</v>
      </c>
      <c r="D1050" s="89">
        <v>64.528000000000006</v>
      </c>
      <c r="E1050" s="89"/>
    </row>
    <row r="1051" spans="3:5">
      <c r="C1051" s="88">
        <v>45433</v>
      </c>
      <c r="D1051" s="89">
        <v>64.39</v>
      </c>
      <c r="E1051" s="89"/>
    </row>
    <row r="1052" spans="3:5">
      <c r="C1052" s="88">
        <v>45434</v>
      </c>
      <c r="D1052" s="89">
        <v>63.79</v>
      </c>
      <c r="E1052" s="89"/>
    </row>
    <row r="1053" spans="3:5">
      <c r="C1053" s="88">
        <v>45435</v>
      </c>
      <c r="D1053" s="89">
        <v>62.54</v>
      </c>
      <c r="E1053" s="89"/>
    </row>
    <row r="1054" spans="3:5">
      <c r="C1054" s="88">
        <v>45436</v>
      </c>
      <c r="D1054" s="89">
        <v>61.95</v>
      </c>
      <c r="E1054" s="89"/>
    </row>
    <row r="1055" spans="3:5">
      <c r="C1055" s="88">
        <v>45440</v>
      </c>
      <c r="D1055" s="89">
        <v>62.3</v>
      </c>
      <c r="E1055" s="89"/>
    </row>
    <row r="1056" spans="3:5">
      <c r="C1056" s="88">
        <v>45441</v>
      </c>
      <c r="D1056" s="89">
        <v>61.23</v>
      </c>
      <c r="E1056" s="89"/>
    </row>
    <row r="1057" spans="3:5">
      <c r="C1057" s="88">
        <v>45442</v>
      </c>
      <c r="D1057" s="89">
        <v>62.77</v>
      </c>
      <c r="E1057" s="89"/>
    </row>
    <row r="1058" spans="3:5">
      <c r="C1058" s="88">
        <v>45443</v>
      </c>
      <c r="D1058" s="89">
        <v>62.73</v>
      </c>
      <c r="E1058" s="89"/>
    </row>
    <row r="1059" spans="3:5">
      <c r="C1059" s="88">
        <v>45446</v>
      </c>
      <c r="D1059" s="89">
        <v>63.04</v>
      </c>
      <c r="E1059" s="89"/>
    </row>
    <row r="1060" spans="3:5">
      <c r="C1060" s="88">
        <v>45447</v>
      </c>
      <c r="D1060" s="89">
        <v>63.14</v>
      </c>
      <c r="E1060" s="89"/>
    </row>
    <row r="1061" spans="3:5">
      <c r="C1061" s="88">
        <v>45448</v>
      </c>
      <c r="D1061" s="89">
        <v>63.76</v>
      </c>
      <c r="E1061" s="89"/>
    </row>
    <row r="1062" spans="3:5">
      <c r="C1062" s="88">
        <v>45449</v>
      </c>
      <c r="D1062" s="89">
        <v>64.284999999999997</v>
      </c>
      <c r="E1062" s="89"/>
    </row>
    <row r="1063" spans="3:5">
      <c r="C1063" s="88">
        <v>45450</v>
      </c>
      <c r="D1063" s="89">
        <v>66.5</v>
      </c>
      <c r="E1063" s="89"/>
    </row>
    <row r="1064" spans="3:5">
      <c r="C1064" s="88">
        <v>45453</v>
      </c>
      <c r="D1064" s="89">
        <v>66.97</v>
      </c>
      <c r="E1064" s="89"/>
    </row>
    <row r="1065" spans="3:5">
      <c r="C1065" s="88">
        <v>45454</v>
      </c>
      <c r="D1065" s="89">
        <v>67.13</v>
      </c>
      <c r="E1065" s="89"/>
    </row>
    <row r="1066" spans="3:5">
      <c r="C1066" s="88">
        <v>45455</v>
      </c>
      <c r="D1066" s="89">
        <v>65.459999999999994</v>
      </c>
      <c r="E1066" s="89"/>
    </row>
    <row r="1067" spans="3:5">
      <c r="C1067" s="88">
        <v>45456</v>
      </c>
      <c r="D1067" s="89">
        <v>63.12</v>
      </c>
      <c r="E1067" s="89"/>
    </row>
    <row r="1068" spans="3:5">
      <c r="C1068" s="88">
        <v>45457</v>
      </c>
      <c r="D1068" s="89">
        <v>61.29</v>
      </c>
      <c r="E1068" s="89"/>
    </row>
    <row r="1069" spans="3:5">
      <c r="C1069" s="88">
        <v>45460</v>
      </c>
      <c r="D1069" s="89">
        <v>60.37</v>
      </c>
      <c r="E1069" s="89"/>
    </row>
    <row r="1070" spans="3:5">
      <c r="C1070" s="88">
        <v>45461</v>
      </c>
      <c r="D1070" s="89">
        <v>59.92</v>
      </c>
      <c r="E1070" s="89"/>
    </row>
    <row r="1071" spans="3:5">
      <c r="C1071" s="88">
        <v>45463</v>
      </c>
      <c r="D1071" s="89">
        <v>59.25</v>
      </c>
      <c r="E1071" s="89"/>
    </row>
    <row r="1072" spans="3:5">
      <c r="C1072" s="88">
        <v>45464</v>
      </c>
      <c r="D1072" s="89">
        <v>59.92</v>
      </c>
      <c r="E1072" s="89"/>
    </row>
    <row r="1073" spans="3:5">
      <c r="C1073" s="88">
        <v>45467</v>
      </c>
      <c r="D1073" s="89">
        <v>60</v>
      </c>
      <c r="E1073" s="89"/>
    </row>
    <row r="1074" spans="3:5">
      <c r="C1074" s="88">
        <v>45468</v>
      </c>
      <c r="D1074" s="89">
        <v>59.57</v>
      </c>
      <c r="E1074" s="89"/>
    </row>
    <row r="1075" spans="3:5">
      <c r="C1075" s="88">
        <v>45469</v>
      </c>
      <c r="D1075" s="89">
        <v>59.74</v>
      </c>
      <c r="E1075" s="89"/>
    </row>
    <row r="1076" spans="3:5">
      <c r="C1076" s="88">
        <v>45470</v>
      </c>
      <c r="D1076" s="89">
        <v>58.48</v>
      </c>
      <c r="E1076" s="89"/>
    </row>
    <row r="1077" spans="3:5">
      <c r="C1077" s="88">
        <v>45471</v>
      </c>
      <c r="D1077" s="89">
        <v>58.32</v>
      </c>
      <c r="E1077" s="89"/>
    </row>
    <row r="1078" spans="3:5">
      <c r="C1078" s="88">
        <v>45474</v>
      </c>
      <c r="D1078" s="89">
        <v>58.36</v>
      </c>
      <c r="E1078" s="89"/>
    </row>
    <row r="1079" spans="3:5">
      <c r="C1079" s="88">
        <v>45475</v>
      </c>
      <c r="D1079" s="89">
        <v>58.78</v>
      </c>
      <c r="E1079" s="89"/>
    </row>
    <row r="1080" spans="3:5">
      <c r="C1080" s="88">
        <v>45476</v>
      </c>
      <c r="D1080" s="89">
        <v>59.03</v>
      </c>
      <c r="E1080" s="89"/>
    </row>
    <row r="1081" spans="3:5">
      <c r="C1081" s="88">
        <v>45478</v>
      </c>
      <c r="D1081" s="89">
        <v>59.38</v>
      </c>
      <c r="E1081" s="89"/>
    </row>
    <row r="1082" spans="3:5">
      <c r="C1082" s="88">
        <v>45481</v>
      </c>
      <c r="D1082" s="89">
        <v>59.72</v>
      </c>
      <c r="E1082" s="89"/>
    </row>
    <row r="1083" spans="3:5">
      <c r="C1083" s="88">
        <v>45482</v>
      </c>
      <c r="D1083" s="89">
        <v>58.9</v>
      </c>
      <c r="E1083" s="89"/>
    </row>
    <row r="1084" spans="3:5">
      <c r="C1084" s="88">
        <v>45483</v>
      </c>
      <c r="D1084" s="89">
        <v>59.09</v>
      </c>
      <c r="E1084" s="89"/>
    </row>
    <row r="1085" spans="3:5">
      <c r="C1085" s="88">
        <v>45484</v>
      </c>
      <c r="D1085" s="89">
        <v>59.55</v>
      </c>
      <c r="E1085" s="89"/>
    </row>
    <row r="1086" spans="3:5">
      <c r="C1086" s="88">
        <v>45485</v>
      </c>
      <c r="D1086" s="89">
        <v>60.39</v>
      </c>
      <c r="E1086" s="89"/>
    </row>
    <row r="1087" spans="3:5">
      <c r="C1087" s="88">
        <v>45488</v>
      </c>
      <c r="D1087" s="89">
        <v>60.25</v>
      </c>
      <c r="E1087" s="89"/>
    </row>
    <row r="1088" spans="3:5">
      <c r="C1088" s="88">
        <v>45489</v>
      </c>
      <c r="D1088" s="89">
        <v>60.8</v>
      </c>
      <c r="E1088" s="89"/>
    </row>
    <row r="1089" spans="3:5">
      <c r="C1089" s="88">
        <v>45490</v>
      </c>
      <c r="D1089" s="89">
        <v>61.11</v>
      </c>
      <c r="E1089" s="89"/>
    </row>
    <row r="1090" spans="3:5">
      <c r="C1090" s="88">
        <v>45491</v>
      </c>
      <c r="D1090" s="89">
        <v>60.55</v>
      </c>
      <c r="E1090" s="89"/>
    </row>
    <row r="1091" spans="3:5">
      <c r="C1091" s="88">
        <v>45492</v>
      </c>
      <c r="D1091" s="89">
        <v>59.81</v>
      </c>
      <c r="E1091" s="89"/>
    </row>
    <row r="1092" spans="3:5">
      <c r="C1092" s="88">
        <v>45495</v>
      </c>
      <c r="D1092" s="89">
        <v>59.9</v>
      </c>
      <c r="E1092" s="89"/>
    </row>
    <row r="1093" spans="3:5">
      <c r="C1093" s="88">
        <v>45496</v>
      </c>
      <c r="D1093" s="89">
        <v>60.72</v>
      </c>
      <c r="E1093" s="89"/>
    </row>
    <row r="1094" spans="3:5">
      <c r="C1094" s="88">
        <v>45497</v>
      </c>
      <c r="D1094" s="89">
        <v>59.55</v>
      </c>
      <c r="E1094" s="89"/>
    </row>
    <row r="1095" spans="3:5">
      <c r="C1095" s="88">
        <v>45498</v>
      </c>
      <c r="D1095" s="89">
        <v>58.16</v>
      </c>
      <c r="E1095" s="89"/>
    </row>
    <row r="1096" spans="3:5">
      <c r="C1096" s="88">
        <v>45499</v>
      </c>
      <c r="D1096" s="89">
        <v>57.6</v>
      </c>
      <c r="E1096" s="89"/>
    </row>
    <row r="1097" spans="3:5">
      <c r="C1097" s="88">
        <v>45502</v>
      </c>
      <c r="D1097" s="89">
        <v>58.5</v>
      </c>
      <c r="E1097" s="89"/>
    </row>
    <row r="1098" spans="3:5">
      <c r="C1098" s="88">
        <v>45503</v>
      </c>
      <c r="D1098" s="89">
        <v>62.774999999999999</v>
      </c>
      <c r="E1098" s="89"/>
    </row>
    <row r="1099" spans="3:5">
      <c r="C1099" s="88">
        <v>45504</v>
      </c>
      <c r="D1099" s="89">
        <v>65</v>
      </c>
      <c r="E1099" s="89"/>
    </row>
    <row r="1100" spans="3:5">
      <c r="C1100" s="88">
        <v>45505</v>
      </c>
      <c r="D1100" s="89">
        <v>65.78</v>
      </c>
      <c r="E1100" s="89"/>
    </row>
    <row r="1101" spans="3:5">
      <c r="C1101" s="88">
        <v>45506</v>
      </c>
      <c r="D1101" s="89">
        <v>64</v>
      </c>
      <c r="E1101" s="89"/>
    </row>
    <row r="1102" spans="3:5">
      <c r="C1102" s="88">
        <v>45509</v>
      </c>
      <c r="D1102" s="89">
        <v>60.7</v>
      </c>
      <c r="E1102" s="89"/>
    </row>
    <row r="1103" spans="3:5">
      <c r="C1103" s="88">
        <v>45510</v>
      </c>
      <c r="D1103" s="89">
        <v>60.6</v>
      </c>
      <c r="E1103" s="89"/>
    </row>
    <row r="1104" spans="3:5">
      <c r="C1104" s="88">
        <v>45511</v>
      </c>
      <c r="D1104" s="89">
        <v>63.344999999999999</v>
      </c>
      <c r="E1104" s="89"/>
    </row>
    <row r="1105" spans="3:5">
      <c r="C1105" s="88">
        <v>45512</v>
      </c>
      <c r="D1105" s="89">
        <v>63.55</v>
      </c>
      <c r="E1105" s="89"/>
    </row>
    <row r="1106" spans="3:5">
      <c r="C1106" s="88">
        <v>45513</v>
      </c>
      <c r="D1106" s="89">
        <v>64.8</v>
      </c>
      <c r="E1106" s="89"/>
    </row>
    <row r="1107" spans="3:5">
      <c r="C1107" s="88">
        <v>45516</v>
      </c>
      <c r="D1107" s="89">
        <v>64.95</v>
      </c>
      <c r="E1107" s="89"/>
    </row>
    <row r="1108" spans="3:5">
      <c r="C1108" s="88">
        <v>45517</v>
      </c>
      <c r="D1108" s="89">
        <v>64</v>
      </c>
      <c r="E1108" s="89"/>
    </row>
    <row r="1109" spans="3:5">
      <c r="C1109" s="88">
        <v>45518</v>
      </c>
      <c r="D1109" s="89">
        <v>65.06</v>
      </c>
      <c r="E1109" s="89"/>
    </row>
    <row r="1110" spans="3:5">
      <c r="C1110" s="88">
        <v>45519</v>
      </c>
      <c r="D1110" s="89">
        <v>67.16</v>
      </c>
      <c r="E1110" s="89"/>
    </row>
    <row r="1111" spans="3:5">
      <c r="C1111" s="88">
        <v>45520</v>
      </c>
      <c r="D1111" s="89">
        <v>67.37</v>
      </c>
      <c r="E1111" s="89"/>
    </row>
    <row r="1112" spans="3:5">
      <c r="C1112" s="88">
        <v>45523</v>
      </c>
      <c r="D1112" s="89">
        <v>68.22</v>
      </c>
      <c r="E1112" s="89"/>
    </row>
    <row r="1113" spans="3:5">
      <c r="C1113" s="88">
        <v>45524</v>
      </c>
      <c r="D1113" s="89">
        <v>70</v>
      </c>
      <c r="E1113" s="89"/>
    </row>
    <row r="1114" spans="3:5">
      <c r="C1114" s="88">
        <v>45525</v>
      </c>
      <c r="D1114" s="89">
        <v>72.064999999999998</v>
      </c>
      <c r="E1114" s="89"/>
    </row>
    <row r="1115" spans="3:5">
      <c r="C1115" s="88">
        <v>45526</v>
      </c>
      <c r="D1115" s="89">
        <v>71.739999999999995</v>
      </c>
      <c r="E1115" s="89"/>
    </row>
    <row r="1116" spans="3:5">
      <c r="C1116" s="88">
        <v>45527</v>
      </c>
      <c r="D1116" s="89">
        <v>72</v>
      </c>
      <c r="E1116" s="89"/>
    </row>
    <row r="1117" spans="3:5">
      <c r="C1117" s="88">
        <v>45530</v>
      </c>
      <c r="D1117" s="89">
        <v>72.069999999999993</v>
      </c>
      <c r="E1117" s="89"/>
    </row>
    <row r="1118" spans="3:5">
      <c r="C1118" s="88">
        <v>45531</v>
      </c>
      <c r="D1118" s="89">
        <v>71.75</v>
      </c>
      <c r="E1118" s="89"/>
    </row>
    <row r="1119" spans="3:5">
      <c r="C1119" s="88">
        <v>45532</v>
      </c>
      <c r="D1119" s="89">
        <v>71.27</v>
      </c>
      <c r="E1119" s="89"/>
    </row>
    <row r="1120" spans="3:5">
      <c r="C1120" s="88">
        <v>45533</v>
      </c>
      <c r="D1120" s="89">
        <v>71.400000000000006</v>
      </c>
      <c r="E1120" s="89"/>
    </row>
    <row r="1121" spans="3:5">
      <c r="C1121" s="88">
        <v>45534</v>
      </c>
      <c r="D1121" s="89">
        <v>73.510000000000005</v>
      </c>
      <c r="E1121" s="89"/>
    </row>
    <row r="1122" spans="3:5">
      <c r="C1122" s="88">
        <v>45538</v>
      </c>
      <c r="D1122" s="89">
        <v>71.754999999999995</v>
      </c>
      <c r="E1122" s="89"/>
    </row>
    <row r="1123" spans="3:5">
      <c r="C1123" s="88">
        <v>45539</v>
      </c>
      <c r="D1123" s="89">
        <v>71.605000000000004</v>
      </c>
      <c r="E1123" s="89"/>
    </row>
    <row r="1124" spans="3:5">
      <c r="C1124" s="88">
        <v>45540</v>
      </c>
      <c r="D1124" s="89">
        <v>73.66</v>
      </c>
      <c r="E1124" s="89"/>
    </row>
    <row r="1125" spans="3:5">
      <c r="C1125" s="88">
        <v>45541</v>
      </c>
      <c r="D1125" s="89">
        <v>71.94</v>
      </c>
      <c r="E1125" s="89"/>
    </row>
    <row r="1126" spans="3:5">
      <c r="C1126" s="88">
        <v>45544</v>
      </c>
      <c r="D1126" s="89">
        <v>70.391999999999996</v>
      </c>
      <c r="E1126" s="89"/>
    </row>
    <row r="1127" spans="3:5">
      <c r="C1127" s="88">
        <v>45545</v>
      </c>
      <c r="D1127" s="89">
        <v>69.34</v>
      </c>
      <c r="E1127" s="89"/>
    </row>
    <row r="1128" spans="3:5">
      <c r="C1128" s="88">
        <v>45546</v>
      </c>
      <c r="D1128" s="89">
        <v>69.16</v>
      </c>
      <c r="E1128" s="89"/>
    </row>
    <row r="1129" spans="3:5">
      <c r="C1129" s="88">
        <v>45547</v>
      </c>
      <c r="D1129" s="89">
        <v>69.14</v>
      </c>
      <c r="E1129" s="89"/>
    </row>
    <row r="1130" spans="3:5">
      <c r="C1130" s="88">
        <v>45548</v>
      </c>
      <c r="D1130" s="89">
        <v>70.040000000000006</v>
      </c>
      <c r="E1130" s="89"/>
    </row>
    <row r="1131" spans="3:5">
      <c r="C1131" s="88">
        <v>45551</v>
      </c>
      <c r="D1131" s="89">
        <v>70.459999999999994</v>
      </c>
      <c r="E1131" s="89"/>
    </row>
    <row r="1132" spans="3:5">
      <c r="C1132" s="88">
        <v>45552</v>
      </c>
      <c r="D1132" s="89">
        <v>71.930000000000007</v>
      </c>
      <c r="E1132" s="89"/>
    </row>
    <row r="1133" spans="3:5">
      <c r="C1133" s="88">
        <v>45553</v>
      </c>
      <c r="D1133" s="89">
        <v>71.45</v>
      </c>
      <c r="E1133" s="89"/>
    </row>
    <row r="1134" spans="3:5">
      <c r="C1134" s="88">
        <v>45554</v>
      </c>
      <c r="D1134" s="89">
        <v>75</v>
      </c>
      <c r="E1134" s="89"/>
    </row>
    <row r="1135" spans="3:5">
      <c r="C1135" s="88">
        <v>45555</v>
      </c>
      <c r="D1135" s="89">
        <v>77.31</v>
      </c>
      <c r="E1135" s="89"/>
    </row>
    <row r="1136" spans="3:5">
      <c r="C1136" s="88">
        <v>45558</v>
      </c>
      <c r="D1136" s="89">
        <v>77.53</v>
      </c>
      <c r="E1136" s="89"/>
    </row>
    <row r="1137" spans="3:5">
      <c r="C1137" s="88">
        <v>45559</v>
      </c>
      <c r="D1137" s="89">
        <v>77.88</v>
      </c>
      <c r="E1137" s="89"/>
    </row>
    <row r="1138" spans="3:5">
      <c r="C1138" s="88">
        <v>45560</v>
      </c>
      <c r="D1138" s="89">
        <v>78.23</v>
      </c>
      <c r="E1138" s="89"/>
    </row>
    <row r="1139" spans="3:5">
      <c r="C1139" s="88">
        <v>45561</v>
      </c>
      <c r="D1139" s="89">
        <v>78.944999999999993</v>
      </c>
      <c r="E1139" s="89"/>
    </row>
    <row r="1140" spans="3:5">
      <c r="C1140" s="88">
        <v>45562</v>
      </c>
      <c r="D1140" s="89">
        <v>80.400000000000006</v>
      </c>
      <c r="E1140" s="89"/>
    </row>
    <row r="1141" spans="3:5">
      <c r="C1141" s="88">
        <v>45565</v>
      </c>
      <c r="D1141" s="89">
        <v>77.87</v>
      </c>
      <c r="E1141" s="89"/>
    </row>
    <row r="1142" spans="3:5">
      <c r="C1142" s="88">
        <v>45566</v>
      </c>
      <c r="D1142" s="89">
        <v>78.209999999999994</v>
      </c>
      <c r="E1142" s="89"/>
    </row>
    <row r="1143" spans="3:5">
      <c r="C1143" s="88">
        <v>45567</v>
      </c>
      <c r="D1143" s="89">
        <v>77.47</v>
      </c>
      <c r="E1143" s="89"/>
    </row>
    <row r="1144" spans="3:5">
      <c r="C1144" s="88">
        <v>45568</v>
      </c>
      <c r="D1144" s="89">
        <v>76.53</v>
      </c>
      <c r="E1144" s="89"/>
    </row>
    <row r="1145" spans="3:5">
      <c r="C1145" s="88">
        <v>45569</v>
      </c>
      <c r="D1145" s="89">
        <v>78.16</v>
      </c>
      <c r="E1145" s="89"/>
    </row>
    <row r="1146" spans="3:5">
      <c r="C1146" s="88">
        <v>45572</v>
      </c>
      <c r="D1146" s="89">
        <v>79.290000000000006</v>
      </c>
      <c r="E1146" s="89"/>
    </row>
    <row r="1147" spans="3:5">
      <c r="C1147" s="88">
        <v>45573</v>
      </c>
      <c r="D1147" s="89">
        <v>79.989999999999995</v>
      </c>
      <c r="E1147" s="89"/>
    </row>
    <row r="1148" spans="3:5">
      <c r="C1148" s="88">
        <v>45574</v>
      </c>
      <c r="D1148" s="89">
        <v>80.88</v>
      </c>
      <c r="E1148" s="89"/>
    </row>
    <row r="1149" spans="3:5">
      <c r="C1149" s="88">
        <v>45575</v>
      </c>
      <c r="D1149" s="89">
        <v>79.94</v>
      </c>
      <c r="E1149" s="89"/>
    </row>
    <row r="1150" spans="3:5">
      <c r="C1150" s="88">
        <v>45576</v>
      </c>
      <c r="D1150" s="89">
        <v>79.540000000000006</v>
      </c>
      <c r="E1150" s="89"/>
    </row>
    <row r="1151" spans="3:5">
      <c r="C1151" s="88">
        <v>45579</v>
      </c>
      <c r="D1151" s="89">
        <v>80.34</v>
      </c>
      <c r="E1151" s="89"/>
    </row>
    <row r="1152" spans="3:5">
      <c r="C1152" s="88">
        <v>45580</v>
      </c>
      <c r="D1152" s="89">
        <v>80.150000000000006</v>
      </c>
      <c r="E1152" s="89"/>
    </row>
    <row r="1153" spans="3:5">
      <c r="C1153" s="88">
        <v>45581</v>
      </c>
      <c r="D1153" s="89">
        <v>79.81</v>
      </c>
      <c r="E1153" s="89"/>
    </row>
    <row r="1154" spans="3:5">
      <c r="C1154" s="88">
        <v>45582</v>
      </c>
      <c r="D1154" s="89">
        <v>80.75</v>
      </c>
      <c r="E1154" s="89"/>
    </row>
    <row r="1155" spans="3:5">
      <c r="C1155" s="88">
        <v>45583</v>
      </c>
      <c r="D1155" s="89">
        <v>79.5</v>
      </c>
      <c r="E1155" s="89"/>
    </row>
    <row r="1156" spans="3:5">
      <c r="C1156" s="88">
        <v>45586</v>
      </c>
      <c r="D1156" s="89">
        <v>80.314999999999998</v>
      </c>
      <c r="E1156" s="89"/>
    </row>
    <row r="1157" spans="3:5">
      <c r="C1157" s="88">
        <v>45587</v>
      </c>
      <c r="D1157" s="89">
        <v>80.05</v>
      </c>
      <c r="E1157" s="89"/>
    </row>
    <row r="1158" spans="3:5">
      <c r="C1158" s="88">
        <v>45588</v>
      </c>
      <c r="D1158" s="89">
        <v>81.239999999999995</v>
      </c>
      <c r="E1158" s="89"/>
    </row>
    <row r="1159" spans="3:5">
      <c r="C1159" s="88">
        <v>45589</v>
      </c>
      <c r="D1159" s="89">
        <v>81.234999999999999</v>
      </c>
      <c r="E1159" s="89"/>
    </row>
    <row r="1160" spans="3:5">
      <c r="C1160" s="88">
        <v>45590</v>
      </c>
      <c r="D1160" s="89">
        <v>82.01</v>
      </c>
      <c r="E1160" s="89"/>
    </row>
    <row r="1161" spans="3:5">
      <c r="C1161" s="88">
        <v>45593</v>
      </c>
      <c r="D1161" s="89">
        <v>82.03</v>
      </c>
      <c r="E1161" s="89"/>
    </row>
    <row r="1162" spans="3:5">
      <c r="C1162" s="88">
        <v>45594</v>
      </c>
      <c r="D1162" s="89">
        <v>78.040000000000006</v>
      </c>
      <c r="E1162" s="89"/>
    </row>
    <row r="1163" spans="3:5">
      <c r="C1163" s="88">
        <v>45595</v>
      </c>
      <c r="D1163" s="89">
        <v>79.03</v>
      </c>
      <c r="E1163" s="89"/>
    </row>
    <row r="1164" spans="3:5">
      <c r="C1164" s="88">
        <v>45596</v>
      </c>
      <c r="D1164" s="89">
        <v>78.489999999999995</v>
      </c>
      <c r="E1164" s="89"/>
    </row>
    <row r="1165" spans="3:5">
      <c r="C1165" s="88">
        <v>45597</v>
      </c>
      <c r="D1165" s="89">
        <v>77.864999999999995</v>
      </c>
      <c r="E1165" s="89"/>
    </row>
    <row r="1166" spans="3:5">
      <c r="C1166" s="88">
        <v>45600</v>
      </c>
      <c r="D1166" s="89">
        <v>77.260000000000005</v>
      </c>
      <c r="E1166" s="89"/>
    </row>
    <row r="1167" spans="3:5">
      <c r="C1167" s="88">
        <v>45601</v>
      </c>
      <c r="D1167" s="89">
        <v>77.738</v>
      </c>
      <c r="E1167" s="89"/>
    </row>
    <row r="1168" spans="3:5">
      <c r="C1168" s="88">
        <v>45602</v>
      </c>
      <c r="D1168" s="89">
        <v>81.344999999999999</v>
      </c>
      <c r="E1168" s="89"/>
    </row>
    <row r="1169" spans="3:5">
      <c r="C1169" s="88">
        <v>45603</v>
      </c>
      <c r="D1169" s="89">
        <v>81.694999999999993</v>
      </c>
      <c r="E1169" s="89"/>
    </row>
    <row r="1170" spans="3:5">
      <c r="C1170" s="88">
        <v>45604</v>
      </c>
      <c r="D1170" s="89">
        <v>81.459999999999994</v>
      </c>
      <c r="E1170" s="89"/>
    </row>
    <row r="1171" spans="3:5">
      <c r="C1171" s="88">
        <v>45607</v>
      </c>
      <c r="D1171" s="89">
        <v>84.07</v>
      </c>
      <c r="E1171" s="89"/>
    </row>
    <row r="1172" spans="3:5">
      <c r="C1172" s="88">
        <v>45608</v>
      </c>
      <c r="D1172" s="89">
        <v>86.88</v>
      </c>
      <c r="E1172" s="89"/>
    </row>
    <row r="1173" spans="3:5">
      <c r="C1173" s="88">
        <v>45609</v>
      </c>
      <c r="D1173" s="89">
        <v>86.8</v>
      </c>
      <c r="E1173" s="89"/>
    </row>
    <row r="1174" spans="3:5">
      <c r="C1174" s="88">
        <v>45610</v>
      </c>
      <c r="D1174" s="89">
        <v>87.06</v>
      </c>
      <c r="E1174" s="89"/>
    </row>
    <row r="1175" spans="3:5">
      <c r="C1175" s="88">
        <v>45611</v>
      </c>
      <c r="D1175" s="89">
        <v>85.35</v>
      </c>
      <c r="E1175" s="89"/>
    </row>
    <row r="1176" spans="3:5">
      <c r="C1176" s="88">
        <v>45614</v>
      </c>
      <c r="D1176" s="89">
        <v>86.055000000000007</v>
      </c>
      <c r="E1176" s="89"/>
    </row>
    <row r="1177" spans="3:5">
      <c r="C1177" s="88">
        <v>45615</v>
      </c>
      <c r="D1177" s="89">
        <v>82.99</v>
      </c>
      <c r="E1177" s="89"/>
    </row>
    <row r="1178" spans="3:5">
      <c r="C1178" s="88">
        <v>45616</v>
      </c>
      <c r="D1178" s="89">
        <v>84.51</v>
      </c>
      <c r="E1178" s="89"/>
    </row>
    <row r="1179" spans="3:5">
      <c r="C1179" s="88">
        <v>45617</v>
      </c>
      <c r="D1179" s="89">
        <v>85.16</v>
      </c>
      <c r="E1179" s="89"/>
    </row>
    <row r="1180" spans="3:5">
      <c r="C1180" s="88">
        <v>45618</v>
      </c>
      <c r="D1180" s="89">
        <v>84.68</v>
      </c>
      <c r="E1180" s="89"/>
    </row>
    <row r="1181" spans="3:5">
      <c r="C1181" s="88">
        <v>45621</v>
      </c>
      <c r="D1181" s="89">
        <v>87.99</v>
      </c>
      <c r="E1181" s="89"/>
    </row>
    <row r="1182" spans="3:5">
      <c r="C1182" s="88">
        <v>45622</v>
      </c>
      <c r="D1182" s="89">
        <v>87.4</v>
      </c>
      <c r="E1182" s="89"/>
    </row>
    <row r="1183" spans="3:5">
      <c r="C1183" s="88">
        <v>45623</v>
      </c>
      <c r="D1183" s="89">
        <v>87.55</v>
      </c>
      <c r="E1183" s="89"/>
    </row>
    <row r="1184" spans="3:5">
      <c r="C1184" s="88">
        <v>45625</v>
      </c>
      <c r="D1184" s="89">
        <v>86.39</v>
      </c>
      <c r="E1184" s="89"/>
    </row>
    <row r="1185" spans="3:5">
      <c r="C1185" s="88">
        <v>45628</v>
      </c>
      <c r="D1185" s="89">
        <v>86.55</v>
      </c>
      <c r="E1185" s="89"/>
    </row>
    <row r="1186" spans="3:5">
      <c r="C1186" s="88">
        <v>45629</v>
      </c>
      <c r="D1186" s="89">
        <v>86.4</v>
      </c>
      <c r="E1186" s="89"/>
    </row>
    <row r="1187" spans="3:5">
      <c r="C1187" s="88">
        <v>45630</v>
      </c>
      <c r="D1187" s="89">
        <v>85.68</v>
      </c>
      <c r="E1187" s="89"/>
    </row>
    <row r="1188" spans="3:5">
      <c r="C1188" s="88">
        <v>45631</v>
      </c>
      <c r="D1188" s="89">
        <v>89.59</v>
      </c>
      <c r="E1188" s="89"/>
    </row>
    <row r="1189" spans="3:5">
      <c r="C1189" s="88">
        <v>45632</v>
      </c>
      <c r="D1189" s="89">
        <v>89.49</v>
      </c>
      <c r="E1189" s="89"/>
    </row>
    <row r="1190" spans="3:5">
      <c r="C1190" s="88">
        <v>45635</v>
      </c>
      <c r="D1190" s="89">
        <v>92.25</v>
      </c>
      <c r="E1190" s="89"/>
    </row>
    <row r="1191" spans="3:5">
      <c r="C1191" s="88">
        <v>45636</v>
      </c>
      <c r="D1191" s="89">
        <v>89.94</v>
      </c>
      <c r="E1191" s="89"/>
    </row>
    <row r="1192" spans="3:5">
      <c r="C1192" s="88">
        <v>45637</v>
      </c>
      <c r="D1192" s="89">
        <v>88.62</v>
      </c>
      <c r="E1192" s="89"/>
    </row>
    <row r="1193" spans="3:5">
      <c r="C1193" s="88">
        <v>45638</v>
      </c>
      <c r="D1193" s="89">
        <v>90.43</v>
      </c>
      <c r="E1193" s="89"/>
    </row>
    <row r="1194" spans="3:5">
      <c r="C1194" s="88">
        <v>45639</v>
      </c>
      <c r="D1194" s="89">
        <v>90.42</v>
      </c>
      <c r="E1194" s="89"/>
    </row>
    <row r="1195" spans="3:5">
      <c r="C1195" s="88">
        <v>45642</v>
      </c>
      <c r="D1195" s="89">
        <v>90.79</v>
      </c>
      <c r="E1195" s="89"/>
    </row>
    <row r="1196" spans="3:5">
      <c r="C1196" s="88">
        <v>45643</v>
      </c>
      <c r="D1196" s="89">
        <v>90.9</v>
      </c>
      <c r="E1196" s="89"/>
    </row>
    <row r="1197" spans="3:5">
      <c r="C1197" s="88">
        <v>45644</v>
      </c>
      <c r="D1197" s="89">
        <v>90.694999999999993</v>
      </c>
      <c r="E1197" s="89"/>
    </row>
    <row r="1198" spans="3:5">
      <c r="C1198" s="88">
        <v>45645</v>
      </c>
      <c r="D1198" s="89">
        <v>86.28</v>
      </c>
      <c r="E1198" s="89"/>
    </row>
    <row r="1199" spans="3:5">
      <c r="C1199" s="88">
        <v>45646</v>
      </c>
      <c r="D1199" s="89">
        <v>84.91</v>
      </c>
      <c r="E1199" s="89"/>
    </row>
    <row r="1200" spans="3:5">
      <c r="C1200" s="88">
        <v>45649</v>
      </c>
      <c r="D1200" s="89">
        <v>86.47</v>
      </c>
      <c r="E1200" s="89"/>
    </row>
    <row r="1201" spans="3:5">
      <c r="C1201" s="88">
        <v>45650</v>
      </c>
      <c r="D1201" s="89">
        <v>86.9</v>
      </c>
      <c r="E1201" s="89"/>
    </row>
    <row r="1202" spans="3:5">
      <c r="C1202" s="88">
        <v>45652</v>
      </c>
      <c r="D1202" s="89">
        <v>87.6</v>
      </c>
      <c r="E1202" s="89"/>
    </row>
    <row r="1203" spans="3:5">
      <c r="C1203" s="88">
        <v>45653</v>
      </c>
      <c r="D1203" s="89">
        <v>87.36</v>
      </c>
      <c r="E1203" s="89"/>
    </row>
    <row r="1204" spans="3:5">
      <c r="C1204" s="88">
        <v>45656</v>
      </c>
      <c r="D1204" s="89">
        <v>85.69</v>
      </c>
      <c r="E1204" s="89"/>
    </row>
    <row r="1205" spans="3:5">
      <c r="C1205" s="88">
        <v>45657</v>
      </c>
      <c r="D1205" s="89">
        <v>85.734999999999999</v>
      </c>
      <c r="E1205" s="89"/>
    </row>
    <row r="1206" spans="3:5">
      <c r="C1206" s="88">
        <v>45659</v>
      </c>
      <c r="D1206" s="89">
        <v>85.834999999999994</v>
      </c>
      <c r="E1206" s="89"/>
    </row>
    <row r="1207" spans="3:5">
      <c r="C1207" s="88">
        <v>45660</v>
      </c>
      <c r="D1207" s="89">
        <v>86.73</v>
      </c>
      <c r="E1207" s="89"/>
    </row>
    <row r="1208" spans="3:5">
      <c r="C1208" s="88">
        <v>45663</v>
      </c>
      <c r="D1208" s="89">
        <v>88.02</v>
      </c>
      <c r="E1208" s="89"/>
    </row>
    <row r="1209" spans="3:5">
      <c r="C1209" s="88">
        <v>45664</v>
      </c>
      <c r="D1209" s="89">
        <v>89.53</v>
      </c>
      <c r="E1209" s="89"/>
    </row>
    <row r="1210" spans="3:5">
      <c r="C1210" s="88">
        <v>45665</v>
      </c>
      <c r="D1210" s="89">
        <v>88.06</v>
      </c>
      <c r="E1210" s="89"/>
    </row>
    <row r="1211" spans="3:5">
      <c r="C1211" s="88">
        <v>45667</v>
      </c>
      <c r="D1211" s="89">
        <v>86.79</v>
      </c>
      <c r="E1211" s="89"/>
    </row>
    <row r="1212" spans="3:5">
      <c r="C1212" s="88">
        <v>45670</v>
      </c>
      <c r="D1212" s="89">
        <v>82.19</v>
      </c>
      <c r="E1212" s="89"/>
    </row>
    <row r="1213" spans="3:5">
      <c r="C1213" s="88">
        <v>45671</v>
      </c>
      <c r="D1213" s="89">
        <v>85.29</v>
      </c>
      <c r="E1213" s="89"/>
    </row>
    <row r="1214" spans="3:5">
      <c r="C1214" s="88">
        <v>45672</v>
      </c>
      <c r="D1214" s="89">
        <v>88.72</v>
      </c>
      <c r="E1214" s="89"/>
    </row>
    <row r="1215" spans="3:5">
      <c r="C1215" s="88">
        <v>45673</v>
      </c>
      <c r="D1215" s="89">
        <v>89.96</v>
      </c>
      <c r="E1215" s="89"/>
    </row>
    <row r="1216" spans="3:5">
      <c r="C1216" s="88">
        <v>45674</v>
      </c>
      <c r="D1216" s="89">
        <v>90.76</v>
      </c>
      <c r="E1216" s="89"/>
    </row>
    <row r="1217" spans="3:5">
      <c r="C1217" s="88">
        <v>45678</v>
      </c>
      <c r="D1217" s="89">
        <v>92.21</v>
      </c>
      <c r="E1217" s="89"/>
    </row>
    <row r="1218" spans="3:5">
      <c r="C1218" s="88">
        <v>45679</v>
      </c>
      <c r="D1218" s="89">
        <v>90</v>
      </c>
      <c r="E1218" s="89"/>
    </row>
    <row r="1219" spans="3:5">
      <c r="C1219" s="88">
        <v>45680</v>
      </c>
      <c r="D1219" s="89">
        <v>89.76</v>
      </c>
      <c r="E1219" s="89"/>
    </row>
    <row r="1220" spans="3:5">
      <c r="C1220" s="88">
        <v>45681</v>
      </c>
      <c r="D1220" s="89">
        <v>89.59</v>
      </c>
      <c r="E1220" s="89"/>
    </row>
    <row r="1221" spans="3:5">
      <c r="C1221" s="88">
        <v>45684</v>
      </c>
      <c r="D1221" s="89">
        <v>87.545000000000002</v>
      </c>
      <c r="E1221" s="89"/>
    </row>
    <row r="1222" spans="3:5">
      <c r="C1222" s="88">
        <v>45685</v>
      </c>
      <c r="D1222" s="89">
        <v>89.76</v>
      </c>
      <c r="E1222" s="89"/>
    </row>
    <row r="1223" spans="3:5">
      <c r="C1223" s="88">
        <v>45686</v>
      </c>
      <c r="D1223" s="89">
        <v>88.17</v>
      </c>
      <c r="E1223" s="89"/>
    </row>
    <row r="1224" spans="3:5">
      <c r="C1224" s="88">
        <v>45687</v>
      </c>
      <c r="D1224" s="89">
        <v>89.51</v>
      </c>
      <c r="E1224" s="89"/>
    </row>
    <row r="1225" spans="3:5">
      <c r="C1225" s="88">
        <v>45688</v>
      </c>
      <c r="D1225" s="89">
        <v>89.57</v>
      </c>
      <c r="E1225" s="89"/>
    </row>
    <row r="1226" spans="3:5">
      <c r="C1226" s="88">
        <v>45691</v>
      </c>
      <c r="D1226" s="89">
        <v>86.5</v>
      </c>
      <c r="E1226" s="89"/>
    </row>
    <row r="1227" spans="3:5">
      <c r="C1227" s="88">
        <v>45692</v>
      </c>
      <c r="D1227" s="89">
        <v>82.26</v>
      </c>
      <c r="E1227" s="89"/>
    </row>
    <row r="1228" spans="3:5">
      <c r="C1228" s="88">
        <v>45693</v>
      </c>
      <c r="D1228" s="89">
        <v>78.209999999999994</v>
      </c>
      <c r="E1228" s="89"/>
    </row>
    <row r="1229" spans="3:5">
      <c r="C1229" s="88">
        <v>45694</v>
      </c>
      <c r="D1229" s="89">
        <v>79.680000000000007</v>
      </c>
      <c r="E1229" s="89"/>
    </row>
    <row r="1230" spans="3:5">
      <c r="C1230" s="88">
        <v>45695</v>
      </c>
      <c r="D1230" s="89">
        <v>79</v>
      </c>
      <c r="E1230" s="89"/>
    </row>
    <row r="1231" spans="3:5">
      <c r="C1231" s="88">
        <v>45698</v>
      </c>
      <c r="D1231" s="89">
        <v>78.16</v>
      </c>
      <c r="E1231" s="89"/>
    </row>
    <row r="1232" spans="3:5">
      <c r="C1232" s="88">
        <v>45699</v>
      </c>
      <c r="D1232" s="89">
        <v>77.814999999999998</v>
      </c>
      <c r="E1232" s="89"/>
    </row>
    <row r="1233" spans="3:5">
      <c r="C1233" s="88">
        <v>45700</v>
      </c>
      <c r="D1233" s="89">
        <v>75.42</v>
      </c>
      <c r="E1233" s="89"/>
    </row>
    <row r="1234" spans="3:5">
      <c r="C1234" s="88">
        <v>45701</v>
      </c>
      <c r="D1234" s="89">
        <v>76.37</v>
      </c>
      <c r="E1234" s="89"/>
    </row>
    <row r="1235" spans="3:5">
      <c r="C1235" s="88">
        <v>45702</v>
      </c>
      <c r="D1235" s="89">
        <v>76.900000000000006</v>
      </c>
      <c r="E1235" s="89"/>
    </row>
    <row r="1236" spans="3:5">
      <c r="C1236" s="88">
        <v>45706</v>
      </c>
      <c r="D1236" s="89">
        <v>78.2</v>
      </c>
      <c r="E1236" s="89"/>
    </row>
    <row r="1237" spans="3:5">
      <c r="C1237" s="88">
        <v>45707</v>
      </c>
      <c r="D1237" s="89">
        <v>78.5</v>
      </c>
      <c r="E1237" s="89"/>
    </row>
    <row r="1238" spans="3:5">
      <c r="C1238" s="88">
        <v>45708</v>
      </c>
      <c r="D1238" s="89">
        <v>78.12</v>
      </c>
      <c r="E1238" s="89"/>
    </row>
    <row r="1239" spans="3:5">
      <c r="C1239" s="88">
        <v>45709</v>
      </c>
      <c r="D1239" s="89">
        <v>77.44</v>
      </c>
      <c r="E1239" s="89"/>
    </row>
    <row r="1240" spans="3:5">
      <c r="C1240" s="88">
        <v>45712</v>
      </c>
      <c r="D1240" s="89">
        <v>75.245000000000005</v>
      </c>
      <c r="E1240" s="89"/>
    </row>
    <row r="1241" spans="3:5">
      <c r="C1241" s="88">
        <v>45713</v>
      </c>
      <c r="D1241" s="89">
        <v>77.135000000000005</v>
      </c>
      <c r="E1241" s="89"/>
    </row>
    <row r="1242" spans="3:5">
      <c r="C1242" s="88">
        <v>45714</v>
      </c>
      <c r="D1242" s="89">
        <v>74.33</v>
      </c>
      <c r="E1242" s="89"/>
    </row>
    <row r="1243" spans="3:5">
      <c r="C1243" s="88">
        <v>45715</v>
      </c>
      <c r="D1243" s="89">
        <v>72.150000000000006</v>
      </c>
      <c r="E1243" s="89"/>
    </row>
    <row r="1244" spans="3:5">
      <c r="C1244" s="88">
        <v>45716</v>
      </c>
      <c r="D1244" s="89">
        <v>70.5</v>
      </c>
      <c r="E1244" s="89"/>
    </row>
    <row r="1245" spans="3:5">
      <c r="C1245" s="88">
        <v>45719</v>
      </c>
      <c r="D1245" s="89">
        <v>71.099999999999994</v>
      </c>
      <c r="E1245" s="89"/>
    </row>
    <row r="1246" spans="3:5">
      <c r="C1246" s="88">
        <v>45720</v>
      </c>
      <c r="D1246" s="89">
        <v>69</v>
      </c>
      <c r="E1246" s="89"/>
    </row>
    <row r="1247" spans="3:5">
      <c r="C1247" s="88">
        <v>45721</v>
      </c>
      <c r="D1247" s="89">
        <v>67.98</v>
      </c>
      <c r="E1247" s="89"/>
    </row>
    <row r="1248" spans="3:5">
      <c r="C1248" s="88">
        <v>45722</v>
      </c>
      <c r="D1248" s="89">
        <v>68.819999999999993</v>
      </c>
      <c r="E1248" s="89"/>
    </row>
    <row r="1249" spans="3:5">
      <c r="C1249" s="88">
        <v>45723</v>
      </c>
      <c r="D1249" s="89">
        <v>67.97</v>
      </c>
      <c r="E1249" s="89"/>
    </row>
    <row r="1250" spans="3:5">
      <c r="C1250" s="88">
        <v>45726</v>
      </c>
      <c r="D1250" s="89">
        <v>69.02</v>
      </c>
      <c r="E1250" s="89"/>
    </row>
    <row r="1251" spans="3:5">
      <c r="C1251" s="88">
        <v>45727</v>
      </c>
      <c r="D1251" s="89">
        <v>68.41</v>
      </c>
      <c r="E1251" s="89"/>
    </row>
    <row r="1252" spans="3:5">
      <c r="C1252" s="88">
        <v>45728</v>
      </c>
      <c r="D1252" s="89">
        <v>68.87</v>
      </c>
      <c r="E1252" s="89"/>
    </row>
    <row r="1253" spans="3:5">
      <c r="C1253" s="88">
        <v>45729</v>
      </c>
      <c r="D1253" s="89">
        <v>68.33</v>
      </c>
      <c r="E1253" s="89"/>
    </row>
    <row r="1254" spans="3:5">
      <c r="C1254" s="88">
        <v>45730</v>
      </c>
      <c r="D1254" s="89">
        <v>67.81</v>
      </c>
      <c r="E1254" s="89"/>
    </row>
    <row r="1255" spans="3:5">
      <c r="C1255" s="88">
        <v>45733</v>
      </c>
      <c r="D1255" s="89">
        <v>68.67</v>
      </c>
      <c r="E1255" s="89"/>
    </row>
    <row r="1256" spans="3:5">
      <c r="C1256" s="88">
        <v>45734</v>
      </c>
      <c r="D1256" s="89">
        <v>69.069999999999993</v>
      </c>
      <c r="E1256" s="89"/>
    </row>
    <row r="1257" spans="3:5">
      <c r="C1257" s="88">
        <v>45735</v>
      </c>
      <c r="D1257" s="89">
        <v>69.099999999999994</v>
      </c>
      <c r="E1257" s="89"/>
    </row>
    <row r="1258" spans="3:5">
      <c r="C1258" s="88">
        <v>45736</v>
      </c>
      <c r="D1258" s="89">
        <v>69.435000000000002</v>
      </c>
      <c r="E1258" s="89"/>
    </row>
    <row r="1259" spans="3:5">
      <c r="C1259" s="88"/>
      <c r="D1259" s="89"/>
      <c r="E1259" s="89"/>
    </row>
    <row r="1260" spans="3:5">
      <c r="C1260" s="88"/>
      <c r="D1260" s="89"/>
      <c r="E1260" s="89"/>
    </row>
    <row r="1261" spans="3:5">
      <c r="C1261" s="88"/>
      <c r="D1261" s="89"/>
      <c r="E1261" s="89"/>
    </row>
    <row r="1262" spans="3:5">
      <c r="C1262" s="88"/>
      <c r="D1262" s="89"/>
      <c r="E1262" s="89"/>
    </row>
    <row r="1263" spans="3:5">
      <c r="C1263" s="88"/>
      <c r="D1263" s="89"/>
      <c r="E1263" s="89"/>
    </row>
    <row r="1264" spans="3:5">
      <c r="C1264" s="88"/>
      <c r="D1264" s="89"/>
      <c r="E1264" s="89"/>
    </row>
    <row r="1265" spans="3:5">
      <c r="C1265" s="88"/>
      <c r="D1265" s="89"/>
      <c r="E1265" s="89"/>
    </row>
    <row r="1266" spans="3:5">
      <c r="C1266" s="88"/>
      <c r="D1266" s="89"/>
      <c r="E1266" s="89"/>
    </row>
    <row r="1267" spans="3:5">
      <c r="C1267" s="88"/>
      <c r="D1267" s="89"/>
      <c r="E1267" s="89"/>
    </row>
    <row r="1268" spans="3:5">
      <c r="C1268" s="88"/>
      <c r="D1268" s="89"/>
      <c r="E1268" s="89"/>
    </row>
    <row r="1269" spans="3:5">
      <c r="C1269" s="88"/>
      <c r="D1269" s="89"/>
      <c r="E1269" s="89"/>
    </row>
    <row r="1270" spans="3:5">
      <c r="C1270" s="88"/>
      <c r="D1270" s="89"/>
      <c r="E1270" s="89"/>
    </row>
    <row r="1271" spans="3:5">
      <c r="C1271" s="88"/>
      <c r="D1271" s="89"/>
      <c r="E1271" s="89"/>
    </row>
    <row r="1272" spans="3:5">
      <c r="C1272" s="88"/>
      <c r="D1272" s="89"/>
      <c r="E1272" s="89"/>
    </row>
    <row r="1273" spans="3:5">
      <c r="C1273" s="88"/>
      <c r="D1273" s="89"/>
      <c r="E1273" s="89"/>
    </row>
    <row r="1274" spans="3:5">
      <c r="C1274" s="88"/>
      <c r="D1274" s="89"/>
      <c r="E1274" s="89"/>
    </row>
    <row r="1275" spans="3:5">
      <c r="C1275" s="88"/>
      <c r="D1275" s="89"/>
      <c r="E1275" s="89"/>
    </row>
    <row r="1276" spans="3:5">
      <c r="C1276" s="88"/>
      <c r="D1276" s="89"/>
      <c r="E1276" s="89"/>
    </row>
    <row r="1277" spans="3:5">
      <c r="C1277" s="88"/>
      <c r="D1277" s="89"/>
      <c r="E1277" s="89"/>
    </row>
    <row r="1278" spans="3:5">
      <c r="C1278" s="88"/>
      <c r="D1278" s="89"/>
      <c r="E1278" s="89"/>
    </row>
    <row r="1279" spans="3:5">
      <c r="C1279" s="88"/>
      <c r="D1279" s="89"/>
      <c r="E1279" s="89"/>
    </row>
    <row r="1280" spans="3:5">
      <c r="C1280" s="88"/>
      <c r="D1280" s="89"/>
      <c r="E1280" s="89"/>
    </row>
    <row r="1281" spans="3:5">
      <c r="C1281" s="88"/>
      <c r="D1281" s="89"/>
      <c r="E1281" s="89"/>
    </row>
    <row r="1282" spans="3:5">
      <c r="C1282" s="88"/>
      <c r="D1282" s="89"/>
      <c r="E1282" s="89"/>
    </row>
    <row r="1283" spans="3:5">
      <c r="C1283" s="88"/>
      <c r="D1283" s="89"/>
      <c r="E1283" s="89"/>
    </row>
    <row r="1284" spans="3:5">
      <c r="C1284" s="88"/>
      <c r="D1284" s="89"/>
      <c r="E1284" s="89"/>
    </row>
    <row r="1285" spans="3:5">
      <c r="C1285" s="88"/>
      <c r="D1285" s="89"/>
      <c r="E1285" s="89"/>
    </row>
    <row r="1286" spans="3:5">
      <c r="C1286" s="88"/>
      <c r="D1286" s="89"/>
      <c r="E1286" s="89"/>
    </row>
    <row r="1287" spans="3:5">
      <c r="C1287" s="88"/>
      <c r="D1287" s="89"/>
      <c r="E1287" s="89"/>
    </row>
    <row r="1288" spans="3:5">
      <c r="C1288" s="88"/>
      <c r="D1288" s="89"/>
      <c r="E1288" s="89"/>
    </row>
    <row r="1289" spans="3:5">
      <c r="C1289" s="88"/>
      <c r="D1289" s="89"/>
      <c r="E1289" s="89"/>
    </row>
    <row r="1290" spans="3:5">
      <c r="C1290" s="88"/>
      <c r="D1290" s="89"/>
      <c r="E1290" s="89"/>
    </row>
    <row r="1291" spans="3:5">
      <c r="C1291" s="88"/>
      <c r="D1291" s="89"/>
      <c r="E1291" s="89"/>
    </row>
    <row r="1292" spans="3:5">
      <c r="C1292" s="88"/>
      <c r="D1292" s="89"/>
      <c r="E1292" s="89"/>
    </row>
    <row r="1293" spans="3:5">
      <c r="C1293" s="88"/>
      <c r="D1293" s="89"/>
      <c r="E1293" s="89"/>
    </row>
    <row r="1294" spans="3:5">
      <c r="C1294" s="88"/>
      <c r="D1294" s="89"/>
      <c r="E1294" s="89"/>
    </row>
    <row r="1295" spans="3:5">
      <c r="C1295" s="88"/>
      <c r="D1295" s="89"/>
      <c r="E1295" s="89"/>
    </row>
    <row r="1296" spans="3:5">
      <c r="C1296" s="88"/>
      <c r="D1296" s="89"/>
      <c r="E1296" s="89"/>
    </row>
    <row r="1297" spans="3:5">
      <c r="C1297" s="88"/>
      <c r="D1297" s="89"/>
      <c r="E1297" s="89"/>
    </row>
    <row r="1298" spans="3:5">
      <c r="C1298" s="88"/>
      <c r="D1298" s="89"/>
      <c r="E1298" s="89"/>
    </row>
    <row r="1299" spans="3:5">
      <c r="C1299" s="88"/>
      <c r="D1299" s="89"/>
      <c r="E1299" s="89"/>
    </row>
    <row r="1300" spans="3:5">
      <c r="C1300" s="88"/>
      <c r="D1300" s="89"/>
      <c r="E1300" s="89"/>
    </row>
    <row r="1301" spans="3:5">
      <c r="C1301" s="88"/>
      <c r="D1301" s="89"/>
      <c r="E1301" s="89"/>
    </row>
    <row r="1302" spans="3:5">
      <c r="C1302" s="88"/>
      <c r="D1302" s="89"/>
      <c r="E1302" s="89"/>
    </row>
    <row r="1303" spans="3:5">
      <c r="C1303" s="88"/>
      <c r="D1303" s="89"/>
      <c r="E1303" s="89"/>
    </row>
    <row r="1304" spans="3:5">
      <c r="C1304" s="88"/>
      <c r="D1304" s="89"/>
      <c r="E1304" s="89"/>
    </row>
    <row r="1305" spans="3:5">
      <c r="C1305" s="88"/>
      <c r="D1305" s="89"/>
      <c r="E1305" s="89"/>
    </row>
    <row r="1306" spans="3:5">
      <c r="C1306" s="88"/>
      <c r="D1306" s="89"/>
      <c r="E1306" s="89"/>
    </row>
    <row r="1307" spans="3:5">
      <c r="C1307" s="88"/>
      <c r="D1307" s="89"/>
      <c r="E1307" s="89"/>
    </row>
    <row r="1308" spans="3:5">
      <c r="C1308" s="88"/>
      <c r="D1308" s="89"/>
      <c r="E1308" s="89"/>
    </row>
    <row r="1309" spans="3:5">
      <c r="C1309" s="88"/>
      <c r="D1309" s="89"/>
      <c r="E1309" s="89"/>
    </row>
    <row r="1310" spans="3:5">
      <c r="C1310" s="88"/>
      <c r="D1310" s="89"/>
      <c r="E1310" s="89"/>
    </row>
    <row r="1311" spans="3:5">
      <c r="C1311" s="88"/>
      <c r="D1311" s="89"/>
      <c r="E1311" s="89"/>
    </row>
    <row r="1312" spans="3:5">
      <c r="C1312" s="88"/>
      <c r="D1312" s="89"/>
      <c r="E1312" s="89"/>
    </row>
    <row r="1313" spans="3:5">
      <c r="C1313" s="88"/>
      <c r="D1313" s="89"/>
      <c r="E1313" s="89"/>
    </row>
    <row r="1314" spans="3:5">
      <c r="C1314" s="88"/>
      <c r="D1314" s="89"/>
      <c r="E1314" s="89"/>
    </row>
    <row r="1315" spans="3:5">
      <c r="C1315" s="88"/>
      <c r="D1315" s="89"/>
      <c r="E1315" s="89"/>
    </row>
    <row r="1316" spans="3:5">
      <c r="C1316" s="88"/>
      <c r="D1316" s="89"/>
      <c r="E1316" s="89"/>
    </row>
    <row r="1317" spans="3:5">
      <c r="C1317" s="88"/>
      <c r="D1317" s="89"/>
      <c r="E1317" s="89"/>
    </row>
    <row r="1318" spans="3:5">
      <c r="C1318" s="88"/>
      <c r="D1318" s="89"/>
      <c r="E1318" s="89"/>
    </row>
    <row r="1319" spans="3:5">
      <c r="C1319" s="88"/>
      <c r="D1319" s="89"/>
      <c r="E1319" s="89"/>
    </row>
    <row r="1320" spans="3:5">
      <c r="C1320" s="88"/>
      <c r="D1320" s="89"/>
      <c r="E1320" s="89"/>
    </row>
    <row r="1321" spans="3:5">
      <c r="C1321" s="88"/>
      <c r="D1321" s="89"/>
      <c r="E1321" s="89"/>
    </row>
    <row r="1322" spans="3:5">
      <c r="C1322" s="88"/>
      <c r="D1322" s="89"/>
      <c r="E1322" s="89"/>
    </row>
    <row r="1323" spans="3:5">
      <c r="C1323" s="88"/>
      <c r="D1323" s="89"/>
      <c r="E1323" s="89"/>
    </row>
    <row r="1324" spans="3:5">
      <c r="C1324" s="88"/>
      <c r="D1324" s="89"/>
      <c r="E1324" s="89"/>
    </row>
    <row r="1325" spans="3:5">
      <c r="C1325" s="88"/>
      <c r="D1325" s="89"/>
      <c r="E1325" s="89"/>
    </row>
    <row r="1326" spans="3:5">
      <c r="C1326" s="88"/>
      <c r="D1326" s="89"/>
      <c r="E1326" s="89"/>
    </row>
    <row r="1327" spans="3:5">
      <c r="C1327" s="88"/>
      <c r="D1327" s="89"/>
      <c r="E1327" s="89"/>
    </row>
    <row r="1328" spans="3:5">
      <c r="C1328" s="88"/>
      <c r="D1328" s="89"/>
      <c r="E1328" s="89"/>
    </row>
    <row r="1329" spans="3:5">
      <c r="C1329" s="88"/>
      <c r="D1329" s="89"/>
      <c r="E1329" s="89"/>
    </row>
    <row r="1330" spans="3:5">
      <c r="C1330" s="88"/>
      <c r="D1330" s="89"/>
      <c r="E1330" s="89"/>
    </row>
    <row r="1331" spans="3:5">
      <c r="C1331" s="88"/>
      <c r="D1331" s="89"/>
      <c r="E1331" s="89"/>
    </row>
    <row r="1332" spans="3:5">
      <c r="C1332" s="88"/>
      <c r="D1332" s="89"/>
      <c r="E1332" s="89"/>
    </row>
    <row r="1333" spans="3:5">
      <c r="C1333" s="88"/>
      <c r="D1333" s="89"/>
      <c r="E1333" s="89"/>
    </row>
    <row r="1334" spans="3:5">
      <c r="C1334" s="88"/>
      <c r="D1334" s="89"/>
      <c r="E1334" s="89"/>
    </row>
    <row r="1335" spans="3:5">
      <c r="C1335" s="88"/>
      <c r="D1335" s="89"/>
      <c r="E1335" s="89"/>
    </row>
    <row r="1336" spans="3:5">
      <c r="C1336" s="88"/>
      <c r="D1336" s="89"/>
      <c r="E1336" s="89"/>
    </row>
    <row r="1337" spans="3:5">
      <c r="C1337" s="88"/>
      <c r="D1337" s="89"/>
      <c r="E1337" s="89"/>
    </row>
    <row r="1338" spans="3:5">
      <c r="C1338" s="88"/>
      <c r="D1338" s="89"/>
      <c r="E1338" s="89"/>
    </row>
    <row r="1339" spans="3:5">
      <c r="C1339" s="88"/>
      <c r="D1339" s="89"/>
      <c r="E1339" s="89"/>
    </row>
    <row r="1340" spans="3:5">
      <c r="C1340" s="88"/>
      <c r="D1340" s="89"/>
      <c r="E1340" s="89"/>
    </row>
    <row r="1341" spans="3:5">
      <c r="C1341" s="88"/>
      <c r="D1341" s="89"/>
      <c r="E1341" s="89"/>
    </row>
    <row r="1342" spans="3:5">
      <c r="C1342" s="88"/>
      <c r="D1342" s="89"/>
      <c r="E1342" s="89"/>
    </row>
    <row r="1343" spans="3:5">
      <c r="C1343" s="88"/>
      <c r="D1343" s="89"/>
      <c r="E1343" s="89"/>
    </row>
    <row r="1344" spans="3:5">
      <c r="C1344" s="88"/>
      <c r="D1344" s="89"/>
      <c r="E1344" s="89"/>
    </row>
    <row r="1345" spans="3:5">
      <c r="C1345" s="88"/>
      <c r="D1345" s="89"/>
      <c r="E1345" s="89"/>
    </row>
    <row r="1346" spans="3:5">
      <c r="C1346" s="88"/>
      <c r="D1346" s="89"/>
      <c r="E1346" s="89"/>
    </row>
    <row r="1347" spans="3:5">
      <c r="C1347" s="88"/>
      <c r="D1347" s="89"/>
      <c r="E1347" s="89"/>
    </row>
    <row r="1348" spans="3:5">
      <c r="C1348" s="88"/>
      <c r="D1348" s="89"/>
      <c r="E1348" s="89"/>
    </row>
    <row r="1349" spans="3:5">
      <c r="C1349" s="88"/>
      <c r="D1349" s="89"/>
      <c r="E1349" s="89"/>
    </row>
    <row r="1350" spans="3:5">
      <c r="C1350" s="88"/>
      <c r="D1350" s="89"/>
      <c r="E1350" s="89"/>
    </row>
    <row r="1351" spans="3:5">
      <c r="C1351" s="88"/>
      <c r="D1351" s="89"/>
      <c r="E1351" s="89"/>
    </row>
    <row r="1352" spans="3:5">
      <c r="C1352" s="88"/>
      <c r="D1352" s="89"/>
      <c r="E1352" s="89"/>
    </row>
    <row r="1353" spans="3:5">
      <c r="C1353" s="88"/>
      <c r="D1353" s="89"/>
      <c r="E1353" s="89"/>
    </row>
    <row r="1354" spans="3:5">
      <c r="C1354" s="88"/>
      <c r="D1354" s="89"/>
      <c r="E1354" s="89"/>
    </row>
    <row r="1355" spans="3:5">
      <c r="C1355" s="88"/>
      <c r="D1355" s="89"/>
      <c r="E1355" s="89"/>
    </row>
    <row r="1356" spans="3:5">
      <c r="C1356" s="88"/>
      <c r="D1356" s="89"/>
      <c r="E1356" s="89"/>
    </row>
    <row r="1357" spans="3:5">
      <c r="C1357" s="88"/>
      <c r="D1357" s="89"/>
      <c r="E1357" s="89"/>
    </row>
    <row r="1358" spans="3:5">
      <c r="C1358" s="88"/>
      <c r="D1358" s="89"/>
      <c r="E1358" s="89"/>
    </row>
    <row r="1359" spans="3:5">
      <c r="C1359" s="88"/>
      <c r="D1359" s="89"/>
      <c r="E1359" s="89"/>
    </row>
    <row r="1360" spans="3:5">
      <c r="C1360" s="88"/>
      <c r="D1360" s="89"/>
      <c r="E1360" s="89"/>
    </row>
    <row r="1361" spans="3:5">
      <c r="C1361" s="88"/>
      <c r="D1361" s="89"/>
      <c r="E1361" s="89"/>
    </row>
    <row r="1362" spans="3:5">
      <c r="C1362" s="88"/>
      <c r="D1362" s="89"/>
      <c r="E1362" s="89"/>
    </row>
    <row r="1363" spans="3:5">
      <c r="C1363" s="88"/>
      <c r="D1363" s="89"/>
      <c r="E1363" s="89"/>
    </row>
    <row r="1364" spans="3:5">
      <c r="C1364" s="88"/>
      <c r="D1364" s="89"/>
      <c r="E1364" s="89"/>
    </row>
    <row r="1365" spans="3:5">
      <c r="C1365" s="88"/>
      <c r="D1365" s="89"/>
      <c r="E1365" s="89"/>
    </row>
    <row r="1366" spans="3:5">
      <c r="C1366" s="88"/>
      <c r="D1366" s="89"/>
      <c r="E1366" s="89"/>
    </row>
    <row r="1367" spans="3:5">
      <c r="C1367" s="88"/>
      <c r="D1367" s="89"/>
      <c r="E1367" s="89"/>
    </row>
    <row r="1368" spans="3:5">
      <c r="C1368" s="88"/>
      <c r="D1368" s="89"/>
      <c r="E1368" s="89"/>
    </row>
    <row r="1369" spans="3:5">
      <c r="C1369" s="88"/>
      <c r="D1369" s="89"/>
      <c r="E1369" s="89"/>
    </row>
    <row r="1370" spans="3:5">
      <c r="C1370" s="88"/>
      <c r="D1370" s="89"/>
      <c r="E1370" s="89"/>
    </row>
    <row r="1371" spans="3:5">
      <c r="C1371" s="88"/>
      <c r="D1371" s="89"/>
      <c r="E1371" s="89"/>
    </row>
    <row r="1372" spans="3:5">
      <c r="C1372" s="88"/>
      <c r="D1372" s="89"/>
      <c r="E1372" s="89"/>
    </row>
    <row r="1373" spans="3:5">
      <c r="C1373" s="88"/>
      <c r="D1373" s="89"/>
      <c r="E1373" s="89"/>
    </row>
    <row r="1374" spans="3:5">
      <c r="C1374" s="88"/>
      <c r="D1374" s="89"/>
      <c r="E1374" s="89"/>
    </row>
    <row r="1375" spans="3:5">
      <c r="C1375" s="88"/>
      <c r="D1375" s="89"/>
      <c r="E1375" s="89"/>
    </row>
    <row r="1376" spans="3:5">
      <c r="C1376" s="88"/>
      <c r="D1376" s="89"/>
      <c r="E1376" s="89"/>
    </row>
    <row r="1377" spans="3:5">
      <c r="C1377" s="88"/>
      <c r="D1377" s="89"/>
      <c r="E1377" s="89"/>
    </row>
    <row r="1378" spans="3:5">
      <c r="C1378" s="88"/>
      <c r="D1378" s="89"/>
      <c r="E1378" s="89"/>
    </row>
    <row r="1379" spans="3:5">
      <c r="C1379" s="88"/>
      <c r="D1379" s="89"/>
      <c r="E1379" s="89"/>
    </row>
    <row r="1380" spans="3:5">
      <c r="C1380" s="88"/>
      <c r="D1380" s="89"/>
      <c r="E1380" s="89"/>
    </row>
    <row r="1381" spans="3:5">
      <c r="C1381" s="88"/>
      <c r="D1381" s="89"/>
      <c r="E1381" s="89"/>
    </row>
    <row r="1382" spans="3:5">
      <c r="C1382" s="88"/>
      <c r="D1382" s="89"/>
      <c r="E1382" s="89"/>
    </row>
    <row r="1383" spans="3:5">
      <c r="C1383" s="88"/>
      <c r="D1383" s="89"/>
      <c r="E1383" s="89"/>
    </row>
    <row r="1384" spans="3:5">
      <c r="C1384" s="88"/>
      <c r="D1384" s="89"/>
      <c r="E1384" s="89"/>
    </row>
    <row r="1385" spans="3:5">
      <c r="C1385" s="88"/>
      <c r="D1385" s="89"/>
      <c r="E1385" s="89"/>
    </row>
    <row r="1386" spans="3:5">
      <c r="C1386" s="88"/>
      <c r="D1386" s="89"/>
      <c r="E1386" s="89"/>
    </row>
    <row r="1387" spans="3:5">
      <c r="C1387" s="88"/>
      <c r="D1387" s="89"/>
      <c r="E1387" s="89"/>
    </row>
    <row r="1388" spans="3:5">
      <c r="C1388" s="88"/>
      <c r="D1388" s="89"/>
      <c r="E1388" s="89"/>
    </row>
    <row r="1389" spans="3:5">
      <c r="C1389" s="88"/>
      <c r="D1389" s="89"/>
      <c r="E1389" s="89"/>
    </row>
    <row r="1390" spans="3:5">
      <c r="C1390" s="88"/>
      <c r="D1390" s="89"/>
      <c r="E1390" s="89"/>
    </row>
    <row r="1391" spans="3:5">
      <c r="C1391" s="88"/>
      <c r="D1391" s="89"/>
      <c r="E1391" s="89"/>
    </row>
    <row r="1392" spans="3:5">
      <c r="C1392" s="88"/>
      <c r="D1392" s="89"/>
      <c r="E1392" s="89"/>
    </row>
    <row r="1393" spans="3:5">
      <c r="C1393" s="88"/>
      <c r="D1393" s="89"/>
      <c r="E1393" s="89"/>
    </row>
    <row r="1394" spans="3:5">
      <c r="C1394" s="88"/>
      <c r="D1394" s="89"/>
      <c r="E1394" s="89"/>
    </row>
    <row r="1395" spans="3:5">
      <c r="C1395" s="88"/>
      <c r="D1395" s="89"/>
      <c r="E1395" s="89"/>
    </row>
    <row r="1396" spans="3:5">
      <c r="C1396" s="88"/>
      <c r="D1396" s="89"/>
      <c r="E1396" s="89"/>
    </row>
    <row r="1397" spans="3:5">
      <c r="C1397" s="88"/>
      <c r="D1397" s="89"/>
      <c r="E1397" s="89"/>
    </row>
    <row r="1398" spans="3:5">
      <c r="C1398" s="88"/>
      <c r="D1398" s="89"/>
      <c r="E1398" s="89"/>
    </row>
    <row r="1399" spans="3:5">
      <c r="C1399" s="88"/>
      <c r="D1399" s="89"/>
      <c r="E1399" s="89"/>
    </row>
    <row r="1400" spans="3:5">
      <c r="C1400" s="88"/>
      <c r="D1400" s="89"/>
      <c r="E1400" s="89"/>
    </row>
    <row r="1401" spans="3:5">
      <c r="C1401" s="88"/>
      <c r="D1401" s="89"/>
      <c r="E1401" s="89"/>
    </row>
    <row r="1402" spans="3:5">
      <c r="C1402" s="88"/>
      <c r="D1402" s="89"/>
      <c r="E1402" s="89"/>
    </row>
    <row r="1403" spans="3:5">
      <c r="C1403" s="88"/>
      <c r="D1403" s="89"/>
      <c r="E1403" s="89"/>
    </row>
    <row r="1404" spans="3:5">
      <c r="C1404" s="88"/>
      <c r="D1404" s="89"/>
      <c r="E1404" s="89"/>
    </row>
    <row r="1405" spans="3:5">
      <c r="C1405" s="88"/>
      <c r="D1405" s="89"/>
      <c r="E1405" s="89"/>
    </row>
    <row r="1406" spans="3:5">
      <c r="C1406" s="88"/>
      <c r="D1406" s="89"/>
      <c r="E1406" s="89"/>
    </row>
    <row r="1407" spans="3:5">
      <c r="C1407" s="88"/>
      <c r="D1407" s="89"/>
    </row>
    <row r="1408" spans="3:5">
      <c r="C1408" s="88"/>
      <c r="D1408" s="89"/>
    </row>
    <row r="1409" spans="3:4">
      <c r="C1409" s="88"/>
      <c r="D1409" s="89"/>
    </row>
    <row r="1410" spans="3:4">
      <c r="C1410" s="88"/>
      <c r="D1410" s="89"/>
    </row>
    <row r="1411" spans="3:4">
      <c r="C1411" s="88"/>
      <c r="D1411" s="89"/>
    </row>
    <row r="1412" spans="3:4">
      <c r="C1412" s="88"/>
      <c r="D1412" s="89"/>
    </row>
    <row r="1413" spans="3:4">
      <c r="C1413" s="88"/>
      <c r="D1413" s="89"/>
    </row>
    <row r="1414" spans="3:4">
      <c r="C1414" s="88"/>
      <c r="D1414" s="89"/>
    </row>
    <row r="1415" spans="3:4">
      <c r="C1415" s="88"/>
      <c r="D1415" s="89"/>
    </row>
    <row r="1416" spans="3:4">
      <c r="C1416" s="88"/>
      <c r="D1416" s="89"/>
    </row>
    <row r="1417" spans="3:4">
      <c r="C1417" s="88"/>
      <c r="D1417" s="89"/>
    </row>
    <row r="1418" spans="3:4">
      <c r="C1418" s="88"/>
      <c r="D1418" s="89"/>
    </row>
    <row r="1419" spans="3:4">
      <c r="C1419" s="88"/>
      <c r="D1419" s="89"/>
    </row>
    <row r="1420" spans="3:4">
      <c r="C1420" s="88"/>
      <c r="D1420" s="89"/>
    </row>
    <row r="1421" spans="3:4">
      <c r="C1421" s="88"/>
      <c r="D1421" s="89"/>
    </row>
    <row r="1422" spans="3:4">
      <c r="C1422" s="88"/>
      <c r="D1422" s="89"/>
    </row>
    <row r="1423" spans="3:4">
      <c r="C1423" s="88"/>
      <c r="D1423" s="89"/>
    </row>
    <row r="1424" spans="3:4">
      <c r="C1424" s="88"/>
      <c r="D1424" s="89"/>
    </row>
    <row r="1425" spans="3:4">
      <c r="C1425" s="88"/>
      <c r="D1425" s="89"/>
    </row>
    <row r="1426" spans="3:4">
      <c r="C1426" s="88"/>
      <c r="D1426" s="89"/>
    </row>
    <row r="1427" spans="3:4">
      <c r="C1427" s="88"/>
      <c r="D1427" s="89"/>
    </row>
    <row r="1428" spans="3:4">
      <c r="C1428" s="88"/>
      <c r="D1428" s="89"/>
    </row>
    <row r="1429" spans="3:4">
      <c r="C1429" s="88"/>
      <c r="D1429" s="89"/>
    </row>
    <row r="1430" spans="3:4">
      <c r="C1430" s="88"/>
      <c r="D1430" s="89"/>
    </row>
    <row r="1431" spans="3:4">
      <c r="C1431" s="88"/>
      <c r="D1431" s="89"/>
    </row>
    <row r="1432" spans="3:4">
      <c r="C1432" s="88"/>
      <c r="D1432" s="89"/>
    </row>
    <row r="1433" spans="3:4">
      <c r="C1433" s="88"/>
      <c r="D1433" s="89"/>
    </row>
    <row r="1434" spans="3:4">
      <c r="C1434" s="88"/>
      <c r="D1434" s="89"/>
    </row>
    <row r="1435" spans="3:4">
      <c r="C1435" s="88"/>
      <c r="D1435" s="89"/>
    </row>
    <row r="1436" spans="3:4">
      <c r="C1436" s="88"/>
      <c r="D1436" s="89"/>
    </row>
    <row r="1437" spans="3:4">
      <c r="C1437" s="88"/>
      <c r="D1437" s="89"/>
    </row>
    <row r="1438" spans="3:4">
      <c r="C1438" s="88"/>
      <c r="D1438" s="89"/>
    </row>
    <row r="1439" spans="3:4">
      <c r="C1439" s="88"/>
      <c r="D1439" s="89"/>
    </row>
    <row r="1440" spans="3:4">
      <c r="C1440" s="88"/>
      <c r="D1440" s="89"/>
    </row>
    <row r="1441" spans="3:4">
      <c r="C1441" s="88"/>
      <c r="D1441" s="89"/>
    </row>
    <row r="1442" spans="3:4">
      <c r="C1442" s="88"/>
      <c r="D1442" s="89"/>
    </row>
    <row r="1443" spans="3:4">
      <c r="C1443" s="88"/>
      <c r="D1443" s="89"/>
    </row>
    <row r="1444" spans="3:4">
      <c r="C1444" s="88"/>
      <c r="D1444" s="89"/>
    </row>
    <row r="1445" spans="3:4">
      <c r="C1445" s="88"/>
      <c r="D1445" s="89"/>
    </row>
    <row r="1446" spans="3:4">
      <c r="C1446" s="88"/>
      <c r="D1446" s="89"/>
    </row>
    <row r="1447" spans="3:4">
      <c r="C1447" s="88"/>
      <c r="D1447" s="89"/>
    </row>
    <row r="1448" spans="3:4">
      <c r="C1448" s="88"/>
      <c r="D1448" s="89"/>
    </row>
    <row r="1449" spans="3:4">
      <c r="C1449" s="88"/>
      <c r="D1449" s="89"/>
    </row>
    <row r="1450" spans="3:4">
      <c r="C1450" s="88"/>
      <c r="D1450" s="89"/>
    </row>
    <row r="1451" spans="3:4">
      <c r="C1451" s="88"/>
      <c r="D1451" s="89"/>
    </row>
    <row r="1452" spans="3:4">
      <c r="C1452" s="88"/>
      <c r="D1452" s="89"/>
    </row>
    <row r="1453" spans="3:4">
      <c r="C1453" s="88"/>
      <c r="D1453" s="89"/>
    </row>
    <row r="1454" spans="3:4">
      <c r="C1454" s="88"/>
      <c r="D1454" s="89"/>
    </row>
    <row r="1455" spans="3:4">
      <c r="C1455" s="88"/>
      <c r="D1455" s="89"/>
    </row>
    <row r="1456" spans="3:4">
      <c r="C1456" s="88"/>
      <c r="D1456" s="89"/>
    </row>
    <row r="1457" spans="3:4">
      <c r="C1457" s="88"/>
      <c r="D1457" s="89"/>
    </row>
    <row r="1458" spans="3:4">
      <c r="C1458" s="88"/>
      <c r="D1458" s="89"/>
    </row>
    <row r="1459" spans="3:4">
      <c r="C1459" s="88"/>
      <c r="D1459" s="89"/>
    </row>
    <row r="1460" spans="3:4">
      <c r="C1460" s="88"/>
      <c r="D1460" s="89"/>
    </row>
    <row r="1461" spans="3:4">
      <c r="C1461" s="88"/>
      <c r="D1461" s="89"/>
    </row>
    <row r="1462" spans="3:4">
      <c r="C1462" s="88"/>
      <c r="D1462" s="89"/>
    </row>
    <row r="1463" spans="3:4">
      <c r="C1463" s="88"/>
      <c r="D1463" s="89"/>
    </row>
    <row r="1464" spans="3:4">
      <c r="C1464" s="88"/>
      <c r="D1464" s="89"/>
    </row>
    <row r="1465" spans="3:4">
      <c r="C1465" s="88"/>
      <c r="D1465" s="89"/>
    </row>
    <row r="1466" spans="3:4">
      <c r="C1466" s="88"/>
      <c r="D1466" s="89"/>
    </row>
    <row r="1467" spans="3:4">
      <c r="C1467" s="88"/>
      <c r="D1467" s="89"/>
    </row>
    <row r="1468" spans="3:4">
      <c r="C1468" s="88"/>
      <c r="D1468" s="89"/>
    </row>
    <row r="1469" spans="3:4">
      <c r="C1469" s="88"/>
      <c r="D1469" s="89"/>
    </row>
    <row r="1470" spans="3:4">
      <c r="C1470" s="88"/>
      <c r="D1470" s="89"/>
    </row>
    <row r="1471" spans="3:4">
      <c r="C1471" s="88"/>
      <c r="D1471" s="89"/>
    </row>
    <row r="1472" spans="3:4">
      <c r="C1472" s="88"/>
      <c r="D1472" s="89"/>
    </row>
    <row r="1473" spans="3:4">
      <c r="C1473" s="88"/>
      <c r="D1473" s="89"/>
    </row>
    <row r="1474" spans="3:4">
      <c r="C1474" s="88"/>
      <c r="D1474" s="89"/>
    </row>
    <row r="1475" spans="3:4">
      <c r="C1475" s="88"/>
      <c r="D1475" s="89"/>
    </row>
    <row r="1476" spans="3:4">
      <c r="C1476" s="88"/>
      <c r="D1476" s="89"/>
    </row>
    <row r="1477" spans="3:4">
      <c r="C1477" s="88"/>
      <c r="D1477" s="89"/>
    </row>
    <row r="1478" spans="3:4">
      <c r="C1478" s="88"/>
      <c r="D1478" s="89"/>
    </row>
    <row r="1479" spans="3:4">
      <c r="C1479" s="88"/>
      <c r="D1479" s="89"/>
    </row>
    <row r="1480" spans="3:4">
      <c r="C1480" s="88"/>
      <c r="D1480" s="89"/>
    </row>
    <row r="1481" spans="3:4">
      <c r="C1481" s="88"/>
      <c r="D1481" s="89"/>
    </row>
    <row r="1482" spans="3:4">
      <c r="C1482" s="88"/>
      <c r="D1482" s="89"/>
    </row>
    <row r="1483" spans="3:4">
      <c r="C1483" s="88"/>
      <c r="D1483" s="89"/>
    </row>
    <row r="1484" spans="3:4">
      <c r="C1484" s="88"/>
      <c r="D1484" s="89"/>
    </row>
    <row r="1485" spans="3:4">
      <c r="C1485" s="88"/>
      <c r="D1485" s="89"/>
    </row>
    <row r="1486" spans="3:4">
      <c r="C1486" s="88"/>
      <c r="D1486" s="89"/>
    </row>
    <row r="1487" spans="3:4">
      <c r="C1487" s="88"/>
      <c r="D1487" s="89"/>
    </row>
    <row r="1488" spans="3:4">
      <c r="C1488" s="88"/>
      <c r="D1488" s="89"/>
    </row>
    <row r="1489" spans="3:4">
      <c r="C1489" s="88"/>
      <c r="D1489" s="89"/>
    </row>
    <row r="1490" spans="3:4">
      <c r="C1490" s="88"/>
      <c r="D1490" s="89"/>
    </row>
    <row r="1491" spans="3:4">
      <c r="C1491" s="88"/>
      <c r="D1491" s="89"/>
    </row>
    <row r="1492" spans="3:4">
      <c r="C1492" s="88"/>
      <c r="D1492" s="89"/>
    </row>
    <row r="1493" spans="3:4">
      <c r="C1493" s="88"/>
      <c r="D1493" s="89"/>
    </row>
    <row r="1494" spans="3:4">
      <c r="C1494" s="88"/>
      <c r="D1494" s="89"/>
    </row>
    <row r="1495" spans="3:4">
      <c r="C1495" s="88"/>
      <c r="D1495" s="89"/>
    </row>
    <row r="1496" spans="3:4">
      <c r="C1496" s="88"/>
      <c r="D1496" s="89"/>
    </row>
    <row r="1497" spans="3:4">
      <c r="C1497" s="88"/>
      <c r="D1497" s="89"/>
    </row>
    <row r="1498" spans="3:4">
      <c r="C1498" s="88"/>
      <c r="D1498" s="89"/>
    </row>
    <row r="1499" spans="3:4">
      <c r="C1499" s="88"/>
      <c r="D1499" s="89"/>
    </row>
    <row r="1500" spans="3:4">
      <c r="C1500" s="88"/>
      <c r="D1500" s="89"/>
    </row>
    <row r="1501" spans="3:4">
      <c r="C1501" s="88"/>
      <c r="D1501" s="89"/>
    </row>
    <row r="1502" spans="3:4">
      <c r="C1502" s="88"/>
      <c r="D1502" s="89"/>
    </row>
    <row r="1503" spans="3:4">
      <c r="C1503" s="88"/>
      <c r="D1503" s="89"/>
    </row>
    <row r="1504" spans="3:4">
      <c r="C1504" s="88"/>
      <c r="D1504" s="89"/>
    </row>
    <row r="1505" spans="3:4">
      <c r="C1505" s="88"/>
      <c r="D1505" s="89"/>
    </row>
    <row r="1506" spans="3:4">
      <c r="C1506" s="88"/>
      <c r="D1506" s="89"/>
    </row>
    <row r="1507" spans="3:4">
      <c r="C1507" s="88"/>
      <c r="D1507" s="89"/>
    </row>
    <row r="1508" spans="3:4">
      <c r="C1508" s="88"/>
      <c r="D1508" s="89"/>
    </row>
    <row r="1509" spans="3:4">
      <c r="C1509" s="88"/>
      <c r="D1509" s="89"/>
    </row>
    <row r="1510" spans="3:4">
      <c r="C1510" s="88"/>
      <c r="D1510" s="89"/>
    </row>
    <row r="1511" spans="3:4">
      <c r="C1511" s="88"/>
      <c r="D1511" s="89"/>
    </row>
    <row r="1512" spans="3:4">
      <c r="C1512" s="88"/>
      <c r="D1512" s="89"/>
    </row>
    <row r="1513" spans="3:4">
      <c r="C1513" s="88"/>
      <c r="D1513" s="89"/>
    </row>
    <row r="1514" spans="3:4">
      <c r="C1514" s="88"/>
      <c r="D1514" s="89"/>
    </row>
    <row r="1515" spans="3:4">
      <c r="C1515" s="88"/>
      <c r="D1515" s="89"/>
    </row>
    <row r="1516" spans="3:4">
      <c r="C1516" s="88"/>
      <c r="D1516" s="89"/>
    </row>
    <row r="1517" spans="3:4">
      <c r="C1517" s="88"/>
      <c r="D1517" s="89"/>
    </row>
    <row r="1518" spans="3:4">
      <c r="C1518" s="88"/>
      <c r="D1518" s="89"/>
    </row>
    <row r="1519" spans="3:4">
      <c r="C1519" s="88"/>
      <c r="D1519" s="89"/>
    </row>
    <row r="1520" spans="3:4">
      <c r="C1520" s="88"/>
      <c r="D1520" s="89"/>
    </row>
    <row r="1521" spans="3:4">
      <c r="C1521" s="88"/>
      <c r="D1521" s="89"/>
    </row>
    <row r="1522" spans="3:4">
      <c r="C1522" s="88"/>
      <c r="D1522" s="89"/>
    </row>
    <row r="1523" spans="3:4">
      <c r="C1523" s="88"/>
      <c r="D1523" s="89"/>
    </row>
    <row r="1524" spans="3:4">
      <c r="C1524" s="88"/>
      <c r="D1524" s="89"/>
    </row>
    <row r="1525" spans="3:4">
      <c r="C1525" s="88"/>
      <c r="D1525" s="89"/>
    </row>
    <row r="1526" spans="3:4">
      <c r="C1526" s="88"/>
      <c r="D1526" s="89"/>
    </row>
    <row r="1527" spans="3:4">
      <c r="C1527" s="88"/>
      <c r="D1527" s="89"/>
    </row>
    <row r="1528" spans="3:4">
      <c r="C1528" s="88"/>
      <c r="D1528" s="89"/>
    </row>
    <row r="1529" spans="3:4">
      <c r="C1529" s="88"/>
      <c r="D1529" s="89"/>
    </row>
    <row r="1530" spans="3:4">
      <c r="C1530" s="88"/>
      <c r="D1530" s="89"/>
    </row>
    <row r="1531" spans="3:4">
      <c r="C1531" s="88"/>
      <c r="D1531" s="89"/>
    </row>
    <row r="1532" spans="3:4">
      <c r="C1532" s="88"/>
      <c r="D1532" s="89"/>
    </row>
    <row r="1533" spans="3:4">
      <c r="C1533" s="88"/>
      <c r="D1533" s="89"/>
    </row>
    <row r="1534" spans="3:4">
      <c r="C1534" s="88"/>
      <c r="D1534" s="89"/>
    </row>
    <row r="1535" spans="3:4">
      <c r="C1535" s="88"/>
      <c r="D1535" s="89"/>
    </row>
    <row r="1536" spans="3:4">
      <c r="C1536" s="88"/>
      <c r="D1536" s="89"/>
    </row>
    <row r="1537" spans="3:4">
      <c r="C1537" s="88"/>
      <c r="D1537" s="89"/>
    </row>
    <row r="1538" spans="3:4">
      <c r="C1538" s="88"/>
      <c r="D1538" s="89"/>
    </row>
    <row r="1539" spans="3:4">
      <c r="C1539" s="88"/>
      <c r="D1539" s="89"/>
    </row>
    <row r="1540" spans="3:4">
      <c r="C1540" s="88"/>
      <c r="D1540" s="89"/>
    </row>
    <row r="1541" spans="3:4">
      <c r="C1541" s="88"/>
      <c r="D1541" s="89"/>
    </row>
    <row r="1542" spans="3:4">
      <c r="C1542" s="88"/>
      <c r="D1542" s="89"/>
    </row>
    <row r="1543" spans="3:4">
      <c r="C1543" s="88"/>
      <c r="D1543" s="89"/>
    </row>
    <row r="1544" spans="3:4">
      <c r="C1544" s="88"/>
      <c r="D1544" s="89"/>
    </row>
    <row r="1545" spans="3:4">
      <c r="C1545" s="88"/>
      <c r="D1545" s="89"/>
    </row>
    <row r="1546" spans="3:4">
      <c r="C1546" s="88"/>
      <c r="D1546" s="89"/>
    </row>
    <row r="1547" spans="3:4">
      <c r="C1547" s="88"/>
      <c r="D1547" s="89"/>
    </row>
    <row r="1548" spans="3:4">
      <c r="C1548" s="88"/>
      <c r="D1548" s="89"/>
    </row>
    <row r="1549" spans="3:4">
      <c r="C1549" s="88"/>
      <c r="D1549" s="89"/>
    </row>
    <row r="1550" spans="3:4">
      <c r="C1550" s="88"/>
      <c r="D1550" s="89"/>
    </row>
    <row r="1551" spans="3:4">
      <c r="C1551" s="88"/>
      <c r="D1551" s="89"/>
    </row>
    <row r="1552" spans="3:4">
      <c r="C1552" s="88"/>
      <c r="D1552" s="89"/>
    </row>
    <row r="1553" spans="3:4">
      <c r="C1553" s="88"/>
      <c r="D1553" s="89"/>
    </row>
    <row r="1554" spans="3:4">
      <c r="C1554" s="88"/>
      <c r="D1554" s="89"/>
    </row>
    <row r="1555" spans="3:4">
      <c r="C1555" s="88"/>
      <c r="D1555" s="89"/>
    </row>
    <row r="1556" spans="3:4">
      <c r="C1556" s="88"/>
      <c r="D1556" s="89"/>
    </row>
    <row r="1557" spans="3:4">
      <c r="C1557" s="88"/>
      <c r="D1557" s="89"/>
    </row>
    <row r="1558" spans="3:4">
      <c r="C1558" s="88"/>
      <c r="D1558" s="89"/>
    </row>
    <row r="1559" spans="3:4">
      <c r="C1559" s="88"/>
      <c r="D1559" s="89"/>
    </row>
    <row r="1560" spans="3:4">
      <c r="C1560" s="88"/>
      <c r="D1560" s="89"/>
    </row>
    <row r="1561" spans="3:4">
      <c r="C1561" s="88"/>
      <c r="D1561" s="89"/>
    </row>
    <row r="1562" spans="3:4">
      <c r="C1562" s="88"/>
      <c r="D1562" s="89"/>
    </row>
    <row r="1563" spans="3:4">
      <c r="C1563" s="88"/>
      <c r="D1563" s="89"/>
    </row>
    <row r="1564" spans="3:4">
      <c r="C1564" s="88"/>
      <c r="D1564" s="89"/>
    </row>
    <row r="1565" spans="3:4">
      <c r="C1565" s="88"/>
      <c r="D1565" s="89"/>
    </row>
    <row r="1566" spans="3:4">
      <c r="C1566" s="88"/>
      <c r="D1566" s="89"/>
    </row>
    <row r="1567" spans="3:4">
      <c r="C1567" s="88"/>
      <c r="D1567" s="89"/>
    </row>
    <row r="1568" spans="3:4">
      <c r="C1568" s="88"/>
      <c r="D1568" s="89"/>
    </row>
    <row r="1569" spans="3:4">
      <c r="C1569" s="88"/>
      <c r="D1569" s="89"/>
    </row>
    <row r="1570" spans="3:4">
      <c r="C1570" s="88"/>
      <c r="D1570" s="89"/>
    </row>
    <row r="1571" spans="3:4">
      <c r="C1571" s="88"/>
      <c r="D1571" s="89"/>
    </row>
    <row r="1572" spans="3:4">
      <c r="C1572" s="88"/>
      <c r="D1572" s="89"/>
    </row>
    <row r="1573" spans="3:4">
      <c r="C1573" s="88"/>
      <c r="D1573" s="89"/>
    </row>
    <row r="1574" spans="3:4">
      <c r="C1574" s="88"/>
      <c r="D1574" s="89"/>
    </row>
    <row r="1575" spans="3:4">
      <c r="C1575" s="88"/>
      <c r="D1575" s="89"/>
    </row>
    <row r="1576" spans="3:4">
      <c r="C1576" s="88"/>
      <c r="D1576" s="89"/>
    </row>
    <row r="1577" spans="3:4">
      <c r="C1577" s="88"/>
      <c r="D1577" s="89"/>
    </row>
    <row r="1578" spans="3:4">
      <c r="C1578" s="88"/>
      <c r="D1578" s="89"/>
    </row>
    <row r="1579" spans="3:4">
      <c r="C1579" s="88"/>
      <c r="D1579" s="89"/>
    </row>
    <row r="1580" spans="3:4">
      <c r="C1580" s="88"/>
      <c r="D1580" s="89"/>
    </row>
    <row r="1581" spans="3:4">
      <c r="C1581" s="88"/>
      <c r="D1581" s="89"/>
    </row>
    <row r="1582" spans="3:4">
      <c r="C1582" s="88"/>
      <c r="D1582" s="89"/>
    </row>
    <row r="1583" spans="3:4">
      <c r="C1583" s="88"/>
      <c r="D1583" s="89"/>
    </row>
    <row r="1584" spans="3:4">
      <c r="C1584" s="88"/>
      <c r="D1584" s="89"/>
    </row>
    <row r="1585" spans="3:4">
      <c r="C1585" s="88"/>
      <c r="D1585" s="89"/>
    </row>
    <row r="1586" spans="3:4">
      <c r="C1586" s="88"/>
      <c r="D1586" s="89"/>
    </row>
    <row r="1587" spans="3:4">
      <c r="C1587" s="88"/>
      <c r="D1587" s="89"/>
    </row>
    <row r="1588" spans="3:4">
      <c r="C1588" s="88"/>
      <c r="D1588" s="89"/>
    </row>
    <row r="1589" spans="3:4">
      <c r="C1589" s="88"/>
      <c r="D1589" s="89"/>
    </row>
    <row r="1590" spans="3:4">
      <c r="C1590" s="88"/>
      <c r="D1590" s="89"/>
    </row>
    <row r="1591" spans="3:4">
      <c r="C1591" s="88"/>
      <c r="D1591" s="89"/>
    </row>
    <row r="1592" spans="3:4">
      <c r="C1592" s="88"/>
      <c r="D1592" s="89"/>
    </row>
    <row r="1593" spans="3:4">
      <c r="C1593" s="88"/>
      <c r="D1593" s="89"/>
    </row>
    <row r="1594" spans="3:4">
      <c r="C1594" s="88"/>
      <c r="D1594" s="89"/>
    </row>
    <row r="1595" spans="3:4">
      <c r="C1595" s="88"/>
      <c r="D1595" s="89"/>
    </row>
    <row r="1596" spans="3:4">
      <c r="C1596" s="88"/>
      <c r="D1596" s="89"/>
    </row>
    <row r="1597" spans="3:4">
      <c r="C1597" s="88"/>
      <c r="D1597" s="89"/>
    </row>
    <row r="1598" spans="3:4">
      <c r="C1598" s="88"/>
      <c r="D1598" s="89"/>
    </row>
    <row r="1599" spans="3:4">
      <c r="C1599" s="88"/>
      <c r="D1599" s="89"/>
    </row>
    <row r="1600" spans="3:4">
      <c r="C1600" s="88"/>
      <c r="D1600" s="89"/>
    </row>
    <row r="1601" spans="3:4">
      <c r="C1601" s="88"/>
      <c r="D1601" s="89"/>
    </row>
    <row r="1602" spans="3:4">
      <c r="C1602" s="88"/>
      <c r="D1602" s="89"/>
    </row>
    <row r="1603" spans="3:4">
      <c r="C1603" s="88"/>
      <c r="D1603" s="89"/>
    </row>
    <row r="1604" spans="3:4">
      <c r="C1604" s="88"/>
      <c r="D1604" s="89"/>
    </row>
    <row r="1605" spans="3:4">
      <c r="C1605" s="88"/>
      <c r="D1605" s="89"/>
    </row>
    <row r="1606" spans="3:4">
      <c r="C1606" s="88"/>
      <c r="D1606" s="89"/>
    </row>
    <row r="1607" spans="3:4">
      <c r="C1607" s="88"/>
      <c r="D1607" s="89"/>
    </row>
    <row r="1608" spans="3:4">
      <c r="C1608" s="88"/>
      <c r="D1608" s="89"/>
    </row>
    <row r="1609" spans="3:4">
      <c r="C1609" s="88"/>
      <c r="D1609" s="89"/>
    </row>
    <row r="1610" spans="3:4">
      <c r="C1610" s="88"/>
      <c r="D1610" s="89"/>
    </row>
    <row r="1611" spans="3:4">
      <c r="C1611" s="88"/>
      <c r="D1611" s="89"/>
    </row>
    <row r="1612" spans="3:4">
      <c r="C1612" s="88"/>
      <c r="D1612" s="89"/>
    </row>
    <row r="1613" spans="3:4">
      <c r="C1613" s="88"/>
      <c r="D1613" s="89"/>
    </row>
    <row r="1614" spans="3:4">
      <c r="C1614" s="88"/>
      <c r="D1614" s="89"/>
    </row>
    <row r="1615" spans="3:4">
      <c r="C1615" s="88"/>
      <c r="D1615" s="89"/>
    </row>
    <row r="1616" spans="3:4">
      <c r="C1616" s="88"/>
      <c r="D1616" s="89"/>
    </row>
    <row r="1617" spans="3:4">
      <c r="C1617" s="88"/>
      <c r="D1617" s="89"/>
    </row>
    <row r="1618" spans="3:4">
      <c r="C1618" s="88"/>
      <c r="D1618" s="89"/>
    </row>
    <row r="1619" spans="3:4">
      <c r="C1619" s="88"/>
      <c r="D1619" s="89"/>
    </row>
    <row r="1620" spans="3:4">
      <c r="C1620" s="88"/>
      <c r="D1620" s="89"/>
    </row>
    <row r="1621" spans="3:4">
      <c r="C1621" s="88"/>
      <c r="D1621" s="89"/>
    </row>
    <row r="1622" spans="3:4">
      <c r="C1622" s="88"/>
      <c r="D1622" s="89"/>
    </row>
    <row r="1623" spans="3:4">
      <c r="C1623" s="88"/>
      <c r="D1623" s="89"/>
    </row>
    <row r="1624" spans="3:4">
      <c r="C1624" s="88"/>
      <c r="D1624" s="89"/>
    </row>
    <row r="1625" spans="3:4">
      <c r="C1625" s="88"/>
      <c r="D1625" s="89"/>
    </row>
    <row r="1626" spans="3:4">
      <c r="C1626" s="88"/>
      <c r="D1626" s="89"/>
    </row>
    <row r="1627" spans="3:4">
      <c r="C1627" s="88"/>
      <c r="D1627" s="89"/>
    </row>
    <row r="1628" spans="3:4">
      <c r="C1628" s="88"/>
      <c r="D1628" s="89"/>
    </row>
    <row r="1629" spans="3:4">
      <c r="C1629" s="88"/>
      <c r="D1629" s="89"/>
    </row>
    <row r="1630" spans="3:4">
      <c r="C1630" s="88"/>
      <c r="D1630" s="89"/>
    </row>
    <row r="1631" spans="3:4">
      <c r="C1631" s="88"/>
      <c r="D1631" s="89"/>
    </row>
    <row r="1632" spans="3:4">
      <c r="C1632" s="88"/>
      <c r="D1632" s="89"/>
    </row>
    <row r="1633" spans="3:4">
      <c r="C1633" s="88"/>
      <c r="D1633" s="89"/>
    </row>
    <row r="1634" spans="3:4">
      <c r="C1634" s="88"/>
      <c r="D1634" s="89"/>
    </row>
    <row r="1635" spans="3:4">
      <c r="C1635" s="88"/>
      <c r="D1635" s="89"/>
    </row>
    <row r="1636" spans="3:4">
      <c r="C1636" s="88"/>
      <c r="D1636" s="89"/>
    </row>
    <row r="1637" spans="3:4">
      <c r="C1637" s="88"/>
      <c r="D1637" s="89"/>
    </row>
    <row r="1638" spans="3:4">
      <c r="C1638" s="88"/>
      <c r="D1638" s="89"/>
    </row>
    <row r="1639" spans="3:4">
      <c r="C1639" s="88"/>
      <c r="D1639" s="89"/>
    </row>
    <row r="1640" spans="3:4">
      <c r="C1640" s="88"/>
      <c r="D1640" s="89"/>
    </row>
    <row r="1641" spans="3:4">
      <c r="C1641" s="88"/>
      <c r="D1641" s="89"/>
    </row>
    <row r="1642" spans="3:4">
      <c r="C1642" s="88"/>
      <c r="D1642" s="89"/>
    </row>
    <row r="1643" spans="3:4">
      <c r="C1643" s="88"/>
      <c r="D1643" s="89"/>
    </row>
    <row r="1644" spans="3:4">
      <c r="C1644" s="88"/>
      <c r="D1644" s="89"/>
    </row>
    <row r="1645" spans="3:4">
      <c r="C1645" s="88"/>
      <c r="D1645" s="89"/>
    </row>
    <row r="1646" spans="3:4">
      <c r="C1646" s="88"/>
      <c r="D1646" s="89"/>
    </row>
    <row r="1647" spans="3:4">
      <c r="C1647" s="88"/>
      <c r="D1647" s="89"/>
    </row>
    <row r="1648" spans="3:4">
      <c r="C1648" s="88"/>
      <c r="D1648" s="89"/>
    </row>
    <row r="1649" spans="3:4">
      <c r="C1649" s="88"/>
      <c r="D1649" s="89"/>
    </row>
    <row r="1650" spans="3:4">
      <c r="C1650" s="88"/>
      <c r="D1650" s="89"/>
    </row>
    <row r="1651" spans="3:4">
      <c r="C1651" s="88"/>
      <c r="D1651" s="89"/>
    </row>
    <row r="1652" spans="3:4">
      <c r="C1652" s="88"/>
      <c r="D1652" s="89"/>
    </row>
    <row r="1653" spans="3:4">
      <c r="C1653" s="88"/>
      <c r="D1653" s="89"/>
    </row>
    <row r="1654" spans="3:4">
      <c r="C1654" s="88"/>
      <c r="D1654" s="89"/>
    </row>
    <row r="1655" spans="3:4">
      <c r="C1655" s="88"/>
      <c r="D1655" s="89"/>
    </row>
    <row r="1656" spans="3:4">
      <c r="C1656" s="88"/>
      <c r="D1656" s="89"/>
    </row>
    <row r="1657" spans="3:4">
      <c r="C1657" s="88"/>
      <c r="D1657" s="89"/>
    </row>
    <row r="1658" spans="3:4">
      <c r="C1658" s="88"/>
      <c r="D1658" s="89"/>
    </row>
    <row r="1659" spans="3:4">
      <c r="C1659" s="88"/>
      <c r="D1659" s="89"/>
    </row>
    <row r="1660" spans="3:4">
      <c r="C1660" s="88"/>
      <c r="D1660" s="89"/>
    </row>
    <row r="1661" spans="3:4">
      <c r="C1661" s="88"/>
      <c r="D1661" s="89"/>
    </row>
    <row r="1662" spans="3:4">
      <c r="C1662" s="88"/>
      <c r="D1662" s="89"/>
    </row>
    <row r="1663" spans="3:4">
      <c r="C1663" s="88"/>
      <c r="D1663" s="89"/>
    </row>
    <row r="1664" spans="3:4">
      <c r="C1664" s="88"/>
      <c r="D1664" s="89"/>
    </row>
    <row r="1665" spans="3:4">
      <c r="C1665" s="88"/>
      <c r="D1665" s="89"/>
    </row>
    <row r="1666" spans="3:4">
      <c r="C1666" s="88"/>
      <c r="D1666" s="89"/>
    </row>
    <row r="1667" spans="3:4">
      <c r="C1667" s="88"/>
      <c r="D1667" s="89"/>
    </row>
    <row r="1668" spans="3:4">
      <c r="C1668" s="88"/>
      <c r="D1668" s="89"/>
    </row>
    <row r="1669" spans="3:4">
      <c r="C1669" s="88"/>
      <c r="D1669" s="89"/>
    </row>
    <row r="1670" spans="3:4">
      <c r="C1670" s="88"/>
      <c r="D1670" s="89"/>
    </row>
    <row r="1671" spans="3:4">
      <c r="C1671" s="88"/>
      <c r="D1671" s="89"/>
    </row>
    <row r="1672" spans="3:4">
      <c r="C1672" s="88"/>
      <c r="D1672" s="89"/>
    </row>
    <row r="1673" spans="3:4">
      <c r="C1673" s="88"/>
      <c r="D1673" s="89"/>
    </row>
    <row r="1674" spans="3:4">
      <c r="C1674" s="88"/>
      <c r="D1674" s="89"/>
    </row>
    <row r="1675" spans="3:4">
      <c r="C1675" s="88"/>
      <c r="D1675" s="89"/>
    </row>
    <row r="1676" spans="3:4">
      <c r="C1676" s="88"/>
      <c r="D1676" s="89"/>
    </row>
    <row r="1677" spans="3:4">
      <c r="C1677" s="88"/>
      <c r="D1677" s="89"/>
    </row>
    <row r="1678" spans="3:4">
      <c r="C1678" s="88"/>
      <c r="D1678" s="89"/>
    </row>
    <row r="1679" spans="3:4">
      <c r="C1679" s="88"/>
      <c r="D1679" s="89"/>
    </row>
    <row r="1680" spans="3:4">
      <c r="C1680" s="88"/>
      <c r="D1680" s="89"/>
    </row>
    <row r="1681" spans="3:4">
      <c r="C1681" s="88"/>
      <c r="D1681" s="89"/>
    </row>
    <row r="1682" spans="3:4">
      <c r="C1682" s="88"/>
      <c r="D1682" s="89"/>
    </row>
    <row r="1683" spans="3:4">
      <c r="C1683" s="88"/>
      <c r="D1683" s="89"/>
    </row>
    <row r="1684" spans="3:4">
      <c r="C1684" s="88"/>
      <c r="D1684" s="89"/>
    </row>
    <row r="1685" spans="3:4">
      <c r="C1685" s="88"/>
      <c r="D1685" s="89"/>
    </row>
    <row r="1686" spans="3:4">
      <c r="C1686" s="88"/>
      <c r="D1686" s="89"/>
    </row>
    <row r="1687" spans="3:4">
      <c r="C1687" s="88"/>
      <c r="D1687" s="89"/>
    </row>
    <row r="1688" spans="3:4">
      <c r="C1688" s="88"/>
      <c r="D1688" s="89"/>
    </row>
    <row r="1689" spans="3:4">
      <c r="C1689" s="88"/>
      <c r="D1689" s="89"/>
    </row>
    <row r="1690" spans="3:4">
      <c r="C1690" s="88"/>
      <c r="D1690" s="89"/>
    </row>
    <row r="1691" spans="3:4">
      <c r="C1691" s="88"/>
      <c r="D1691" s="89"/>
    </row>
    <row r="1692" spans="3:4">
      <c r="C1692" s="88"/>
      <c r="D1692" s="89"/>
    </row>
    <row r="1693" spans="3:4">
      <c r="C1693" s="88"/>
      <c r="D1693" s="89"/>
    </row>
    <row r="1694" spans="3:4">
      <c r="C1694" s="88"/>
      <c r="D1694" s="89"/>
    </row>
    <row r="1695" spans="3:4">
      <c r="C1695" s="88"/>
      <c r="D1695" s="89"/>
    </row>
    <row r="1696" spans="3:4">
      <c r="C1696" s="88"/>
      <c r="D1696" s="89"/>
    </row>
    <row r="1697" spans="3:4">
      <c r="C1697" s="88"/>
      <c r="D1697" s="89"/>
    </row>
    <row r="1698" spans="3:4">
      <c r="C1698" s="88"/>
      <c r="D1698" s="89"/>
    </row>
    <row r="1699" spans="3:4">
      <c r="C1699" s="88"/>
      <c r="D1699" s="89"/>
    </row>
    <row r="1700" spans="3:4">
      <c r="C1700" s="88"/>
      <c r="D1700" s="89"/>
    </row>
    <row r="1701" spans="3:4">
      <c r="C1701" s="88"/>
      <c r="D1701" s="89"/>
    </row>
    <row r="1702" spans="3:4">
      <c r="C1702" s="88"/>
      <c r="D1702" s="89"/>
    </row>
    <row r="1703" spans="3:4">
      <c r="C1703" s="88"/>
      <c r="D1703" s="89"/>
    </row>
    <row r="1704" spans="3:4">
      <c r="C1704" s="88"/>
      <c r="D1704" s="89"/>
    </row>
    <row r="1705" spans="3:4">
      <c r="C1705" s="88"/>
      <c r="D1705" s="89"/>
    </row>
    <row r="1706" spans="3:4">
      <c r="C1706" s="88"/>
      <c r="D1706" s="89"/>
    </row>
    <row r="1707" spans="3:4">
      <c r="C1707" s="88"/>
      <c r="D1707" s="89"/>
    </row>
    <row r="1708" spans="3:4">
      <c r="C1708" s="88"/>
      <c r="D1708" s="89"/>
    </row>
    <row r="1709" spans="3:4">
      <c r="C1709" s="88"/>
      <c r="D1709" s="89"/>
    </row>
    <row r="1710" spans="3:4">
      <c r="C1710" s="88"/>
      <c r="D1710" s="89"/>
    </row>
    <row r="1711" spans="3:4">
      <c r="C1711" s="88"/>
      <c r="D1711" s="89"/>
    </row>
    <row r="1712" spans="3:4">
      <c r="C1712" s="88"/>
      <c r="D1712" s="89"/>
    </row>
    <row r="1713" spans="3:4">
      <c r="C1713" s="88"/>
      <c r="D1713" s="89"/>
    </row>
    <row r="1714" spans="3:4">
      <c r="C1714" s="88"/>
      <c r="D1714" s="89"/>
    </row>
    <row r="1715" spans="3:4">
      <c r="C1715" s="88"/>
      <c r="D1715" s="89"/>
    </row>
    <row r="1716" spans="3:4">
      <c r="C1716" s="88"/>
      <c r="D1716" s="89"/>
    </row>
    <row r="1717" spans="3:4">
      <c r="C1717" s="88"/>
      <c r="D1717" s="89"/>
    </row>
    <row r="1718" spans="3:4">
      <c r="C1718" s="88"/>
      <c r="D1718" s="89"/>
    </row>
    <row r="1719" spans="3:4">
      <c r="C1719" s="88"/>
      <c r="D1719" s="89"/>
    </row>
    <row r="1720" spans="3:4">
      <c r="C1720" s="88"/>
      <c r="D1720" s="89"/>
    </row>
    <row r="1721" spans="3:4">
      <c r="C1721" s="88"/>
      <c r="D1721" s="89"/>
    </row>
    <row r="1722" spans="3:4">
      <c r="C1722" s="88"/>
      <c r="D1722" s="89"/>
    </row>
    <row r="1723" spans="3:4">
      <c r="C1723" s="88"/>
      <c r="D1723" s="89"/>
    </row>
    <row r="1724" spans="3:4">
      <c r="C1724" s="88"/>
      <c r="D1724" s="89"/>
    </row>
    <row r="1725" spans="3:4">
      <c r="C1725" s="88"/>
      <c r="D1725" s="89"/>
    </row>
    <row r="1726" spans="3:4">
      <c r="C1726" s="88"/>
      <c r="D1726" s="89"/>
    </row>
    <row r="1727" spans="3:4">
      <c r="C1727" s="88"/>
      <c r="D1727" s="89"/>
    </row>
    <row r="1728" spans="3:4">
      <c r="C1728" s="88"/>
      <c r="D1728" s="89"/>
    </row>
    <row r="1729" spans="3:4">
      <c r="C1729" s="88"/>
      <c r="D1729" s="89"/>
    </row>
    <row r="1730" spans="3:4">
      <c r="C1730" s="88"/>
      <c r="D1730" s="89"/>
    </row>
    <row r="1731" spans="3:4">
      <c r="C1731" s="88"/>
      <c r="D1731" s="89"/>
    </row>
    <row r="1732" spans="3:4">
      <c r="C1732" s="88"/>
      <c r="D1732" s="89"/>
    </row>
    <row r="1733" spans="3:4">
      <c r="C1733" s="88"/>
      <c r="D1733" s="89"/>
    </row>
    <row r="1734" spans="3:4">
      <c r="C1734" s="88"/>
      <c r="D1734" s="89"/>
    </row>
    <row r="1735" spans="3:4">
      <c r="C1735" s="88"/>
      <c r="D1735" s="89"/>
    </row>
    <row r="1736" spans="3:4">
      <c r="C1736" s="88"/>
      <c r="D1736" s="89"/>
    </row>
    <row r="1737" spans="3:4">
      <c r="C1737" s="88"/>
      <c r="D1737" s="89"/>
    </row>
    <row r="1738" spans="3:4">
      <c r="C1738" s="88"/>
      <c r="D1738" s="89"/>
    </row>
    <row r="1739" spans="3:4">
      <c r="C1739" s="88"/>
      <c r="D1739" s="89"/>
    </row>
    <row r="1740" spans="3:4">
      <c r="C1740" s="88"/>
      <c r="D1740" s="89"/>
    </row>
    <row r="1741" spans="3:4">
      <c r="C1741" s="88"/>
      <c r="D1741" s="89"/>
    </row>
    <row r="1742" spans="3:4">
      <c r="C1742" s="88"/>
      <c r="D1742" s="89"/>
    </row>
    <row r="1743" spans="3:4">
      <c r="C1743" s="88"/>
      <c r="D1743" s="89"/>
    </row>
    <row r="1744" spans="3:4">
      <c r="C1744" s="88"/>
      <c r="D1744" s="89"/>
    </row>
    <row r="1745" spans="3:4">
      <c r="C1745" s="88"/>
      <c r="D1745" s="89"/>
    </row>
    <row r="1746" spans="3:4">
      <c r="C1746" s="88"/>
      <c r="D1746" s="89"/>
    </row>
    <row r="1747" spans="3:4">
      <c r="C1747" s="88"/>
      <c r="D1747" s="89"/>
    </row>
    <row r="1748" spans="3:4">
      <c r="C1748" s="88"/>
      <c r="D1748" s="89"/>
    </row>
    <row r="1749" spans="3:4">
      <c r="C1749" s="88"/>
      <c r="D1749" s="89"/>
    </row>
    <row r="1750" spans="3:4">
      <c r="C1750" s="88"/>
      <c r="D1750" s="89"/>
    </row>
    <row r="1751" spans="3:4">
      <c r="C1751" s="88"/>
      <c r="D1751" s="89"/>
    </row>
    <row r="1752" spans="3:4">
      <c r="C1752" s="88"/>
      <c r="D1752" s="89"/>
    </row>
  </sheetData>
  <phoneticPr fontId="20" type="noConversion"/>
  <pageMargins left="0.7" right="0.7" top="0.78740157499999996" bottom="0.78740157499999996"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DCF &amp; Projected Price Terminal </vt:lpstr>
      <vt:lpstr>IS</vt:lpstr>
      <vt:lpstr>CFS </vt:lpstr>
      <vt:lpstr>BS</vt:lpstr>
      <vt:lpstr>Share Price 5y</vt:lpstr>
      <vt:lpstr>'DCF &amp; Projected Price Terminal '!Druckbereich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Schüürmann</dc:creator>
  <cp:lastModifiedBy>Oliver Schüürmann</cp:lastModifiedBy>
  <dcterms:created xsi:type="dcterms:W3CDTF">2025-01-21T12:26:29Z</dcterms:created>
  <dcterms:modified xsi:type="dcterms:W3CDTF">2025-05-07T13:18:27Z</dcterms:modified>
</cp:coreProperties>
</file>