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 DCF MIT LINKS/Vs/"/>
    </mc:Choice>
  </mc:AlternateContent>
  <xr:revisionPtr revIDLastSave="0" documentId="13_ncr:1_{9362D991-5AC0-2D41-9672-AA46FBC750DE}" xr6:coauthVersionLast="47" xr6:coauthVersionMax="47" xr10:uidLastSave="{00000000-0000-0000-0000-000000000000}"/>
  <bookViews>
    <workbookView xWindow="2952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'!$A$2:$AA$155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9" i="7" l="1"/>
  <c r="O132" i="7" s="1"/>
  <c r="M122" i="7"/>
  <c r="L122" i="7"/>
  <c r="O45" i="7"/>
  <c r="N45" i="7"/>
  <c r="M45" i="7"/>
  <c r="O42" i="7"/>
  <c r="N42" i="7"/>
  <c r="M42" i="7"/>
  <c r="O39" i="7"/>
  <c r="N39" i="7"/>
  <c r="M39" i="7"/>
  <c r="M49" i="7"/>
  <c r="L49" i="7"/>
  <c r="K49" i="7"/>
  <c r="J49" i="7"/>
  <c r="I49" i="7"/>
  <c r="H49" i="7"/>
  <c r="G49" i="7"/>
  <c r="F49" i="7"/>
  <c r="E49" i="7"/>
  <c r="M52" i="7"/>
  <c r="L52" i="7"/>
  <c r="K52" i="7"/>
  <c r="J52" i="7"/>
  <c r="I52" i="7"/>
  <c r="H52" i="7"/>
  <c r="G52" i="7"/>
  <c r="F52" i="7"/>
  <c r="E52" i="7"/>
  <c r="M55" i="7"/>
  <c r="L55" i="7"/>
  <c r="K55" i="7"/>
  <c r="J55" i="7"/>
  <c r="I55" i="7"/>
  <c r="H55" i="7"/>
  <c r="G55" i="7"/>
  <c r="F55" i="7"/>
  <c r="E55" i="7"/>
  <c r="D55" i="7"/>
  <c r="D52" i="7"/>
  <c r="D49" i="7"/>
  <c r="L46" i="7"/>
  <c r="K46" i="7"/>
  <c r="J46" i="7"/>
  <c r="I46" i="7"/>
  <c r="H46" i="7"/>
  <c r="G46" i="7"/>
  <c r="F46" i="7"/>
  <c r="E46" i="7"/>
  <c r="D46" i="7"/>
  <c r="L45" i="7"/>
  <c r="K45" i="7"/>
  <c r="J45" i="7"/>
  <c r="I45" i="7"/>
  <c r="H45" i="7"/>
  <c r="G45" i="7"/>
  <c r="F45" i="7"/>
  <c r="E45" i="7"/>
  <c r="D45" i="7"/>
  <c r="L42" i="7"/>
  <c r="K42" i="7"/>
  <c r="J42" i="7"/>
  <c r="I42" i="7"/>
  <c r="H42" i="7"/>
  <c r="G42" i="7"/>
  <c r="F42" i="7"/>
  <c r="E42" i="7"/>
  <c r="D42" i="7"/>
  <c r="L39" i="7"/>
  <c r="K39" i="7"/>
  <c r="J39" i="7"/>
  <c r="I39" i="7"/>
  <c r="H39" i="7"/>
  <c r="G39" i="7"/>
  <c r="F39" i="7"/>
  <c r="E39" i="7"/>
  <c r="D39" i="7"/>
  <c r="H26" i="7"/>
  <c r="G7" i="7"/>
  <c r="G6" i="7"/>
  <c r="F37" i="3"/>
  <c r="E37" i="3"/>
  <c r="D37" i="3"/>
  <c r="K36" i="3"/>
  <c r="J36" i="3"/>
  <c r="I36" i="3"/>
  <c r="H36" i="3"/>
  <c r="G36" i="3"/>
  <c r="F36" i="3"/>
  <c r="E36" i="3"/>
  <c r="D36" i="3"/>
  <c r="C36" i="3"/>
  <c r="B36" i="3"/>
  <c r="K35" i="3"/>
  <c r="K37" i="3" s="1"/>
  <c r="J35" i="3"/>
  <c r="J37" i="3" s="1"/>
  <c r="I35" i="3"/>
  <c r="I37" i="3" s="1"/>
  <c r="H35" i="3"/>
  <c r="H37" i="3" s="1"/>
  <c r="G35" i="3"/>
  <c r="G37" i="3" s="1"/>
  <c r="F35" i="3"/>
  <c r="E35" i="3"/>
  <c r="D35" i="3"/>
  <c r="C35" i="3"/>
  <c r="C37" i="3" s="1"/>
  <c r="B35" i="3"/>
  <c r="B37" i="3" s="1"/>
  <c r="G35" i="2"/>
  <c r="N34" i="2"/>
  <c r="M34" i="2"/>
  <c r="L34" i="2"/>
  <c r="L35" i="2" s="1"/>
  <c r="K34" i="2"/>
  <c r="J34" i="2"/>
  <c r="I34" i="2"/>
  <c r="H34" i="2"/>
  <c r="H35" i="2" s="1"/>
  <c r="G34" i="2"/>
  <c r="F34" i="2"/>
  <c r="E34" i="2"/>
  <c r="D34" i="2"/>
  <c r="D35" i="2" s="1"/>
  <c r="C34" i="2"/>
  <c r="B34" i="2"/>
  <c r="N33" i="2"/>
  <c r="N35" i="2" s="1"/>
  <c r="M33" i="2"/>
  <c r="M35" i="2" s="1"/>
  <c r="L33" i="2"/>
  <c r="K33" i="2"/>
  <c r="K35" i="2" s="1"/>
  <c r="J33" i="2"/>
  <c r="J35" i="2" s="1"/>
  <c r="I33" i="2"/>
  <c r="I35" i="2" s="1"/>
  <c r="H33" i="2"/>
  <c r="G33" i="2"/>
  <c r="F33" i="2"/>
  <c r="F35" i="2" s="1"/>
  <c r="E33" i="2"/>
  <c r="E35" i="2" s="1"/>
  <c r="D33" i="2"/>
  <c r="C33" i="2"/>
  <c r="C35" i="2" s="1"/>
  <c r="B33" i="2"/>
  <c r="B35" i="2" s="1"/>
  <c r="AC60" i="4"/>
  <c r="U60" i="4"/>
  <c r="M60" i="4"/>
  <c r="E60" i="4"/>
  <c r="AJ59" i="4"/>
  <c r="AI59" i="4"/>
  <c r="AI60" i="4" s="1"/>
  <c r="AH59" i="4"/>
  <c r="AH60" i="4" s="1"/>
  <c r="AG59" i="4"/>
  <c r="AG60" i="4" s="1"/>
  <c r="AF59" i="4"/>
  <c r="AF60" i="4" s="1"/>
  <c r="AE59" i="4"/>
  <c r="AE60" i="4" s="1"/>
  <c r="AD59" i="4"/>
  <c r="AC59" i="4"/>
  <c r="AB59" i="4"/>
  <c r="AA59" i="4"/>
  <c r="AA60" i="4" s="1"/>
  <c r="Z59" i="4"/>
  <c r="Z60" i="4" s="1"/>
  <c r="Y59" i="4"/>
  <c r="Y60" i="4" s="1"/>
  <c r="X59" i="4"/>
  <c r="X60" i="4" s="1"/>
  <c r="W59" i="4"/>
  <c r="W60" i="4" s="1"/>
  <c r="V59" i="4"/>
  <c r="U59" i="4"/>
  <c r="T59" i="4"/>
  <c r="S59" i="4"/>
  <c r="S60" i="4" s="1"/>
  <c r="R59" i="4"/>
  <c r="R60" i="4" s="1"/>
  <c r="Q59" i="4"/>
  <c r="Q60" i="4" s="1"/>
  <c r="P59" i="4"/>
  <c r="P60" i="4" s="1"/>
  <c r="O59" i="4"/>
  <c r="O60" i="4" s="1"/>
  <c r="N59" i="4"/>
  <c r="M59" i="4"/>
  <c r="L59" i="4"/>
  <c r="K59" i="4"/>
  <c r="K60" i="4" s="1"/>
  <c r="J59" i="4"/>
  <c r="J60" i="4" s="1"/>
  <c r="I59" i="4"/>
  <c r="I60" i="4" s="1"/>
  <c r="H59" i="4"/>
  <c r="H60" i="4" s="1"/>
  <c r="G59" i="4"/>
  <c r="G60" i="4" s="1"/>
  <c r="F59" i="4"/>
  <c r="E59" i="4"/>
  <c r="D59" i="4"/>
  <c r="C59" i="4"/>
  <c r="C60" i="4" s="1"/>
  <c r="B59" i="4"/>
  <c r="B60" i="4" s="1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J57" i="4"/>
  <c r="AI57" i="4"/>
  <c r="AH57" i="4"/>
  <c r="AG57" i="4"/>
  <c r="AF57" i="4"/>
  <c r="AE57" i="4"/>
  <c r="AD57" i="4"/>
  <c r="AD60" i="4" s="1"/>
  <c r="AC57" i="4"/>
  <c r="AB57" i="4"/>
  <c r="AA57" i="4"/>
  <c r="Z57" i="4"/>
  <c r="Y57" i="4"/>
  <c r="X57" i="4"/>
  <c r="W57" i="4"/>
  <c r="V57" i="4"/>
  <c r="V60" i="4" s="1"/>
  <c r="U57" i="4"/>
  <c r="T57" i="4"/>
  <c r="S57" i="4"/>
  <c r="R57" i="4"/>
  <c r="Q57" i="4"/>
  <c r="P57" i="4"/>
  <c r="O57" i="4"/>
  <c r="N57" i="4"/>
  <c r="N60" i="4" s="1"/>
  <c r="M57" i="4"/>
  <c r="L57" i="4"/>
  <c r="K57" i="4"/>
  <c r="J57" i="4"/>
  <c r="I57" i="4"/>
  <c r="H57" i="4"/>
  <c r="G57" i="4"/>
  <c r="F57" i="4"/>
  <c r="F60" i="4" s="1"/>
  <c r="E57" i="4"/>
  <c r="D57" i="4"/>
  <c r="C57" i="4"/>
  <c r="B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J55" i="4"/>
  <c r="AJ60" i="4" s="1"/>
  <c r="AI55" i="4"/>
  <c r="AH55" i="4"/>
  <c r="AG55" i="4"/>
  <c r="AF55" i="4"/>
  <c r="AE55" i="4"/>
  <c r="AD55" i="4"/>
  <c r="AC55" i="4"/>
  <c r="AB55" i="4"/>
  <c r="AB60" i="4" s="1"/>
  <c r="AA55" i="4"/>
  <c r="Z55" i="4"/>
  <c r="Y55" i="4"/>
  <c r="X55" i="4"/>
  <c r="W55" i="4"/>
  <c r="V55" i="4"/>
  <c r="U55" i="4"/>
  <c r="T55" i="4"/>
  <c r="T60" i="4" s="1"/>
  <c r="S55" i="4"/>
  <c r="R55" i="4"/>
  <c r="Q55" i="4"/>
  <c r="P55" i="4"/>
  <c r="O55" i="4"/>
  <c r="N55" i="4"/>
  <c r="M55" i="4"/>
  <c r="L55" i="4"/>
  <c r="L60" i="4" s="1"/>
  <c r="K55" i="4"/>
  <c r="J55" i="4"/>
  <c r="I55" i="4"/>
  <c r="H55" i="4"/>
  <c r="G55" i="4"/>
  <c r="F55" i="4"/>
  <c r="E55" i="4"/>
  <c r="D55" i="4"/>
  <c r="D60" i="4" s="1"/>
  <c r="C55" i="4"/>
  <c r="B55" i="4"/>
  <c r="N69" i="7"/>
  <c r="N62" i="7"/>
  <c r="I26" i="7"/>
  <c r="M46" i="7"/>
  <c r="N46" i="7"/>
  <c r="R27" i="7" l="1"/>
  <c r="R96" i="7"/>
  <c r="K41" i="7"/>
  <c r="M41" i="7"/>
  <c r="K37" i="7"/>
  <c r="D41" i="7"/>
  <c r="M37" i="7"/>
  <c r="N126" i="7"/>
  <c r="R105" i="7"/>
  <c r="N105" i="7"/>
  <c r="G29" i="7"/>
  <c r="H29" i="7"/>
  <c r="I29" i="7"/>
  <c r="R120" i="7"/>
  <c r="N120" i="7"/>
  <c r="R97" i="7"/>
  <c r="D64" i="7"/>
  <c r="N59" i="7"/>
  <c r="N60" i="7" s="1"/>
  <c r="O60" i="7" s="1"/>
  <c r="P60" i="7" s="1"/>
  <c r="Q60" i="7" s="1"/>
  <c r="R60" i="7" s="1"/>
  <c r="I30" i="7" s="1"/>
  <c r="K87" i="7"/>
  <c r="J87" i="7"/>
  <c r="I87" i="7"/>
  <c r="H87" i="7"/>
  <c r="D87" i="7"/>
  <c r="M84" i="7"/>
  <c r="H84" i="7"/>
  <c r="F84" i="7"/>
  <c r="E84" i="7"/>
  <c r="D84" i="7"/>
  <c r="M81" i="7"/>
  <c r="J81" i="7"/>
  <c r="I81" i="7"/>
  <c r="H81" i="7"/>
  <c r="F81" i="7"/>
  <c r="E81" i="7"/>
  <c r="D81" i="7"/>
  <c r="D48" i="7"/>
  <c r="D58" i="7" s="1"/>
  <c r="O76" i="7"/>
  <c r="N76" i="7"/>
  <c r="M77" i="7"/>
  <c r="L77" i="7"/>
  <c r="K77" i="7"/>
  <c r="J77" i="7"/>
  <c r="I76" i="7"/>
  <c r="H76" i="7"/>
  <c r="G76" i="7"/>
  <c r="F76" i="7"/>
  <c r="E77" i="7"/>
  <c r="D77" i="7"/>
  <c r="O43" i="7"/>
  <c r="O72" i="7" s="1"/>
  <c r="P72" i="7" s="1"/>
  <c r="Q72" i="7" s="1"/>
  <c r="R72" i="7" s="1"/>
  <c r="N43" i="7"/>
  <c r="N74" i="7" s="1"/>
  <c r="L70" i="7"/>
  <c r="K70" i="7"/>
  <c r="G70" i="7"/>
  <c r="F70" i="7"/>
  <c r="E70" i="7"/>
  <c r="D70" i="7"/>
  <c r="O40" i="7"/>
  <c r="O66" i="7" s="1"/>
  <c r="P66" i="7" s="1"/>
  <c r="Q66" i="7" s="1"/>
  <c r="R66" i="7" s="1"/>
  <c r="L63" i="7"/>
  <c r="K63" i="7"/>
  <c r="J63" i="7"/>
  <c r="I63" i="7"/>
  <c r="D63" i="7"/>
  <c r="E38" i="7"/>
  <c r="E48" i="7" s="1"/>
  <c r="E58" i="7" s="1"/>
  <c r="G26" i="7"/>
  <c r="R22" i="7"/>
  <c r="G5" i="7"/>
  <c r="R20" i="7" s="1"/>
  <c r="N71" i="7" l="1"/>
  <c r="R21" i="7"/>
  <c r="C27" i="7"/>
  <c r="H56" i="7"/>
  <c r="H88" i="7" s="1"/>
  <c r="G30" i="7"/>
  <c r="H30" i="7"/>
  <c r="N106" i="7"/>
  <c r="G77" i="7"/>
  <c r="N77" i="7"/>
  <c r="N114" i="7" s="1"/>
  <c r="O46" i="7"/>
  <c r="O77" i="7" s="1"/>
  <c r="L53" i="7"/>
  <c r="L85" i="7" s="1"/>
  <c r="M53" i="7"/>
  <c r="M85" i="7" s="1"/>
  <c r="K50" i="7"/>
  <c r="K82" i="7" s="1"/>
  <c r="M43" i="7"/>
  <c r="M71" i="7" s="1"/>
  <c r="I53" i="7"/>
  <c r="I85" i="7" s="1"/>
  <c r="I56" i="7"/>
  <c r="I88" i="7" s="1"/>
  <c r="R32" i="7"/>
  <c r="F53" i="7"/>
  <c r="F85" i="7" s="1"/>
  <c r="I50" i="7"/>
  <c r="I82" i="7" s="1"/>
  <c r="J53" i="7"/>
  <c r="J85" i="7" s="1"/>
  <c r="J56" i="7"/>
  <c r="J88" i="7" s="1"/>
  <c r="E43" i="7"/>
  <c r="E71" i="7" s="1"/>
  <c r="G43" i="7"/>
  <c r="G71" i="7" s="1"/>
  <c r="F77" i="7"/>
  <c r="G50" i="7"/>
  <c r="G82" i="7" s="1"/>
  <c r="J50" i="7"/>
  <c r="J82" i="7" s="1"/>
  <c r="K53" i="7"/>
  <c r="K85" i="7" s="1"/>
  <c r="H77" i="7"/>
  <c r="M56" i="7"/>
  <c r="M88" i="7" s="1"/>
  <c r="G81" i="7"/>
  <c r="M70" i="7"/>
  <c r="L84" i="7"/>
  <c r="M40" i="7"/>
  <c r="M64" i="7" s="1"/>
  <c r="G56" i="7"/>
  <c r="G88" i="7" s="1"/>
  <c r="O74" i="7"/>
  <c r="O71" i="7" s="1"/>
  <c r="L40" i="7"/>
  <c r="L64" i="7" s="1"/>
  <c r="M63" i="7"/>
  <c r="I84" i="7"/>
  <c r="N40" i="7"/>
  <c r="I43" i="7"/>
  <c r="I71" i="7" s="1"/>
  <c r="D53" i="7"/>
  <c r="D85" i="7" s="1"/>
  <c r="J40" i="7"/>
  <c r="J64" i="7" s="1"/>
  <c r="G53" i="7"/>
  <c r="G85" i="7" s="1"/>
  <c r="L56" i="7"/>
  <c r="L88" i="7" s="1"/>
  <c r="J84" i="7"/>
  <c r="E40" i="7"/>
  <c r="E64" i="7" s="1"/>
  <c r="E56" i="7"/>
  <c r="E88" i="7" s="1"/>
  <c r="K84" i="7"/>
  <c r="I77" i="7"/>
  <c r="F56" i="7"/>
  <c r="F88" i="7" s="1"/>
  <c r="H43" i="7"/>
  <c r="H71" i="7" s="1"/>
  <c r="J43" i="7"/>
  <c r="J71" i="7" s="1"/>
  <c r="E53" i="7"/>
  <c r="E85" i="7" s="1"/>
  <c r="K40" i="7"/>
  <c r="K64" i="7" s="1"/>
  <c r="L50" i="7"/>
  <c r="L82" i="7" s="1"/>
  <c r="E63" i="7"/>
  <c r="O65" i="7"/>
  <c r="P65" i="7" s="1"/>
  <c r="Q65" i="7" s="1"/>
  <c r="R65" i="7" s="1"/>
  <c r="R30" i="7"/>
  <c r="R106" i="7"/>
  <c r="F40" i="7"/>
  <c r="F64" i="7" s="1"/>
  <c r="R28" i="7"/>
  <c r="N73" i="7"/>
  <c r="E87" i="7"/>
  <c r="M87" i="7"/>
  <c r="L87" i="7"/>
  <c r="G40" i="7"/>
  <c r="G64" i="7" s="1"/>
  <c r="D50" i="7"/>
  <c r="D82" i="7" s="1"/>
  <c r="D56" i="7"/>
  <c r="D88" i="7" s="1"/>
  <c r="H70" i="7"/>
  <c r="K76" i="7"/>
  <c r="F87" i="7"/>
  <c r="F38" i="7"/>
  <c r="F63" i="7"/>
  <c r="I70" i="7"/>
  <c r="D76" i="7"/>
  <c r="L76" i="7"/>
  <c r="K81" i="7"/>
  <c r="G87" i="7"/>
  <c r="K56" i="7"/>
  <c r="K88" i="7" s="1"/>
  <c r="J76" i="7"/>
  <c r="H53" i="7"/>
  <c r="H85" i="7" s="1"/>
  <c r="O67" i="7"/>
  <c r="O73" i="7"/>
  <c r="P73" i="7" s="1"/>
  <c r="Q73" i="7" s="1"/>
  <c r="R73" i="7" s="1"/>
  <c r="G8" i="7"/>
  <c r="I40" i="7"/>
  <c r="I64" i="7" s="1"/>
  <c r="E50" i="7"/>
  <c r="E82" i="7" s="1"/>
  <c r="K43" i="7"/>
  <c r="K71" i="7" s="1"/>
  <c r="F50" i="7"/>
  <c r="F82" i="7" s="1"/>
  <c r="G63" i="7"/>
  <c r="J70" i="7"/>
  <c r="N72" i="7"/>
  <c r="E76" i="7"/>
  <c r="M76" i="7"/>
  <c r="L81" i="7"/>
  <c r="F43" i="7"/>
  <c r="F71" i="7" s="1"/>
  <c r="H40" i="7"/>
  <c r="H64" i="7" s="1"/>
  <c r="M50" i="7"/>
  <c r="M82" i="7" s="1"/>
  <c r="D43" i="7"/>
  <c r="D71" i="7" s="1"/>
  <c r="L43" i="7"/>
  <c r="L71" i="7" s="1"/>
  <c r="H63" i="7"/>
  <c r="G84" i="7"/>
  <c r="H50" i="7"/>
  <c r="H82" i="7" s="1"/>
  <c r="R114" i="7" l="1"/>
  <c r="N85" i="7"/>
  <c r="O85" i="7" s="1"/>
  <c r="P85" i="7" s="1"/>
  <c r="Q85" i="7" s="1"/>
  <c r="R85" i="7" s="1"/>
  <c r="N88" i="7"/>
  <c r="O88" i="7" s="1"/>
  <c r="N66" i="7"/>
  <c r="N65" i="7"/>
  <c r="N67" i="7"/>
  <c r="N64" i="7" s="1"/>
  <c r="N63" i="7" s="1"/>
  <c r="N70" i="7" s="1"/>
  <c r="R34" i="7"/>
  <c r="H25" i="7" s="1"/>
  <c r="P74" i="7"/>
  <c r="Q74" i="7" s="1"/>
  <c r="N82" i="7"/>
  <c r="O82" i="7" s="1"/>
  <c r="P82" i="7" s="1"/>
  <c r="Q82" i="7" s="1"/>
  <c r="R82" i="7" s="1"/>
  <c r="G10" i="7"/>
  <c r="G9" i="7"/>
  <c r="P67" i="7"/>
  <c r="O64" i="7"/>
  <c r="F48" i="7"/>
  <c r="F58" i="7" s="1"/>
  <c r="G38" i="7"/>
  <c r="R116" i="7" l="1"/>
  <c r="R122" i="7" s="1"/>
  <c r="R118" i="7"/>
  <c r="R124" i="7" s="1"/>
  <c r="R117" i="7"/>
  <c r="R123" i="7" s="1"/>
  <c r="G25" i="7"/>
  <c r="I25" i="7"/>
  <c r="C26" i="7" s="1"/>
  <c r="P71" i="7"/>
  <c r="N84" i="7"/>
  <c r="N81" i="7"/>
  <c r="O63" i="7"/>
  <c r="O70" i="7" s="1"/>
  <c r="N87" i="7"/>
  <c r="Q67" i="7"/>
  <c r="P64" i="7"/>
  <c r="Q71" i="7"/>
  <c r="R74" i="7"/>
  <c r="R71" i="7" s="1"/>
  <c r="H38" i="7"/>
  <c r="G48" i="7"/>
  <c r="G58" i="7" s="1"/>
  <c r="P88" i="7"/>
  <c r="N79" i="7" l="1"/>
  <c r="O87" i="7"/>
  <c r="O79" i="7"/>
  <c r="O81" i="7"/>
  <c r="O84" i="7"/>
  <c r="P63" i="7"/>
  <c r="H48" i="7"/>
  <c r="H58" i="7" s="1"/>
  <c r="I38" i="7"/>
  <c r="R67" i="7"/>
  <c r="R64" i="7" s="1"/>
  <c r="Q64" i="7"/>
  <c r="Q88" i="7"/>
  <c r="N108" i="7" l="1"/>
  <c r="N116" i="7" s="1"/>
  <c r="N90" i="7"/>
  <c r="N91" i="7" s="1"/>
  <c r="P84" i="7"/>
  <c r="P70" i="7"/>
  <c r="P76" i="7" s="1"/>
  <c r="P79" i="7" s="1"/>
  <c r="O90" i="7"/>
  <c r="O91" i="7" s="1"/>
  <c r="P87" i="7"/>
  <c r="P81" i="7"/>
  <c r="Q63" i="7"/>
  <c r="R88" i="7"/>
  <c r="I48" i="7"/>
  <c r="I58" i="7" s="1"/>
  <c r="J38" i="7"/>
  <c r="N122" i="7" l="1"/>
  <c r="R63" i="7"/>
  <c r="R62" i="7" s="1"/>
  <c r="Q70" i="7"/>
  <c r="Q76" i="7" s="1"/>
  <c r="Q79" i="7" s="1"/>
  <c r="Q87" i="7"/>
  <c r="P90" i="7"/>
  <c r="P91" i="7" s="1"/>
  <c r="Q81" i="7"/>
  <c r="Q84" i="7"/>
  <c r="K38" i="7"/>
  <c r="J48" i="7"/>
  <c r="J58" i="7" s="1"/>
  <c r="O128" i="7" l="1"/>
  <c r="O131" i="7" s="1"/>
  <c r="P62" i="7"/>
  <c r="R61" i="7"/>
  <c r="P61" i="7"/>
  <c r="R81" i="7"/>
  <c r="R84" i="7"/>
  <c r="R87" i="7"/>
  <c r="R70" i="7"/>
  <c r="Q90" i="7"/>
  <c r="Q91" i="7" s="1"/>
  <c r="L38" i="7"/>
  <c r="K48" i="7"/>
  <c r="K58" i="7" s="1"/>
  <c r="R136" i="7" l="1"/>
  <c r="R140" i="7" s="1"/>
  <c r="I32" i="7" s="1"/>
  <c r="R134" i="7"/>
  <c r="R138" i="7" s="1"/>
  <c r="G32" i="7" s="1"/>
  <c r="G36" i="7" s="1"/>
  <c r="R135" i="7"/>
  <c r="R139" i="7" s="1"/>
  <c r="H32" i="7" s="1"/>
  <c r="H34" i="7" s="1"/>
  <c r="I33" i="7"/>
  <c r="I34" i="7"/>
  <c r="I36" i="7"/>
  <c r="R69" i="7"/>
  <c r="P69" i="7"/>
  <c r="R76" i="7"/>
  <c r="R79" i="7" s="1"/>
  <c r="R90" i="7" s="1"/>
  <c r="R93" i="7" s="1"/>
  <c r="R94" i="7" s="1"/>
  <c r="R68" i="7"/>
  <c r="P68" i="7"/>
  <c r="L48" i="7"/>
  <c r="M38" i="7"/>
  <c r="N38" i="7" s="1"/>
  <c r="O38" i="7" s="1"/>
  <c r="P38" i="7" s="1"/>
  <c r="Q38" i="7" s="1"/>
  <c r="R38" i="7" s="1"/>
  <c r="G33" i="7" l="1"/>
  <c r="G34" i="7"/>
  <c r="H33" i="7"/>
  <c r="H36" i="7"/>
  <c r="R91" i="7"/>
  <c r="R95" i="7" s="1"/>
  <c r="R98" i="7" s="1"/>
  <c r="R101" i="7" s="1"/>
  <c r="L58" i="7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</calcChain>
</file>

<file path=xl/sharedStrings.xml><?xml version="1.0" encoding="utf-8"?>
<sst xmlns="http://schemas.openxmlformats.org/spreadsheetml/2006/main" count="363" uniqueCount="262">
  <si>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</si>
  <si>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</si>
  <si>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</si>
  <si>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</si>
  <si>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</si>
  <si>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</si>
  <si>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</si>
  <si>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</si>
  <si>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</si>
  <si>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</si>
  <si>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</si>
  <si>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</si>
  <si>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</si>
  <si>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</si>
  <si>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</si>
  <si>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</si>
  <si>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</si>
  <si>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</si>
  <si>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</si>
  <si>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</si>
  <si>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</si>
  <si>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</si>
  <si>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</si>
  <si>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</si>
  <si>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</si>
  <si>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</si>
  <si>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</si>
  <si>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</si>
  <si>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</si>
  <si>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</si>
  <si>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</si>
  <si>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</si>
  <si>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</si>
  <si>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</si>
  <si>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</si>
  <si>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</si>
  <si>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</si>
  <si>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</si>
  <si>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</si>
  <si>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</si>
  <si>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</si>
  <si>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</si>
  <si>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</si>
  <si>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</si>
  <si>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</si>
  <si>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</si>
  <si>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</si>
  <si>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</si>
  <si>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</si>
  <si>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</si>
  <si>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</si>
  <si>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</si>
  <si>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</si>
  <si>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</si>
  <si>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</si>
  <si>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</si>
  <si>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</si>
  <si>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</si>
  <si>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</si>
  <si>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</si>
  <si>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</si>
  <si>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</si>
  <si>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</si>
  <si>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</si>
  <si>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</si>
  <si>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</si>
  <si>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</si>
  <si>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</si>
  <si>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</si>
  <si>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</si>
  <si>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</si>
  <si>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</si>
  <si>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</si>
  <si>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</si>
  <si>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</si>
  <si>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</si>
  <si>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</si>
  <si>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</si>
  <si>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</si>
  <si>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</si>
  <si>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</si>
  <si>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</si>
  <si>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</si>
  <si>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</si>
  <si>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</si>
  <si>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</si>
  <si>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</si>
  <si>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</si>
  <si>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</si>
  <si>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</si>
  <si>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 -&gt;&gt;</t>
  </si>
  <si>
    <t xml:space="preserve">Diff. Implied to Projected </t>
  </si>
  <si>
    <t xml:space="preserve">DCF Calculation for Implied Share Price </t>
  </si>
  <si>
    <t>DCF &amp; Projected Price Terminal in M$</t>
  </si>
  <si>
    <t>Fill in -&gt;&gt; = hard!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</si>
  <si>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</si>
  <si>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</si>
  <si>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</si>
  <si>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</si>
  <si>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</si>
  <si>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</si>
  <si>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</si>
  <si>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</si>
  <si>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</si>
  <si>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</si>
  <si>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</si>
  <si>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</si>
  <si>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</si>
  <si>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</si>
  <si>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</si>
  <si>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</si>
  <si>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use to fill hard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</si>
  <si>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</si>
  <si>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</si>
  <si>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</si>
  <si>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</si>
  <si>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</si>
  <si>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</si>
  <si>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</si>
  <si>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</si>
  <si>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</si>
  <si>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</si>
  <si>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</si>
  <si>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</si>
  <si>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</si>
  <si>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</si>
  <si>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</si>
  <si>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</si>
  <si>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</si>
  <si>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</si>
  <si>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</si>
  <si>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</si>
  <si>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</si>
  <si>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</si>
  <si>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</si>
  <si>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</si>
  <si>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</si>
  <si>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</si>
  <si>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</si>
  <si>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</si>
  <si>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</si>
  <si>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</si>
  <si>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</si>
  <si>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</si>
  <si>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</si>
  <si>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</si>
  <si>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</si>
  <si>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</si>
  <si>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</si>
  <si>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</si>
  <si>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</si>
  <si>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</si>
  <si>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</si>
  <si>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</si>
  <si>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</si>
  <si>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</si>
  <si>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</si>
  <si>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</si>
  <si>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</si>
  <si>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</si>
  <si>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</si>
  <si>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</si>
  <si>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</si>
  <si>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</si>
  <si>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</si>
  <si>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</si>
  <si>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</si>
  <si>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</si>
  <si>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</si>
  <si>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</si>
  <si>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</si>
  <si>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</si>
  <si>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</si>
  <si>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</si>
  <si>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</si>
  <si>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</si>
  <si>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</si>
  <si>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</si>
  <si>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</si>
  <si>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</si>
  <si>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</si>
  <si>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</si>
  <si>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</si>
  <si>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</si>
  <si>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</si>
  <si>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</si>
  <si>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</si>
  <si>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</si>
  <si>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</si>
  <si>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</si>
  <si>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</si>
  <si>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</si>
  <si>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</si>
  <si>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</si>
  <si>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</si>
  <si>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</si>
  <si>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</si>
  <si>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</si>
  <si>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</si>
  <si>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</si>
  <si>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</si>
  <si>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</si>
  <si>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</si>
  <si>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</si>
  <si>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</si>
  <si>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</si>
  <si>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</si>
  <si>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</si>
  <si>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</si>
  <si>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</si>
  <si>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</si>
  <si>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</si>
  <si>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</si>
  <si>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</si>
  <si>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</si>
  <si>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</si>
  <si>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</si>
  <si>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</si>
  <si>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</si>
  <si>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</si>
  <si>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</si>
  <si>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</si>
  <si>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</si>
  <si>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</si>
  <si>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</si>
  <si>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</si>
  <si>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https://www.marketscreener.com</t>
  </si>
  <si>
    <t xml:space="preserve">&lt;- 2024 is TTM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</si>
  <si>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</si>
  <si>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</si>
  <si>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</si>
  <si>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</si>
  <si>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</si>
  <si>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</si>
  <si>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</si>
  <si>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</si>
  <si>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</si>
  <si>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</si>
  <si>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</si>
  <si>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</si>
  <si>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</si>
  <si>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</si>
  <si>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</si>
  <si>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</si>
  <si>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</si>
  <si>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</si>
  <si>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</si>
  <si>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</si>
  <si>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</si>
  <si>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</si>
  <si>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</si>
  <si>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</si>
  <si>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</si>
  <si>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</si>
  <si>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SPOT</t>
  </si>
  <si>
    <t xml:space="preserve">https://companiesmarketcap.com </t>
  </si>
  <si>
    <t>&lt;- Q3 2024</t>
  </si>
  <si>
    <t>Levered Beta (3y)</t>
  </si>
  <si>
    <t>https://www.infrontanalytics.com/fe-de/LU1778762911/Spotify-Technology-S-A-/beta</t>
  </si>
  <si>
    <t>https://valueinvesting.io/SPOT/valuation/wacc</t>
  </si>
  <si>
    <t>https://www.gurufocus.com/term/shares-outstanding/MEX:SPOT</t>
  </si>
  <si>
    <t xml:space="preserve">Conclusion: haben pricing power und in letzter Zeit sparen sie auch nicht mit Ads, erst binden dann verdienen, but be aware of YouTube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</si>
</sst>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6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3" fillId="0" borderId="0" xfId="0" applyFont="1"/>
    <xf numFmtId="0" fontId="6" fillId="5" borderId="0" xfId="0" applyFont="1" applyFill="1" applyAlignment="1">
      <alignment horizont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548.54999999999995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1086.4451909350967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1419.8991664641981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1960.3514091828936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30CB37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141.72999999999999</c:v>
                </c:pt>
                <c:pt idx="1">
                  <c:v>149.05000000000001</c:v>
                </c:pt>
                <c:pt idx="2">
                  <c:v>150</c:v>
                </c:pt>
                <c:pt idx="3">
                  <c:v>146.62</c:v>
                </c:pt>
                <c:pt idx="4">
                  <c:v>152.79</c:v>
                </c:pt>
                <c:pt idx="5">
                  <c:v>152.63</c:v>
                </c:pt>
                <c:pt idx="6">
                  <c:v>149.35</c:v>
                </c:pt>
                <c:pt idx="7">
                  <c:v>146.16</c:v>
                </c:pt>
                <c:pt idx="8">
                  <c:v>146.88999999999999</c:v>
                </c:pt>
                <c:pt idx="9">
                  <c:v>142.72</c:v>
                </c:pt>
                <c:pt idx="10">
                  <c:v>141.5</c:v>
                </c:pt>
                <c:pt idx="11">
                  <c:v>145.57</c:v>
                </c:pt>
                <c:pt idx="12">
                  <c:v>143.35</c:v>
                </c:pt>
                <c:pt idx="13">
                  <c:v>146.76</c:v>
                </c:pt>
                <c:pt idx="14">
                  <c:v>140.47999999999999</c:v>
                </c:pt>
                <c:pt idx="15">
                  <c:v>146.83000000000001</c:v>
                </c:pt>
                <c:pt idx="16">
                  <c:v>140.91999999999999</c:v>
                </c:pt>
                <c:pt idx="17">
                  <c:v>137.01</c:v>
                </c:pt>
                <c:pt idx="18">
                  <c:v>131.06</c:v>
                </c:pt>
                <c:pt idx="19">
                  <c:v>137.97999999999999</c:v>
                </c:pt>
                <c:pt idx="20">
                  <c:v>139.43</c:v>
                </c:pt>
                <c:pt idx="21">
                  <c:v>139</c:v>
                </c:pt>
                <c:pt idx="22">
                  <c:v>141.74</c:v>
                </c:pt>
                <c:pt idx="23">
                  <c:v>145.25</c:v>
                </c:pt>
                <c:pt idx="24">
                  <c:v>136.93</c:v>
                </c:pt>
                <c:pt idx="25">
                  <c:v>141.76</c:v>
                </c:pt>
                <c:pt idx="26">
                  <c:v>139.08000000000001</c:v>
                </c:pt>
                <c:pt idx="27">
                  <c:v>125.43</c:v>
                </c:pt>
                <c:pt idx="28">
                  <c:v>133.01</c:v>
                </c:pt>
                <c:pt idx="29">
                  <c:v>118.53</c:v>
                </c:pt>
                <c:pt idx="30">
                  <c:v>118.31</c:v>
                </c:pt>
                <c:pt idx="31">
                  <c:v>111</c:v>
                </c:pt>
                <c:pt idx="32">
                  <c:v>119.83</c:v>
                </c:pt>
                <c:pt idx="33">
                  <c:v>129.38999999999999</c:v>
                </c:pt>
                <c:pt idx="34">
                  <c:v>123.41</c:v>
                </c:pt>
                <c:pt idx="35">
                  <c:v>125</c:v>
                </c:pt>
                <c:pt idx="36">
                  <c:v>130.04</c:v>
                </c:pt>
                <c:pt idx="37">
                  <c:v>124.09</c:v>
                </c:pt>
                <c:pt idx="38">
                  <c:v>122.48</c:v>
                </c:pt>
                <c:pt idx="39">
                  <c:v>124.4</c:v>
                </c:pt>
                <c:pt idx="40">
                  <c:v>122</c:v>
                </c:pt>
                <c:pt idx="41">
                  <c:v>119.81</c:v>
                </c:pt>
                <c:pt idx="42">
                  <c:v>120.69</c:v>
                </c:pt>
                <c:pt idx="43">
                  <c:v>122.1</c:v>
                </c:pt>
                <c:pt idx="44">
                  <c:v>120.89</c:v>
                </c:pt>
                <c:pt idx="45">
                  <c:v>125.1</c:v>
                </c:pt>
                <c:pt idx="46">
                  <c:v>127.54</c:v>
                </c:pt>
                <c:pt idx="47">
                  <c:v>127.62</c:v>
                </c:pt>
                <c:pt idx="48">
                  <c:v>131.77000000000001</c:v>
                </c:pt>
                <c:pt idx="49">
                  <c:v>132.05000000000001</c:v>
                </c:pt>
                <c:pt idx="50">
                  <c:v>134.16999999999999</c:v>
                </c:pt>
                <c:pt idx="51">
                  <c:v>139.94999999999999</c:v>
                </c:pt>
                <c:pt idx="52">
                  <c:v>141.22</c:v>
                </c:pt>
                <c:pt idx="53">
                  <c:v>140.69</c:v>
                </c:pt>
                <c:pt idx="54">
                  <c:v>142.69999999999999</c:v>
                </c:pt>
                <c:pt idx="55">
                  <c:v>141.54</c:v>
                </c:pt>
                <c:pt idx="56">
                  <c:v>139.75</c:v>
                </c:pt>
                <c:pt idx="57">
                  <c:v>139.25</c:v>
                </c:pt>
                <c:pt idx="58">
                  <c:v>140.1</c:v>
                </c:pt>
                <c:pt idx="59">
                  <c:v>141.5</c:v>
                </c:pt>
                <c:pt idx="60">
                  <c:v>153</c:v>
                </c:pt>
                <c:pt idx="61">
                  <c:v>148.94</c:v>
                </c:pt>
                <c:pt idx="62">
                  <c:v>144.5</c:v>
                </c:pt>
                <c:pt idx="63">
                  <c:v>144.07</c:v>
                </c:pt>
                <c:pt idx="64">
                  <c:v>147.36000000000001</c:v>
                </c:pt>
                <c:pt idx="65">
                  <c:v>146.81</c:v>
                </c:pt>
                <c:pt idx="66">
                  <c:v>150</c:v>
                </c:pt>
                <c:pt idx="67">
                  <c:v>149.79</c:v>
                </c:pt>
                <c:pt idx="68">
                  <c:v>152.85</c:v>
                </c:pt>
                <c:pt idx="69">
                  <c:v>157.44</c:v>
                </c:pt>
                <c:pt idx="70">
                  <c:v>154.63</c:v>
                </c:pt>
                <c:pt idx="71">
                  <c:v>148</c:v>
                </c:pt>
                <c:pt idx="72">
                  <c:v>150.55000000000001</c:v>
                </c:pt>
                <c:pt idx="73">
                  <c:v>160</c:v>
                </c:pt>
                <c:pt idx="74">
                  <c:v>161.94</c:v>
                </c:pt>
                <c:pt idx="75">
                  <c:v>174.99</c:v>
                </c:pt>
                <c:pt idx="76">
                  <c:v>188.81</c:v>
                </c:pt>
                <c:pt idx="77">
                  <c:v>192</c:v>
                </c:pt>
                <c:pt idx="78">
                  <c:v>192</c:v>
                </c:pt>
                <c:pt idx="79">
                  <c:v>189.3</c:v>
                </c:pt>
                <c:pt idx="80">
                  <c:v>183.21</c:v>
                </c:pt>
                <c:pt idx="81">
                  <c:v>179.12</c:v>
                </c:pt>
                <c:pt idx="82">
                  <c:v>181.5</c:v>
                </c:pt>
                <c:pt idx="83">
                  <c:v>183</c:v>
                </c:pt>
                <c:pt idx="84">
                  <c:v>189.36</c:v>
                </c:pt>
                <c:pt idx="85">
                  <c:v>184.23</c:v>
                </c:pt>
                <c:pt idx="86">
                  <c:v>179</c:v>
                </c:pt>
                <c:pt idx="87">
                  <c:v>183.5</c:v>
                </c:pt>
                <c:pt idx="88">
                  <c:v>187.79</c:v>
                </c:pt>
                <c:pt idx="89">
                  <c:v>192.85</c:v>
                </c:pt>
                <c:pt idx="90">
                  <c:v>184.5</c:v>
                </c:pt>
                <c:pt idx="91">
                  <c:v>183.86</c:v>
                </c:pt>
                <c:pt idx="92">
                  <c:v>178.23</c:v>
                </c:pt>
                <c:pt idx="93">
                  <c:v>190.42</c:v>
                </c:pt>
                <c:pt idx="94">
                  <c:v>187</c:v>
                </c:pt>
                <c:pt idx="95">
                  <c:v>209.79</c:v>
                </c:pt>
                <c:pt idx="96">
                  <c:v>234.5</c:v>
                </c:pt>
                <c:pt idx="97">
                  <c:v>228.33</c:v>
                </c:pt>
                <c:pt idx="98">
                  <c:v>242.41</c:v>
                </c:pt>
                <c:pt idx="99">
                  <c:v>242.68</c:v>
                </c:pt>
                <c:pt idx="100">
                  <c:v>241.92</c:v>
                </c:pt>
                <c:pt idx="101">
                  <c:v>266.60000000000002</c:v>
                </c:pt>
                <c:pt idx="102">
                  <c:v>257.37</c:v>
                </c:pt>
                <c:pt idx="103">
                  <c:v>263.33999999999997</c:v>
                </c:pt>
                <c:pt idx="104">
                  <c:v>256</c:v>
                </c:pt>
                <c:pt idx="105">
                  <c:v>264.5</c:v>
                </c:pt>
                <c:pt idx="106">
                  <c:v>269.8</c:v>
                </c:pt>
                <c:pt idx="107">
                  <c:v>260.10000000000002</c:v>
                </c:pt>
                <c:pt idx="108">
                  <c:v>266.57</c:v>
                </c:pt>
                <c:pt idx="109">
                  <c:v>272.77</c:v>
                </c:pt>
                <c:pt idx="110">
                  <c:v>275.45</c:v>
                </c:pt>
                <c:pt idx="111">
                  <c:v>281.39999999999998</c:v>
                </c:pt>
                <c:pt idx="112">
                  <c:v>246.31</c:v>
                </c:pt>
                <c:pt idx="113">
                  <c:v>265</c:v>
                </c:pt>
                <c:pt idx="114">
                  <c:v>259.27</c:v>
                </c:pt>
                <c:pt idx="115">
                  <c:v>267.08</c:v>
                </c:pt>
                <c:pt idx="116">
                  <c:v>265.52999999999997</c:v>
                </c:pt>
                <c:pt idx="117">
                  <c:v>288.41000000000003</c:v>
                </c:pt>
                <c:pt idx="118">
                  <c:v>290.67</c:v>
                </c:pt>
                <c:pt idx="119">
                  <c:v>287.55</c:v>
                </c:pt>
                <c:pt idx="120">
                  <c:v>266.17</c:v>
                </c:pt>
                <c:pt idx="121">
                  <c:v>275.75</c:v>
                </c:pt>
                <c:pt idx="122">
                  <c:v>270</c:v>
                </c:pt>
                <c:pt idx="123">
                  <c:v>254.88</c:v>
                </c:pt>
                <c:pt idx="124">
                  <c:v>252</c:v>
                </c:pt>
                <c:pt idx="125">
                  <c:v>264.63</c:v>
                </c:pt>
                <c:pt idx="126">
                  <c:v>259</c:v>
                </c:pt>
                <c:pt idx="127">
                  <c:v>256.95999999999998</c:v>
                </c:pt>
                <c:pt idx="128">
                  <c:v>249.84</c:v>
                </c:pt>
                <c:pt idx="129">
                  <c:v>252.53</c:v>
                </c:pt>
                <c:pt idx="130">
                  <c:v>256.02</c:v>
                </c:pt>
                <c:pt idx="131">
                  <c:v>251.49</c:v>
                </c:pt>
                <c:pt idx="132">
                  <c:v>246.61</c:v>
                </c:pt>
                <c:pt idx="133">
                  <c:v>255.36</c:v>
                </c:pt>
                <c:pt idx="134">
                  <c:v>249.42</c:v>
                </c:pt>
                <c:pt idx="135">
                  <c:v>255.98</c:v>
                </c:pt>
                <c:pt idx="136">
                  <c:v>254.31</c:v>
                </c:pt>
                <c:pt idx="137">
                  <c:v>258.95999999999998</c:v>
                </c:pt>
                <c:pt idx="138">
                  <c:v>259.98</c:v>
                </c:pt>
                <c:pt idx="139">
                  <c:v>260</c:v>
                </c:pt>
                <c:pt idx="140">
                  <c:v>271.02999999999997</c:v>
                </c:pt>
                <c:pt idx="141">
                  <c:v>276.81</c:v>
                </c:pt>
                <c:pt idx="142">
                  <c:v>267.77999999999997</c:v>
                </c:pt>
                <c:pt idx="143">
                  <c:v>268.76</c:v>
                </c:pt>
                <c:pt idx="144">
                  <c:v>278.98</c:v>
                </c:pt>
                <c:pt idx="145">
                  <c:v>276.10000000000002</c:v>
                </c:pt>
                <c:pt idx="146">
                  <c:v>280.27999999999997</c:v>
                </c:pt>
                <c:pt idx="147">
                  <c:v>284.64999999999998</c:v>
                </c:pt>
                <c:pt idx="148">
                  <c:v>291.85000000000002</c:v>
                </c:pt>
                <c:pt idx="149">
                  <c:v>268</c:v>
                </c:pt>
                <c:pt idx="150">
                  <c:v>259.31</c:v>
                </c:pt>
                <c:pt idx="151">
                  <c:v>240.66</c:v>
                </c:pt>
                <c:pt idx="152">
                  <c:v>247.99</c:v>
                </c:pt>
                <c:pt idx="153">
                  <c:v>260.02999999999997</c:v>
                </c:pt>
                <c:pt idx="154">
                  <c:v>249.64</c:v>
                </c:pt>
                <c:pt idx="155">
                  <c:v>246.26</c:v>
                </c:pt>
                <c:pt idx="156">
                  <c:v>242.5</c:v>
                </c:pt>
                <c:pt idx="157">
                  <c:v>232</c:v>
                </c:pt>
                <c:pt idx="158">
                  <c:v>230.82</c:v>
                </c:pt>
                <c:pt idx="159">
                  <c:v>235.18</c:v>
                </c:pt>
                <c:pt idx="160">
                  <c:v>232</c:v>
                </c:pt>
                <c:pt idx="161">
                  <c:v>239.24</c:v>
                </c:pt>
                <c:pt idx="162">
                  <c:v>241.96</c:v>
                </c:pt>
                <c:pt idx="163">
                  <c:v>233</c:v>
                </c:pt>
                <c:pt idx="164">
                  <c:v>233.98</c:v>
                </c:pt>
                <c:pt idx="165">
                  <c:v>243</c:v>
                </c:pt>
                <c:pt idx="166">
                  <c:v>237.39</c:v>
                </c:pt>
                <c:pt idx="167">
                  <c:v>244</c:v>
                </c:pt>
                <c:pt idx="168">
                  <c:v>244.52</c:v>
                </c:pt>
                <c:pt idx="169">
                  <c:v>244.07</c:v>
                </c:pt>
                <c:pt idx="170">
                  <c:v>244.1</c:v>
                </c:pt>
                <c:pt idx="171">
                  <c:v>249.68</c:v>
                </c:pt>
                <c:pt idx="172">
                  <c:v>251.7</c:v>
                </c:pt>
                <c:pt idx="173">
                  <c:v>254.63</c:v>
                </c:pt>
                <c:pt idx="174">
                  <c:v>249.67</c:v>
                </c:pt>
                <c:pt idx="175">
                  <c:v>252.13</c:v>
                </c:pt>
                <c:pt idx="176">
                  <c:v>254</c:v>
                </c:pt>
                <c:pt idx="177">
                  <c:v>268.86</c:v>
                </c:pt>
                <c:pt idx="178">
                  <c:v>253.97</c:v>
                </c:pt>
                <c:pt idx="179">
                  <c:v>263.99</c:v>
                </c:pt>
                <c:pt idx="180">
                  <c:v>263.17</c:v>
                </c:pt>
                <c:pt idx="181">
                  <c:v>260.04000000000002</c:v>
                </c:pt>
                <c:pt idx="182">
                  <c:v>262.14999999999998</c:v>
                </c:pt>
                <c:pt idx="183">
                  <c:v>269.54000000000002</c:v>
                </c:pt>
                <c:pt idx="184">
                  <c:v>270.38</c:v>
                </c:pt>
                <c:pt idx="185">
                  <c:v>280.23</c:v>
                </c:pt>
                <c:pt idx="186">
                  <c:v>286.74</c:v>
                </c:pt>
                <c:pt idx="187">
                  <c:v>281.43</c:v>
                </c:pt>
                <c:pt idx="188">
                  <c:v>260</c:v>
                </c:pt>
                <c:pt idx="189">
                  <c:v>263.70999999999998</c:v>
                </c:pt>
                <c:pt idx="190">
                  <c:v>240.01</c:v>
                </c:pt>
                <c:pt idx="191">
                  <c:v>236</c:v>
                </c:pt>
                <c:pt idx="192">
                  <c:v>245</c:v>
                </c:pt>
                <c:pt idx="193">
                  <c:v>247.72</c:v>
                </c:pt>
                <c:pt idx="194">
                  <c:v>257.5</c:v>
                </c:pt>
                <c:pt idx="195">
                  <c:v>258</c:v>
                </c:pt>
                <c:pt idx="196">
                  <c:v>272.56</c:v>
                </c:pt>
                <c:pt idx="197">
                  <c:v>253</c:v>
                </c:pt>
                <c:pt idx="198">
                  <c:v>261.29000000000002</c:v>
                </c:pt>
                <c:pt idx="199">
                  <c:v>260.5</c:v>
                </c:pt>
                <c:pt idx="200">
                  <c:v>252.85</c:v>
                </c:pt>
                <c:pt idx="201">
                  <c:v>247.45</c:v>
                </c:pt>
                <c:pt idx="202">
                  <c:v>251.25</c:v>
                </c:pt>
                <c:pt idx="203">
                  <c:v>252.93</c:v>
                </c:pt>
                <c:pt idx="204">
                  <c:v>251.82</c:v>
                </c:pt>
                <c:pt idx="205">
                  <c:v>260.01</c:v>
                </c:pt>
                <c:pt idx="206">
                  <c:v>267.91000000000003</c:v>
                </c:pt>
                <c:pt idx="207">
                  <c:v>269</c:v>
                </c:pt>
                <c:pt idx="208">
                  <c:v>269.45999999999998</c:v>
                </c:pt>
                <c:pt idx="209">
                  <c:v>277</c:v>
                </c:pt>
                <c:pt idx="210">
                  <c:v>291.04000000000002</c:v>
                </c:pt>
                <c:pt idx="211">
                  <c:v>283.23</c:v>
                </c:pt>
                <c:pt idx="212">
                  <c:v>317.5</c:v>
                </c:pt>
                <c:pt idx="213">
                  <c:v>317.29000000000002</c:v>
                </c:pt>
                <c:pt idx="214">
                  <c:v>319.8</c:v>
                </c:pt>
                <c:pt idx="215">
                  <c:v>337</c:v>
                </c:pt>
                <c:pt idx="216">
                  <c:v>337.28</c:v>
                </c:pt>
                <c:pt idx="217">
                  <c:v>329.64</c:v>
                </c:pt>
                <c:pt idx="218">
                  <c:v>342.3</c:v>
                </c:pt>
                <c:pt idx="219">
                  <c:v>340.5</c:v>
                </c:pt>
                <c:pt idx="220">
                  <c:v>324.07</c:v>
                </c:pt>
                <c:pt idx="221">
                  <c:v>316.52</c:v>
                </c:pt>
                <c:pt idx="222">
                  <c:v>323.13</c:v>
                </c:pt>
                <c:pt idx="223">
                  <c:v>333.43</c:v>
                </c:pt>
                <c:pt idx="224">
                  <c:v>330.06</c:v>
                </c:pt>
                <c:pt idx="225">
                  <c:v>328.07</c:v>
                </c:pt>
                <c:pt idx="226">
                  <c:v>322.14999999999998</c:v>
                </c:pt>
                <c:pt idx="227">
                  <c:v>329.81</c:v>
                </c:pt>
                <c:pt idx="228">
                  <c:v>331.28</c:v>
                </c:pt>
                <c:pt idx="229">
                  <c:v>320.95</c:v>
                </c:pt>
                <c:pt idx="230">
                  <c:v>323.47000000000003</c:v>
                </c:pt>
                <c:pt idx="231">
                  <c:v>323.5</c:v>
                </c:pt>
                <c:pt idx="232">
                  <c:v>317.42</c:v>
                </c:pt>
                <c:pt idx="233">
                  <c:v>309.48</c:v>
                </c:pt>
                <c:pt idx="234">
                  <c:v>308.16000000000003</c:v>
                </c:pt>
                <c:pt idx="235">
                  <c:v>317.44</c:v>
                </c:pt>
                <c:pt idx="236">
                  <c:v>335</c:v>
                </c:pt>
                <c:pt idx="237">
                  <c:v>350.06</c:v>
                </c:pt>
                <c:pt idx="238">
                  <c:v>344</c:v>
                </c:pt>
                <c:pt idx="239">
                  <c:v>348</c:v>
                </c:pt>
                <c:pt idx="240">
                  <c:v>349.7</c:v>
                </c:pt>
                <c:pt idx="241">
                  <c:v>330.72</c:v>
                </c:pt>
                <c:pt idx="242">
                  <c:v>320.35000000000002</c:v>
                </c:pt>
                <c:pt idx="243">
                  <c:v>328.83</c:v>
                </c:pt>
                <c:pt idx="244">
                  <c:v>337.91</c:v>
                </c:pt>
                <c:pt idx="245">
                  <c:v>346.27</c:v>
                </c:pt>
                <c:pt idx="246">
                  <c:v>344</c:v>
                </c:pt>
                <c:pt idx="247">
                  <c:v>337.24</c:v>
                </c:pt>
                <c:pt idx="248">
                  <c:v>330.75</c:v>
                </c:pt>
                <c:pt idx="249">
                  <c:v>330.18</c:v>
                </c:pt>
                <c:pt idx="250">
                  <c:v>328.59</c:v>
                </c:pt>
                <c:pt idx="251">
                  <c:v>319.45</c:v>
                </c:pt>
                <c:pt idx="252">
                  <c:v>339.68</c:v>
                </c:pt>
                <c:pt idx="253">
                  <c:v>321.5</c:v>
                </c:pt>
                <c:pt idx="254">
                  <c:v>319.31</c:v>
                </c:pt>
                <c:pt idx="255">
                  <c:v>316.23</c:v>
                </c:pt>
                <c:pt idx="256">
                  <c:v>311.93</c:v>
                </c:pt>
                <c:pt idx="257">
                  <c:v>323.37</c:v>
                </c:pt>
                <c:pt idx="258">
                  <c:v>334.34</c:v>
                </c:pt>
                <c:pt idx="259">
                  <c:v>335.9</c:v>
                </c:pt>
                <c:pt idx="260">
                  <c:v>333.94</c:v>
                </c:pt>
                <c:pt idx="261">
                  <c:v>343</c:v>
                </c:pt>
                <c:pt idx="262">
                  <c:v>349.41</c:v>
                </c:pt>
                <c:pt idx="263">
                  <c:v>353.57</c:v>
                </c:pt>
                <c:pt idx="264">
                  <c:v>355.62</c:v>
                </c:pt>
                <c:pt idx="265">
                  <c:v>360.91</c:v>
                </c:pt>
                <c:pt idx="266">
                  <c:v>332.57</c:v>
                </c:pt>
                <c:pt idx="267">
                  <c:v>335.22</c:v>
                </c:pt>
                <c:pt idx="268">
                  <c:v>330</c:v>
                </c:pt>
                <c:pt idx="269">
                  <c:v>300</c:v>
                </c:pt>
                <c:pt idx="270">
                  <c:v>313</c:v>
                </c:pt>
                <c:pt idx="271">
                  <c:v>320.07</c:v>
                </c:pt>
                <c:pt idx="272">
                  <c:v>322.73</c:v>
                </c:pt>
                <c:pt idx="273">
                  <c:v>297.48</c:v>
                </c:pt>
                <c:pt idx="274">
                  <c:v>290</c:v>
                </c:pt>
                <c:pt idx="275">
                  <c:v>275</c:v>
                </c:pt>
                <c:pt idx="276">
                  <c:v>274.60000000000002</c:v>
                </c:pt>
                <c:pt idx="277">
                  <c:v>282.73</c:v>
                </c:pt>
                <c:pt idx="278">
                  <c:v>276.01</c:v>
                </c:pt>
                <c:pt idx="279">
                  <c:v>280.06</c:v>
                </c:pt>
                <c:pt idx="280">
                  <c:v>282.99</c:v>
                </c:pt>
                <c:pt idx="281">
                  <c:v>289</c:v>
                </c:pt>
                <c:pt idx="282">
                  <c:v>277.39999999999998</c:v>
                </c:pt>
                <c:pt idx="283">
                  <c:v>278.45</c:v>
                </c:pt>
                <c:pt idx="284">
                  <c:v>269.99</c:v>
                </c:pt>
                <c:pt idx="285">
                  <c:v>276</c:v>
                </c:pt>
                <c:pt idx="286">
                  <c:v>274</c:v>
                </c:pt>
                <c:pt idx="287">
                  <c:v>270.87</c:v>
                </c:pt>
                <c:pt idx="288">
                  <c:v>255</c:v>
                </c:pt>
                <c:pt idx="289">
                  <c:v>258.51</c:v>
                </c:pt>
                <c:pt idx="290">
                  <c:v>261</c:v>
                </c:pt>
                <c:pt idx="291">
                  <c:v>253.64</c:v>
                </c:pt>
                <c:pt idx="292">
                  <c:v>266.27999999999997</c:v>
                </c:pt>
                <c:pt idx="293">
                  <c:v>271.19</c:v>
                </c:pt>
                <c:pt idx="294">
                  <c:v>279.56</c:v>
                </c:pt>
                <c:pt idx="295">
                  <c:v>279.99</c:v>
                </c:pt>
                <c:pt idx="296">
                  <c:v>281.45999999999998</c:v>
                </c:pt>
                <c:pt idx="297">
                  <c:v>285.17</c:v>
                </c:pt>
                <c:pt idx="298">
                  <c:v>279.68</c:v>
                </c:pt>
                <c:pt idx="299">
                  <c:v>277.38</c:v>
                </c:pt>
                <c:pt idx="300">
                  <c:v>279.92</c:v>
                </c:pt>
                <c:pt idx="301">
                  <c:v>294</c:v>
                </c:pt>
                <c:pt idx="302">
                  <c:v>291.27999999999997</c:v>
                </c:pt>
                <c:pt idx="303">
                  <c:v>299.74</c:v>
                </c:pt>
                <c:pt idx="304">
                  <c:v>287</c:v>
                </c:pt>
                <c:pt idx="305">
                  <c:v>281</c:v>
                </c:pt>
                <c:pt idx="306">
                  <c:v>267.26</c:v>
                </c:pt>
                <c:pt idx="307">
                  <c:v>266.02</c:v>
                </c:pt>
                <c:pt idx="308">
                  <c:v>268</c:v>
                </c:pt>
                <c:pt idx="309">
                  <c:v>278.12</c:v>
                </c:pt>
                <c:pt idx="310">
                  <c:v>297.88</c:v>
                </c:pt>
                <c:pt idx="311">
                  <c:v>269.7</c:v>
                </c:pt>
                <c:pt idx="312">
                  <c:v>262.83999999999997</c:v>
                </c:pt>
                <c:pt idx="313">
                  <c:v>260</c:v>
                </c:pt>
                <c:pt idx="314">
                  <c:v>255.42</c:v>
                </c:pt>
                <c:pt idx="315">
                  <c:v>244.4</c:v>
                </c:pt>
                <c:pt idx="316">
                  <c:v>246</c:v>
                </c:pt>
                <c:pt idx="317">
                  <c:v>235.5</c:v>
                </c:pt>
                <c:pt idx="318">
                  <c:v>242.36</c:v>
                </c:pt>
                <c:pt idx="319">
                  <c:v>235.42</c:v>
                </c:pt>
                <c:pt idx="320">
                  <c:v>221.73</c:v>
                </c:pt>
                <c:pt idx="321">
                  <c:v>224.77</c:v>
                </c:pt>
                <c:pt idx="322">
                  <c:v>229</c:v>
                </c:pt>
                <c:pt idx="323">
                  <c:v>219.05</c:v>
                </c:pt>
                <c:pt idx="324">
                  <c:v>222.96</c:v>
                </c:pt>
                <c:pt idx="325">
                  <c:v>225.64</c:v>
                </c:pt>
                <c:pt idx="326">
                  <c:v>212.68</c:v>
                </c:pt>
                <c:pt idx="327">
                  <c:v>225.46</c:v>
                </c:pt>
                <c:pt idx="328">
                  <c:v>229.95</c:v>
                </c:pt>
                <c:pt idx="329">
                  <c:v>229.66</c:v>
                </c:pt>
                <c:pt idx="330">
                  <c:v>237.01</c:v>
                </c:pt>
                <c:pt idx="331">
                  <c:v>237.9</c:v>
                </c:pt>
                <c:pt idx="332">
                  <c:v>238.4</c:v>
                </c:pt>
                <c:pt idx="333">
                  <c:v>242.03</c:v>
                </c:pt>
                <c:pt idx="334">
                  <c:v>243.5</c:v>
                </c:pt>
                <c:pt idx="335">
                  <c:v>243.55</c:v>
                </c:pt>
                <c:pt idx="336">
                  <c:v>236.12</c:v>
                </c:pt>
                <c:pt idx="337">
                  <c:v>234.54</c:v>
                </c:pt>
                <c:pt idx="338">
                  <c:v>235.87</c:v>
                </c:pt>
                <c:pt idx="339">
                  <c:v>245.22</c:v>
                </c:pt>
                <c:pt idx="340">
                  <c:v>243.01</c:v>
                </c:pt>
                <c:pt idx="341">
                  <c:v>238.68</c:v>
                </c:pt>
                <c:pt idx="342">
                  <c:v>248</c:v>
                </c:pt>
                <c:pt idx="343">
                  <c:v>245</c:v>
                </c:pt>
                <c:pt idx="344">
                  <c:v>252.48</c:v>
                </c:pt>
                <c:pt idx="345">
                  <c:v>244.11</c:v>
                </c:pt>
                <c:pt idx="346">
                  <c:v>238.83</c:v>
                </c:pt>
                <c:pt idx="347">
                  <c:v>246.11</c:v>
                </c:pt>
                <c:pt idx="348">
                  <c:v>247.5</c:v>
                </c:pt>
                <c:pt idx="349">
                  <c:v>246.92</c:v>
                </c:pt>
                <c:pt idx="350">
                  <c:v>252.57</c:v>
                </c:pt>
                <c:pt idx="351">
                  <c:v>260</c:v>
                </c:pt>
                <c:pt idx="352">
                  <c:v>266.08</c:v>
                </c:pt>
                <c:pt idx="353">
                  <c:v>268</c:v>
                </c:pt>
                <c:pt idx="354">
                  <c:v>271.01</c:v>
                </c:pt>
                <c:pt idx="355">
                  <c:v>274</c:v>
                </c:pt>
                <c:pt idx="356">
                  <c:v>273.5</c:v>
                </c:pt>
                <c:pt idx="357">
                  <c:v>269.76</c:v>
                </c:pt>
                <c:pt idx="358">
                  <c:v>266.98</c:v>
                </c:pt>
                <c:pt idx="359">
                  <c:v>266.41000000000003</c:v>
                </c:pt>
                <c:pt idx="360">
                  <c:v>254.25</c:v>
                </c:pt>
                <c:pt idx="361">
                  <c:v>254.86</c:v>
                </c:pt>
                <c:pt idx="362">
                  <c:v>263.55</c:v>
                </c:pt>
                <c:pt idx="363">
                  <c:v>261.18</c:v>
                </c:pt>
                <c:pt idx="364">
                  <c:v>264.20999999999998</c:v>
                </c:pt>
                <c:pt idx="365">
                  <c:v>252.84</c:v>
                </c:pt>
                <c:pt idx="366">
                  <c:v>250</c:v>
                </c:pt>
                <c:pt idx="367">
                  <c:v>239</c:v>
                </c:pt>
                <c:pt idx="368">
                  <c:v>243</c:v>
                </c:pt>
                <c:pt idx="369">
                  <c:v>247.25</c:v>
                </c:pt>
                <c:pt idx="370">
                  <c:v>247.71</c:v>
                </c:pt>
                <c:pt idx="371">
                  <c:v>243.28</c:v>
                </c:pt>
                <c:pt idx="372">
                  <c:v>238</c:v>
                </c:pt>
                <c:pt idx="373">
                  <c:v>239.76</c:v>
                </c:pt>
                <c:pt idx="374">
                  <c:v>220.7</c:v>
                </c:pt>
                <c:pt idx="375">
                  <c:v>225.31</c:v>
                </c:pt>
                <c:pt idx="376">
                  <c:v>226.53</c:v>
                </c:pt>
                <c:pt idx="377">
                  <c:v>228.72</c:v>
                </c:pt>
                <c:pt idx="378">
                  <c:v>226.62</c:v>
                </c:pt>
                <c:pt idx="379">
                  <c:v>218.2</c:v>
                </c:pt>
                <c:pt idx="380">
                  <c:v>219.5</c:v>
                </c:pt>
                <c:pt idx="381">
                  <c:v>221.67</c:v>
                </c:pt>
                <c:pt idx="382">
                  <c:v>223.48</c:v>
                </c:pt>
                <c:pt idx="383">
                  <c:v>225.54</c:v>
                </c:pt>
                <c:pt idx="384">
                  <c:v>216.07</c:v>
                </c:pt>
                <c:pt idx="385">
                  <c:v>213.21</c:v>
                </c:pt>
                <c:pt idx="386">
                  <c:v>215.5</c:v>
                </c:pt>
                <c:pt idx="387">
                  <c:v>210.3</c:v>
                </c:pt>
                <c:pt idx="388">
                  <c:v>205.48</c:v>
                </c:pt>
                <c:pt idx="389">
                  <c:v>209.22</c:v>
                </c:pt>
                <c:pt idx="390">
                  <c:v>203.44</c:v>
                </c:pt>
                <c:pt idx="391">
                  <c:v>209.55</c:v>
                </c:pt>
                <c:pt idx="392">
                  <c:v>217.4</c:v>
                </c:pt>
                <c:pt idx="393">
                  <c:v>223.31</c:v>
                </c:pt>
                <c:pt idx="394">
                  <c:v>224.54</c:v>
                </c:pt>
                <c:pt idx="395">
                  <c:v>224.07</c:v>
                </c:pt>
                <c:pt idx="396">
                  <c:v>225.49</c:v>
                </c:pt>
                <c:pt idx="397">
                  <c:v>226.28</c:v>
                </c:pt>
                <c:pt idx="398">
                  <c:v>233.51</c:v>
                </c:pt>
                <c:pt idx="399">
                  <c:v>236.5</c:v>
                </c:pt>
                <c:pt idx="400">
                  <c:v>244.92</c:v>
                </c:pt>
                <c:pt idx="401">
                  <c:v>251.8</c:v>
                </c:pt>
                <c:pt idx="402">
                  <c:v>260.94</c:v>
                </c:pt>
                <c:pt idx="403">
                  <c:v>253.98</c:v>
                </c:pt>
                <c:pt idx="404">
                  <c:v>247.4</c:v>
                </c:pt>
                <c:pt idx="405">
                  <c:v>247.01</c:v>
                </c:pt>
                <c:pt idx="406">
                  <c:v>245.98</c:v>
                </c:pt>
                <c:pt idx="407">
                  <c:v>244.51</c:v>
                </c:pt>
                <c:pt idx="408">
                  <c:v>243.45</c:v>
                </c:pt>
                <c:pt idx="409">
                  <c:v>240.35</c:v>
                </c:pt>
                <c:pt idx="410">
                  <c:v>243.23</c:v>
                </c:pt>
                <c:pt idx="411">
                  <c:v>240.52</c:v>
                </c:pt>
                <c:pt idx="412">
                  <c:v>236.2</c:v>
                </c:pt>
                <c:pt idx="413">
                  <c:v>234.79</c:v>
                </c:pt>
                <c:pt idx="414">
                  <c:v>237.89</c:v>
                </c:pt>
                <c:pt idx="415">
                  <c:v>231.81</c:v>
                </c:pt>
                <c:pt idx="416">
                  <c:v>228.84</c:v>
                </c:pt>
                <c:pt idx="417">
                  <c:v>231.29</c:v>
                </c:pt>
                <c:pt idx="418">
                  <c:v>228.41</c:v>
                </c:pt>
                <c:pt idx="419">
                  <c:v>221.87</c:v>
                </c:pt>
                <c:pt idx="420">
                  <c:v>227.02</c:v>
                </c:pt>
                <c:pt idx="421">
                  <c:v>229.99</c:v>
                </c:pt>
                <c:pt idx="422">
                  <c:v>221.96</c:v>
                </c:pt>
                <c:pt idx="423">
                  <c:v>223.59</c:v>
                </c:pt>
                <c:pt idx="424">
                  <c:v>233.01</c:v>
                </c:pt>
                <c:pt idx="425">
                  <c:v>235.5</c:v>
                </c:pt>
                <c:pt idx="426">
                  <c:v>233.87</c:v>
                </c:pt>
                <c:pt idx="427">
                  <c:v>232.81</c:v>
                </c:pt>
                <c:pt idx="428">
                  <c:v>238.29</c:v>
                </c:pt>
                <c:pt idx="429">
                  <c:v>246.68</c:v>
                </c:pt>
                <c:pt idx="430">
                  <c:v>248.92</c:v>
                </c:pt>
                <c:pt idx="431">
                  <c:v>247.23</c:v>
                </c:pt>
                <c:pt idx="432">
                  <c:v>250.25</c:v>
                </c:pt>
                <c:pt idx="433">
                  <c:v>258.29000000000002</c:v>
                </c:pt>
                <c:pt idx="434">
                  <c:v>251.09</c:v>
                </c:pt>
                <c:pt idx="435">
                  <c:v>251.5</c:v>
                </c:pt>
                <c:pt idx="436">
                  <c:v>252.06</c:v>
                </c:pt>
                <c:pt idx="437">
                  <c:v>260.33999999999997</c:v>
                </c:pt>
                <c:pt idx="438">
                  <c:v>269.91000000000003</c:v>
                </c:pt>
                <c:pt idx="439">
                  <c:v>273.62</c:v>
                </c:pt>
                <c:pt idx="440">
                  <c:v>285.14</c:v>
                </c:pt>
                <c:pt idx="441">
                  <c:v>295.39999999999998</c:v>
                </c:pt>
                <c:pt idx="442">
                  <c:v>300</c:v>
                </c:pt>
                <c:pt idx="443">
                  <c:v>297.8</c:v>
                </c:pt>
                <c:pt idx="444">
                  <c:v>295.10000000000002</c:v>
                </c:pt>
                <c:pt idx="445">
                  <c:v>293.3</c:v>
                </c:pt>
                <c:pt idx="446">
                  <c:v>287</c:v>
                </c:pt>
                <c:pt idx="447">
                  <c:v>282.24</c:v>
                </c:pt>
                <c:pt idx="448">
                  <c:v>277.14</c:v>
                </c:pt>
                <c:pt idx="449">
                  <c:v>275.10000000000002</c:v>
                </c:pt>
                <c:pt idx="450">
                  <c:v>282.24</c:v>
                </c:pt>
                <c:pt idx="451">
                  <c:v>281.81</c:v>
                </c:pt>
                <c:pt idx="452">
                  <c:v>278.98</c:v>
                </c:pt>
                <c:pt idx="453">
                  <c:v>271.55</c:v>
                </c:pt>
                <c:pt idx="454">
                  <c:v>268.56</c:v>
                </c:pt>
                <c:pt idx="455">
                  <c:v>263.27</c:v>
                </c:pt>
                <c:pt idx="456">
                  <c:v>258.64999999999998</c:v>
                </c:pt>
                <c:pt idx="457">
                  <c:v>246.23</c:v>
                </c:pt>
                <c:pt idx="458">
                  <c:v>244.67</c:v>
                </c:pt>
                <c:pt idx="459">
                  <c:v>248.08</c:v>
                </c:pt>
                <c:pt idx="460">
                  <c:v>250.85</c:v>
                </c:pt>
                <c:pt idx="461">
                  <c:v>245.54</c:v>
                </c:pt>
                <c:pt idx="462">
                  <c:v>238.15</c:v>
                </c:pt>
                <c:pt idx="463">
                  <c:v>225</c:v>
                </c:pt>
                <c:pt idx="464">
                  <c:v>230</c:v>
                </c:pt>
                <c:pt idx="465">
                  <c:v>228.95</c:v>
                </c:pt>
                <c:pt idx="466">
                  <c:v>239.96</c:v>
                </c:pt>
                <c:pt idx="467">
                  <c:v>240</c:v>
                </c:pt>
                <c:pt idx="468">
                  <c:v>241.61</c:v>
                </c:pt>
                <c:pt idx="469">
                  <c:v>237.1</c:v>
                </c:pt>
                <c:pt idx="470">
                  <c:v>232.88</c:v>
                </c:pt>
                <c:pt idx="471">
                  <c:v>222</c:v>
                </c:pt>
                <c:pt idx="472">
                  <c:v>222.35</c:v>
                </c:pt>
                <c:pt idx="473">
                  <c:v>229.16</c:v>
                </c:pt>
                <c:pt idx="474">
                  <c:v>224.31</c:v>
                </c:pt>
                <c:pt idx="475">
                  <c:v>230.75</c:v>
                </c:pt>
                <c:pt idx="476">
                  <c:v>230.19</c:v>
                </c:pt>
                <c:pt idx="477">
                  <c:v>238.03</c:v>
                </c:pt>
                <c:pt idx="478">
                  <c:v>235.5</c:v>
                </c:pt>
                <c:pt idx="479">
                  <c:v>236.71</c:v>
                </c:pt>
                <c:pt idx="480">
                  <c:v>234.57</c:v>
                </c:pt>
                <c:pt idx="481">
                  <c:v>232.64</c:v>
                </c:pt>
                <c:pt idx="482">
                  <c:v>233.78</c:v>
                </c:pt>
                <c:pt idx="483">
                  <c:v>237.77</c:v>
                </c:pt>
                <c:pt idx="484">
                  <c:v>235.25</c:v>
                </c:pt>
                <c:pt idx="485">
                  <c:v>245.1</c:v>
                </c:pt>
                <c:pt idx="486">
                  <c:v>237.76</c:v>
                </c:pt>
                <c:pt idx="487">
                  <c:v>224.95</c:v>
                </c:pt>
                <c:pt idx="488">
                  <c:v>228.15</c:v>
                </c:pt>
                <c:pt idx="489">
                  <c:v>220.84</c:v>
                </c:pt>
                <c:pt idx="490">
                  <c:v>224.4</c:v>
                </c:pt>
                <c:pt idx="491">
                  <c:v>237.21</c:v>
                </c:pt>
                <c:pt idx="492">
                  <c:v>236.16</c:v>
                </c:pt>
                <c:pt idx="493">
                  <c:v>223.91</c:v>
                </c:pt>
                <c:pt idx="494">
                  <c:v>213.57</c:v>
                </c:pt>
                <c:pt idx="495">
                  <c:v>212.98</c:v>
                </c:pt>
                <c:pt idx="496">
                  <c:v>210.89</c:v>
                </c:pt>
                <c:pt idx="497">
                  <c:v>202.37</c:v>
                </c:pt>
                <c:pt idx="498">
                  <c:v>187.41</c:v>
                </c:pt>
                <c:pt idx="499">
                  <c:v>187.75</c:v>
                </c:pt>
                <c:pt idx="500">
                  <c:v>189.33</c:v>
                </c:pt>
                <c:pt idx="501">
                  <c:v>172.89</c:v>
                </c:pt>
                <c:pt idx="502">
                  <c:v>172.23</c:v>
                </c:pt>
                <c:pt idx="503">
                  <c:v>180.35</c:v>
                </c:pt>
                <c:pt idx="504">
                  <c:v>199.13</c:v>
                </c:pt>
                <c:pt idx="505">
                  <c:v>205.35</c:v>
                </c:pt>
                <c:pt idx="506">
                  <c:v>164</c:v>
                </c:pt>
                <c:pt idx="507">
                  <c:v>163.11000000000001</c:v>
                </c:pt>
                <c:pt idx="508">
                  <c:v>169.99</c:v>
                </c:pt>
                <c:pt idx="509">
                  <c:v>170</c:v>
                </c:pt>
                <c:pt idx="510">
                  <c:v>167.68</c:v>
                </c:pt>
                <c:pt idx="511">
                  <c:v>169.67</c:v>
                </c:pt>
                <c:pt idx="512">
                  <c:v>168.01</c:v>
                </c:pt>
                <c:pt idx="513">
                  <c:v>160.69</c:v>
                </c:pt>
                <c:pt idx="514">
                  <c:v>165.45</c:v>
                </c:pt>
                <c:pt idx="515">
                  <c:v>164.8</c:v>
                </c:pt>
                <c:pt idx="516">
                  <c:v>162.59</c:v>
                </c:pt>
                <c:pt idx="517">
                  <c:v>158.85</c:v>
                </c:pt>
                <c:pt idx="518">
                  <c:v>150.19999999999999</c:v>
                </c:pt>
                <c:pt idx="519">
                  <c:v>151.03</c:v>
                </c:pt>
                <c:pt idx="520">
                  <c:v>136.88999999999999</c:v>
                </c:pt>
                <c:pt idx="521">
                  <c:v>150.47</c:v>
                </c:pt>
                <c:pt idx="522">
                  <c:v>151.63999999999999</c:v>
                </c:pt>
                <c:pt idx="523">
                  <c:v>159.34</c:v>
                </c:pt>
                <c:pt idx="524">
                  <c:v>152.88999999999999</c:v>
                </c:pt>
                <c:pt idx="525">
                  <c:v>150.81</c:v>
                </c:pt>
                <c:pt idx="526">
                  <c:v>140.9</c:v>
                </c:pt>
                <c:pt idx="527">
                  <c:v>135.28</c:v>
                </c:pt>
                <c:pt idx="528">
                  <c:v>129.99</c:v>
                </c:pt>
                <c:pt idx="529">
                  <c:v>135.34</c:v>
                </c:pt>
                <c:pt idx="530">
                  <c:v>134.22999999999999</c:v>
                </c:pt>
                <c:pt idx="531">
                  <c:v>134.34</c:v>
                </c:pt>
                <c:pt idx="532">
                  <c:v>122.78</c:v>
                </c:pt>
                <c:pt idx="533">
                  <c:v>121.35</c:v>
                </c:pt>
                <c:pt idx="534">
                  <c:v>126</c:v>
                </c:pt>
                <c:pt idx="535">
                  <c:v>132.84</c:v>
                </c:pt>
                <c:pt idx="536">
                  <c:v>138.71</c:v>
                </c:pt>
                <c:pt idx="537">
                  <c:v>143.16999999999999</c:v>
                </c:pt>
                <c:pt idx="538">
                  <c:v>139.66999999999999</c:v>
                </c:pt>
                <c:pt idx="539">
                  <c:v>146.07</c:v>
                </c:pt>
                <c:pt idx="540">
                  <c:v>155.15</c:v>
                </c:pt>
                <c:pt idx="541">
                  <c:v>149.96</c:v>
                </c:pt>
                <c:pt idx="542">
                  <c:v>146.25</c:v>
                </c:pt>
                <c:pt idx="543">
                  <c:v>154</c:v>
                </c:pt>
                <c:pt idx="544">
                  <c:v>154.36000000000001</c:v>
                </c:pt>
                <c:pt idx="545">
                  <c:v>154.91</c:v>
                </c:pt>
                <c:pt idx="546">
                  <c:v>152.54</c:v>
                </c:pt>
                <c:pt idx="547">
                  <c:v>154.97</c:v>
                </c:pt>
                <c:pt idx="548">
                  <c:v>159.16999999999999</c:v>
                </c:pt>
                <c:pt idx="549">
                  <c:v>145.34</c:v>
                </c:pt>
                <c:pt idx="550">
                  <c:v>144.59</c:v>
                </c:pt>
                <c:pt idx="551">
                  <c:v>141.38</c:v>
                </c:pt>
                <c:pt idx="552">
                  <c:v>138.19999999999999</c:v>
                </c:pt>
                <c:pt idx="553">
                  <c:v>144.94999999999999</c:v>
                </c:pt>
                <c:pt idx="554">
                  <c:v>138.12</c:v>
                </c:pt>
                <c:pt idx="555">
                  <c:v>141.25</c:v>
                </c:pt>
                <c:pt idx="556">
                  <c:v>136.56</c:v>
                </c:pt>
                <c:pt idx="557">
                  <c:v>132.74</c:v>
                </c:pt>
                <c:pt idx="558">
                  <c:v>130.01</c:v>
                </c:pt>
                <c:pt idx="559">
                  <c:v>123.34</c:v>
                </c:pt>
                <c:pt idx="560">
                  <c:v>112.7</c:v>
                </c:pt>
                <c:pt idx="561">
                  <c:v>108.77</c:v>
                </c:pt>
                <c:pt idx="562">
                  <c:v>112.34</c:v>
                </c:pt>
                <c:pt idx="563">
                  <c:v>97.22</c:v>
                </c:pt>
                <c:pt idx="564">
                  <c:v>96.91</c:v>
                </c:pt>
                <c:pt idx="565">
                  <c:v>102.04</c:v>
                </c:pt>
                <c:pt idx="566">
                  <c:v>101.17</c:v>
                </c:pt>
                <c:pt idx="567">
                  <c:v>107.26</c:v>
                </c:pt>
                <c:pt idx="568">
                  <c:v>108.62</c:v>
                </c:pt>
                <c:pt idx="569">
                  <c:v>110.42</c:v>
                </c:pt>
                <c:pt idx="570">
                  <c:v>108.33</c:v>
                </c:pt>
                <c:pt idx="571">
                  <c:v>101.78</c:v>
                </c:pt>
                <c:pt idx="572">
                  <c:v>97.87</c:v>
                </c:pt>
                <c:pt idx="573">
                  <c:v>97.71</c:v>
                </c:pt>
                <c:pt idx="574">
                  <c:v>90.44</c:v>
                </c:pt>
                <c:pt idx="575">
                  <c:v>99.95</c:v>
                </c:pt>
                <c:pt idx="576">
                  <c:v>104.31</c:v>
                </c:pt>
                <c:pt idx="577">
                  <c:v>103.11</c:v>
                </c:pt>
                <c:pt idx="578">
                  <c:v>103.44</c:v>
                </c:pt>
                <c:pt idx="579">
                  <c:v>104</c:v>
                </c:pt>
                <c:pt idx="580">
                  <c:v>107.25</c:v>
                </c:pt>
                <c:pt idx="581">
                  <c:v>106.27</c:v>
                </c:pt>
                <c:pt idx="582">
                  <c:v>105.5</c:v>
                </c:pt>
                <c:pt idx="583">
                  <c:v>103.38</c:v>
                </c:pt>
                <c:pt idx="584">
                  <c:v>107.99</c:v>
                </c:pt>
                <c:pt idx="585">
                  <c:v>109.7</c:v>
                </c:pt>
                <c:pt idx="586">
                  <c:v>115.22</c:v>
                </c:pt>
                <c:pt idx="587">
                  <c:v>114.02</c:v>
                </c:pt>
                <c:pt idx="588">
                  <c:v>110.04</c:v>
                </c:pt>
                <c:pt idx="589">
                  <c:v>114.2</c:v>
                </c:pt>
                <c:pt idx="590">
                  <c:v>116.99</c:v>
                </c:pt>
                <c:pt idx="591">
                  <c:v>110</c:v>
                </c:pt>
                <c:pt idx="592">
                  <c:v>110.12</c:v>
                </c:pt>
                <c:pt idx="593">
                  <c:v>116.09</c:v>
                </c:pt>
                <c:pt idx="594">
                  <c:v>108.85</c:v>
                </c:pt>
                <c:pt idx="595">
                  <c:v>98.62</c:v>
                </c:pt>
                <c:pt idx="596">
                  <c:v>102.54</c:v>
                </c:pt>
                <c:pt idx="597">
                  <c:v>103.69</c:v>
                </c:pt>
                <c:pt idx="598">
                  <c:v>102.35</c:v>
                </c:pt>
                <c:pt idx="599">
                  <c:v>98.96</c:v>
                </c:pt>
                <c:pt idx="600">
                  <c:v>101.01</c:v>
                </c:pt>
                <c:pt idx="601">
                  <c:v>99.72</c:v>
                </c:pt>
                <c:pt idx="602">
                  <c:v>100.19</c:v>
                </c:pt>
                <c:pt idx="603">
                  <c:v>103.73</c:v>
                </c:pt>
                <c:pt idx="604">
                  <c:v>108.66</c:v>
                </c:pt>
                <c:pt idx="605">
                  <c:v>106.35</c:v>
                </c:pt>
                <c:pt idx="606">
                  <c:v>97.64</c:v>
                </c:pt>
                <c:pt idx="607">
                  <c:v>96.95</c:v>
                </c:pt>
                <c:pt idx="608">
                  <c:v>94.68</c:v>
                </c:pt>
                <c:pt idx="609">
                  <c:v>95.81</c:v>
                </c:pt>
                <c:pt idx="610">
                  <c:v>104.03</c:v>
                </c:pt>
                <c:pt idx="611">
                  <c:v>102.61</c:v>
                </c:pt>
                <c:pt idx="612">
                  <c:v>103.6</c:v>
                </c:pt>
                <c:pt idx="613">
                  <c:v>102.24</c:v>
                </c:pt>
                <c:pt idx="614">
                  <c:v>100.01</c:v>
                </c:pt>
                <c:pt idx="615">
                  <c:v>95.96</c:v>
                </c:pt>
                <c:pt idx="616">
                  <c:v>98.06</c:v>
                </c:pt>
                <c:pt idx="617">
                  <c:v>97.81</c:v>
                </c:pt>
                <c:pt idx="618">
                  <c:v>104.45</c:v>
                </c:pt>
                <c:pt idx="619">
                  <c:v>105.95</c:v>
                </c:pt>
                <c:pt idx="620">
                  <c:v>110</c:v>
                </c:pt>
                <c:pt idx="621">
                  <c:v>112.66</c:v>
                </c:pt>
                <c:pt idx="622">
                  <c:v>113.19</c:v>
                </c:pt>
                <c:pt idx="623">
                  <c:v>110.6</c:v>
                </c:pt>
                <c:pt idx="624">
                  <c:v>105.94</c:v>
                </c:pt>
                <c:pt idx="625">
                  <c:v>118.04</c:v>
                </c:pt>
                <c:pt idx="626">
                  <c:v>115.53</c:v>
                </c:pt>
                <c:pt idx="627">
                  <c:v>112.9</c:v>
                </c:pt>
                <c:pt idx="628">
                  <c:v>111.44</c:v>
                </c:pt>
                <c:pt idx="629">
                  <c:v>113.79</c:v>
                </c:pt>
                <c:pt idx="630">
                  <c:v>117.6</c:v>
                </c:pt>
                <c:pt idx="631">
                  <c:v>120.58</c:v>
                </c:pt>
                <c:pt idx="632">
                  <c:v>118.46</c:v>
                </c:pt>
                <c:pt idx="633">
                  <c:v>119.86</c:v>
                </c:pt>
                <c:pt idx="634">
                  <c:v>118.23</c:v>
                </c:pt>
                <c:pt idx="635">
                  <c:v>119.55</c:v>
                </c:pt>
                <c:pt idx="636">
                  <c:v>122.6</c:v>
                </c:pt>
                <c:pt idx="637">
                  <c:v>124.17</c:v>
                </c:pt>
                <c:pt idx="638">
                  <c:v>122.83</c:v>
                </c:pt>
                <c:pt idx="639">
                  <c:v>121.48</c:v>
                </c:pt>
                <c:pt idx="640">
                  <c:v>117.97</c:v>
                </c:pt>
                <c:pt idx="641">
                  <c:v>113.63</c:v>
                </c:pt>
                <c:pt idx="642">
                  <c:v>113</c:v>
                </c:pt>
                <c:pt idx="643">
                  <c:v>108.68</c:v>
                </c:pt>
                <c:pt idx="644">
                  <c:v>109.63</c:v>
                </c:pt>
                <c:pt idx="645">
                  <c:v>108.09</c:v>
                </c:pt>
                <c:pt idx="646">
                  <c:v>111.64</c:v>
                </c:pt>
                <c:pt idx="647">
                  <c:v>113.91</c:v>
                </c:pt>
                <c:pt idx="648">
                  <c:v>107.45</c:v>
                </c:pt>
                <c:pt idx="649">
                  <c:v>110.32</c:v>
                </c:pt>
                <c:pt idx="650">
                  <c:v>109.5</c:v>
                </c:pt>
                <c:pt idx="651">
                  <c:v>106.06</c:v>
                </c:pt>
                <c:pt idx="652">
                  <c:v>107.55</c:v>
                </c:pt>
                <c:pt idx="653">
                  <c:v>104.06</c:v>
                </c:pt>
                <c:pt idx="654">
                  <c:v>102.35</c:v>
                </c:pt>
                <c:pt idx="655">
                  <c:v>104.36</c:v>
                </c:pt>
                <c:pt idx="656">
                  <c:v>106.31</c:v>
                </c:pt>
                <c:pt idx="657">
                  <c:v>111.54</c:v>
                </c:pt>
                <c:pt idx="658">
                  <c:v>106</c:v>
                </c:pt>
                <c:pt idx="659">
                  <c:v>101.74</c:v>
                </c:pt>
                <c:pt idx="660">
                  <c:v>100.48</c:v>
                </c:pt>
                <c:pt idx="661">
                  <c:v>102.26</c:v>
                </c:pt>
                <c:pt idx="662">
                  <c:v>99.78</c:v>
                </c:pt>
                <c:pt idx="663">
                  <c:v>98.02</c:v>
                </c:pt>
                <c:pt idx="664">
                  <c:v>96.96</c:v>
                </c:pt>
                <c:pt idx="665">
                  <c:v>94.9</c:v>
                </c:pt>
                <c:pt idx="666">
                  <c:v>90.51</c:v>
                </c:pt>
                <c:pt idx="667">
                  <c:v>89</c:v>
                </c:pt>
                <c:pt idx="668">
                  <c:v>91.01</c:v>
                </c:pt>
                <c:pt idx="669">
                  <c:v>90.05</c:v>
                </c:pt>
                <c:pt idx="670">
                  <c:v>90.95</c:v>
                </c:pt>
                <c:pt idx="671">
                  <c:v>86.49</c:v>
                </c:pt>
                <c:pt idx="672">
                  <c:v>87.5</c:v>
                </c:pt>
                <c:pt idx="673">
                  <c:v>91.93</c:v>
                </c:pt>
                <c:pt idx="674">
                  <c:v>92.28</c:v>
                </c:pt>
                <c:pt idx="675">
                  <c:v>91.93</c:v>
                </c:pt>
                <c:pt idx="676">
                  <c:v>90.06</c:v>
                </c:pt>
                <c:pt idx="677">
                  <c:v>88.01</c:v>
                </c:pt>
                <c:pt idx="678">
                  <c:v>85</c:v>
                </c:pt>
                <c:pt idx="679">
                  <c:v>82.15</c:v>
                </c:pt>
                <c:pt idx="680">
                  <c:v>79.86</c:v>
                </c:pt>
                <c:pt idx="681">
                  <c:v>84.36</c:v>
                </c:pt>
                <c:pt idx="682">
                  <c:v>84.5</c:v>
                </c:pt>
                <c:pt idx="683">
                  <c:v>89.41</c:v>
                </c:pt>
                <c:pt idx="684">
                  <c:v>89.36</c:v>
                </c:pt>
                <c:pt idx="685">
                  <c:v>87.25</c:v>
                </c:pt>
                <c:pt idx="686">
                  <c:v>85.55</c:v>
                </c:pt>
                <c:pt idx="687">
                  <c:v>88.96</c:v>
                </c:pt>
                <c:pt idx="688">
                  <c:v>95.57</c:v>
                </c:pt>
                <c:pt idx="689">
                  <c:v>91.53</c:v>
                </c:pt>
                <c:pt idx="690">
                  <c:v>84.23</c:v>
                </c:pt>
                <c:pt idx="691">
                  <c:v>81.42</c:v>
                </c:pt>
                <c:pt idx="692">
                  <c:v>83</c:v>
                </c:pt>
                <c:pt idx="693">
                  <c:v>81.599999999999994</c:v>
                </c:pt>
                <c:pt idx="694">
                  <c:v>79.8</c:v>
                </c:pt>
                <c:pt idx="695">
                  <c:v>73.67</c:v>
                </c:pt>
                <c:pt idx="696">
                  <c:v>73.23</c:v>
                </c:pt>
                <c:pt idx="697">
                  <c:v>72.650000000000006</c:v>
                </c:pt>
                <c:pt idx="698">
                  <c:v>73.2</c:v>
                </c:pt>
                <c:pt idx="699">
                  <c:v>71.930000000000007</c:v>
                </c:pt>
                <c:pt idx="700">
                  <c:v>75.930000000000007</c:v>
                </c:pt>
                <c:pt idx="701">
                  <c:v>79.599999999999994</c:v>
                </c:pt>
                <c:pt idx="702">
                  <c:v>82.21</c:v>
                </c:pt>
                <c:pt idx="703">
                  <c:v>85.99</c:v>
                </c:pt>
                <c:pt idx="704">
                  <c:v>83.54</c:v>
                </c:pt>
                <c:pt idx="705">
                  <c:v>80</c:v>
                </c:pt>
                <c:pt idx="706">
                  <c:v>80.87</c:v>
                </c:pt>
                <c:pt idx="707">
                  <c:v>75.89</c:v>
                </c:pt>
                <c:pt idx="708">
                  <c:v>72.97</c:v>
                </c:pt>
                <c:pt idx="709">
                  <c:v>75.5</c:v>
                </c:pt>
                <c:pt idx="710">
                  <c:v>77.849999999999994</c:v>
                </c:pt>
                <c:pt idx="711">
                  <c:v>77.75</c:v>
                </c:pt>
                <c:pt idx="712">
                  <c:v>77</c:v>
                </c:pt>
                <c:pt idx="713">
                  <c:v>75.39</c:v>
                </c:pt>
                <c:pt idx="714">
                  <c:v>80.25</c:v>
                </c:pt>
                <c:pt idx="715">
                  <c:v>77.86</c:v>
                </c:pt>
                <c:pt idx="716">
                  <c:v>79.5</c:v>
                </c:pt>
                <c:pt idx="717">
                  <c:v>78.31</c:v>
                </c:pt>
                <c:pt idx="718">
                  <c:v>74.52</c:v>
                </c:pt>
                <c:pt idx="719">
                  <c:v>76</c:v>
                </c:pt>
                <c:pt idx="720">
                  <c:v>78.16</c:v>
                </c:pt>
                <c:pt idx="721">
                  <c:v>77.91</c:v>
                </c:pt>
                <c:pt idx="722">
                  <c:v>83.95</c:v>
                </c:pt>
                <c:pt idx="723">
                  <c:v>80.239999999999995</c:v>
                </c:pt>
                <c:pt idx="724">
                  <c:v>77.31</c:v>
                </c:pt>
                <c:pt idx="725">
                  <c:v>72.12</c:v>
                </c:pt>
                <c:pt idx="726">
                  <c:v>74.540000000000006</c:v>
                </c:pt>
                <c:pt idx="727">
                  <c:v>72.2</c:v>
                </c:pt>
                <c:pt idx="728">
                  <c:v>76.930000000000007</c:v>
                </c:pt>
                <c:pt idx="729">
                  <c:v>75.92</c:v>
                </c:pt>
                <c:pt idx="730">
                  <c:v>77.599999999999994</c:v>
                </c:pt>
                <c:pt idx="731">
                  <c:v>76.650000000000006</c:v>
                </c:pt>
                <c:pt idx="732">
                  <c:v>76.09</c:v>
                </c:pt>
                <c:pt idx="733">
                  <c:v>78</c:v>
                </c:pt>
                <c:pt idx="734">
                  <c:v>76.77</c:v>
                </c:pt>
                <c:pt idx="735">
                  <c:v>81.88</c:v>
                </c:pt>
                <c:pt idx="736">
                  <c:v>83</c:v>
                </c:pt>
                <c:pt idx="737">
                  <c:v>80.61</c:v>
                </c:pt>
                <c:pt idx="738">
                  <c:v>82.65</c:v>
                </c:pt>
                <c:pt idx="739">
                  <c:v>84.45</c:v>
                </c:pt>
                <c:pt idx="740">
                  <c:v>84.86</c:v>
                </c:pt>
                <c:pt idx="741">
                  <c:v>91.32</c:v>
                </c:pt>
                <c:pt idx="742">
                  <c:v>89.14</c:v>
                </c:pt>
                <c:pt idx="743">
                  <c:v>90.68</c:v>
                </c:pt>
                <c:pt idx="744">
                  <c:v>92.08</c:v>
                </c:pt>
                <c:pt idx="745">
                  <c:v>92.73</c:v>
                </c:pt>
                <c:pt idx="746">
                  <c:v>91.37</c:v>
                </c:pt>
                <c:pt idx="747">
                  <c:v>96.1</c:v>
                </c:pt>
                <c:pt idx="748">
                  <c:v>102.39</c:v>
                </c:pt>
                <c:pt idx="749">
                  <c:v>99</c:v>
                </c:pt>
                <c:pt idx="750">
                  <c:v>97.18</c:v>
                </c:pt>
                <c:pt idx="751">
                  <c:v>101.29</c:v>
                </c:pt>
                <c:pt idx="752">
                  <c:v>100.52</c:v>
                </c:pt>
                <c:pt idx="753">
                  <c:v>101.07</c:v>
                </c:pt>
                <c:pt idx="754">
                  <c:v>109.37</c:v>
                </c:pt>
                <c:pt idx="755">
                  <c:v>113.37</c:v>
                </c:pt>
                <c:pt idx="756">
                  <c:v>120.78</c:v>
                </c:pt>
                <c:pt idx="757">
                  <c:v>118.08</c:v>
                </c:pt>
                <c:pt idx="758">
                  <c:v>123.5</c:v>
                </c:pt>
                <c:pt idx="759">
                  <c:v>121.77</c:v>
                </c:pt>
                <c:pt idx="760">
                  <c:v>124.4</c:v>
                </c:pt>
                <c:pt idx="761">
                  <c:v>125.8</c:v>
                </c:pt>
                <c:pt idx="762">
                  <c:v>125</c:v>
                </c:pt>
                <c:pt idx="763">
                  <c:v>125.87</c:v>
                </c:pt>
                <c:pt idx="764">
                  <c:v>121.52</c:v>
                </c:pt>
                <c:pt idx="765">
                  <c:v>125.37</c:v>
                </c:pt>
                <c:pt idx="766">
                  <c:v>125.74</c:v>
                </c:pt>
                <c:pt idx="767">
                  <c:v>123.93</c:v>
                </c:pt>
                <c:pt idx="768">
                  <c:v>121.11</c:v>
                </c:pt>
                <c:pt idx="769">
                  <c:v>120.25</c:v>
                </c:pt>
                <c:pt idx="770">
                  <c:v>121.05</c:v>
                </c:pt>
                <c:pt idx="771">
                  <c:v>116.44</c:v>
                </c:pt>
                <c:pt idx="772">
                  <c:v>117.76</c:v>
                </c:pt>
                <c:pt idx="773">
                  <c:v>116.48</c:v>
                </c:pt>
                <c:pt idx="774">
                  <c:v>117.92</c:v>
                </c:pt>
                <c:pt idx="775">
                  <c:v>115.06</c:v>
                </c:pt>
                <c:pt idx="776">
                  <c:v>119.6</c:v>
                </c:pt>
                <c:pt idx="777">
                  <c:v>124.04</c:v>
                </c:pt>
                <c:pt idx="778">
                  <c:v>127.11</c:v>
                </c:pt>
                <c:pt idx="779">
                  <c:v>126</c:v>
                </c:pt>
                <c:pt idx="780">
                  <c:v>127</c:v>
                </c:pt>
                <c:pt idx="781">
                  <c:v>123.68</c:v>
                </c:pt>
                <c:pt idx="782">
                  <c:v>120.2</c:v>
                </c:pt>
                <c:pt idx="783">
                  <c:v>125.12</c:v>
                </c:pt>
                <c:pt idx="784">
                  <c:v>123.41</c:v>
                </c:pt>
                <c:pt idx="785">
                  <c:v>125.66</c:v>
                </c:pt>
                <c:pt idx="786">
                  <c:v>128.75</c:v>
                </c:pt>
                <c:pt idx="787">
                  <c:v>125.34</c:v>
                </c:pt>
                <c:pt idx="788">
                  <c:v>127.5</c:v>
                </c:pt>
                <c:pt idx="789">
                  <c:v>132.28</c:v>
                </c:pt>
                <c:pt idx="790">
                  <c:v>129</c:v>
                </c:pt>
                <c:pt idx="791">
                  <c:v>130.19</c:v>
                </c:pt>
                <c:pt idx="792">
                  <c:v>128.75</c:v>
                </c:pt>
                <c:pt idx="793">
                  <c:v>128.63</c:v>
                </c:pt>
                <c:pt idx="794">
                  <c:v>129.59</c:v>
                </c:pt>
                <c:pt idx="795">
                  <c:v>130.9</c:v>
                </c:pt>
                <c:pt idx="796">
                  <c:v>130.97</c:v>
                </c:pt>
                <c:pt idx="797">
                  <c:v>132.37</c:v>
                </c:pt>
                <c:pt idx="798">
                  <c:v>135.99</c:v>
                </c:pt>
                <c:pt idx="799">
                  <c:v>133.99</c:v>
                </c:pt>
                <c:pt idx="800">
                  <c:v>130.08000000000001</c:v>
                </c:pt>
                <c:pt idx="801">
                  <c:v>130.09</c:v>
                </c:pt>
                <c:pt idx="802">
                  <c:v>133.36000000000001</c:v>
                </c:pt>
                <c:pt idx="803">
                  <c:v>133.09</c:v>
                </c:pt>
                <c:pt idx="804">
                  <c:v>132.4</c:v>
                </c:pt>
                <c:pt idx="805">
                  <c:v>134.03</c:v>
                </c:pt>
                <c:pt idx="806">
                  <c:v>134.07</c:v>
                </c:pt>
                <c:pt idx="807">
                  <c:v>136.16</c:v>
                </c:pt>
                <c:pt idx="808">
                  <c:v>132.61000000000001</c:v>
                </c:pt>
                <c:pt idx="809">
                  <c:v>132.24</c:v>
                </c:pt>
                <c:pt idx="810">
                  <c:v>134.12</c:v>
                </c:pt>
                <c:pt idx="811">
                  <c:v>133.1</c:v>
                </c:pt>
                <c:pt idx="812">
                  <c:v>140.5</c:v>
                </c:pt>
                <c:pt idx="813">
                  <c:v>138.53</c:v>
                </c:pt>
                <c:pt idx="814">
                  <c:v>133.96</c:v>
                </c:pt>
                <c:pt idx="815">
                  <c:v>131.04</c:v>
                </c:pt>
                <c:pt idx="816">
                  <c:v>134</c:v>
                </c:pt>
                <c:pt idx="817">
                  <c:v>138.02000000000001</c:v>
                </c:pt>
                <c:pt idx="818">
                  <c:v>135.91</c:v>
                </c:pt>
                <c:pt idx="819">
                  <c:v>137.47999999999999</c:v>
                </c:pt>
                <c:pt idx="820">
                  <c:v>141.32</c:v>
                </c:pt>
                <c:pt idx="821">
                  <c:v>141.96</c:v>
                </c:pt>
                <c:pt idx="822">
                  <c:v>143.58000000000001</c:v>
                </c:pt>
                <c:pt idx="823">
                  <c:v>145</c:v>
                </c:pt>
                <c:pt idx="824">
                  <c:v>148.16</c:v>
                </c:pt>
                <c:pt idx="825">
                  <c:v>146.69999999999999</c:v>
                </c:pt>
                <c:pt idx="826">
                  <c:v>141.87</c:v>
                </c:pt>
                <c:pt idx="827">
                  <c:v>144.22</c:v>
                </c:pt>
                <c:pt idx="828">
                  <c:v>146.79</c:v>
                </c:pt>
                <c:pt idx="829">
                  <c:v>145.46</c:v>
                </c:pt>
                <c:pt idx="830">
                  <c:v>151.21</c:v>
                </c:pt>
                <c:pt idx="831">
                  <c:v>148.65</c:v>
                </c:pt>
                <c:pt idx="832">
                  <c:v>148.16</c:v>
                </c:pt>
                <c:pt idx="833">
                  <c:v>145.69999999999999</c:v>
                </c:pt>
                <c:pt idx="834">
                  <c:v>149.35</c:v>
                </c:pt>
                <c:pt idx="835">
                  <c:v>148</c:v>
                </c:pt>
                <c:pt idx="836">
                  <c:v>151.85</c:v>
                </c:pt>
                <c:pt idx="837">
                  <c:v>146.08000000000001</c:v>
                </c:pt>
                <c:pt idx="838">
                  <c:v>150.19999999999999</c:v>
                </c:pt>
                <c:pt idx="839">
                  <c:v>154.30000000000001</c:v>
                </c:pt>
                <c:pt idx="840">
                  <c:v>151.1</c:v>
                </c:pt>
                <c:pt idx="841">
                  <c:v>156.34</c:v>
                </c:pt>
                <c:pt idx="842">
                  <c:v>153</c:v>
                </c:pt>
                <c:pt idx="843">
                  <c:v>150.27000000000001</c:v>
                </c:pt>
                <c:pt idx="844">
                  <c:v>149.5</c:v>
                </c:pt>
                <c:pt idx="845">
                  <c:v>150.88999999999999</c:v>
                </c:pt>
                <c:pt idx="846">
                  <c:v>151.53</c:v>
                </c:pt>
                <c:pt idx="847">
                  <c:v>151.96</c:v>
                </c:pt>
                <c:pt idx="848">
                  <c:v>150.08000000000001</c:v>
                </c:pt>
                <c:pt idx="849">
                  <c:v>153.31</c:v>
                </c:pt>
                <c:pt idx="850">
                  <c:v>156.19999999999999</c:v>
                </c:pt>
                <c:pt idx="851">
                  <c:v>159.30000000000001</c:v>
                </c:pt>
                <c:pt idx="852">
                  <c:v>154.44999999999999</c:v>
                </c:pt>
                <c:pt idx="853">
                  <c:v>157.05000000000001</c:v>
                </c:pt>
                <c:pt idx="854">
                  <c:v>156.41</c:v>
                </c:pt>
                <c:pt idx="855">
                  <c:v>156.13999999999999</c:v>
                </c:pt>
                <c:pt idx="856">
                  <c:v>158.32</c:v>
                </c:pt>
                <c:pt idx="857">
                  <c:v>160.53</c:v>
                </c:pt>
                <c:pt idx="858">
                  <c:v>160.1</c:v>
                </c:pt>
                <c:pt idx="859">
                  <c:v>160.85</c:v>
                </c:pt>
                <c:pt idx="860">
                  <c:v>160.69</c:v>
                </c:pt>
                <c:pt idx="861">
                  <c:v>158.78</c:v>
                </c:pt>
                <c:pt idx="862">
                  <c:v>156.52000000000001</c:v>
                </c:pt>
                <c:pt idx="863">
                  <c:v>156.03</c:v>
                </c:pt>
                <c:pt idx="864">
                  <c:v>157.34</c:v>
                </c:pt>
                <c:pt idx="865">
                  <c:v>162</c:v>
                </c:pt>
                <c:pt idx="866">
                  <c:v>167</c:v>
                </c:pt>
                <c:pt idx="867">
                  <c:v>176.2</c:v>
                </c:pt>
                <c:pt idx="868">
                  <c:v>171.77</c:v>
                </c:pt>
                <c:pt idx="869">
                  <c:v>178.5</c:v>
                </c:pt>
                <c:pt idx="870">
                  <c:v>180</c:v>
                </c:pt>
                <c:pt idx="871">
                  <c:v>177.01</c:v>
                </c:pt>
                <c:pt idx="872">
                  <c:v>173.49</c:v>
                </c:pt>
                <c:pt idx="873">
                  <c:v>169.52</c:v>
                </c:pt>
                <c:pt idx="874">
                  <c:v>150.1</c:v>
                </c:pt>
                <c:pt idx="875">
                  <c:v>141.69</c:v>
                </c:pt>
                <c:pt idx="876">
                  <c:v>151.47</c:v>
                </c:pt>
                <c:pt idx="877">
                  <c:v>146.05000000000001</c:v>
                </c:pt>
                <c:pt idx="878">
                  <c:v>149.69999999999999</c:v>
                </c:pt>
                <c:pt idx="879">
                  <c:v>148.61000000000001</c:v>
                </c:pt>
                <c:pt idx="880">
                  <c:v>149.21</c:v>
                </c:pt>
                <c:pt idx="881">
                  <c:v>144.57</c:v>
                </c:pt>
                <c:pt idx="882">
                  <c:v>145.27000000000001</c:v>
                </c:pt>
                <c:pt idx="883">
                  <c:v>145.1</c:v>
                </c:pt>
                <c:pt idx="884">
                  <c:v>141.13999999999999</c:v>
                </c:pt>
                <c:pt idx="885">
                  <c:v>138.47</c:v>
                </c:pt>
                <c:pt idx="886">
                  <c:v>140.34</c:v>
                </c:pt>
                <c:pt idx="887">
                  <c:v>136.38999999999999</c:v>
                </c:pt>
                <c:pt idx="888">
                  <c:v>137.30000000000001</c:v>
                </c:pt>
                <c:pt idx="889">
                  <c:v>138.38</c:v>
                </c:pt>
                <c:pt idx="890">
                  <c:v>132.6</c:v>
                </c:pt>
                <c:pt idx="891">
                  <c:v>134.35</c:v>
                </c:pt>
                <c:pt idx="892">
                  <c:v>129.9</c:v>
                </c:pt>
                <c:pt idx="893">
                  <c:v>131.91999999999999</c:v>
                </c:pt>
                <c:pt idx="894">
                  <c:v>133</c:v>
                </c:pt>
                <c:pt idx="895">
                  <c:v>133.22</c:v>
                </c:pt>
                <c:pt idx="896">
                  <c:v>139.18</c:v>
                </c:pt>
                <c:pt idx="897">
                  <c:v>138.81</c:v>
                </c:pt>
                <c:pt idx="898">
                  <c:v>138.88999999999999</c:v>
                </c:pt>
                <c:pt idx="899">
                  <c:v>140.61000000000001</c:v>
                </c:pt>
                <c:pt idx="900">
                  <c:v>144.63999999999999</c:v>
                </c:pt>
                <c:pt idx="901">
                  <c:v>149.94999999999999</c:v>
                </c:pt>
                <c:pt idx="902">
                  <c:v>155.56</c:v>
                </c:pt>
                <c:pt idx="903">
                  <c:v>156.03</c:v>
                </c:pt>
                <c:pt idx="904">
                  <c:v>161.9</c:v>
                </c:pt>
                <c:pt idx="905">
                  <c:v>158.57</c:v>
                </c:pt>
                <c:pt idx="906">
                  <c:v>159.83000000000001</c:v>
                </c:pt>
                <c:pt idx="907">
                  <c:v>155.99</c:v>
                </c:pt>
                <c:pt idx="908">
                  <c:v>156.65</c:v>
                </c:pt>
                <c:pt idx="909">
                  <c:v>153.13999999999999</c:v>
                </c:pt>
                <c:pt idx="910">
                  <c:v>155.29</c:v>
                </c:pt>
                <c:pt idx="911">
                  <c:v>156.68</c:v>
                </c:pt>
                <c:pt idx="912">
                  <c:v>157.36000000000001</c:v>
                </c:pt>
                <c:pt idx="913">
                  <c:v>158.5</c:v>
                </c:pt>
                <c:pt idx="914">
                  <c:v>163.03</c:v>
                </c:pt>
                <c:pt idx="915">
                  <c:v>158.52000000000001</c:v>
                </c:pt>
                <c:pt idx="916">
                  <c:v>156.38</c:v>
                </c:pt>
                <c:pt idx="917">
                  <c:v>155.66999999999999</c:v>
                </c:pt>
                <c:pt idx="918">
                  <c:v>154.02000000000001</c:v>
                </c:pt>
                <c:pt idx="919">
                  <c:v>153.33000000000001</c:v>
                </c:pt>
                <c:pt idx="920">
                  <c:v>150.80000000000001</c:v>
                </c:pt>
                <c:pt idx="921">
                  <c:v>157.35</c:v>
                </c:pt>
                <c:pt idx="922">
                  <c:v>155.29</c:v>
                </c:pt>
                <c:pt idx="923">
                  <c:v>157.44</c:v>
                </c:pt>
                <c:pt idx="924">
                  <c:v>154.21</c:v>
                </c:pt>
                <c:pt idx="925">
                  <c:v>158.72999999999999</c:v>
                </c:pt>
                <c:pt idx="926">
                  <c:v>155.63999999999999</c:v>
                </c:pt>
                <c:pt idx="927">
                  <c:v>155.84</c:v>
                </c:pt>
                <c:pt idx="928">
                  <c:v>156.21</c:v>
                </c:pt>
                <c:pt idx="929">
                  <c:v>157.41999999999999</c:v>
                </c:pt>
                <c:pt idx="930">
                  <c:v>159.52000000000001</c:v>
                </c:pt>
                <c:pt idx="931">
                  <c:v>156.86000000000001</c:v>
                </c:pt>
                <c:pt idx="932">
                  <c:v>153.52000000000001</c:v>
                </c:pt>
                <c:pt idx="933">
                  <c:v>157.44999999999999</c:v>
                </c:pt>
                <c:pt idx="934">
                  <c:v>156</c:v>
                </c:pt>
                <c:pt idx="935">
                  <c:v>152.61000000000001</c:v>
                </c:pt>
                <c:pt idx="936">
                  <c:v>149.30000000000001</c:v>
                </c:pt>
                <c:pt idx="937">
                  <c:v>146.06</c:v>
                </c:pt>
                <c:pt idx="938">
                  <c:v>163.98</c:v>
                </c:pt>
                <c:pt idx="939">
                  <c:v>169.94</c:v>
                </c:pt>
                <c:pt idx="940">
                  <c:v>162.75</c:v>
                </c:pt>
                <c:pt idx="941">
                  <c:v>158.59</c:v>
                </c:pt>
                <c:pt idx="942">
                  <c:v>161.19999999999999</c:v>
                </c:pt>
                <c:pt idx="943">
                  <c:v>163.03</c:v>
                </c:pt>
                <c:pt idx="944">
                  <c:v>165</c:v>
                </c:pt>
                <c:pt idx="945">
                  <c:v>170.5</c:v>
                </c:pt>
                <c:pt idx="946">
                  <c:v>167.5</c:v>
                </c:pt>
                <c:pt idx="947">
                  <c:v>169.58</c:v>
                </c:pt>
                <c:pt idx="948">
                  <c:v>168.45</c:v>
                </c:pt>
                <c:pt idx="949">
                  <c:v>165.87</c:v>
                </c:pt>
                <c:pt idx="950">
                  <c:v>171.2</c:v>
                </c:pt>
                <c:pt idx="951">
                  <c:v>169.52</c:v>
                </c:pt>
                <c:pt idx="952">
                  <c:v>170</c:v>
                </c:pt>
                <c:pt idx="953">
                  <c:v>174.56</c:v>
                </c:pt>
                <c:pt idx="954">
                  <c:v>174.43</c:v>
                </c:pt>
                <c:pt idx="955">
                  <c:v>171.85</c:v>
                </c:pt>
                <c:pt idx="956">
                  <c:v>175.72</c:v>
                </c:pt>
                <c:pt idx="957">
                  <c:v>175.04</c:v>
                </c:pt>
                <c:pt idx="958">
                  <c:v>178.54</c:v>
                </c:pt>
                <c:pt idx="959">
                  <c:v>179.63</c:v>
                </c:pt>
                <c:pt idx="960">
                  <c:v>179.22</c:v>
                </c:pt>
                <c:pt idx="961">
                  <c:v>182</c:v>
                </c:pt>
                <c:pt idx="962">
                  <c:v>183</c:v>
                </c:pt>
                <c:pt idx="963">
                  <c:v>183</c:v>
                </c:pt>
                <c:pt idx="964">
                  <c:v>183.03</c:v>
                </c:pt>
                <c:pt idx="965">
                  <c:v>180.73</c:v>
                </c:pt>
                <c:pt idx="966">
                  <c:v>193</c:v>
                </c:pt>
                <c:pt idx="967">
                  <c:v>192.9</c:v>
                </c:pt>
                <c:pt idx="968">
                  <c:v>199</c:v>
                </c:pt>
                <c:pt idx="969">
                  <c:v>193.95</c:v>
                </c:pt>
                <c:pt idx="970">
                  <c:v>192.26</c:v>
                </c:pt>
                <c:pt idx="971">
                  <c:v>200</c:v>
                </c:pt>
                <c:pt idx="972">
                  <c:v>197.13</c:v>
                </c:pt>
                <c:pt idx="973">
                  <c:v>199.02</c:v>
                </c:pt>
                <c:pt idx="974">
                  <c:v>198.35</c:v>
                </c:pt>
                <c:pt idx="975">
                  <c:v>195.1</c:v>
                </c:pt>
                <c:pt idx="976">
                  <c:v>190.74</c:v>
                </c:pt>
                <c:pt idx="977">
                  <c:v>192.58</c:v>
                </c:pt>
                <c:pt idx="978">
                  <c:v>190.24</c:v>
                </c:pt>
                <c:pt idx="979">
                  <c:v>195.31</c:v>
                </c:pt>
                <c:pt idx="980">
                  <c:v>192.83</c:v>
                </c:pt>
                <c:pt idx="981">
                  <c:v>189.99</c:v>
                </c:pt>
                <c:pt idx="982">
                  <c:v>190.36</c:v>
                </c:pt>
                <c:pt idx="983">
                  <c:v>191.67</c:v>
                </c:pt>
                <c:pt idx="984">
                  <c:v>189.31</c:v>
                </c:pt>
                <c:pt idx="985">
                  <c:v>188.05</c:v>
                </c:pt>
                <c:pt idx="986">
                  <c:v>187.34</c:v>
                </c:pt>
                <c:pt idx="987">
                  <c:v>190</c:v>
                </c:pt>
                <c:pt idx="988">
                  <c:v>192.62</c:v>
                </c:pt>
                <c:pt idx="989">
                  <c:v>195.2</c:v>
                </c:pt>
                <c:pt idx="990">
                  <c:v>196.98</c:v>
                </c:pt>
                <c:pt idx="991">
                  <c:v>193.25</c:v>
                </c:pt>
                <c:pt idx="992">
                  <c:v>198.27</c:v>
                </c:pt>
                <c:pt idx="993">
                  <c:v>200.95</c:v>
                </c:pt>
                <c:pt idx="994">
                  <c:v>201.16</c:v>
                </c:pt>
                <c:pt idx="995">
                  <c:v>196.64</c:v>
                </c:pt>
                <c:pt idx="996">
                  <c:v>200.81</c:v>
                </c:pt>
                <c:pt idx="997">
                  <c:v>205.93</c:v>
                </c:pt>
                <c:pt idx="998">
                  <c:v>206</c:v>
                </c:pt>
                <c:pt idx="999">
                  <c:v>205.32</c:v>
                </c:pt>
                <c:pt idx="1000">
                  <c:v>213</c:v>
                </c:pt>
                <c:pt idx="1001">
                  <c:v>211.43</c:v>
                </c:pt>
                <c:pt idx="1002">
                  <c:v>213.06</c:v>
                </c:pt>
                <c:pt idx="1003">
                  <c:v>216</c:v>
                </c:pt>
                <c:pt idx="1004">
                  <c:v>222.3</c:v>
                </c:pt>
                <c:pt idx="1005">
                  <c:v>214.01</c:v>
                </c:pt>
                <c:pt idx="1006">
                  <c:v>217.25</c:v>
                </c:pt>
                <c:pt idx="1007">
                  <c:v>221.34</c:v>
                </c:pt>
                <c:pt idx="1008">
                  <c:v>220.55</c:v>
                </c:pt>
                <c:pt idx="1009">
                  <c:v>241.01</c:v>
                </c:pt>
                <c:pt idx="1010">
                  <c:v>230.02</c:v>
                </c:pt>
                <c:pt idx="1011">
                  <c:v>238</c:v>
                </c:pt>
                <c:pt idx="1012">
                  <c:v>239.55</c:v>
                </c:pt>
                <c:pt idx="1013">
                  <c:v>238.38</c:v>
                </c:pt>
                <c:pt idx="1014">
                  <c:v>231.34</c:v>
                </c:pt>
                <c:pt idx="1015">
                  <c:v>240.72</c:v>
                </c:pt>
                <c:pt idx="1016">
                  <c:v>244.17</c:v>
                </c:pt>
                <c:pt idx="1017">
                  <c:v>245.46</c:v>
                </c:pt>
                <c:pt idx="1018">
                  <c:v>244.14</c:v>
                </c:pt>
                <c:pt idx="1019">
                  <c:v>243.29</c:v>
                </c:pt>
                <c:pt idx="1020">
                  <c:v>247.96</c:v>
                </c:pt>
                <c:pt idx="1021">
                  <c:v>249.28</c:v>
                </c:pt>
                <c:pt idx="1022">
                  <c:v>255.49</c:v>
                </c:pt>
                <c:pt idx="1023">
                  <c:v>255.82</c:v>
                </c:pt>
                <c:pt idx="1024">
                  <c:v>250.97</c:v>
                </c:pt>
                <c:pt idx="1025">
                  <c:v>254.36</c:v>
                </c:pt>
                <c:pt idx="1026">
                  <c:v>256.14999999999998</c:v>
                </c:pt>
                <c:pt idx="1027">
                  <c:v>263.56</c:v>
                </c:pt>
                <c:pt idx="1028">
                  <c:v>268.36</c:v>
                </c:pt>
                <c:pt idx="1029">
                  <c:v>270</c:v>
                </c:pt>
                <c:pt idx="1030">
                  <c:v>268</c:v>
                </c:pt>
                <c:pt idx="1031">
                  <c:v>269.5</c:v>
                </c:pt>
                <c:pt idx="1032">
                  <c:v>258.5</c:v>
                </c:pt>
                <c:pt idx="1033">
                  <c:v>255.5</c:v>
                </c:pt>
                <c:pt idx="1034">
                  <c:v>258.27</c:v>
                </c:pt>
                <c:pt idx="1035">
                  <c:v>257.55</c:v>
                </c:pt>
                <c:pt idx="1036">
                  <c:v>256.99</c:v>
                </c:pt>
                <c:pt idx="1037">
                  <c:v>257</c:v>
                </c:pt>
                <c:pt idx="1038">
                  <c:v>253.95</c:v>
                </c:pt>
                <c:pt idx="1039">
                  <c:v>256.17</c:v>
                </c:pt>
                <c:pt idx="1040">
                  <c:v>264.20999999999998</c:v>
                </c:pt>
                <c:pt idx="1041">
                  <c:v>259.38</c:v>
                </c:pt>
                <c:pt idx="1042">
                  <c:v>263.01</c:v>
                </c:pt>
                <c:pt idx="1043">
                  <c:v>273.01</c:v>
                </c:pt>
                <c:pt idx="1044">
                  <c:v>267</c:v>
                </c:pt>
                <c:pt idx="1045">
                  <c:v>258.52999999999997</c:v>
                </c:pt>
                <c:pt idx="1046">
                  <c:v>262.97000000000003</c:v>
                </c:pt>
                <c:pt idx="1047">
                  <c:v>261.44</c:v>
                </c:pt>
                <c:pt idx="1048">
                  <c:v>285.04000000000002</c:v>
                </c:pt>
                <c:pt idx="1049">
                  <c:v>293</c:v>
                </c:pt>
                <c:pt idx="1050">
                  <c:v>298.68</c:v>
                </c:pt>
                <c:pt idx="1051">
                  <c:v>309.2</c:v>
                </c:pt>
                <c:pt idx="1052">
                  <c:v>308.60000000000002</c:v>
                </c:pt>
                <c:pt idx="1053">
                  <c:v>297.79000000000002</c:v>
                </c:pt>
                <c:pt idx="1054">
                  <c:v>300.79000000000002</c:v>
                </c:pt>
                <c:pt idx="1055">
                  <c:v>301</c:v>
                </c:pt>
                <c:pt idx="1056">
                  <c:v>302.72000000000003</c:v>
                </c:pt>
                <c:pt idx="1057">
                  <c:v>291.13</c:v>
                </c:pt>
                <c:pt idx="1058">
                  <c:v>298.32</c:v>
                </c:pt>
                <c:pt idx="1059">
                  <c:v>294.77999999999997</c:v>
                </c:pt>
                <c:pt idx="1060">
                  <c:v>284.8</c:v>
                </c:pt>
                <c:pt idx="1061">
                  <c:v>280.97000000000003</c:v>
                </c:pt>
                <c:pt idx="1062">
                  <c:v>303</c:v>
                </c:pt>
                <c:pt idx="1063">
                  <c:v>301.35000000000002</c:v>
                </c:pt>
                <c:pt idx="1064">
                  <c:v>275.67</c:v>
                </c:pt>
                <c:pt idx="1065">
                  <c:v>292.64999999999998</c:v>
                </c:pt>
                <c:pt idx="1066">
                  <c:v>289.01</c:v>
                </c:pt>
                <c:pt idx="1067">
                  <c:v>287</c:v>
                </c:pt>
                <c:pt idx="1068">
                  <c:v>280.66000000000003</c:v>
                </c:pt>
                <c:pt idx="1069">
                  <c:v>287.51499999999999</c:v>
                </c:pt>
                <c:pt idx="1070">
                  <c:v>294.81</c:v>
                </c:pt>
                <c:pt idx="1071">
                  <c:v>298</c:v>
                </c:pt>
                <c:pt idx="1072">
                  <c:v>296.54000000000002</c:v>
                </c:pt>
                <c:pt idx="1073">
                  <c:v>297.55</c:v>
                </c:pt>
                <c:pt idx="1074">
                  <c:v>298.88</c:v>
                </c:pt>
                <c:pt idx="1075">
                  <c:v>300.20999999999998</c:v>
                </c:pt>
                <c:pt idx="1076">
                  <c:v>294.64999999999998</c:v>
                </c:pt>
                <c:pt idx="1077">
                  <c:v>287.72000000000003</c:v>
                </c:pt>
                <c:pt idx="1078">
                  <c:v>298.85000000000002</c:v>
                </c:pt>
                <c:pt idx="1079">
                  <c:v>302.54000000000002</c:v>
                </c:pt>
                <c:pt idx="1080">
                  <c:v>299.95</c:v>
                </c:pt>
                <c:pt idx="1081">
                  <c:v>303</c:v>
                </c:pt>
                <c:pt idx="1082">
                  <c:v>304.85000000000002</c:v>
                </c:pt>
                <c:pt idx="1083">
                  <c:v>306</c:v>
                </c:pt>
                <c:pt idx="1084">
                  <c:v>302.92</c:v>
                </c:pt>
                <c:pt idx="1085">
                  <c:v>298</c:v>
                </c:pt>
                <c:pt idx="1086">
                  <c:v>307</c:v>
                </c:pt>
                <c:pt idx="1087">
                  <c:v>307.70999999999998</c:v>
                </c:pt>
                <c:pt idx="1088">
                  <c:v>305.45</c:v>
                </c:pt>
                <c:pt idx="1089">
                  <c:v>301.89</c:v>
                </c:pt>
                <c:pt idx="1090">
                  <c:v>313.01</c:v>
                </c:pt>
                <c:pt idx="1091">
                  <c:v>312.64</c:v>
                </c:pt>
                <c:pt idx="1092">
                  <c:v>326.55</c:v>
                </c:pt>
                <c:pt idx="1093">
                  <c:v>325</c:v>
                </c:pt>
                <c:pt idx="1094">
                  <c:v>318.99</c:v>
                </c:pt>
                <c:pt idx="1095">
                  <c:v>309.45999999999998</c:v>
                </c:pt>
                <c:pt idx="1096">
                  <c:v>319</c:v>
                </c:pt>
                <c:pt idx="1097">
                  <c:v>311</c:v>
                </c:pt>
                <c:pt idx="1098">
                  <c:v>313.14</c:v>
                </c:pt>
                <c:pt idx="1099">
                  <c:v>307.23</c:v>
                </c:pt>
                <c:pt idx="1100">
                  <c:v>312.67</c:v>
                </c:pt>
                <c:pt idx="1101">
                  <c:v>310</c:v>
                </c:pt>
                <c:pt idx="1102">
                  <c:v>311.64</c:v>
                </c:pt>
                <c:pt idx="1103">
                  <c:v>311.70999999999998</c:v>
                </c:pt>
                <c:pt idx="1104">
                  <c:v>317.74</c:v>
                </c:pt>
                <c:pt idx="1105">
                  <c:v>317.91000000000003</c:v>
                </c:pt>
                <c:pt idx="1106">
                  <c:v>320</c:v>
                </c:pt>
                <c:pt idx="1107">
                  <c:v>319.29000000000002</c:v>
                </c:pt>
                <c:pt idx="1108">
                  <c:v>315.39</c:v>
                </c:pt>
                <c:pt idx="1109">
                  <c:v>313.64</c:v>
                </c:pt>
                <c:pt idx="1110">
                  <c:v>314.02</c:v>
                </c:pt>
                <c:pt idx="1111">
                  <c:v>315.3</c:v>
                </c:pt>
                <c:pt idx="1112">
                  <c:v>315</c:v>
                </c:pt>
                <c:pt idx="1113">
                  <c:v>321.94</c:v>
                </c:pt>
                <c:pt idx="1114">
                  <c:v>315.26</c:v>
                </c:pt>
                <c:pt idx="1115">
                  <c:v>308</c:v>
                </c:pt>
                <c:pt idx="1116">
                  <c:v>312.73</c:v>
                </c:pt>
                <c:pt idx="1117">
                  <c:v>302.13</c:v>
                </c:pt>
                <c:pt idx="1118">
                  <c:v>302.27</c:v>
                </c:pt>
                <c:pt idx="1119">
                  <c:v>303.77999999999997</c:v>
                </c:pt>
                <c:pt idx="1120">
                  <c:v>294.79000000000002</c:v>
                </c:pt>
                <c:pt idx="1121">
                  <c:v>296.66000000000003</c:v>
                </c:pt>
                <c:pt idx="1122">
                  <c:v>292.23</c:v>
                </c:pt>
                <c:pt idx="1123">
                  <c:v>298</c:v>
                </c:pt>
                <c:pt idx="1124">
                  <c:v>339.5</c:v>
                </c:pt>
                <c:pt idx="1125">
                  <c:v>333.62</c:v>
                </c:pt>
                <c:pt idx="1126">
                  <c:v>336.82</c:v>
                </c:pt>
                <c:pt idx="1127">
                  <c:v>330.42</c:v>
                </c:pt>
                <c:pt idx="1128">
                  <c:v>323.74</c:v>
                </c:pt>
                <c:pt idx="1129">
                  <c:v>323.35000000000002</c:v>
                </c:pt>
                <c:pt idx="1130">
                  <c:v>334.05</c:v>
                </c:pt>
                <c:pt idx="1131">
                  <c:v>345.09</c:v>
                </c:pt>
                <c:pt idx="1132">
                  <c:v>326.41000000000003</c:v>
                </c:pt>
                <c:pt idx="1133">
                  <c:v>302.01</c:v>
                </c:pt>
                <c:pt idx="1134">
                  <c:v>323.99</c:v>
                </c:pt>
                <c:pt idx="1135">
                  <c:v>329</c:v>
                </c:pt>
                <c:pt idx="1136">
                  <c:v>328.2</c:v>
                </c:pt>
                <c:pt idx="1137">
                  <c:v>337.27</c:v>
                </c:pt>
                <c:pt idx="1138">
                  <c:v>340</c:v>
                </c:pt>
                <c:pt idx="1139">
                  <c:v>339</c:v>
                </c:pt>
                <c:pt idx="1140">
                  <c:v>335.99</c:v>
                </c:pt>
                <c:pt idx="1141">
                  <c:v>337</c:v>
                </c:pt>
                <c:pt idx="1142">
                  <c:v>335.21</c:v>
                </c:pt>
                <c:pt idx="1143">
                  <c:v>335</c:v>
                </c:pt>
                <c:pt idx="1144">
                  <c:v>346.55</c:v>
                </c:pt>
                <c:pt idx="1145">
                  <c:v>345.16</c:v>
                </c:pt>
                <c:pt idx="1146">
                  <c:v>345.01</c:v>
                </c:pt>
                <c:pt idx="1147">
                  <c:v>342.41</c:v>
                </c:pt>
                <c:pt idx="1148">
                  <c:v>342.5</c:v>
                </c:pt>
                <c:pt idx="1149">
                  <c:v>333.51</c:v>
                </c:pt>
                <c:pt idx="1150">
                  <c:v>338.31</c:v>
                </c:pt>
                <c:pt idx="1151">
                  <c:v>338.8</c:v>
                </c:pt>
                <c:pt idx="1152">
                  <c:v>341.17</c:v>
                </c:pt>
                <c:pt idx="1153">
                  <c:v>340.05</c:v>
                </c:pt>
                <c:pt idx="1154">
                  <c:v>327.8</c:v>
                </c:pt>
                <c:pt idx="1155">
                  <c:v>323.38</c:v>
                </c:pt>
                <c:pt idx="1156">
                  <c:v>331.26</c:v>
                </c:pt>
                <c:pt idx="1157">
                  <c:v>324.5</c:v>
                </c:pt>
                <c:pt idx="1158">
                  <c:v>326.52</c:v>
                </c:pt>
                <c:pt idx="1159">
                  <c:v>328.11</c:v>
                </c:pt>
                <c:pt idx="1160">
                  <c:v>338.25</c:v>
                </c:pt>
                <c:pt idx="1161">
                  <c:v>337.79</c:v>
                </c:pt>
                <c:pt idx="1162">
                  <c:v>343.02</c:v>
                </c:pt>
                <c:pt idx="1163">
                  <c:v>341.04</c:v>
                </c:pt>
                <c:pt idx="1164">
                  <c:v>342.85</c:v>
                </c:pt>
                <c:pt idx="1165">
                  <c:v>350</c:v>
                </c:pt>
                <c:pt idx="1166">
                  <c:v>363.82</c:v>
                </c:pt>
                <c:pt idx="1167">
                  <c:v>367</c:v>
                </c:pt>
                <c:pt idx="1168">
                  <c:v>374.83</c:v>
                </c:pt>
                <c:pt idx="1169">
                  <c:v>377.8</c:v>
                </c:pt>
                <c:pt idx="1170">
                  <c:v>386.72</c:v>
                </c:pt>
                <c:pt idx="1171">
                  <c:v>376.76</c:v>
                </c:pt>
                <c:pt idx="1172">
                  <c:v>369.05</c:v>
                </c:pt>
                <c:pt idx="1173">
                  <c:v>370.49</c:v>
                </c:pt>
                <c:pt idx="1174">
                  <c:v>374.46</c:v>
                </c:pt>
                <c:pt idx="1175">
                  <c:v>372.57</c:v>
                </c:pt>
                <c:pt idx="1176">
                  <c:v>376.38</c:v>
                </c:pt>
                <c:pt idx="1177">
                  <c:v>369.36</c:v>
                </c:pt>
                <c:pt idx="1178">
                  <c:v>366.58</c:v>
                </c:pt>
                <c:pt idx="1179">
                  <c:v>370</c:v>
                </c:pt>
                <c:pt idx="1180">
                  <c:v>375</c:v>
                </c:pt>
                <c:pt idx="1181">
                  <c:v>379.11</c:v>
                </c:pt>
                <c:pt idx="1182">
                  <c:v>375</c:v>
                </c:pt>
                <c:pt idx="1183">
                  <c:v>373.61</c:v>
                </c:pt>
                <c:pt idx="1184">
                  <c:v>375</c:v>
                </c:pt>
                <c:pt idx="1185">
                  <c:v>372.38</c:v>
                </c:pt>
                <c:pt idx="1186">
                  <c:v>370</c:v>
                </c:pt>
                <c:pt idx="1187">
                  <c:v>377.43</c:v>
                </c:pt>
                <c:pt idx="1188">
                  <c:v>381.99</c:v>
                </c:pt>
                <c:pt idx="1189">
                  <c:v>387.63</c:v>
                </c:pt>
                <c:pt idx="1190">
                  <c:v>382</c:v>
                </c:pt>
                <c:pt idx="1191">
                  <c:v>376.7</c:v>
                </c:pt>
                <c:pt idx="1192">
                  <c:v>388</c:v>
                </c:pt>
                <c:pt idx="1193">
                  <c:v>386.7</c:v>
                </c:pt>
                <c:pt idx="1194">
                  <c:v>391.68</c:v>
                </c:pt>
                <c:pt idx="1195">
                  <c:v>390.08</c:v>
                </c:pt>
                <c:pt idx="1196">
                  <c:v>382.51</c:v>
                </c:pt>
                <c:pt idx="1197">
                  <c:v>380.94</c:v>
                </c:pt>
                <c:pt idx="1198">
                  <c:v>380.27</c:v>
                </c:pt>
                <c:pt idx="1199">
                  <c:v>386.1</c:v>
                </c:pt>
                <c:pt idx="1200">
                  <c:v>399</c:v>
                </c:pt>
                <c:pt idx="1201">
                  <c:v>399.15</c:v>
                </c:pt>
                <c:pt idx="1202">
                  <c:v>405.11</c:v>
                </c:pt>
                <c:pt idx="1203">
                  <c:v>415.81</c:v>
                </c:pt>
                <c:pt idx="1204">
                  <c:v>460.26</c:v>
                </c:pt>
                <c:pt idx="1205">
                  <c:v>471</c:v>
                </c:pt>
                <c:pt idx="1206">
                  <c:v>474</c:v>
                </c:pt>
                <c:pt idx="1207">
                  <c:v>460.64</c:v>
                </c:pt>
                <c:pt idx="1208">
                  <c:v>454.3</c:v>
                </c:pt>
                <c:pt idx="1209">
                  <c:v>467.78</c:v>
                </c:pt>
                <c:pt idx="1210">
                  <c:v>468.22</c:v>
                </c:pt>
                <c:pt idx="1211">
                  <c:v>471.81</c:v>
                </c:pt>
                <c:pt idx="1212">
                  <c:v>483.35</c:v>
                </c:pt>
                <c:pt idx="1213">
                  <c:v>477.55</c:v>
                </c:pt>
                <c:pt idx="1214">
                  <c:v>480.3</c:v>
                </c:pt>
                <c:pt idx="1215">
                  <c:v>475.72</c:v>
                </c:pt>
                <c:pt idx="1216">
                  <c:v>478.76499999999999</c:v>
                </c:pt>
                <c:pt idx="1217">
                  <c:v>477.28</c:v>
                </c:pt>
                <c:pt idx="1218">
                  <c:v>493.5</c:v>
                </c:pt>
                <c:pt idx="1219">
                  <c:v>492.6</c:v>
                </c:pt>
                <c:pt idx="1220">
                  <c:v>495.22</c:v>
                </c:pt>
                <c:pt idx="1221">
                  <c:v>496.52</c:v>
                </c:pt>
                <c:pt idx="1222">
                  <c:v>480</c:v>
                </c:pt>
                <c:pt idx="1223">
                  <c:v>474.98</c:v>
                </c:pt>
                <c:pt idx="1224">
                  <c:v>477</c:v>
                </c:pt>
                <c:pt idx="1225">
                  <c:v>479.58499999999998</c:v>
                </c:pt>
                <c:pt idx="1226">
                  <c:v>483.04</c:v>
                </c:pt>
                <c:pt idx="1227">
                  <c:v>479.91</c:v>
                </c:pt>
                <c:pt idx="1228">
                  <c:v>479.5</c:v>
                </c:pt>
                <c:pt idx="1229">
                  <c:v>453.92</c:v>
                </c:pt>
                <c:pt idx="1230">
                  <c:v>445.27</c:v>
                </c:pt>
                <c:pt idx="1231">
                  <c:v>462</c:v>
                </c:pt>
                <c:pt idx="1232">
                  <c:v>456.82</c:v>
                </c:pt>
                <c:pt idx="1233">
                  <c:v>458</c:v>
                </c:pt>
                <c:pt idx="1234">
                  <c:v>456.12</c:v>
                </c:pt>
                <c:pt idx="1235">
                  <c:v>450</c:v>
                </c:pt>
                <c:pt idx="1236">
                  <c:v>451.76</c:v>
                </c:pt>
                <c:pt idx="1237">
                  <c:v>450.58</c:v>
                </c:pt>
                <c:pt idx="1238">
                  <c:v>459.95</c:v>
                </c:pt>
                <c:pt idx="1239">
                  <c:v>469.44</c:v>
                </c:pt>
                <c:pt idx="1240">
                  <c:v>472</c:v>
                </c:pt>
                <c:pt idx="1241">
                  <c:v>462.71</c:v>
                </c:pt>
                <c:pt idx="1242">
                  <c:v>476</c:v>
                </c:pt>
                <c:pt idx="1243">
                  <c:v>452.43</c:v>
                </c:pt>
                <c:pt idx="1244">
                  <c:v>463.39</c:v>
                </c:pt>
                <c:pt idx="1245">
                  <c:v>476.12</c:v>
                </c:pt>
                <c:pt idx="1246">
                  <c:v>490.81</c:v>
                </c:pt>
                <c:pt idx="1247">
                  <c:v>487</c:v>
                </c:pt>
                <c:pt idx="1248">
                  <c:v>497.36</c:v>
                </c:pt>
                <c:pt idx="1249">
                  <c:v>509</c:v>
                </c:pt>
                <c:pt idx="1250">
                  <c:v>490</c:v>
                </c:pt>
                <c:pt idx="1251">
                  <c:v>507.82</c:v>
                </c:pt>
                <c:pt idx="1252">
                  <c:v>495.11</c:v>
                </c:pt>
                <c:pt idx="1253">
                  <c:v>518</c:v>
                </c:pt>
                <c:pt idx="1254">
                  <c:v>529.97</c:v>
                </c:pt>
                <c:pt idx="1255">
                  <c:v>544</c:v>
                </c:pt>
                <c:pt idx="1256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141.72999999999999</c:v>
                </c:pt>
                <c:pt idx="1">
                  <c:v>149.05000000000001</c:v>
                </c:pt>
                <c:pt idx="2">
                  <c:v>150</c:v>
                </c:pt>
                <c:pt idx="3">
                  <c:v>146.62</c:v>
                </c:pt>
                <c:pt idx="4">
                  <c:v>152.79</c:v>
                </c:pt>
                <c:pt idx="5">
                  <c:v>152.63</c:v>
                </c:pt>
                <c:pt idx="6">
                  <c:v>149.35</c:v>
                </c:pt>
                <c:pt idx="7">
                  <c:v>146.16</c:v>
                </c:pt>
                <c:pt idx="8">
                  <c:v>146.88999999999999</c:v>
                </c:pt>
                <c:pt idx="9">
                  <c:v>142.72</c:v>
                </c:pt>
                <c:pt idx="10">
                  <c:v>141.5</c:v>
                </c:pt>
                <c:pt idx="11">
                  <c:v>145.57</c:v>
                </c:pt>
                <c:pt idx="12">
                  <c:v>143.35</c:v>
                </c:pt>
                <c:pt idx="13">
                  <c:v>146.76</c:v>
                </c:pt>
                <c:pt idx="14">
                  <c:v>140.47999999999999</c:v>
                </c:pt>
                <c:pt idx="15">
                  <c:v>146.83000000000001</c:v>
                </c:pt>
                <c:pt idx="16">
                  <c:v>140.91999999999999</c:v>
                </c:pt>
                <c:pt idx="17">
                  <c:v>137.01</c:v>
                </c:pt>
                <c:pt idx="18">
                  <c:v>131.06</c:v>
                </c:pt>
                <c:pt idx="19">
                  <c:v>137.97999999999999</c:v>
                </c:pt>
                <c:pt idx="20">
                  <c:v>139.43</c:v>
                </c:pt>
                <c:pt idx="21">
                  <c:v>139</c:v>
                </c:pt>
                <c:pt idx="22">
                  <c:v>141.74</c:v>
                </c:pt>
                <c:pt idx="23">
                  <c:v>145.25</c:v>
                </c:pt>
                <c:pt idx="24">
                  <c:v>136.93</c:v>
                </c:pt>
                <c:pt idx="25">
                  <c:v>141.76</c:v>
                </c:pt>
                <c:pt idx="26">
                  <c:v>139.08000000000001</c:v>
                </c:pt>
                <c:pt idx="27">
                  <c:v>125.43</c:v>
                </c:pt>
                <c:pt idx="28">
                  <c:v>133.01</c:v>
                </c:pt>
                <c:pt idx="29">
                  <c:v>118.53</c:v>
                </c:pt>
                <c:pt idx="30">
                  <c:v>118.31</c:v>
                </c:pt>
                <c:pt idx="31">
                  <c:v>111</c:v>
                </c:pt>
                <c:pt idx="32">
                  <c:v>119.83</c:v>
                </c:pt>
                <c:pt idx="33">
                  <c:v>129.38999999999999</c:v>
                </c:pt>
                <c:pt idx="34">
                  <c:v>123.41</c:v>
                </c:pt>
                <c:pt idx="35">
                  <c:v>125</c:v>
                </c:pt>
                <c:pt idx="36">
                  <c:v>130.04</c:v>
                </c:pt>
                <c:pt idx="37">
                  <c:v>124.09</c:v>
                </c:pt>
                <c:pt idx="38">
                  <c:v>122.48</c:v>
                </c:pt>
                <c:pt idx="39">
                  <c:v>124.4</c:v>
                </c:pt>
                <c:pt idx="40">
                  <c:v>122</c:v>
                </c:pt>
                <c:pt idx="41">
                  <c:v>119.81</c:v>
                </c:pt>
                <c:pt idx="42">
                  <c:v>120.69</c:v>
                </c:pt>
                <c:pt idx="43">
                  <c:v>122.1</c:v>
                </c:pt>
                <c:pt idx="44">
                  <c:v>120.89</c:v>
                </c:pt>
                <c:pt idx="45">
                  <c:v>125.1</c:v>
                </c:pt>
                <c:pt idx="46">
                  <c:v>127.54</c:v>
                </c:pt>
                <c:pt idx="47">
                  <c:v>127.62</c:v>
                </c:pt>
                <c:pt idx="48">
                  <c:v>131.77000000000001</c:v>
                </c:pt>
                <c:pt idx="49">
                  <c:v>132.05000000000001</c:v>
                </c:pt>
                <c:pt idx="50">
                  <c:v>134.16999999999999</c:v>
                </c:pt>
                <c:pt idx="51">
                  <c:v>139.94999999999999</c:v>
                </c:pt>
                <c:pt idx="52">
                  <c:v>141.22</c:v>
                </c:pt>
                <c:pt idx="53">
                  <c:v>140.69</c:v>
                </c:pt>
                <c:pt idx="54">
                  <c:v>142.69999999999999</c:v>
                </c:pt>
                <c:pt idx="55">
                  <c:v>141.54</c:v>
                </c:pt>
                <c:pt idx="56">
                  <c:v>139.75</c:v>
                </c:pt>
                <c:pt idx="57">
                  <c:v>139.25</c:v>
                </c:pt>
                <c:pt idx="58">
                  <c:v>140.1</c:v>
                </c:pt>
                <c:pt idx="59">
                  <c:v>141.5</c:v>
                </c:pt>
                <c:pt idx="60">
                  <c:v>153</c:v>
                </c:pt>
                <c:pt idx="61">
                  <c:v>148.94</c:v>
                </c:pt>
                <c:pt idx="62">
                  <c:v>144.5</c:v>
                </c:pt>
                <c:pt idx="63">
                  <c:v>144.07</c:v>
                </c:pt>
                <c:pt idx="64">
                  <c:v>147.36000000000001</c:v>
                </c:pt>
                <c:pt idx="65">
                  <c:v>146.81</c:v>
                </c:pt>
                <c:pt idx="66">
                  <c:v>150</c:v>
                </c:pt>
                <c:pt idx="67">
                  <c:v>149.79</c:v>
                </c:pt>
                <c:pt idx="68">
                  <c:v>152.85</c:v>
                </c:pt>
                <c:pt idx="69">
                  <c:v>157.44</c:v>
                </c:pt>
                <c:pt idx="70">
                  <c:v>154.63</c:v>
                </c:pt>
                <c:pt idx="71">
                  <c:v>148</c:v>
                </c:pt>
                <c:pt idx="72">
                  <c:v>150.55000000000001</c:v>
                </c:pt>
                <c:pt idx="73">
                  <c:v>160</c:v>
                </c:pt>
                <c:pt idx="74">
                  <c:v>161.94</c:v>
                </c:pt>
                <c:pt idx="75">
                  <c:v>174.99</c:v>
                </c:pt>
                <c:pt idx="76">
                  <c:v>188.81</c:v>
                </c:pt>
                <c:pt idx="77">
                  <c:v>192</c:v>
                </c:pt>
                <c:pt idx="78">
                  <c:v>192</c:v>
                </c:pt>
                <c:pt idx="79">
                  <c:v>189.3</c:v>
                </c:pt>
                <c:pt idx="80">
                  <c:v>183.21</c:v>
                </c:pt>
                <c:pt idx="81">
                  <c:v>179.12</c:v>
                </c:pt>
                <c:pt idx="82">
                  <c:v>181.5</c:v>
                </c:pt>
                <c:pt idx="83">
                  <c:v>183</c:v>
                </c:pt>
                <c:pt idx="84">
                  <c:v>189.36</c:v>
                </c:pt>
                <c:pt idx="85">
                  <c:v>184.23</c:v>
                </c:pt>
                <c:pt idx="86">
                  <c:v>179</c:v>
                </c:pt>
                <c:pt idx="87">
                  <c:v>183.5</c:v>
                </c:pt>
                <c:pt idx="88">
                  <c:v>187.79</c:v>
                </c:pt>
                <c:pt idx="89">
                  <c:v>192.85</c:v>
                </c:pt>
                <c:pt idx="90">
                  <c:v>184.5</c:v>
                </c:pt>
                <c:pt idx="91">
                  <c:v>183.86</c:v>
                </c:pt>
                <c:pt idx="92">
                  <c:v>178.23</c:v>
                </c:pt>
                <c:pt idx="93">
                  <c:v>190.42</c:v>
                </c:pt>
                <c:pt idx="94">
                  <c:v>187</c:v>
                </c:pt>
                <c:pt idx="95">
                  <c:v>209.79</c:v>
                </c:pt>
                <c:pt idx="96">
                  <c:v>234.5</c:v>
                </c:pt>
                <c:pt idx="97">
                  <c:v>228.33</c:v>
                </c:pt>
                <c:pt idx="98">
                  <c:v>242.41</c:v>
                </c:pt>
                <c:pt idx="99">
                  <c:v>242.68</c:v>
                </c:pt>
                <c:pt idx="100">
                  <c:v>241.92</c:v>
                </c:pt>
                <c:pt idx="101">
                  <c:v>266.60000000000002</c:v>
                </c:pt>
                <c:pt idx="102">
                  <c:v>257.37</c:v>
                </c:pt>
                <c:pt idx="103">
                  <c:v>263.33999999999997</c:v>
                </c:pt>
                <c:pt idx="104">
                  <c:v>256</c:v>
                </c:pt>
                <c:pt idx="105">
                  <c:v>264.5</c:v>
                </c:pt>
                <c:pt idx="106">
                  <c:v>269.8</c:v>
                </c:pt>
                <c:pt idx="107">
                  <c:v>260.10000000000002</c:v>
                </c:pt>
                <c:pt idx="108">
                  <c:v>266.57</c:v>
                </c:pt>
                <c:pt idx="109">
                  <c:v>272.77</c:v>
                </c:pt>
                <c:pt idx="110">
                  <c:v>275.45</c:v>
                </c:pt>
                <c:pt idx="111">
                  <c:v>281.39999999999998</c:v>
                </c:pt>
                <c:pt idx="112">
                  <c:v>246.31</c:v>
                </c:pt>
                <c:pt idx="113">
                  <c:v>265</c:v>
                </c:pt>
                <c:pt idx="114">
                  <c:v>259.27</c:v>
                </c:pt>
                <c:pt idx="115">
                  <c:v>267.08</c:v>
                </c:pt>
                <c:pt idx="116">
                  <c:v>265.52999999999997</c:v>
                </c:pt>
                <c:pt idx="117">
                  <c:v>288.41000000000003</c:v>
                </c:pt>
                <c:pt idx="118">
                  <c:v>290.67</c:v>
                </c:pt>
                <c:pt idx="119">
                  <c:v>287.55</c:v>
                </c:pt>
                <c:pt idx="120">
                  <c:v>266.17</c:v>
                </c:pt>
                <c:pt idx="121">
                  <c:v>275.75</c:v>
                </c:pt>
                <c:pt idx="122">
                  <c:v>270</c:v>
                </c:pt>
                <c:pt idx="123">
                  <c:v>254.88</c:v>
                </c:pt>
                <c:pt idx="124">
                  <c:v>252</c:v>
                </c:pt>
                <c:pt idx="125">
                  <c:v>264.63</c:v>
                </c:pt>
                <c:pt idx="126">
                  <c:v>259</c:v>
                </c:pt>
                <c:pt idx="127">
                  <c:v>256.95999999999998</c:v>
                </c:pt>
                <c:pt idx="128">
                  <c:v>249.84</c:v>
                </c:pt>
                <c:pt idx="129">
                  <c:v>252.53</c:v>
                </c:pt>
                <c:pt idx="130">
                  <c:v>256.02</c:v>
                </c:pt>
                <c:pt idx="131">
                  <c:v>251.49</c:v>
                </c:pt>
                <c:pt idx="132">
                  <c:v>246.61</c:v>
                </c:pt>
                <c:pt idx="133">
                  <c:v>255.36</c:v>
                </c:pt>
                <c:pt idx="134">
                  <c:v>249.42</c:v>
                </c:pt>
                <c:pt idx="135">
                  <c:v>255.98</c:v>
                </c:pt>
                <c:pt idx="136">
                  <c:v>254.31</c:v>
                </c:pt>
                <c:pt idx="137">
                  <c:v>258.95999999999998</c:v>
                </c:pt>
                <c:pt idx="138">
                  <c:v>259.98</c:v>
                </c:pt>
                <c:pt idx="139">
                  <c:v>260</c:v>
                </c:pt>
                <c:pt idx="140">
                  <c:v>271.02999999999997</c:v>
                </c:pt>
                <c:pt idx="141">
                  <c:v>276.81</c:v>
                </c:pt>
                <c:pt idx="142">
                  <c:v>267.77999999999997</c:v>
                </c:pt>
                <c:pt idx="143">
                  <c:v>268.76</c:v>
                </c:pt>
                <c:pt idx="144">
                  <c:v>278.98</c:v>
                </c:pt>
                <c:pt idx="145">
                  <c:v>276.10000000000002</c:v>
                </c:pt>
                <c:pt idx="146">
                  <c:v>280.27999999999997</c:v>
                </c:pt>
                <c:pt idx="147">
                  <c:v>284.64999999999998</c:v>
                </c:pt>
                <c:pt idx="148">
                  <c:v>291.85000000000002</c:v>
                </c:pt>
                <c:pt idx="149">
                  <c:v>268</c:v>
                </c:pt>
                <c:pt idx="150">
                  <c:v>259.31</c:v>
                </c:pt>
                <c:pt idx="151">
                  <c:v>240.66</c:v>
                </c:pt>
                <c:pt idx="152">
                  <c:v>247.99</c:v>
                </c:pt>
                <c:pt idx="153">
                  <c:v>260.02999999999997</c:v>
                </c:pt>
                <c:pt idx="154">
                  <c:v>249.64</c:v>
                </c:pt>
                <c:pt idx="155">
                  <c:v>246.26</c:v>
                </c:pt>
                <c:pt idx="156">
                  <c:v>242.5</c:v>
                </c:pt>
                <c:pt idx="157">
                  <c:v>232</c:v>
                </c:pt>
                <c:pt idx="158">
                  <c:v>230.82</c:v>
                </c:pt>
                <c:pt idx="159">
                  <c:v>235.18</c:v>
                </c:pt>
                <c:pt idx="160">
                  <c:v>232</c:v>
                </c:pt>
                <c:pt idx="161">
                  <c:v>239.24</c:v>
                </c:pt>
                <c:pt idx="162">
                  <c:v>241.96</c:v>
                </c:pt>
                <c:pt idx="163">
                  <c:v>233</c:v>
                </c:pt>
                <c:pt idx="164">
                  <c:v>233.98</c:v>
                </c:pt>
                <c:pt idx="165">
                  <c:v>243</c:v>
                </c:pt>
                <c:pt idx="166">
                  <c:v>237.39</c:v>
                </c:pt>
                <c:pt idx="167">
                  <c:v>244</c:v>
                </c:pt>
                <c:pt idx="168">
                  <c:v>244.52</c:v>
                </c:pt>
                <c:pt idx="169">
                  <c:v>244.07</c:v>
                </c:pt>
                <c:pt idx="170">
                  <c:v>244.1</c:v>
                </c:pt>
                <c:pt idx="171">
                  <c:v>249.68</c:v>
                </c:pt>
                <c:pt idx="172">
                  <c:v>251.7</c:v>
                </c:pt>
                <c:pt idx="173">
                  <c:v>254.63</c:v>
                </c:pt>
                <c:pt idx="174">
                  <c:v>249.67</c:v>
                </c:pt>
                <c:pt idx="175">
                  <c:v>252.13</c:v>
                </c:pt>
                <c:pt idx="176">
                  <c:v>254</c:v>
                </c:pt>
                <c:pt idx="177">
                  <c:v>268.86</c:v>
                </c:pt>
                <c:pt idx="178">
                  <c:v>253.97</c:v>
                </c:pt>
                <c:pt idx="179">
                  <c:v>263.99</c:v>
                </c:pt>
                <c:pt idx="180">
                  <c:v>263.17</c:v>
                </c:pt>
                <c:pt idx="181">
                  <c:v>260.04000000000002</c:v>
                </c:pt>
                <c:pt idx="182">
                  <c:v>262.14999999999998</c:v>
                </c:pt>
                <c:pt idx="183">
                  <c:v>269.54000000000002</c:v>
                </c:pt>
                <c:pt idx="184">
                  <c:v>270.38</c:v>
                </c:pt>
                <c:pt idx="185">
                  <c:v>280.23</c:v>
                </c:pt>
                <c:pt idx="186">
                  <c:v>286.74</c:v>
                </c:pt>
                <c:pt idx="187">
                  <c:v>281.43</c:v>
                </c:pt>
                <c:pt idx="188">
                  <c:v>260</c:v>
                </c:pt>
                <c:pt idx="189">
                  <c:v>263.70999999999998</c:v>
                </c:pt>
                <c:pt idx="190">
                  <c:v>240.01</c:v>
                </c:pt>
                <c:pt idx="191">
                  <c:v>236</c:v>
                </c:pt>
                <c:pt idx="192">
                  <c:v>245</c:v>
                </c:pt>
                <c:pt idx="193">
                  <c:v>247.72</c:v>
                </c:pt>
                <c:pt idx="194">
                  <c:v>257.5</c:v>
                </c:pt>
                <c:pt idx="195">
                  <c:v>258</c:v>
                </c:pt>
                <c:pt idx="196">
                  <c:v>272.56</c:v>
                </c:pt>
                <c:pt idx="197">
                  <c:v>253</c:v>
                </c:pt>
                <c:pt idx="198">
                  <c:v>261.29000000000002</c:v>
                </c:pt>
                <c:pt idx="199">
                  <c:v>260.5</c:v>
                </c:pt>
                <c:pt idx="200">
                  <c:v>252.85</c:v>
                </c:pt>
                <c:pt idx="201">
                  <c:v>247.45</c:v>
                </c:pt>
                <c:pt idx="202">
                  <c:v>251.25</c:v>
                </c:pt>
                <c:pt idx="203">
                  <c:v>252.93</c:v>
                </c:pt>
                <c:pt idx="204">
                  <c:v>251.82</c:v>
                </c:pt>
                <c:pt idx="205">
                  <c:v>260.01</c:v>
                </c:pt>
                <c:pt idx="206">
                  <c:v>267.91000000000003</c:v>
                </c:pt>
                <c:pt idx="207">
                  <c:v>269</c:v>
                </c:pt>
                <c:pt idx="208">
                  <c:v>269.45999999999998</c:v>
                </c:pt>
                <c:pt idx="209">
                  <c:v>277</c:v>
                </c:pt>
                <c:pt idx="210">
                  <c:v>291.04000000000002</c:v>
                </c:pt>
                <c:pt idx="211">
                  <c:v>283.23</c:v>
                </c:pt>
                <c:pt idx="212">
                  <c:v>317.5</c:v>
                </c:pt>
                <c:pt idx="213">
                  <c:v>317.29000000000002</c:v>
                </c:pt>
                <c:pt idx="214">
                  <c:v>319.8</c:v>
                </c:pt>
                <c:pt idx="215">
                  <c:v>337</c:v>
                </c:pt>
                <c:pt idx="216">
                  <c:v>337.28</c:v>
                </c:pt>
                <c:pt idx="217">
                  <c:v>329.64</c:v>
                </c:pt>
                <c:pt idx="218">
                  <c:v>342.3</c:v>
                </c:pt>
                <c:pt idx="219">
                  <c:v>340.5</c:v>
                </c:pt>
                <c:pt idx="220">
                  <c:v>324.07</c:v>
                </c:pt>
                <c:pt idx="221">
                  <c:v>316.52</c:v>
                </c:pt>
                <c:pt idx="222">
                  <c:v>323.13</c:v>
                </c:pt>
                <c:pt idx="223">
                  <c:v>333.43</c:v>
                </c:pt>
                <c:pt idx="224">
                  <c:v>330.06</c:v>
                </c:pt>
                <c:pt idx="225">
                  <c:v>328.07</c:v>
                </c:pt>
                <c:pt idx="226">
                  <c:v>322.14999999999998</c:v>
                </c:pt>
                <c:pt idx="227">
                  <c:v>329.81</c:v>
                </c:pt>
                <c:pt idx="228">
                  <c:v>331.28</c:v>
                </c:pt>
                <c:pt idx="229">
                  <c:v>320.95</c:v>
                </c:pt>
                <c:pt idx="230">
                  <c:v>323.47000000000003</c:v>
                </c:pt>
                <c:pt idx="231">
                  <c:v>323.5</c:v>
                </c:pt>
                <c:pt idx="232">
                  <c:v>317.42</c:v>
                </c:pt>
                <c:pt idx="233">
                  <c:v>309.48</c:v>
                </c:pt>
                <c:pt idx="234">
                  <c:v>308.16000000000003</c:v>
                </c:pt>
                <c:pt idx="235">
                  <c:v>317.44</c:v>
                </c:pt>
                <c:pt idx="236">
                  <c:v>335</c:v>
                </c:pt>
                <c:pt idx="237">
                  <c:v>350.06</c:v>
                </c:pt>
                <c:pt idx="238">
                  <c:v>344</c:v>
                </c:pt>
                <c:pt idx="239">
                  <c:v>348</c:v>
                </c:pt>
                <c:pt idx="240">
                  <c:v>349.7</c:v>
                </c:pt>
                <c:pt idx="241">
                  <c:v>330.72</c:v>
                </c:pt>
                <c:pt idx="242">
                  <c:v>320.35000000000002</c:v>
                </c:pt>
                <c:pt idx="243">
                  <c:v>328.83</c:v>
                </c:pt>
                <c:pt idx="244">
                  <c:v>337.91</c:v>
                </c:pt>
                <c:pt idx="245">
                  <c:v>346.27</c:v>
                </c:pt>
                <c:pt idx="246">
                  <c:v>344</c:v>
                </c:pt>
                <c:pt idx="247">
                  <c:v>337.24</c:v>
                </c:pt>
                <c:pt idx="248">
                  <c:v>330.75</c:v>
                </c:pt>
                <c:pt idx="249">
                  <c:v>330.18</c:v>
                </c:pt>
                <c:pt idx="250">
                  <c:v>328.59</c:v>
                </c:pt>
                <c:pt idx="251">
                  <c:v>319.45</c:v>
                </c:pt>
                <c:pt idx="252">
                  <c:v>339.68</c:v>
                </c:pt>
                <c:pt idx="253">
                  <c:v>321.5</c:v>
                </c:pt>
                <c:pt idx="254">
                  <c:v>319.31</c:v>
                </c:pt>
                <c:pt idx="255">
                  <c:v>316.23</c:v>
                </c:pt>
                <c:pt idx="256">
                  <c:v>311.93</c:v>
                </c:pt>
                <c:pt idx="257">
                  <c:v>323.37</c:v>
                </c:pt>
                <c:pt idx="258">
                  <c:v>334.34</c:v>
                </c:pt>
                <c:pt idx="259">
                  <c:v>335.9</c:v>
                </c:pt>
                <c:pt idx="260">
                  <c:v>333.94</c:v>
                </c:pt>
                <c:pt idx="261">
                  <c:v>343</c:v>
                </c:pt>
                <c:pt idx="262">
                  <c:v>349.41</c:v>
                </c:pt>
                <c:pt idx="263">
                  <c:v>353.57</c:v>
                </c:pt>
                <c:pt idx="264">
                  <c:v>355.62</c:v>
                </c:pt>
                <c:pt idx="265">
                  <c:v>360.91</c:v>
                </c:pt>
                <c:pt idx="266">
                  <c:v>332.57</c:v>
                </c:pt>
                <c:pt idx="267">
                  <c:v>335.22</c:v>
                </c:pt>
                <c:pt idx="268">
                  <c:v>330</c:v>
                </c:pt>
                <c:pt idx="269">
                  <c:v>300</c:v>
                </c:pt>
                <c:pt idx="270">
                  <c:v>313</c:v>
                </c:pt>
                <c:pt idx="271">
                  <c:v>320.07</c:v>
                </c:pt>
                <c:pt idx="272">
                  <c:v>322.73</c:v>
                </c:pt>
                <c:pt idx="273">
                  <c:v>297.48</c:v>
                </c:pt>
                <c:pt idx="274">
                  <c:v>290</c:v>
                </c:pt>
                <c:pt idx="275">
                  <c:v>275</c:v>
                </c:pt>
                <c:pt idx="276">
                  <c:v>274.60000000000002</c:v>
                </c:pt>
                <c:pt idx="277">
                  <c:v>282.73</c:v>
                </c:pt>
                <c:pt idx="278">
                  <c:v>276.01</c:v>
                </c:pt>
                <c:pt idx="279">
                  <c:v>280.06</c:v>
                </c:pt>
                <c:pt idx="280">
                  <c:v>282.99</c:v>
                </c:pt>
                <c:pt idx="281">
                  <c:v>289</c:v>
                </c:pt>
                <c:pt idx="282">
                  <c:v>277.39999999999998</c:v>
                </c:pt>
                <c:pt idx="283">
                  <c:v>278.45</c:v>
                </c:pt>
                <c:pt idx="284">
                  <c:v>269.99</c:v>
                </c:pt>
                <c:pt idx="285">
                  <c:v>276</c:v>
                </c:pt>
                <c:pt idx="286">
                  <c:v>274</c:v>
                </c:pt>
                <c:pt idx="287">
                  <c:v>270.87</c:v>
                </c:pt>
                <c:pt idx="288">
                  <c:v>255</c:v>
                </c:pt>
                <c:pt idx="289">
                  <c:v>258.51</c:v>
                </c:pt>
                <c:pt idx="290">
                  <c:v>261</c:v>
                </c:pt>
                <c:pt idx="291">
                  <c:v>253.64</c:v>
                </c:pt>
                <c:pt idx="292">
                  <c:v>266.27999999999997</c:v>
                </c:pt>
                <c:pt idx="293">
                  <c:v>271.19</c:v>
                </c:pt>
                <c:pt idx="294">
                  <c:v>279.56</c:v>
                </c:pt>
                <c:pt idx="295">
                  <c:v>279.99</c:v>
                </c:pt>
                <c:pt idx="296">
                  <c:v>281.45999999999998</c:v>
                </c:pt>
                <c:pt idx="297">
                  <c:v>285.17</c:v>
                </c:pt>
                <c:pt idx="298">
                  <c:v>279.68</c:v>
                </c:pt>
                <c:pt idx="299">
                  <c:v>277.38</c:v>
                </c:pt>
                <c:pt idx="300">
                  <c:v>279.92</c:v>
                </c:pt>
                <c:pt idx="301">
                  <c:v>294</c:v>
                </c:pt>
                <c:pt idx="302">
                  <c:v>291.27999999999997</c:v>
                </c:pt>
                <c:pt idx="303">
                  <c:v>299.74</c:v>
                </c:pt>
                <c:pt idx="304">
                  <c:v>287</c:v>
                </c:pt>
                <c:pt idx="305">
                  <c:v>281</c:v>
                </c:pt>
                <c:pt idx="306">
                  <c:v>267.26</c:v>
                </c:pt>
                <c:pt idx="307">
                  <c:v>266.02</c:v>
                </c:pt>
                <c:pt idx="308">
                  <c:v>268</c:v>
                </c:pt>
                <c:pt idx="309">
                  <c:v>278.12</c:v>
                </c:pt>
                <c:pt idx="310">
                  <c:v>297.88</c:v>
                </c:pt>
                <c:pt idx="311">
                  <c:v>269.7</c:v>
                </c:pt>
                <c:pt idx="312">
                  <c:v>262.83999999999997</c:v>
                </c:pt>
                <c:pt idx="313">
                  <c:v>260</c:v>
                </c:pt>
                <c:pt idx="314">
                  <c:v>255.42</c:v>
                </c:pt>
                <c:pt idx="315">
                  <c:v>244.4</c:v>
                </c:pt>
                <c:pt idx="316">
                  <c:v>246</c:v>
                </c:pt>
                <c:pt idx="317">
                  <c:v>235.5</c:v>
                </c:pt>
                <c:pt idx="318">
                  <c:v>242.36</c:v>
                </c:pt>
                <c:pt idx="319">
                  <c:v>235.42</c:v>
                </c:pt>
                <c:pt idx="320">
                  <c:v>221.73</c:v>
                </c:pt>
                <c:pt idx="321">
                  <c:v>224.77</c:v>
                </c:pt>
                <c:pt idx="322">
                  <c:v>229</c:v>
                </c:pt>
                <c:pt idx="323">
                  <c:v>219.05</c:v>
                </c:pt>
                <c:pt idx="324">
                  <c:v>222.96</c:v>
                </c:pt>
                <c:pt idx="325">
                  <c:v>225.64</c:v>
                </c:pt>
                <c:pt idx="326">
                  <c:v>212.68</c:v>
                </c:pt>
                <c:pt idx="327">
                  <c:v>225.46</c:v>
                </c:pt>
                <c:pt idx="328">
                  <c:v>229.95</c:v>
                </c:pt>
                <c:pt idx="329">
                  <c:v>229.66</c:v>
                </c:pt>
                <c:pt idx="330">
                  <c:v>237.01</c:v>
                </c:pt>
                <c:pt idx="331">
                  <c:v>237.9</c:v>
                </c:pt>
                <c:pt idx="332">
                  <c:v>238.4</c:v>
                </c:pt>
                <c:pt idx="333">
                  <c:v>242.03</c:v>
                </c:pt>
                <c:pt idx="334">
                  <c:v>243.5</c:v>
                </c:pt>
                <c:pt idx="335">
                  <c:v>243.55</c:v>
                </c:pt>
                <c:pt idx="336">
                  <c:v>236.12</c:v>
                </c:pt>
                <c:pt idx="337">
                  <c:v>234.54</c:v>
                </c:pt>
                <c:pt idx="338">
                  <c:v>235.87</c:v>
                </c:pt>
                <c:pt idx="339">
                  <c:v>245.22</c:v>
                </c:pt>
                <c:pt idx="340">
                  <c:v>243.01</c:v>
                </c:pt>
                <c:pt idx="341">
                  <c:v>238.68</c:v>
                </c:pt>
                <c:pt idx="342">
                  <c:v>248</c:v>
                </c:pt>
                <c:pt idx="343">
                  <c:v>245</c:v>
                </c:pt>
                <c:pt idx="344">
                  <c:v>252.48</c:v>
                </c:pt>
                <c:pt idx="345">
                  <c:v>244.11</c:v>
                </c:pt>
                <c:pt idx="346">
                  <c:v>238.83</c:v>
                </c:pt>
                <c:pt idx="347">
                  <c:v>246.11</c:v>
                </c:pt>
                <c:pt idx="348">
                  <c:v>247.5</c:v>
                </c:pt>
                <c:pt idx="349">
                  <c:v>246.92</c:v>
                </c:pt>
                <c:pt idx="350">
                  <c:v>252.57</c:v>
                </c:pt>
                <c:pt idx="351">
                  <c:v>260</c:v>
                </c:pt>
                <c:pt idx="352">
                  <c:v>266.08</c:v>
                </c:pt>
                <c:pt idx="353">
                  <c:v>268</c:v>
                </c:pt>
                <c:pt idx="354">
                  <c:v>271.01</c:v>
                </c:pt>
                <c:pt idx="355">
                  <c:v>274</c:v>
                </c:pt>
                <c:pt idx="356">
                  <c:v>273.5</c:v>
                </c:pt>
                <c:pt idx="357">
                  <c:v>269.76</c:v>
                </c:pt>
                <c:pt idx="358">
                  <c:v>266.98</c:v>
                </c:pt>
                <c:pt idx="359">
                  <c:v>266.41000000000003</c:v>
                </c:pt>
                <c:pt idx="360">
                  <c:v>254.25</c:v>
                </c:pt>
                <c:pt idx="361">
                  <c:v>254.86</c:v>
                </c:pt>
                <c:pt idx="362">
                  <c:v>263.55</c:v>
                </c:pt>
                <c:pt idx="363">
                  <c:v>261.18</c:v>
                </c:pt>
                <c:pt idx="364">
                  <c:v>264.20999999999998</c:v>
                </c:pt>
                <c:pt idx="365">
                  <c:v>252.84</c:v>
                </c:pt>
                <c:pt idx="366">
                  <c:v>250</c:v>
                </c:pt>
                <c:pt idx="367">
                  <c:v>239</c:v>
                </c:pt>
                <c:pt idx="368">
                  <c:v>243</c:v>
                </c:pt>
                <c:pt idx="369">
                  <c:v>247.25</c:v>
                </c:pt>
                <c:pt idx="370">
                  <c:v>247.71</c:v>
                </c:pt>
                <c:pt idx="371">
                  <c:v>243.28</c:v>
                </c:pt>
                <c:pt idx="372">
                  <c:v>238</c:v>
                </c:pt>
                <c:pt idx="373">
                  <c:v>239.76</c:v>
                </c:pt>
                <c:pt idx="374">
                  <c:v>220.7</c:v>
                </c:pt>
                <c:pt idx="375">
                  <c:v>225.31</c:v>
                </c:pt>
                <c:pt idx="376">
                  <c:v>226.53</c:v>
                </c:pt>
                <c:pt idx="377">
                  <c:v>228.72</c:v>
                </c:pt>
                <c:pt idx="378">
                  <c:v>226.62</c:v>
                </c:pt>
                <c:pt idx="379">
                  <c:v>218.2</c:v>
                </c:pt>
                <c:pt idx="380">
                  <c:v>219.5</c:v>
                </c:pt>
                <c:pt idx="381">
                  <c:v>221.67</c:v>
                </c:pt>
                <c:pt idx="382">
                  <c:v>223.48</c:v>
                </c:pt>
                <c:pt idx="383">
                  <c:v>225.54</c:v>
                </c:pt>
                <c:pt idx="384">
                  <c:v>216.07</c:v>
                </c:pt>
                <c:pt idx="385">
                  <c:v>213.21</c:v>
                </c:pt>
                <c:pt idx="386">
                  <c:v>215.5</c:v>
                </c:pt>
                <c:pt idx="387">
                  <c:v>210.3</c:v>
                </c:pt>
                <c:pt idx="388">
                  <c:v>205.48</c:v>
                </c:pt>
                <c:pt idx="389">
                  <c:v>209.22</c:v>
                </c:pt>
                <c:pt idx="390">
                  <c:v>203.44</c:v>
                </c:pt>
                <c:pt idx="391">
                  <c:v>209.55</c:v>
                </c:pt>
                <c:pt idx="392">
                  <c:v>217.4</c:v>
                </c:pt>
                <c:pt idx="393">
                  <c:v>223.31</c:v>
                </c:pt>
                <c:pt idx="394">
                  <c:v>224.54</c:v>
                </c:pt>
                <c:pt idx="395">
                  <c:v>224.07</c:v>
                </c:pt>
                <c:pt idx="396">
                  <c:v>225.49</c:v>
                </c:pt>
                <c:pt idx="397">
                  <c:v>226.28</c:v>
                </c:pt>
                <c:pt idx="398">
                  <c:v>233.51</c:v>
                </c:pt>
                <c:pt idx="399">
                  <c:v>236.5</c:v>
                </c:pt>
                <c:pt idx="400">
                  <c:v>244.92</c:v>
                </c:pt>
                <c:pt idx="401">
                  <c:v>251.8</c:v>
                </c:pt>
                <c:pt idx="402">
                  <c:v>260.94</c:v>
                </c:pt>
                <c:pt idx="403">
                  <c:v>253.98</c:v>
                </c:pt>
                <c:pt idx="404">
                  <c:v>247.4</c:v>
                </c:pt>
                <c:pt idx="405">
                  <c:v>247.01</c:v>
                </c:pt>
                <c:pt idx="406">
                  <c:v>245.98</c:v>
                </c:pt>
                <c:pt idx="407">
                  <c:v>244.51</c:v>
                </c:pt>
                <c:pt idx="408">
                  <c:v>243.45</c:v>
                </c:pt>
                <c:pt idx="409">
                  <c:v>240.35</c:v>
                </c:pt>
                <c:pt idx="410">
                  <c:v>243.23</c:v>
                </c:pt>
                <c:pt idx="411">
                  <c:v>240.52</c:v>
                </c:pt>
                <c:pt idx="412">
                  <c:v>236.2</c:v>
                </c:pt>
                <c:pt idx="413">
                  <c:v>234.79</c:v>
                </c:pt>
                <c:pt idx="414">
                  <c:v>237.89</c:v>
                </c:pt>
                <c:pt idx="415">
                  <c:v>231.81</c:v>
                </c:pt>
                <c:pt idx="416">
                  <c:v>228.84</c:v>
                </c:pt>
                <c:pt idx="417">
                  <c:v>231.29</c:v>
                </c:pt>
                <c:pt idx="418">
                  <c:v>228.41</c:v>
                </c:pt>
                <c:pt idx="419">
                  <c:v>221.87</c:v>
                </c:pt>
                <c:pt idx="420">
                  <c:v>227.02</c:v>
                </c:pt>
                <c:pt idx="421">
                  <c:v>229.99</c:v>
                </c:pt>
                <c:pt idx="422">
                  <c:v>221.96</c:v>
                </c:pt>
                <c:pt idx="423">
                  <c:v>223.59</c:v>
                </c:pt>
                <c:pt idx="424">
                  <c:v>233.01</c:v>
                </c:pt>
                <c:pt idx="425">
                  <c:v>235.5</c:v>
                </c:pt>
                <c:pt idx="426">
                  <c:v>233.87</c:v>
                </c:pt>
                <c:pt idx="427">
                  <c:v>232.81</c:v>
                </c:pt>
                <c:pt idx="428">
                  <c:v>238.29</c:v>
                </c:pt>
                <c:pt idx="429">
                  <c:v>246.68</c:v>
                </c:pt>
                <c:pt idx="430">
                  <c:v>248.92</c:v>
                </c:pt>
                <c:pt idx="431">
                  <c:v>247.23</c:v>
                </c:pt>
                <c:pt idx="432">
                  <c:v>250.25</c:v>
                </c:pt>
                <c:pt idx="433">
                  <c:v>258.29000000000002</c:v>
                </c:pt>
                <c:pt idx="434">
                  <c:v>251.09</c:v>
                </c:pt>
                <c:pt idx="435">
                  <c:v>251.5</c:v>
                </c:pt>
                <c:pt idx="436">
                  <c:v>252.06</c:v>
                </c:pt>
                <c:pt idx="437">
                  <c:v>260.33999999999997</c:v>
                </c:pt>
                <c:pt idx="438">
                  <c:v>269.91000000000003</c:v>
                </c:pt>
                <c:pt idx="439">
                  <c:v>273.62</c:v>
                </c:pt>
                <c:pt idx="440">
                  <c:v>285.14</c:v>
                </c:pt>
                <c:pt idx="441">
                  <c:v>295.39999999999998</c:v>
                </c:pt>
                <c:pt idx="442">
                  <c:v>300</c:v>
                </c:pt>
                <c:pt idx="443">
                  <c:v>297.8</c:v>
                </c:pt>
                <c:pt idx="444">
                  <c:v>295.10000000000002</c:v>
                </c:pt>
                <c:pt idx="445">
                  <c:v>293.3</c:v>
                </c:pt>
                <c:pt idx="446">
                  <c:v>287</c:v>
                </c:pt>
                <c:pt idx="447">
                  <c:v>282.24</c:v>
                </c:pt>
                <c:pt idx="448">
                  <c:v>277.14</c:v>
                </c:pt>
                <c:pt idx="449">
                  <c:v>275.10000000000002</c:v>
                </c:pt>
                <c:pt idx="450">
                  <c:v>282.24</c:v>
                </c:pt>
                <c:pt idx="451">
                  <c:v>281.81</c:v>
                </c:pt>
                <c:pt idx="452">
                  <c:v>278.98</c:v>
                </c:pt>
                <c:pt idx="453">
                  <c:v>271.55</c:v>
                </c:pt>
                <c:pt idx="454">
                  <c:v>268.56</c:v>
                </c:pt>
                <c:pt idx="455">
                  <c:v>263.27</c:v>
                </c:pt>
                <c:pt idx="456">
                  <c:v>258.64999999999998</c:v>
                </c:pt>
                <c:pt idx="457">
                  <c:v>246.23</c:v>
                </c:pt>
                <c:pt idx="458">
                  <c:v>244.67</c:v>
                </c:pt>
                <c:pt idx="459">
                  <c:v>248.08</c:v>
                </c:pt>
                <c:pt idx="460">
                  <c:v>250.85</c:v>
                </c:pt>
                <c:pt idx="461">
                  <c:v>245.54</c:v>
                </c:pt>
                <c:pt idx="462">
                  <c:v>238.15</c:v>
                </c:pt>
                <c:pt idx="463">
                  <c:v>225</c:v>
                </c:pt>
                <c:pt idx="464">
                  <c:v>230</c:v>
                </c:pt>
                <c:pt idx="465">
                  <c:v>228.95</c:v>
                </c:pt>
                <c:pt idx="466">
                  <c:v>239.96</c:v>
                </c:pt>
                <c:pt idx="467">
                  <c:v>240</c:v>
                </c:pt>
                <c:pt idx="468">
                  <c:v>241.61</c:v>
                </c:pt>
                <c:pt idx="469">
                  <c:v>237.1</c:v>
                </c:pt>
                <c:pt idx="470">
                  <c:v>232.88</c:v>
                </c:pt>
                <c:pt idx="471">
                  <c:v>222</c:v>
                </c:pt>
                <c:pt idx="472">
                  <c:v>222.35</c:v>
                </c:pt>
                <c:pt idx="473">
                  <c:v>229.16</c:v>
                </c:pt>
                <c:pt idx="474">
                  <c:v>224.31</c:v>
                </c:pt>
                <c:pt idx="475">
                  <c:v>230.75</c:v>
                </c:pt>
                <c:pt idx="476">
                  <c:v>230.19</c:v>
                </c:pt>
                <c:pt idx="477">
                  <c:v>238.03</c:v>
                </c:pt>
                <c:pt idx="478">
                  <c:v>235.5</c:v>
                </c:pt>
                <c:pt idx="479">
                  <c:v>236.71</c:v>
                </c:pt>
                <c:pt idx="480">
                  <c:v>234.57</c:v>
                </c:pt>
                <c:pt idx="481">
                  <c:v>232.64</c:v>
                </c:pt>
                <c:pt idx="482">
                  <c:v>233.78</c:v>
                </c:pt>
                <c:pt idx="483">
                  <c:v>237.77</c:v>
                </c:pt>
                <c:pt idx="484">
                  <c:v>235.25</c:v>
                </c:pt>
                <c:pt idx="485">
                  <c:v>245.1</c:v>
                </c:pt>
                <c:pt idx="486">
                  <c:v>237.76</c:v>
                </c:pt>
                <c:pt idx="487">
                  <c:v>224.95</c:v>
                </c:pt>
                <c:pt idx="488">
                  <c:v>228.15</c:v>
                </c:pt>
                <c:pt idx="489">
                  <c:v>220.84</c:v>
                </c:pt>
                <c:pt idx="490">
                  <c:v>224.4</c:v>
                </c:pt>
                <c:pt idx="491">
                  <c:v>237.21</c:v>
                </c:pt>
                <c:pt idx="492">
                  <c:v>236.16</c:v>
                </c:pt>
                <c:pt idx="493">
                  <c:v>223.91</c:v>
                </c:pt>
                <c:pt idx="494">
                  <c:v>213.57</c:v>
                </c:pt>
                <c:pt idx="495">
                  <c:v>212.98</c:v>
                </c:pt>
                <c:pt idx="496">
                  <c:v>210.89</c:v>
                </c:pt>
                <c:pt idx="497">
                  <c:v>202.37</c:v>
                </c:pt>
                <c:pt idx="498">
                  <c:v>187.41</c:v>
                </c:pt>
                <c:pt idx="499">
                  <c:v>187.75</c:v>
                </c:pt>
                <c:pt idx="500">
                  <c:v>189.33</c:v>
                </c:pt>
                <c:pt idx="501">
                  <c:v>172.89</c:v>
                </c:pt>
                <c:pt idx="502">
                  <c:v>172.23</c:v>
                </c:pt>
                <c:pt idx="503">
                  <c:v>180.35</c:v>
                </c:pt>
                <c:pt idx="504">
                  <c:v>199.13</c:v>
                </c:pt>
                <c:pt idx="505">
                  <c:v>205.35</c:v>
                </c:pt>
                <c:pt idx="506">
                  <c:v>164</c:v>
                </c:pt>
                <c:pt idx="507">
                  <c:v>163.11000000000001</c:v>
                </c:pt>
                <c:pt idx="508">
                  <c:v>169.99</c:v>
                </c:pt>
                <c:pt idx="509">
                  <c:v>170</c:v>
                </c:pt>
                <c:pt idx="510">
                  <c:v>167.68</c:v>
                </c:pt>
                <c:pt idx="511">
                  <c:v>169.67</c:v>
                </c:pt>
                <c:pt idx="512">
                  <c:v>168.01</c:v>
                </c:pt>
                <c:pt idx="513">
                  <c:v>160.69</c:v>
                </c:pt>
                <c:pt idx="514">
                  <c:v>165.45</c:v>
                </c:pt>
                <c:pt idx="515">
                  <c:v>164.8</c:v>
                </c:pt>
                <c:pt idx="516">
                  <c:v>162.59</c:v>
                </c:pt>
                <c:pt idx="517">
                  <c:v>158.85</c:v>
                </c:pt>
                <c:pt idx="518">
                  <c:v>150.19999999999999</c:v>
                </c:pt>
                <c:pt idx="519">
                  <c:v>151.03</c:v>
                </c:pt>
                <c:pt idx="520">
                  <c:v>136.88999999999999</c:v>
                </c:pt>
                <c:pt idx="521">
                  <c:v>150.47</c:v>
                </c:pt>
                <c:pt idx="522">
                  <c:v>151.63999999999999</c:v>
                </c:pt>
                <c:pt idx="523">
                  <c:v>159.34</c:v>
                </c:pt>
                <c:pt idx="524">
                  <c:v>152.88999999999999</c:v>
                </c:pt>
                <c:pt idx="525">
                  <c:v>150.81</c:v>
                </c:pt>
                <c:pt idx="526">
                  <c:v>140.9</c:v>
                </c:pt>
                <c:pt idx="527">
                  <c:v>135.28</c:v>
                </c:pt>
                <c:pt idx="528">
                  <c:v>129.99</c:v>
                </c:pt>
                <c:pt idx="529">
                  <c:v>135.34</c:v>
                </c:pt>
                <c:pt idx="530">
                  <c:v>134.22999999999999</c:v>
                </c:pt>
                <c:pt idx="531">
                  <c:v>134.34</c:v>
                </c:pt>
                <c:pt idx="532">
                  <c:v>122.78</c:v>
                </c:pt>
                <c:pt idx="533">
                  <c:v>121.35</c:v>
                </c:pt>
                <c:pt idx="534">
                  <c:v>126</c:v>
                </c:pt>
                <c:pt idx="535">
                  <c:v>132.84</c:v>
                </c:pt>
                <c:pt idx="536">
                  <c:v>138.71</c:v>
                </c:pt>
                <c:pt idx="537">
                  <c:v>143.16999999999999</c:v>
                </c:pt>
                <c:pt idx="538">
                  <c:v>139.66999999999999</c:v>
                </c:pt>
                <c:pt idx="539">
                  <c:v>146.07</c:v>
                </c:pt>
                <c:pt idx="540">
                  <c:v>155.15</c:v>
                </c:pt>
                <c:pt idx="541">
                  <c:v>149.96</c:v>
                </c:pt>
                <c:pt idx="542">
                  <c:v>146.25</c:v>
                </c:pt>
                <c:pt idx="543">
                  <c:v>154</c:v>
                </c:pt>
                <c:pt idx="544">
                  <c:v>154.36000000000001</c:v>
                </c:pt>
                <c:pt idx="545">
                  <c:v>154.91</c:v>
                </c:pt>
                <c:pt idx="546">
                  <c:v>152.54</c:v>
                </c:pt>
                <c:pt idx="547">
                  <c:v>154.97</c:v>
                </c:pt>
                <c:pt idx="548">
                  <c:v>159.16999999999999</c:v>
                </c:pt>
                <c:pt idx="549">
                  <c:v>145.34</c:v>
                </c:pt>
                <c:pt idx="550">
                  <c:v>144.59</c:v>
                </c:pt>
                <c:pt idx="551">
                  <c:v>141.38</c:v>
                </c:pt>
                <c:pt idx="552">
                  <c:v>138.19999999999999</c:v>
                </c:pt>
                <c:pt idx="553">
                  <c:v>144.94999999999999</c:v>
                </c:pt>
                <c:pt idx="554">
                  <c:v>138.12</c:v>
                </c:pt>
                <c:pt idx="555">
                  <c:v>141.25</c:v>
                </c:pt>
                <c:pt idx="556">
                  <c:v>136.56</c:v>
                </c:pt>
                <c:pt idx="557">
                  <c:v>132.74</c:v>
                </c:pt>
                <c:pt idx="558">
                  <c:v>130.01</c:v>
                </c:pt>
                <c:pt idx="559">
                  <c:v>123.34</c:v>
                </c:pt>
                <c:pt idx="560">
                  <c:v>112.7</c:v>
                </c:pt>
                <c:pt idx="561">
                  <c:v>108.77</c:v>
                </c:pt>
                <c:pt idx="562">
                  <c:v>112.34</c:v>
                </c:pt>
                <c:pt idx="563">
                  <c:v>97.22</c:v>
                </c:pt>
                <c:pt idx="564">
                  <c:v>96.91</c:v>
                </c:pt>
                <c:pt idx="565">
                  <c:v>102.04</c:v>
                </c:pt>
                <c:pt idx="566">
                  <c:v>101.17</c:v>
                </c:pt>
                <c:pt idx="567">
                  <c:v>107.26</c:v>
                </c:pt>
                <c:pt idx="568">
                  <c:v>108.62</c:v>
                </c:pt>
                <c:pt idx="569">
                  <c:v>110.42</c:v>
                </c:pt>
                <c:pt idx="570">
                  <c:v>108.33</c:v>
                </c:pt>
                <c:pt idx="571">
                  <c:v>101.78</c:v>
                </c:pt>
                <c:pt idx="572">
                  <c:v>97.87</c:v>
                </c:pt>
                <c:pt idx="573">
                  <c:v>97.71</c:v>
                </c:pt>
                <c:pt idx="574">
                  <c:v>90.44</c:v>
                </c:pt>
                <c:pt idx="575">
                  <c:v>99.95</c:v>
                </c:pt>
                <c:pt idx="576">
                  <c:v>104.31</c:v>
                </c:pt>
                <c:pt idx="577">
                  <c:v>103.11</c:v>
                </c:pt>
                <c:pt idx="578">
                  <c:v>103.44</c:v>
                </c:pt>
                <c:pt idx="579">
                  <c:v>104</c:v>
                </c:pt>
                <c:pt idx="580">
                  <c:v>107.25</c:v>
                </c:pt>
                <c:pt idx="581">
                  <c:v>106.27</c:v>
                </c:pt>
                <c:pt idx="582">
                  <c:v>105.5</c:v>
                </c:pt>
                <c:pt idx="583">
                  <c:v>103.38</c:v>
                </c:pt>
                <c:pt idx="584">
                  <c:v>107.99</c:v>
                </c:pt>
                <c:pt idx="585">
                  <c:v>109.7</c:v>
                </c:pt>
                <c:pt idx="586">
                  <c:v>115.22</c:v>
                </c:pt>
                <c:pt idx="587">
                  <c:v>114.02</c:v>
                </c:pt>
                <c:pt idx="588">
                  <c:v>110.04</c:v>
                </c:pt>
                <c:pt idx="589">
                  <c:v>114.2</c:v>
                </c:pt>
                <c:pt idx="590">
                  <c:v>116.99</c:v>
                </c:pt>
                <c:pt idx="591">
                  <c:v>110</c:v>
                </c:pt>
                <c:pt idx="592">
                  <c:v>110.12</c:v>
                </c:pt>
                <c:pt idx="593">
                  <c:v>116.09</c:v>
                </c:pt>
                <c:pt idx="594">
                  <c:v>108.85</c:v>
                </c:pt>
                <c:pt idx="595">
                  <c:v>98.62</c:v>
                </c:pt>
                <c:pt idx="596">
                  <c:v>102.54</c:v>
                </c:pt>
                <c:pt idx="597">
                  <c:v>103.69</c:v>
                </c:pt>
                <c:pt idx="598">
                  <c:v>102.35</c:v>
                </c:pt>
                <c:pt idx="599">
                  <c:v>98.96</c:v>
                </c:pt>
                <c:pt idx="600">
                  <c:v>101.01</c:v>
                </c:pt>
                <c:pt idx="601">
                  <c:v>99.72</c:v>
                </c:pt>
                <c:pt idx="602">
                  <c:v>100.19</c:v>
                </c:pt>
                <c:pt idx="603">
                  <c:v>103.73</c:v>
                </c:pt>
                <c:pt idx="604">
                  <c:v>108.66</c:v>
                </c:pt>
                <c:pt idx="605">
                  <c:v>106.35</c:v>
                </c:pt>
                <c:pt idx="606">
                  <c:v>97.64</c:v>
                </c:pt>
                <c:pt idx="607">
                  <c:v>96.95</c:v>
                </c:pt>
                <c:pt idx="608">
                  <c:v>94.68</c:v>
                </c:pt>
                <c:pt idx="609">
                  <c:v>95.81</c:v>
                </c:pt>
                <c:pt idx="610">
                  <c:v>104.03</c:v>
                </c:pt>
                <c:pt idx="611">
                  <c:v>102.61</c:v>
                </c:pt>
                <c:pt idx="612">
                  <c:v>103.6</c:v>
                </c:pt>
                <c:pt idx="613">
                  <c:v>102.24</c:v>
                </c:pt>
                <c:pt idx="614">
                  <c:v>100.01</c:v>
                </c:pt>
                <c:pt idx="615">
                  <c:v>95.96</c:v>
                </c:pt>
                <c:pt idx="616">
                  <c:v>98.06</c:v>
                </c:pt>
                <c:pt idx="617">
                  <c:v>97.81</c:v>
                </c:pt>
                <c:pt idx="618">
                  <c:v>104.45</c:v>
                </c:pt>
                <c:pt idx="619">
                  <c:v>105.95</c:v>
                </c:pt>
                <c:pt idx="620">
                  <c:v>110</c:v>
                </c:pt>
                <c:pt idx="621">
                  <c:v>112.66</c:v>
                </c:pt>
                <c:pt idx="622">
                  <c:v>113.19</c:v>
                </c:pt>
                <c:pt idx="623">
                  <c:v>110.6</c:v>
                </c:pt>
                <c:pt idx="624">
                  <c:v>105.94</c:v>
                </c:pt>
                <c:pt idx="625">
                  <c:v>118.04</c:v>
                </c:pt>
                <c:pt idx="626">
                  <c:v>115.53</c:v>
                </c:pt>
                <c:pt idx="627">
                  <c:v>112.9</c:v>
                </c:pt>
                <c:pt idx="628">
                  <c:v>111.44</c:v>
                </c:pt>
                <c:pt idx="629">
                  <c:v>113.79</c:v>
                </c:pt>
                <c:pt idx="630">
                  <c:v>117.6</c:v>
                </c:pt>
                <c:pt idx="631">
                  <c:v>120.58</c:v>
                </c:pt>
                <c:pt idx="632">
                  <c:v>118.46</c:v>
                </c:pt>
                <c:pt idx="633">
                  <c:v>119.86</c:v>
                </c:pt>
                <c:pt idx="634">
                  <c:v>118.23</c:v>
                </c:pt>
                <c:pt idx="635">
                  <c:v>119.55</c:v>
                </c:pt>
                <c:pt idx="636">
                  <c:v>122.6</c:v>
                </c:pt>
                <c:pt idx="637">
                  <c:v>124.17</c:v>
                </c:pt>
                <c:pt idx="638">
                  <c:v>122.83</c:v>
                </c:pt>
                <c:pt idx="639">
                  <c:v>121.48</c:v>
                </c:pt>
                <c:pt idx="640">
                  <c:v>117.97</c:v>
                </c:pt>
                <c:pt idx="641">
                  <c:v>113.63</c:v>
                </c:pt>
                <c:pt idx="642">
                  <c:v>113</c:v>
                </c:pt>
                <c:pt idx="643">
                  <c:v>108.68</c:v>
                </c:pt>
                <c:pt idx="644">
                  <c:v>109.63</c:v>
                </c:pt>
                <c:pt idx="645">
                  <c:v>108.09</c:v>
                </c:pt>
                <c:pt idx="646">
                  <c:v>111.64</c:v>
                </c:pt>
                <c:pt idx="647">
                  <c:v>113.91</c:v>
                </c:pt>
                <c:pt idx="648">
                  <c:v>107.45</c:v>
                </c:pt>
                <c:pt idx="649">
                  <c:v>110.32</c:v>
                </c:pt>
                <c:pt idx="650">
                  <c:v>109.5</c:v>
                </c:pt>
                <c:pt idx="651">
                  <c:v>106.06</c:v>
                </c:pt>
                <c:pt idx="652">
                  <c:v>107.55</c:v>
                </c:pt>
                <c:pt idx="653">
                  <c:v>104.06</c:v>
                </c:pt>
                <c:pt idx="654">
                  <c:v>102.35</c:v>
                </c:pt>
                <c:pt idx="655">
                  <c:v>104.36</c:v>
                </c:pt>
                <c:pt idx="656">
                  <c:v>106.31</c:v>
                </c:pt>
                <c:pt idx="657">
                  <c:v>111.54</c:v>
                </c:pt>
                <c:pt idx="658">
                  <c:v>106</c:v>
                </c:pt>
                <c:pt idx="659">
                  <c:v>101.74</c:v>
                </c:pt>
                <c:pt idx="660">
                  <c:v>100.48</c:v>
                </c:pt>
                <c:pt idx="661">
                  <c:v>102.26</c:v>
                </c:pt>
                <c:pt idx="662">
                  <c:v>99.78</c:v>
                </c:pt>
                <c:pt idx="663">
                  <c:v>98.02</c:v>
                </c:pt>
                <c:pt idx="664">
                  <c:v>96.96</c:v>
                </c:pt>
                <c:pt idx="665">
                  <c:v>94.9</c:v>
                </c:pt>
                <c:pt idx="666">
                  <c:v>90.51</c:v>
                </c:pt>
                <c:pt idx="667">
                  <c:v>89</c:v>
                </c:pt>
                <c:pt idx="668">
                  <c:v>91.01</c:v>
                </c:pt>
                <c:pt idx="669">
                  <c:v>90.05</c:v>
                </c:pt>
                <c:pt idx="670">
                  <c:v>90.95</c:v>
                </c:pt>
                <c:pt idx="671">
                  <c:v>86.49</c:v>
                </c:pt>
                <c:pt idx="672">
                  <c:v>87.5</c:v>
                </c:pt>
                <c:pt idx="673">
                  <c:v>91.93</c:v>
                </c:pt>
                <c:pt idx="674">
                  <c:v>92.28</c:v>
                </c:pt>
                <c:pt idx="675">
                  <c:v>91.93</c:v>
                </c:pt>
                <c:pt idx="676">
                  <c:v>90.06</c:v>
                </c:pt>
                <c:pt idx="677">
                  <c:v>88.01</c:v>
                </c:pt>
                <c:pt idx="678">
                  <c:v>85</c:v>
                </c:pt>
                <c:pt idx="679">
                  <c:v>82.15</c:v>
                </c:pt>
                <c:pt idx="680">
                  <c:v>79.86</c:v>
                </c:pt>
                <c:pt idx="681">
                  <c:v>84.36</c:v>
                </c:pt>
                <c:pt idx="682">
                  <c:v>84.5</c:v>
                </c:pt>
                <c:pt idx="683">
                  <c:v>89.41</c:v>
                </c:pt>
                <c:pt idx="684">
                  <c:v>89.36</c:v>
                </c:pt>
                <c:pt idx="685">
                  <c:v>87.25</c:v>
                </c:pt>
                <c:pt idx="686">
                  <c:v>85.55</c:v>
                </c:pt>
                <c:pt idx="687">
                  <c:v>88.96</c:v>
                </c:pt>
                <c:pt idx="688">
                  <c:v>95.57</c:v>
                </c:pt>
                <c:pt idx="689">
                  <c:v>91.53</c:v>
                </c:pt>
                <c:pt idx="690">
                  <c:v>84.23</c:v>
                </c:pt>
                <c:pt idx="691">
                  <c:v>81.42</c:v>
                </c:pt>
                <c:pt idx="692">
                  <c:v>83</c:v>
                </c:pt>
                <c:pt idx="693">
                  <c:v>81.599999999999994</c:v>
                </c:pt>
                <c:pt idx="694">
                  <c:v>79.8</c:v>
                </c:pt>
                <c:pt idx="695">
                  <c:v>73.67</c:v>
                </c:pt>
                <c:pt idx="696">
                  <c:v>73.23</c:v>
                </c:pt>
                <c:pt idx="697">
                  <c:v>72.650000000000006</c:v>
                </c:pt>
                <c:pt idx="698">
                  <c:v>73.2</c:v>
                </c:pt>
                <c:pt idx="699">
                  <c:v>71.930000000000007</c:v>
                </c:pt>
                <c:pt idx="700">
                  <c:v>75.930000000000007</c:v>
                </c:pt>
                <c:pt idx="701">
                  <c:v>79.599999999999994</c:v>
                </c:pt>
                <c:pt idx="702">
                  <c:v>82.21</c:v>
                </c:pt>
                <c:pt idx="703">
                  <c:v>85.99</c:v>
                </c:pt>
                <c:pt idx="704">
                  <c:v>83.54</c:v>
                </c:pt>
                <c:pt idx="705">
                  <c:v>80</c:v>
                </c:pt>
                <c:pt idx="706">
                  <c:v>80.87</c:v>
                </c:pt>
                <c:pt idx="707">
                  <c:v>75.89</c:v>
                </c:pt>
                <c:pt idx="708">
                  <c:v>72.97</c:v>
                </c:pt>
                <c:pt idx="709">
                  <c:v>75.5</c:v>
                </c:pt>
                <c:pt idx="710">
                  <c:v>77.849999999999994</c:v>
                </c:pt>
                <c:pt idx="711">
                  <c:v>77.75</c:v>
                </c:pt>
                <c:pt idx="712">
                  <c:v>77</c:v>
                </c:pt>
                <c:pt idx="713">
                  <c:v>75.39</c:v>
                </c:pt>
                <c:pt idx="714">
                  <c:v>80.25</c:v>
                </c:pt>
                <c:pt idx="715">
                  <c:v>77.86</c:v>
                </c:pt>
                <c:pt idx="716">
                  <c:v>79.5</c:v>
                </c:pt>
                <c:pt idx="717">
                  <c:v>78.31</c:v>
                </c:pt>
                <c:pt idx="718">
                  <c:v>74.52</c:v>
                </c:pt>
                <c:pt idx="719">
                  <c:v>76</c:v>
                </c:pt>
                <c:pt idx="720">
                  <c:v>78.16</c:v>
                </c:pt>
                <c:pt idx="721">
                  <c:v>77.91</c:v>
                </c:pt>
                <c:pt idx="722">
                  <c:v>83.95</c:v>
                </c:pt>
                <c:pt idx="723">
                  <c:v>80.239999999999995</c:v>
                </c:pt>
                <c:pt idx="724">
                  <c:v>77.31</c:v>
                </c:pt>
                <c:pt idx="725">
                  <c:v>72.12</c:v>
                </c:pt>
                <c:pt idx="726">
                  <c:v>74.540000000000006</c:v>
                </c:pt>
                <c:pt idx="727">
                  <c:v>72.2</c:v>
                </c:pt>
                <c:pt idx="728">
                  <c:v>76.930000000000007</c:v>
                </c:pt>
                <c:pt idx="729">
                  <c:v>75.92</c:v>
                </c:pt>
                <c:pt idx="730">
                  <c:v>77.599999999999994</c:v>
                </c:pt>
                <c:pt idx="731">
                  <c:v>76.650000000000006</c:v>
                </c:pt>
                <c:pt idx="732">
                  <c:v>76.09</c:v>
                </c:pt>
                <c:pt idx="733">
                  <c:v>78</c:v>
                </c:pt>
                <c:pt idx="734">
                  <c:v>76.77</c:v>
                </c:pt>
                <c:pt idx="735">
                  <c:v>81.88</c:v>
                </c:pt>
                <c:pt idx="736">
                  <c:v>83</c:v>
                </c:pt>
                <c:pt idx="737">
                  <c:v>80.61</c:v>
                </c:pt>
                <c:pt idx="738">
                  <c:v>82.65</c:v>
                </c:pt>
                <c:pt idx="739">
                  <c:v>84.45</c:v>
                </c:pt>
                <c:pt idx="740">
                  <c:v>84.86</c:v>
                </c:pt>
                <c:pt idx="741">
                  <c:v>91.32</c:v>
                </c:pt>
                <c:pt idx="742">
                  <c:v>89.14</c:v>
                </c:pt>
                <c:pt idx="743">
                  <c:v>90.68</c:v>
                </c:pt>
                <c:pt idx="744">
                  <c:v>92.08</c:v>
                </c:pt>
                <c:pt idx="745">
                  <c:v>92.73</c:v>
                </c:pt>
                <c:pt idx="746">
                  <c:v>91.37</c:v>
                </c:pt>
                <c:pt idx="747">
                  <c:v>96.1</c:v>
                </c:pt>
                <c:pt idx="748">
                  <c:v>102.39</c:v>
                </c:pt>
                <c:pt idx="749">
                  <c:v>99</c:v>
                </c:pt>
                <c:pt idx="750">
                  <c:v>97.18</c:v>
                </c:pt>
                <c:pt idx="751">
                  <c:v>101.29</c:v>
                </c:pt>
                <c:pt idx="752">
                  <c:v>100.52</c:v>
                </c:pt>
                <c:pt idx="753">
                  <c:v>101.07</c:v>
                </c:pt>
                <c:pt idx="754">
                  <c:v>109.37</c:v>
                </c:pt>
                <c:pt idx="755">
                  <c:v>113.37</c:v>
                </c:pt>
                <c:pt idx="756">
                  <c:v>120.78</c:v>
                </c:pt>
                <c:pt idx="757">
                  <c:v>118.08</c:v>
                </c:pt>
                <c:pt idx="758">
                  <c:v>123.5</c:v>
                </c:pt>
                <c:pt idx="759">
                  <c:v>121.77</c:v>
                </c:pt>
                <c:pt idx="760">
                  <c:v>124.4</c:v>
                </c:pt>
                <c:pt idx="761">
                  <c:v>125.8</c:v>
                </c:pt>
                <c:pt idx="762">
                  <c:v>125</c:v>
                </c:pt>
                <c:pt idx="763">
                  <c:v>125.87</c:v>
                </c:pt>
                <c:pt idx="764">
                  <c:v>121.52</c:v>
                </c:pt>
                <c:pt idx="765">
                  <c:v>125.37</c:v>
                </c:pt>
                <c:pt idx="766">
                  <c:v>125.74</c:v>
                </c:pt>
                <c:pt idx="767">
                  <c:v>123.93</c:v>
                </c:pt>
                <c:pt idx="768">
                  <c:v>121.11</c:v>
                </c:pt>
                <c:pt idx="769">
                  <c:v>120.25</c:v>
                </c:pt>
                <c:pt idx="770">
                  <c:v>121.05</c:v>
                </c:pt>
                <c:pt idx="771">
                  <c:v>116.44</c:v>
                </c:pt>
                <c:pt idx="772">
                  <c:v>117.76</c:v>
                </c:pt>
                <c:pt idx="773">
                  <c:v>116.48</c:v>
                </c:pt>
                <c:pt idx="774">
                  <c:v>117.92</c:v>
                </c:pt>
                <c:pt idx="775">
                  <c:v>115.06</c:v>
                </c:pt>
                <c:pt idx="776">
                  <c:v>119.6</c:v>
                </c:pt>
                <c:pt idx="777">
                  <c:v>124.04</c:v>
                </c:pt>
                <c:pt idx="778">
                  <c:v>127.11</c:v>
                </c:pt>
                <c:pt idx="779">
                  <c:v>126</c:v>
                </c:pt>
                <c:pt idx="780">
                  <c:v>127</c:v>
                </c:pt>
                <c:pt idx="781">
                  <c:v>123.68</c:v>
                </c:pt>
                <c:pt idx="782">
                  <c:v>120.2</c:v>
                </c:pt>
                <c:pt idx="783">
                  <c:v>125.12</c:v>
                </c:pt>
                <c:pt idx="784">
                  <c:v>123.41</c:v>
                </c:pt>
                <c:pt idx="785">
                  <c:v>125.66</c:v>
                </c:pt>
                <c:pt idx="786">
                  <c:v>128.75</c:v>
                </c:pt>
                <c:pt idx="787">
                  <c:v>125.34</c:v>
                </c:pt>
                <c:pt idx="788">
                  <c:v>127.5</c:v>
                </c:pt>
                <c:pt idx="789">
                  <c:v>132.28</c:v>
                </c:pt>
                <c:pt idx="790">
                  <c:v>129</c:v>
                </c:pt>
                <c:pt idx="791">
                  <c:v>130.19</c:v>
                </c:pt>
                <c:pt idx="792">
                  <c:v>128.75</c:v>
                </c:pt>
                <c:pt idx="793">
                  <c:v>128.63</c:v>
                </c:pt>
                <c:pt idx="794">
                  <c:v>129.59</c:v>
                </c:pt>
                <c:pt idx="795">
                  <c:v>130.9</c:v>
                </c:pt>
                <c:pt idx="796">
                  <c:v>130.97</c:v>
                </c:pt>
                <c:pt idx="797">
                  <c:v>132.37</c:v>
                </c:pt>
                <c:pt idx="798">
                  <c:v>135.99</c:v>
                </c:pt>
                <c:pt idx="799">
                  <c:v>133.99</c:v>
                </c:pt>
                <c:pt idx="800">
                  <c:v>130.08000000000001</c:v>
                </c:pt>
                <c:pt idx="801">
                  <c:v>130.09</c:v>
                </c:pt>
                <c:pt idx="802">
                  <c:v>133.36000000000001</c:v>
                </c:pt>
                <c:pt idx="803">
                  <c:v>133.09</c:v>
                </c:pt>
                <c:pt idx="804">
                  <c:v>132.4</c:v>
                </c:pt>
                <c:pt idx="805">
                  <c:v>134.03</c:v>
                </c:pt>
                <c:pt idx="806">
                  <c:v>134.07</c:v>
                </c:pt>
                <c:pt idx="807">
                  <c:v>136.16</c:v>
                </c:pt>
                <c:pt idx="808">
                  <c:v>132.61000000000001</c:v>
                </c:pt>
                <c:pt idx="809">
                  <c:v>132.24</c:v>
                </c:pt>
                <c:pt idx="810">
                  <c:v>134.12</c:v>
                </c:pt>
                <c:pt idx="811">
                  <c:v>133.1</c:v>
                </c:pt>
                <c:pt idx="812">
                  <c:v>140.5</c:v>
                </c:pt>
                <c:pt idx="813">
                  <c:v>138.53</c:v>
                </c:pt>
                <c:pt idx="814">
                  <c:v>133.96</c:v>
                </c:pt>
                <c:pt idx="815">
                  <c:v>131.04</c:v>
                </c:pt>
                <c:pt idx="816">
                  <c:v>134</c:v>
                </c:pt>
                <c:pt idx="817">
                  <c:v>138.02000000000001</c:v>
                </c:pt>
                <c:pt idx="818">
                  <c:v>135.91</c:v>
                </c:pt>
                <c:pt idx="819">
                  <c:v>137.47999999999999</c:v>
                </c:pt>
                <c:pt idx="820">
                  <c:v>141.32</c:v>
                </c:pt>
                <c:pt idx="821">
                  <c:v>141.96</c:v>
                </c:pt>
                <c:pt idx="822">
                  <c:v>143.58000000000001</c:v>
                </c:pt>
                <c:pt idx="823">
                  <c:v>145</c:v>
                </c:pt>
                <c:pt idx="824">
                  <c:v>148.16</c:v>
                </c:pt>
                <c:pt idx="825">
                  <c:v>146.69999999999999</c:v>
                </c:pt>
                <c:pt idx="826">
                  <c:v>141.87</c:v>
                </c:pt>
                <c:pt idx="827">
                  <c:v>144.22</c:v>
                </c:pt>
                <c:pt idx="828">
                  <c:v>146.79</c:v>
                </c:pt>
                <c:pt idx="829">
                  <c:v>145.46</c:v>
                </c:pt>
                <c:pt idx="830">
                  <c:v>151.21</c:v>
                </c:pt>
                <c:pt idx="831">
                  <c:v>148.65</c:v>
                </c:pt>
                <c:pt idx="832">
                  <c:v>148.16</c:v>
                </c:pt>
                <c:pt idx="833">
                  <c:v>145.69999999999999</c:v>
                </c:pt>
                <c:pt idx="834">
                  <c:v>149.35</c:v>
                </c:pt>
                <c:pt idx="835">
                  <c:v>148</c:v>
                </c:pt>
                <c:pt idx="836">
                  <c:v>151.85</c:v>
                </c:pt>
                <c:pt idx="837">
                  <c:v>146.08000000000001</c:v>
                </c:pt>
                <c:pt idx="838">
                  <c:v>150.19999999999999</c:v>
                </c:pt>
                <c:pt idx="839">
                  <c:v>154.30000000000001</c:v>
                </c:pt>
                <c:pt idx="840">
                  <c:v>151.1</c:v>
                </c:pt>
                <c:pt idx="841">
                  <c:v>156.34</c:v>
                </c:pt>
                <c:pt idx="842">
                  <c:v>153</c:v>
                </c:pt>
                <c:pt idx="843">
                  <c:v>150.27000000000001</c:v>
                </c:pt>
                <c:pt idx="844">
                  <c:v>149.5</c:v>
                </c:pt>
                <c:pt idx="845">
                  <c:v>150.88999999999999</c:v>
                </c:pt>
                <c:pt idx="846">
                  <c:v>151.53</c:v>
                </c:pt>
                <c:pt idx="847">
                  <c:v>151.96</c:v>
                </c:pt>
                <c:pt idx="848">
                  <c:v>150.08000000000001</c:v>
                </c:pt>
                <c:pt idx="849">
                  <c:v>153.31</c:v>
                </c:pt>
                <c:pt idx="850">
                  <c:v>156.19999999999999</c:v>
                </c:pt>
                <c:pt idx="851">
                  <c:v>159.30000000000001</c:v>
                </c:pt>
                <c:pt idx="852">
                  <c:v>154.44999999999999</c:v>
                </c:pt>
                <c:pt idx="853">
                  <c:v>157.05000000000001</c:v>
                </c:pt>
                <c:pt idx="854">
                  <c:v>156.41</c:v>
                </c:pt>
                <c:pt idx="855">
                  <c:v>156.13999999999999</c:v>
                </c:pt>
                <c:pt idx="856">
                  <c:v>158.32</c:v>
                </c:pt>
                <c:pt idx="857">
                  <c:v>160.53</c:v>
                </c:pt>
                <c:pt idx="858">
                  <c:v>160.1</c:v>
                </c:pt>
                <c:pt idx="859">
                  <c:v>160.85</c:v>
                </c:pt>
                <c:pt idx="860">
                  <c:v>160.69</c:v>
                </c:pt>
                <c:pt idx="861">
                  <c:v>158.78</c:v>
                </c:pt>
                <c:pt idx="862">
                  <c:v>156.52000000000001</c:v>
                </c:pt>
                <c:pt idx="863">
                  <c:v>156.03</c:v>
                </c:pt>
                <c:pt idx="864">
                  <c:v>157.34</c:v>
                </c:pt>
                <c:pt idx="865">
                  <c:v>162</c:v>
                </c:pt>
                <c:pt idx="866">
                  <c:v>167</c:v>
                </c:pt>
                <c:pt idx="867">
                  <c:v>176.2</c:v>
                </c:pt>
                <c:pt idx="868">
                  <c:v>171.77</c:v>
                </c:pt>
                <c:pt idx="869">
                  <c:v>178.5</c:v>
                </c:pt>
                <c:pt idx="870">
                  <c:v>180</c:v>
                </c:pt>
                <c:pt idx="871">
                  <c:v>177.01</c:v>
                </c:pt>
                <c:pt idx="872">
                  <c:v>173.49</c:v>
                </c:pt>
                <c:pt idx="873">
                  <c:v>169.52</c:v>
                </c:pt>
                <c:pt idx="874">
                  <c:v>150.1</c:v>
                </c:pt>
                <c:pt idx="875">
                  <c:v>141.69</c:v>
                </c:pt>
                <c:pt idx="876">
                  <c:v>151.47</c:v>
                </c:pt>
                <c:pt idx="877">
                  <c:v>146.05000000000001</c:v>
                </c:pt>
                <c:pt idx="878">
                  <c:v>149.69999999999999</c:v>
                </c:pt>
                <c:pt idx="879">
                  <c:v>148.61000000000001</c:v>
                </c:pt>
                <c:pt idx="880">
                  <c:v>149.21</c:v>
                </c:pt>
                <c:pt idx="881">
                  <c:v>144.57</c:v>
                </c:pt>
                <c:pt idx="882">
                  <c:v>145.27000000000001</c:v>
                </c:pt>
                <c:pt idx="883">
                  <c:v>145.1</c:v>
                </c:pt>
                <c:pt idx="884">
                  <c:v>141.13999999999999</c:v>
                </c:pt>
                <c:pt idx="885">
                  <c:v>138.47</c:v>
                </c:pt>
                <c:pt idx="886">
                  <c:v>140.34</c:v>
                </c:pt>
                <c:pt idx="887">
                  <c:v>136.38999999999999</c:v>
                </c:pt>
                <c:pt idx="888">
                  <c:v>137.30000000000001</c:v>
                </c:pt>
                <c:pt idx="889">
                  <c:v>138.38</c:v>
                </c:pt>
                <c:pt idx="890">
                  <c:v>132.6</c:v>
                </c:pt>
                <c:pt idx="891">
                  <c:v>134.35</c:v>
                </c:pt>
                <c:pt idx="892">
                  <c:v>129.9</c:v>
                </c:pt>
                <c:pt idx="893">
                  <c:v>131.91999999999999</c:v>
                </c:pt>
                <c:pt idx="894">
                  <c:v>133</c:v>
                </c:pt>
                <c:pt idx="895">
                  <c:v>133.22</c:v>
                </c:pt>
                <c:pt idx="896">
                  <c:v>139.18</c:v>
                </c:pt>
                <c:pt idx="897">
                  <c:v>138.81</c:v>
                </c:pt>
                <c:pt idx="898">
                  <c:v>138.88999999999999</c:v>
                </c:pt>
                <c:pt idx="899">
                  <c:v>140.61000000000001</c:v>
                </c:pt>
                <c:pt idx="900">
                  <c:v>144.63999999999999</c:v>
                </c:pt>
                <c:pt idx="901">
                  <c:v>149.94999999999999</c:v>
                </c:pt>
                <c:pt idx="902">
                  <c:v>155.56</c:v>
                </c:pt>
                <c:pt idx="903">
                  <c:v>156.03</c:v>
                </c:pt>
                <c:pt idx="904">
                  <c:v>161.9</c:v>
                </c:pt>
                <c:pt idx="905">
                  <c:v>158.57</c:v>
                </c:pt>
                <c:pt idx="906">
                  <c:v>159.83000000000001</c:v>
                </c:pt>
                <c:pt idx="907">
                  <c:v>155.99</c:v>
                </c:pt>
                <c:pt idx="908">
                  <c:v>156.65</c:v>
                </c:pt>
                <c:pt idx="909">
                  <c:v>153.13999999999999</c:v>
                </c:pt>
                <c:pt idx="910">
                  <c:v>155.29</c:v>
                </c:pt>
                <c:pt idx="911">
                  <c:v>156.68</c:v>
                </c:pt>
                <c:pt idx="912">
                  <c:v>157.36000000000001</c:v>
                </c:pt>
                <c:pt idx="913">
                  <c:v>158.5</c:v>
                </c:pt>
                <c:pt idx="914">
                  <c:v>163.03</c:v>
                </c:pt>
                <c:pt idx="915">
                  <c:v>158.52000000000001</c:v>
                </c:pt>
                <c:pt idx="916">
                  <c:v>156.38</c:v>
                </c:pt>
                <c:pt idx="917">
                  <c:v>155.66999999999999</c:v>
                </c:pt>
                <c:pt idx="918">
                  <c:v>154.02000000000001</c:v>
                </c:pt>
                <c:pt idx="919">
                  <c:v>153.33000000000001</c:v>
                </c:pt>
                <c:pt idx="920">
                  <c:v>150.80000000000001</c:v>
                </c:pt>
                <c:pt idx="921">
                  <c:v>157.35</c:v>
                </c:pt>
                <c:pt idx="922">
                  <c:v>155.29</c:v>
                </c:pt>
                <c:pt idx="923">
                  <c:v>157.44</c:v>
                </c:pt>
                <c:pt idx="924">
                  <c:v>154.21</c:v>
                </c:pt>
                <c:pt idx="925">
                  <c:v>158.72999999999999</c:v>
                </c:pt>
                <c:pt idx="926">
                  <c:v>155.63999999999999</c:v>
                </c:pt>
                <c:pt idx="927">
                  <c:v>155.84</c:v>
                </c:pt>
                <c:pt idx="928">
                  <c:v>156.21</c:v>
                </c:pt>
                <c:pt idx="929">
                  <c:v>157.41999999999999</c:v>
                </c:pt>
                <c:pt idx="930">
                  <c:v>159.52000000000001</c:v>
                </c:pt>
                <c:pt idx="931">
                  <c:v>156.86000000000001</c:v>
                </c:pt>
                <c:pt idx="932">
                  <c:v>153.52000000000001</c:v>
                </c:pt>
                <c:pt idx="933">
                  <c:v>157.44999999999999</c:v>
                </c:pt>
                <c:pt idx="934">
                  <c:v>156</c:v>
                </c:pt>
                <c:pt idx="935">
                  <c:v>152.61000000000001</c:v>
                </c:pt>
                <c:pt idx="936">
                  <c:v>149.30000000000001</c:v>
                </c:pt>
                <c:pt idx="937">
                  <c:v>146.06</c:v>
                </c:pt>
                <c:pt idx="938">
                  <c:v>163.98</c:v>
                </c:pt>
                <c:pt idx="939">
                  <c:v>169.94</c:v>
                </c:pt>
                <c:pt idx="940">
                  <c:v>162.75</c:v>
                </c:pt>
                <c:pt idx="941">
                  <c:v>158.59</c:v>
                </c:pt>
                <c:pt idx="942">
                  <c:v>161.19999999999999</c:v>
                </c:pt>
                <c:pt idx="943">
                  <c:v>163.03</c:v>
                </c:pt>
                <c:pt idx="944">
                  <c:v>165</c:v>
                </c:pt>
                <c:pt idx="945">
                  <c:v>170.5</c:v>
                </c:pt>
                <c:pt idx="946">
                  <c:v>167.5</c:v>
                </c:pt>
                <c:pt idx="947">
                  <c:v>169.58</c:v>
                </c:pt>
                <c:pt idx="948">
                  <c:v>168.45</c:v>
                </c:pt>
                <c:pt idx="949">
                  <c:v>165.87</c:v>
                </c:pt>
                <c:pt idx="950">
                  <c:v>171.2</c:v>
                </c:pt>
                <c:pt idx="951">
                  <c:v>169.52</c:v>
                </c:pt>
                <c:pt idx="952">
                  <c:v>170</c:v>
                </c:pt>
                <c:pt idx="953">
                  <c:v>174.56</c:v>
                </c:pt>
                <c:pt idx="954">
                  <c:v>174.43</c:v>
                </c:pt>
                <c:pt idx="955">
                  <c:v>171.85</c:v>
                </c:pt>
                <c:pt idx="956">
                  <c:v>175.72</c:v>
                </c:pt>
                <c:pt idx="957">
                  <c:v>175.04</c:v>
                </c:pt>
                <c:pt idx="958">
                  <c:v>178.54</c:v>
                </c:pt>
                <c:pt idx="959">
                  <c:v>179.63</c:v>
                </c:pt>
                <c:pt idx="960">
                  <c:v>179.22</c:v>
                </c:pt>
                <c:pt idx="961">
                  <c:v>182</c:v>
                </c:pt>
                <c:pt idx="962">
                  <c:v>183</c:v>
                </c:pt>
                <c:pt idx="963">
                  <c:v>183</c:v>
                </c:pt>
                <c:pt idx="964">
                  <c:v>183.03</c:v>
                </c:pt>
                <c:pt idx="965">
                  <c:v>180.73</c:v>
                </c:pt>
                <c:pt idx="966">
                  <c:v>193</c:v>
                </c:pt>
                <c:pt idx="967">
                  <c:v>192.9</c:v>
                </c:pt>
                <c:pt idx="968">
                  <c:v>199</c:v>
                </c:pt>
                <c:pt idx="969">
                  <c:v>193.95</c:v>
                </c:pt>
                <c:pt idx="970">
                  <c:v>192.26</c:v>
                </c:pt>
                <c:pt idx="971">
                  <c:v>200</c:v>
                </c:pt>
                <c:pt idx="972">
                  <c:v>197.13</c:v>
                </c:pt>
                <c:pt idx="973">
                  <c:v>199.02</c:v>
                </c:pt>
                <c:pt idx="974">
                  <c:v>198.35</c:v>
                </c:pt>
                <c:pt idx="975">
                  <c:v>195.1</c:v>
                </c:pt>
                <c:pt idx="976">
                  <c:v>190.74</c:v>
                </c:pt>
                <c:pt idx="977">
                  <c:v>192.58</c:v>
                </c:pt>
                <c:pt idx="978">
                  <c:v>190.24</c:v>
                </c:pt>
                <c:pt idx="979">
                  <c:v>195.31</c:v>
                </c:pt>
                <c:pt idx="980">
                  <c:v>192.83</c:v>
                </c:pt>
                <c:pt idx="981">
                  <c:v>189.99</c:v>
                </c:pt>
                <c:pt idx="982">
                  <c:v>190.36</c:v>
                </c:pt>
                <c:pt idx="983">
                  <c:v>191.67</c:v>
                </c:pt>
                <c:pt idx="984">
                  <c:v>189.31</c:v>
                </c:pt>
                <c:pt idx="985">
                  <c:v>188.05</c:v>
                </c:pt>
                <c:pt idx="986">
                  <c:v>187.34</c:v>
                </c:pt>
                <c:pt idx="987">
                  <c:v>190</c:v>
                </c:pt>
                <c:pt idx="988">
                  <c:v>192.62</c:v>
                </c:pt>
                <c:pt idx="989">
                  <c:v>195.2</c:v>
                </c:pt>
                <c:pt idx="990">
                  <c:v>196.98</c:v>
                </c:pt>
                <c:pt idx="991">
                  <c:v>193.25</c:v>
                </c:pt>
                <c:pt idx="992">
                  <c:v>198.27</c:v>
                </c:pt>
                <c:pt idx="993">
                  <c:v>200.95</c:v>
                </c:pt>
                <c:pt idx="994">
                  <c:v>201.16</c:v>
                </c:pt>
                <c:pt idx="995">
                  <c:v>196.64</c:v>
                </c:pt>
                <c:pt idx="996">
                  <c:v>200.81</c:v>
                </c:pt>
                <c:pt idx="997">
                  <c:v>205.93</c:v>
                </c:pt>
                <c:pt idx="998">
                  <c:v>206</c:v>
                </c:pt>
                <c:pt idx="999">
                  <c:v>205.32</c:v>
                </c:pt>
                <c:pt idx="1000">
                  <c:v>213</c:v>
                </c:pt>
                <c:pt idx="1001">
                  <c:v>211.43</c:v>
                </c:pt>
                <c:pt idx="1002">
                  <c:v>213.06</c:v>
                </c:pt>
                <c:pt idx="1003">
                  <c:v>216</c:v>
                </c:pt>
                <c:pt idx="1004">
                  <c:v>222.3</c:v>
                </c:pt>
                <c:pt idx="1005">
                  <c:v>214.01</c:v>
                </c:pt>
                <c:pt idx="1006">
                  <c:v>217.25</c:v>
                </c:pt>
                <c:pt idx="1007">
                  <c:v>221.34</c:v>
                </c:pt>
                <c:pt idx="1008">
                  <c:v>220.55</c:v>
                </c:pt>
                <c:pt idx="1009">
                  <c:v>241.01</c:v>
                </c:pt>
                <c:pt idx="1010">
                  <c:v>230.02</c:v>
                </c:pt>
                <c:pt idx="1011">
                  <c:v>238</c:v>
                </c:pt>
                <c:pt idx="1012">
                  <c:v>239.55</c:v>
                </c:pt>
                <c:pt idx="1013">
                  <c:v>238.38</c:v>
                </c:pt>
                <c:pt idx="1014">
                  <c:v>231.34</c:v>
                </c:pt>
                <c:pt idx="1015">
                  <c:v>240.72</c:v>
                </c:pt>
                <c:pt idx="1016">
                  <c:v>244.17</c:v>
                </c:pt>
                <c:pt idx="1017">
                  <c:v>245.46</c:v>
                </c:pt>
                <c:pt idx="1018">
                  <c:v>244.14</c:v>
                </c:pt>
                <c:pt idx="1019">
                  <c:v>243.29</c:v>
                </c:pt>
                <c:pt idx="1020">
                  <c:v>247.96</c:v>
                </c:pt>
                <c:pt idx="1021">
                  <c:v>249.28</c:v>
                </c:pt>
                <c:pt idx="1022">
                  <c:v>255.49</c:v>
                </c:pt>
                <c:pt idx="1023">
                  <c:v>255.82</c:v>
                </c:pt>
                <c:pt idx="1024">
                  <c:v>250.97</c:v>
                </c:pt>
                <c:pt idx="1025">
                  <c:v>254.36</c:v>
                </c:pt>
                <c:pt idx="1026">
                  <c:v>256.14999999999998</c:v>
                </c:pt>
                <c:pt idx="1027">
                  <c:v>263.56</c:v>
                </c:pt>
                <c:pt idx="1028">
                  <c:v>268.36</c:v>
                </c:pt>
                <c:pt idx="1029">
                  <c:v>270</c:v>
                </c:pt>
                <c:pt idx="1030">
                  <c:v>268</c:v>
                </c:pt>
                <c:pt idx="1031">
                  <c:v>269.5</c:v>
                </c:pt>
                <c:pt idx="1032">
                  <c:v>258.5</c:v>
                </c:pt>
                <c:pt idx="1033">
                  <c:v>255.5</c:v>
                </c:pt>
                <c:pt idx="1034">
                  <c:v>258.27</c:v>
                </c:pt>
                <c:pt idx="1035">
                  <c:v>257.55</c:v>
                </c:pt>
                <c:pt idx="1036">
                  <c:v>256.99</c:v>
                </c:pt>
                <c:pt idx="1037">
                  <c:v>257</c:v>
                </c:pt>
                <c:pt idx="1038">
                  <c:v>253.95</c:v>
                </c:pt>
                <c:pt idx="1039">
                  <c:v>256.17</c:v>
                </c:pt>
                <c:pt idx="1040">
                  <c:v>264.20999999999998</c:v>
                </c:pt>
                <c:pt idx="1041">
                  <c:v>259.38</c:v>
                </c:pt>
                <c:pt idx="1042">
                  <c:v>263.01</c:v>
                </c:pt>
                <c:pt idx="1043">
                  <c:v>273.01</c:v>
                </c:pt>
                <c:pt idx="1044">
                  <c:v>267</c:v>
                </c:pt>
                <c:pt idx="1045">
                  <c:v>258.52999999999997</c:v>
                </c:pt>
                <c:pt idx="1046">
                  <c:v>262.97000000000003</c:v>
                </c:pt>
                <c:pt idx="1047">
                  <c:v>261.44</c:v>
                </c:pt>
                <c:pt idx="1048">
                  <c:v>285.04000000000002</c:v>
                </c:pt>
                <c:pt idx="1049">
                  <c:v>293</c:v>
                </c:pt>
                <c:pt idx="1050">
                  <c:v>298.68</c:v>
                </c:pt>
                <c:pt idx="1051">
                  <c:v>309.2</c:v>
                </c:pt>
                <c:pt idx="1052">
                  <c:v>308.60000000000002</c:v>
                </c:pt>
                <c:pt idx="1053">
                  <c:v>297.79000000000002</c:v>
                </c:pt>
                <c:pt idx="1054">
                  <c:v>300.79000000000002</c:v>
                </c:pt>
                <c:pt idx="1055">
                  <c:v>301</c:v>
                </c:pt>
                <c:pt idx="1056">
                  <c:v>302.72000000000003</c:v>
                </c:pt>
                <c:pt idx="1057">
                  <c:v>291.13</c:v>
                </c:pt>
                <c:pt idx="1058">
                  <c:v>298.32</c:v>
                </c:pt>
                <c:pt idx="1059">
                  <c:v>294.77999999999997</c:v>
                </c:pt>
                <c:pt idx="1060">
                  <c:v>284.8</c:v>
                </c:pt>
                <c:pt idx="1061">
                  <c:v>280.97000000000003</c:v>
                </c:pt>
                <c:pt idx="1062">
                  <c:v>303</c:v>
                </c:pt>
                <c:pt idx="1063">
                  <c:v>301.35000000000002</c:v>
                </c:pt>
                <c:pt idx="1064">
                  <c:v>275.67</c:v>
                </c:pt>
                <c:pt idx="1065">
                  <c:v>292.64999999999998</c:v>
                </c:pt>
                <c:pt idx="1066">
                  <c:v>289.01</c:v>
                </c:pt>
                <c:pt idx="1067">
                  <c:v>287</c:v>
                </c:pt>
                <c:pt idx="1068">
                  <c:v>280.66000000000003</c:v>
                </c:pt>
                <c:pt idx="1069">
                  <c:v>287.51499999999999</c:v>
                </c:pt>
                <c:pt idx="1070">
                  <c:v>294.81</c:v>
                </c:pt>
                <c:pt idx="1071">
                  <c:v>298</c:v>
                </c:pt>
                <c:pt idx="1072">
                  <c:v>296.54000000000002</c:v>
                </c:pt>
                <c:pt idx="1073">
                  <c:v>297.55</c:v>
                </c:pt>
                <c:pt idx="1074">
                  <c:v>298.88</c:v>
                </c:pt>
                <c:pt idx="1075">
                  <c:v>300.20999999999998</c:v>
                </c:pt>
                <c:pt idx="1076">
                  <c:v>294.64999999999998</c:v>
                </c:pt>
                <c:pt idx="1077">
                  <c:v>287.72000000000003</c:v>
                </c:pt>
                <c:pt idx="1078">
                  <c:v>298.85000000000002</c:v>
                </c:pt>
                <c:pt idx="1079">
                  <c:v>302.54000000000002</c:v>
                </c:pt>
                <c:pt idx="1080">
                  <c:v>299.95</c:v>
                </c:pt>
                <c:pt idx="1081">
                  <c:v>303</c:v>
                </c:pt>
                <c:pt idx="1082">
                  <c:v>304.85000000000002</c:v>
                </c:pt>
                <c:pt idx="1083">
                  <c:v>306</c:v>
                </c:pt>
                <c:pt idx="1084">
                  <c:v>302.92</c:v>
                </c:pt>
                <c:pt idx="1085">
                  <c:v>298</c:v>
                </c:pt>
                <c:pt idx="1086">
                  <c:v>307</c:v>
                </c:pt>
                <c:pt idx="1087">
                  <c:v>307.70999999999998</c:v>
                </c:pt>
                <c:pt idx="1088">
                  <c:v>305.45</c:v>
                </c:pt>
                <c:pt idx="1089">
                  <c:v>301.89</c:v>
                </c:pt>
                <c:pt idx="1090">
                  <c:v>313.01</c:v>
                </c:pt>
                <c:pt idx="1091">
                  <c:v>312.64</c:v>
                </c:pt>
                <c:pt idx="1092">
                  <c:v>326.55</c:v>
                </c:pt>
                <c:pt idx="1093">
                  <c:v>325</c:v>
                </c:pt>
                <c:pt idx="1094">
                  <c:v>318.99</c:v>
                </c:pt>
                <c:pt idx="1095">
                  <c:v>309.45999999999998</c:v>
                </c:pt>
                <c:pt idx="1096">
                  <c:v>319</c:v>
                </c:pt>
                <c:pt idx="1097">
                  <c:v>311</c:v>
                </c:pt>
                <c:pt idx="1098">
                  <c:v>313.14</c:v>
                </c:pt>
                <c:pt idx="1099">
                  <c:v>307.23</c:v>
                </c:pt>
                <c:pt idx="1100">
                  <c:v>312.67</c:v>
                </c:pt>
                <c:pt idx="1101">
                  <c:v>310</c:v>
                </c:pt>
                <c:pt idx="1102">
                  <c:v>311.64</c:v>
                </c:pt>
                <c:pt idx="1103">
                  <c:v>311.70999999999998</c:v>
                </c:pt>
                <c:pt idx="1104">
                  <c:v>317.74</c:v>
                </c:pt>
                <c:pt idx="1105">
                  <c:v>317.91000000000003</c:v>
                </c:pt>
                <c:pt idx="1106">
                  <c:v>320</c:v>
                </c:pt>
                <c:pt idx="1107">
                  <c:v>319.29000000000002</c:v>
                </c:pt>
                <c:pt idx="1108">
                  <c:v>315.39</c:v>
                </c:pt>
                <c:pt idx="1109">
                  <c:v>313.64</c:v>
                </c:pt>
                <c:pt idx="1110">
                  <c:v>314.02</c:v>
                </c:pt>
                <c:pt idx="1111">
                  <c:v>315.3</c:v>
                </c:pt>
                <c:pt idx="1112">
                  <c:v>315</c:v>
                </c:pt>
                <c:pt idx="1113">
                  <c:v>321.94</c:v>
                </c:pt>
                <c:pt idx="1114">
                  <c:v>315.26</c:v>
                </c:pt>
                <c:pt idx="1115">
                  <c:v>308</c:v>
                </c:pt>
                <c:pt idx="1116">
                  <c:v>312.73</c:v>
                </c:pt>
                <c:pt idx="1117">
                  <c:v>302.13</c:v>
                </c:pt>
                <c:pt idx="1118">
                  <c:v>302.27</c:v>
                </c:pt>
                <c:pt idx="1119">
                  <c:v>303.77999999999997</c:v>
                </c:pt>
                <c:pt idx="1120">
                  <c:v>294.79000000000002</c:v>
                </c:pt>
                <c:pt idx="1121">
                  <c:v>296.66000000000003</c:v>
                </c:pt>
                <c:pt idx="1122">
                  <c:v>292.23</c:v>
                </c:pt>
                <c:pt idx="1123">
                  <c:v>298</c:v>
                </c:pt>
                <c:pt idx="1124">
                  <c:v>339.5</c:v>
                </c:pt>
                <c:pt idx="1125">
                  <c:v>333.62</c:v>
                </c:pt>
                <c:pt idx="1126">
                  <c:v>336.82</c:v>
                </c:pt>
                <c:pt idx="1127">
                  <c:v>330.42</c:v>
                </c:pt>
                <c:pt idx="1128">
                  <c:v>323.74</c:v>
                </c:pt>
                <c:pt idx="1129">
                  <c:v>323.35000000000002</c:v>
                </c:pt>
                <c:pt idx="1130">
                  <c:v>334.05</c:v>
                </c:pt>
                <c:pt idx="1131">
                  <c:v>345.09</c:v>
                </c:pt>
                <c:pt idx="1132">
                  <c:v>326.41000000000003</c:v>
                </c:pt>
                <c:pt idx="1133">
                  <c:v>302.01</c:v>
                </c:pt>
                <c:pt idx="1134">
                  <c:v>323.99</c:v>
                </c:pt>
                <c:pt idx="1135">
                  <c:v>329</c:v>
                </c:pt>
                <c:pt idx="1136">
                  <c:v>328.2</c:v>
                </c:pt>
                <c:pt idx="1137">
                  <c:v>337.27</c:v>
                </c:pt>
                <c:pt idx="1138">
                  <c:v>340</c:v>
                </c:pt>
                <c:pt idx="1139">
                  <c:v>339</c:v>
                </c:pt>
                <c:pt idx="1140">
                  <c:v>335.99</c:v>
                </c:pt>
                <c:pt idx="1141">
                  <c:v>337</c:v>
                </c:pt>
                <c:pt idx="1142">
                  <c:v>335.21</c:v>
                </c:pt>
                <c:pt idx="1143">
                  <c:v>335</c:v>
                </c:pt>
                <c:pt idx="1144">
                  <c:v>346.55</c:v>
                </c:pt>
                <c:pt idx="1145">
                  <c:v>345.16</c:v>
                </c:pt>
                <c:pt idx="1146">
                  <c:v>345.01</c:v>
                </c:pt>
                <c:pt idx="1147">
                  <c:v>342.41</c:v>
                </c:pt>
                <c:pt idx="1148">
                  <c:v>342.5</c:v>
                </c:pt>
                <c:pt idx="1149">
                  <c:v>333.51</c:v>
                </c:pt>
                <c:pt idx="1150">
                  <c:v>338.31</c:v>
                </c:pt>
                <c:pt idx="1151">
                  <c:v>338.8</c:v>
                </c:pt>
                <c:pt idx="1152">
                  <c:v>341.17</c:v>
                </c:pt>
                <c:pt idx="1153">
                  <c:v>340.05</c:v>
                </c:pt>
                <c:pt idx="1154">
                  <c:v>327.8</c:v>
                </c:pt>
                <c:pt idx="1155">
                  <c:v>323.38</c:v>
                </c:pt>
                <c:pt idx="1156">
                  <c:v>331.26</c:v>
                </c:pt>
                <c:pt idx="1157">
                  <c:v>324.5</c:v>
                </c:pt>
                <c:pt idx="1158">
                  <c:v>326.52</c:v>
                </c:pt>
                <c:pt idx="1159">
                  <c:v>328.11</c:v>
                </c:pt>
                <c:pt idx="1160">
                  <c:v>338.25</c:v>
                </c:pt>
                <c:pt idx="1161">
                  <c:v>337.79</c:v>
                </c:pt>
                <c:pt idx="1162">
                  <c:v>343.02</c:v>
                </c:pt>
                <c:pt idx="1163">
                  <c:v>341.04</c:v>
                </c:pt>
                <c:pt idx="1164">
                  <c:v>342.85</c:v>
                </c:pt>
                <c:pt idx="1165">
                  <c:v>350</c:v>
                </c:pt>
                <c:pt idx="1166">
                  <c:v>363.82</c:v>
                </c:pt>
                <c:pt idx="1167">
                  <c:v>367</c:v>
                </c:pt>
                <c:pt idx="1168">
                  <c:v>374.83</c:v>
                </c:pt>
                <c:pt idx="1169">
                  <c:v>377.8</c:v>
                </c:pt>
                <c:pt idx="1170">
                  <c:v>386.72</c:v>
                </c:pt>
                <c:pt idx="1171">
                  <c:v>376.76</c:v>
                </c:pt>
                <c:pt idx="1172">
                  <c:v>369.05</c:v>
                </c:pt>
                <c:pt idx="1173">
                  <c:v>370.49</c:v>
                </c:pt>
                <c:pt idx="1174">
                  <c:v>374.46</c:v>
                </c:pt>
                <c:pt idx="1175">
                  <c:v>372.57</c:v>
                </c:pt>
                <c:pt idx="1176">
                  <c:v>376.38</c:v>
                </c:pt>
                <c:pt idx="1177">
                  <c:v>369.36</c:v>
                </c:pt>
                <c:pt idx="1178">
                  <c:v>366.58</c:v>
                </c:pt>
                <c:pt idx="1179">
                  <c:v>370</c:v>
                </c:pt>
                <c:pt idx="1180">
                  <c:v>375</c:v>
                </c:pt>
                <c:pt idx="1181">
                  <c:v>379.11</c:v>
                </c:pt>
                <c:pt idx="1182">
                  <c:v>375</c:v>
                </c:pt>
                <c:pt idx="1183">
                  <c:v>373.61</c:v>
                </c:pt>
                <c:pt idx="1184">
                  <c:v>375</c:v>
                </c:pt>
                <c:pt idx="1185">
                  <c:v>372.38</c:v>
                </c:pt>
                <c:pt idx="1186">
                  <c:v>370</c:v>
                </c:pt>
                <c:pt idx="1187">
                  <c:v>377.43</c:v>
                </c:pt>
                <c:pt idx="1188">
                  <c:v>381.99</c:v>
                </c:pt>
                <c:pt idx="1189">
                  <c:v>387.63</c:v>
                </c:pt>
                <c:pt idx="1190">
                  <c:v>382</c:v>
                </c:pt>
                <c:pt idx="1191">
                  <c:v>376.7</c:v>
                </c:pt>
                <c:pt idx="1192">
                  <c:v>388</c:v>
                </c:pt>
                <c:pt idx="1193">
                  <c:v>386.7</c:v>
                </c:pt>
                <c:pt idx="1194">
                  <c:v>391.68</c:v>
                </c:pt>
                <c:pt idx="1195">
                  <c:v>390.08</c:v>
                </c:pt>
                <c:pt idx="1196">
                  <c:v>382.51</c:v>
                </c:pt>
                <c:pt idx="1197">
                  <c:v>380.94</c:v>
                </c:pt>
                <c:pt idx="1198">
                  <c:v>380.27</c:v>
                </c:pt>
                <c:pt idx="1199">
                  <c:v>386.1</c:v>
                </c:pt>
                <c:pt idx="1200">
                  <c:v>399</c:v>
                </c:pt>
                <c:pt idx="1201">
                  <c:v>399.15</c:v>
                </c:pt>
                <c:pt idx="1202">
                  <c:v>405.11</c:v>
                </c:pt>
                <c:pt idx="1203">
                  <c:v>415.81</c:v>
                </c:pt>
                <c:pt idx="1204">
                  <c:v>460.26</c:v>
                </c:pt>
                <c:pt idx="1205">
                  <c:v>471</c:v>
                </c:pt>
                <c:pt idx="1206">
                  <c:v>474</c:v>
                </c:pt>
                <c:pt idx="1207">
                  <c:v>460.64</c:v>
                </c:pt>
                <c:pt idx="1208">
                  <c:v>454.3</c:v>
                </c:pt>
                <c:pt idx="1209">
                  <c:v>467.78</c:v>
                </c:pt>
                <c:pt idx="1210">
                  <c:v>468.22</c:v>
                </c:pt>
                <c:pt idx="1211">
                  <c:v>471.81</c:v>
                </c:pt>
                <c:pt idx="1212">
                  <c:v>483.35</c:v>
                </c:pt>
                <c:pt idx="1213">
                  <c:v>477.55</c:v>
                </c:pt>
                <c:pt idx="1214">
                  <c:v>480.3</c:v>
                </c:pt>
                <c:pt idx="1215">
                  <c:v>475.72</c:v>
                </c:pt>
                <c:pt idx="1216">
                  <c:v>478.76499999999999</c:v>
                </c:pt>
                <c:pt idx="1217">
                  <c:v>477.28</c:v>
                </c:pt>
                <c:pt idx="1218">
                  <c:v>493.5</c:v>
                </c:pt>
                <c:pt idx="1219">
                  <c:v>492.6</c:v>
                </c:pt>
                <c:pt idx="1220">
                  <c:v>495.22</c:v>
                </c:pt>
                <c:pt idx="1221">
                  <c:v>496.52</c:v>
                </c:pt>
                <c:pt idx="1222">
                  <c:v>480</c:v>
                </c:pt>
                <c:pt idx="1223">
                  <c:v>474.98</c:v>
                </c:pt>
                <c:pt idx="1224">
                  <c:v>477</c:v>
                </c:pt>
                <c:pt idx="1225">
                  <c:v>479.58499999999998</c:v>
                </c:pt>
                <c:pt idx="1226">
                  <c:v>483.04</c:v>
                </c:pt>
                <c:pt idx="1227">
                  <c:v>479.91</c:v>
                </c:pt>
                <c:pt idx="1228">
                  <c:v>479.5</c:v>
                </c:pt>
                <c:pt idx="1229">
                  <c:v>453.92</c:v>
                </c:pt>
                <c:pt idx="1230">
                  <c:v>445.27</c:v>
                </c:pt>
                <c:pt idx="1231">
                  <c:v>462</c:v>
                </c:pt>
                <c:pt idx="1232">
                  <c:v>456.82</c:v>
                </c:pt>
                <c:pt idx="1233">
                  <c:v>458</c:v>
                </c:pt>
                <c:pt idx="1234">
                  <c:v>456.12</c:v>
                </c:pt>
                <c:pt idx="1235">
                  <c:v>450</c:v>
                </c:pt>
                <c:pt idx="1236">
                  <c:v>451.76</c:v>
                </c:pt>
                <c:pt idx="1237">
                  <c:v>450.58</c:v>
                </c:pt>
                <c:pt idx="1238">
                  <c:v>459.95</c:v>
                </c:pt>
                <c:pt idx="1239">
                  <c:v>469.44</c:v>
                </c:pt>
                <c:pt idx="1240">
                  <c:v>472</c:v>
                </c:pt>
                <c:pt idx="1241">
                  <c:v>462.71</c:v>
                </c:pt>
                <c:pt idx="1242">
                  <c:v>476</c:v>
                </c:pt>
                <c:pt idx="1243">
                  <c:v>452.43</c:v>
                </c:pt>
                <c:pt idx="1244">
                  <c:v>463.39</c:v>
                </c:pt>
                <c:pt idx="1245">
                  <c:v>476.12</c:v>
                </c:pt>
                <c:pt idx="1246">
                  <c:v>490.81</c:v>
                </c:pt>
                <c:pt idx="1247">
                  <c:v>487</c:v>
                </c:pt>
                <c:pt idx="1248">
                  <c:v>497.36</c:v>
                </c:pt>
                <c:pt idx="1249">
                  <c:v>509</c:v>
                </c:pt>
                <c:pt idx="1250">
                  <c:v>490</c:v>
                </c:pt>
                <c:pt idx="1251">
                  <c:v>507.82</c:v>
                </c:pt>
                <c:pt idx="1252">
                  <c:v>495.11</c:v>
                </c:pt>
                <c:pt idx="1253">
                  <c:v>518</c:v>
                </c:pt>
                <c:pt idx="1254">
                  <c:v>529.97</c:v>
                </c:pt>
                <c:pt idx="1255">
                  <c:v>544</c:v>
                </c:pt>
                <c:pt idx="1256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</xdr:row>
      <xdr:rowOff>173182</xdr:rowOff>
    </xdr:from>
    <xdr:to>
      <xdr:col>18</xdr:col>
      <xdr:colOff>50801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69589</xdr:colOff>
      <xdr:row>3</xdr:row>
      <xdr:rowOff>1</xdr:rowOff>
    </xdr:from>
    <xdr:to>
      <xdr:col>2</xdr:col>
      <xdr:colOff>1156658</xdr:colOff>
      <xdr:row>6</xdr:row>
      <xdr:rowOff>207378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656A9C0-B645-AFC6-CD3E-F9CFEE4A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534" y="800275"/>
          <a:ext cx="2844192" cy="833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Spotify%20Technology%20SA%20(SPOT_US).xlsx" TargetMode="External"/><Relationship Id="rId1" Type="http://schemas.openxmlformats.org/officeDocument/2006/relationships/externalLinkPath" Target="/Users/oliverschuurmann/Desktop/Spotify%20Technology%20SA%20(SPOT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 refreshError="1">
        <row r="14">
          <cell r="E14">
            <v>-48.918999999999997</v>
          </cell>
          <cell r="F14">
            <v>-81.111000000000004</v>
          </cell>
          <cell r="G14">
            <v>-356.44799999999998</v>
          </cell>
          <cell r="H14">
            <v>106.215</v>
          </cell>
          <cell r="I14">
            <v>-698.09299999999996</v>
          </cell>
          <cell r="J14">
            <v>-486.36900000000003</v>
          </cell>
          <cell r="K14">
            <v>891.03499999999997</v>
          </cell>
        </row>
      </sheetData>
      <sheetData sheetId="2" refreshError="1"/>
      <sheetData sheetId="3" refreshError="1">
        <row r="7">
          <cell r="E7">
            <v>36.405000000000001</v>
          </cell>
          <cell r="F7">
            <v>96.667000000000002</v>
          </cell>
          <cell r="G7">
            <v>135.036</v>
          </cell>
          <cell r="H7">
            <v>143.50299999999999</v>
          </cell>
          <cell r="I7">
            <v>181.14400000000001</v>
          </cell>
          <cell r="J7">
            <v>172.30099999999999</v>
          </cell>
          <cell r="K7">
            <v>136.36199999999999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quickfs.net/" TargetMode="External"/><Relationship Id="rId7" Type="http://schemas.openxmlformats.org/officeDocument/2006/relationships/hyperlink" Target="https://www.marketscreener.com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hyperlink" Target="https://valueinvesting.io/SPOT/valuation/wacc" TargetMode="External"/><Relationship Id="rId5" Type="http://schemas.openxmlformats.org/officeDocument/2006/relationships/hyperlink" Target="https://companiesmarketcap.com/" TargetMode="Externa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0"/>
  <sheetViews>
    <sheetView showGridLines="0" tabSelected="1" topLeftCell="C1" zoomScale="94" zoomScaleNormal="94" zoomScaleSheetLayoutView="28" workbookViewId="0">
      <pane ySplit="12" topLeftCell="A13" activePane="bottomLeft" state="frozen"/>
      <selection pane="bottomLeft" activeCell="O111" sqref="O111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4" t="s">
        <v>56</v>
      </c>
      <c r="E4" s="144"/>
      <c r="F4" s="144" t="s">
        <v>53</v>
      </c>
      <c r="G4" s="144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254</v>
      </c>
      <c r="F5" s="2" t="s">
        <v>54</v>
      </c>
      <c r="G5" s="56">
        <f>E8*E9</f>
        <v>110025.72782639999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45690</v>
      </c>
      <c r="F6" s="2" t="s">
        <v>223</v>
      </c>
      <c r="G6" s="56">
        <f>BS!AH5</f>
        <v>5203.1080000000002</v>
      </c>
      <c r="H6" s="81" t="s">
        <v>224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52</v>
      </c>
      <c r="E7" s="55">
        <v>46022</v>
      </c>
      <c r="F7" s="2" t="s">
        <v>81</v>
      </c>
      <c r="G7" s="56">
        <f>BS!AH26+BS!AH32+BS!AH33+BS!AH28+BS!AH34</f>
        <v>1982.2420000000002</v>
      </c>
      <c r="H7" s="81" t="s">
        <v>224</v>
      </c>
      <c r="I7" s="81"/>
      <c r="J7" s="2"/>
      <c r="K7" s="2"/>
      <c r="L7" s="1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8" t="s">
        <v>87</v>
      </c>
      <c r="E8" s="88">
        <v>548.54999999999995</v>
      </c>
      <c r="F8" s="2" t="s">
        <v>55</v>
      </c>
      <c r="G8" s="56">
        <f>G5-G6+G7</f>
        <v>106804.86182639998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/>
      <c r="C9" s="81" t="s">
        <v>255</v>
      </c>
      <c r="D9" s="2" t="s">
        <v>57</v>
      </c>
      <c r="E9" s="56">
        <v>200.575568</v>
      </c>
      <c r="F9" s="2" t="s">
        <v>58</v>
      </c>
      <c r="G9" s="57">
        <f>G8/E9</f>
        <v>532.49188269231263</v>
      </c>
      <c r="H9" s="2"/>
      <c r="I9" s="1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59</v>
      </c>
      <c r="G10" s="57">
        <f>G8/M42</f>
        <v>75.791131015043987</v>
      </c>
      <c r="H10" s="11" t="s">
        <v>256</v>
      </c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94</v>
      </c>
      <c r="C12" s="2"/>
      <c r="D12" s="2"/>
      <c r="E12" s="2"/>
      <c r="F12" s="111" t="s">
        <v>80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2" t="s">
        <v>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4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1"/>
      <c r="U17" s="2"/>
      <c r="V17" s="2"/>
      <c r="W17" s="2"/>
      <c r="X17" s="2"/>
    </row>
    <row r="18" spans="2:24" s="1" customFormat="1">
      <c r="B18" s="144" t="s">
        <v>2</v>
      </c>
      <c r="C18" s="90" t="s">
        <v>111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60</v>
      </c>
      <c r="H19" s="26" t="s">
        <v>61</v>
      </c>
      <c r="I19" s="26" t="s">
        <v>62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6"/>
      <c r="F20" s="28" t="s">
        <v>107</v>
      </c>
      <c r="G20" s="175" t="s">
        <v>70</v>
      </c>
      <c r="H20" s="175"/>
      <c r="I20" s="175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110025.72782639999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30" t="s">
        <v>90</v>
      </c>
      <c r="F21" s="28" t="s">
        <v>108</v>
      </c>
      <c r="G21" s="77">
        <v>-0.08</v>
      </c>
      <c r="H21" s="77">
        <v>-0.02</v>
      </c>
      <c r="I21" s="77">
        <v>0.06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0.98230267004149563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85</v>
      </c>
      <c r="E22" s="46"/>
      <c r="F22" s="28" t="s">
        <v>107</v>
      </c>
      <c r="G22" s="175" t="s">
        <v>70</v>
      </c>
      <c r="H22" s="175"/>
      <c r="I22" s="175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8.9850000000000013E-2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30" t="s">
        <v>90</v>
      </c>
      <c r="F23" s="28" t="s">
        <v>108</v>
      </c>
      <c r="G23" s="77">
        <v>-0.01</v>
      </c>
      <c r="H23" s="77">
        <v>6.5000000000000002E-2</v>
      </c>
      <c r="I23" s="77">
        <v>0.16</v>
      </c>
      <c r="J23" s="12"/>
      <c r="K23" s="13"/>
      <c r="L23" s="2"/>
      <c r="M23" s="2"/>
      <c r="N23" s="2"/>
      <c r="O23" s="2"/>
      <c r="P23" s="12" t="s">
        <v>68</v>
      </c>
      <c r="Q23" s="12"/>
      <c r="R23" s="79">
        <v>4.6100000000000002E-2</v>
      </c>
      <c r="S23" s="81" t="s">
        <v>67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3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257</v>
      </c>
      <c r="Q24" s="12"/>
      <c r="R24" s="2">
        <v>1.25</v>
      </c>
      <c r="S24" s="81" t="s">
        <v>258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9.5053989118340634E-2</v>
      </c>
      <c r="H25" s="78">
        <f>R34</f>
        <v>8.9053989118340629E-2</v>
      </c>
      <c r="I25" s="77">
        <f>H25-0.002</f>
        <v>8.7053989118340627E-2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69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8.7053989118340627E-2</v>
      </c>
      <c r="D26" s="11" t="s">
        <v>253</v>
      </c>
      <c r="E26" s="2"/>
      <c r="F26" s="4"/>
      <c r="G26" s="77">
        <f>H26-0.002</f>
        <v>1.5500000000000002E-2</v>
      </c>
      <c r="H26" s="77">
        <f>(0.015+0.02)/2</f>
        <v>1.7500000000000002E-2</v>
      </c>
      <c r="I26" s="77">
        <f>H26+0.001</f>
        <v>1.8500000000000003E-2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1.8500000000000003E-2</v>
      </c>
      <c r="D27" s="25" t="s">
        <v>88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1982.2420000000002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84</v>
      </c>
      <c r="E28" s="2"/>
      <c r="F28" s="40" t="s">
        <v>90</v>
      </c>
      <c r="G28" s="101">
        <v>267</v>
      </c>
      <c r="H28" s="102">
        <v>343</v>
      </c>
      <c r="I28" s="103">
        <v>439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1.7697329958504354E-2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4">
        <f>G28/E8-1</f>
        <v>-0.51326223680612526</v>
      </c>
      <c r="H29" s="105">
        <f>H28/E8-1</f>
        <v>-0.37471515814419831</v>
      </c>
      <c r="I29" s="106">
        <f>I28/E8-1</f>
        <v>-0.19970832193965904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0.05</v>
      </c>
      <c r="S29" s="81" t="s">
        <v>259</v>
      </c>
      <c r="T29" s="81"/>
      <c r="U29" s="2" t="s">
        <v>225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7">
        <f>(G28/E8)^(1/R60)-1</f>
        <v>-0.14917799611356652</v>
      </c>
      <c r="H30" s="78">
        <f>(H28/E8)^(1/R60)-1</f>
        <v>-9.9992330824242748E-2</v>
      </c>
      <c r="I30" s="108">
        <f>(I28/E8)^(1/R60)-1</f>
        <v>-4.8756019276151474E-2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M77</f>
        <v>0.1025830258302583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89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100</v>
      </c>
      <c r="E32" s="2"/>
      <c r="F32" s="40"/>
      <c r="G32" s="101">
        <f ca="1">R138</f>
        <v>1086.4451909350967</v>
      </c>
      <c r="H32" s="102">
        <f ca="1">R139</f>
        <v>1419.8991664641981</v>
      </c>
      <c r="I32" s="103">
        <f ca="1">R140</f>
        <v>1960.3514091828936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112007.96982639999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86</v>
      </c>
      <c r="E33" s="31"/>
      <c r="F33" s="155"/>
      <c r="G33" s="104">
        <f ca="1">G32/E8-1</f>
        <v>0.98057641224153991</v>
      </c>
      <c r="H33" s="105">
        <f ca="1">H32/E8-1</f>
        <v>1.5884589672121012</v>
      </c>
      <c r="I33" s="106">
        <f ca="1">I32/E8-1</f>
        <v>2.5736968538563372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7">
        <f ca="1">(G32/E8)^(1/R60)-1</f>
        <v>0.16571081008574762</v>
      </c>
      <c r="H34" s="78">
        <f ca="1">(H32/E8)^(1/R60)-1</f>
        <v>0.23786602840972093</v>
      </c>
      <c r="I34" s="108">
        <f ca="1">(I32/E8)^(1/R60)-1</f>
        <v>0.33076829850011258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8.9053989118340629E-2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91</v>
      </c>
      <c r="E36" s="31"/>
      <c r="F36" s="14"/>
      <c r="G36" s="101">
        <f ca="1">G32-G28</f>
        <v>819.44519093509666</v>
      </c>
      <c r="H36" s="102">
        <f ca="1">H32-H28</f>
        <v>1076.8991664641981</v>
      </c>
      <c r="I36" s="103">
        <f ca="1">I32-I28</f>
        <v>1521.3514091828936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110" t="s">
        <v>105</v>
      </c>
      <c r="K37" s="161">
        <f>M39/D39-1</f>
        <v>6.6726999134051654</v>
      </c>
      <c r="L37" s="110" t="s">
        <v>106</v>
      </c>
      <c r="M37" s="160">
        <f>(M39/D39)^(1/10)-1</f>
        <v>0.22601228309421617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44" t="s">
        <v>35</v>
      </c>
      <c r="C38" s="144"/>
      <c r="D38" s="95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33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95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09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>
        <f>IS!B5</f>
        <v>2113.29</v>
      </c>
      <c r="E39" s="35">
        <f>IS!C5</f>
        <v>3113.924</v>
      </c>
      <c r="F39" s="35">
        <f>IS!D5</f>
        <v>4840.2370000000001</v>
      </c>
      <c r="G39" s="35">
        <f>IS!E5</f>
        <v>5982.9350000000004</v>
      </c>
      <c r="H39" s="35">
        <f>IS!F5</f>
        <v>7515.5559999999996</v>
      </c>
      <c r="I39" s="35">
        <f>IS!G5</f>
        <v>9586.375</v>
      </c>
      <c r="J39" s="35">
        <f>IS!H5</f>
        <v>10924.294</v>
      </c>
      <c r="K39" s="35">
        <f>IS!I5</f>
        <v>12422.669</v>
      </c>
      <c r="L39" s="35">
        <f>IS!J5</f>
        <v>14446.02</v>
      </c>
      <c r="M39" s="85">
        <f>1.04*15591</f>
        <v>16214.640000000001</v>
      </c>
      <c r="N39" s="85">
        <f>1.04*17930</f>
        <v>18647.2</v>
      </c>
      <c r="O39" s="85">
        <f>1.04*20443</f>
        <v>21260.720000000001</v>
      </c>
      <c r="P39" s="36" t="s">
        <v>14</v>
      </c>
      <c r="Q39" s="87" t="s">
        <v>70</v>
      </c>
      <c r="R39" s="87"/>
      <c r="S39" s="3"/>
      <c r="T39" s="3"/>
      <c r="U39" s="2"/>
      <c r="V39" s="2"/>
      <c r="W39" s="2"/>
      <c r="X39" s="2"/>
    </row>
    <row r="40" spans="2:24" s="1" customFormat="1">
      <c r="B40" s="3" t="s">
        <v>15</v>
      </c>
      <c r="C40" s="3"/>
      <c r="D40" s="37"/>
      <c r="E40" s="75">
        <f>E39/D39-1</f>
        <v>0.47349582877882357</v>
      </c>
      <c r="F40" s="75">
        <f t="shared" ref="F40:O40" si="1">F39/E39-1</f>
        <v>0.55438507812008253</v>
      </c>
      <c r="G40" s="75">
        <f t="shared" si="1"/>
        <v>0.23608306783324862</v>
      </c>
      <c r="H40" s="75">
        <f t="shared" si="1"/>
        <v>0.25616541045490204</v>
      </c>
      <c r="I40" s="75">
        <f t="shared" si="1"/>
        <v>0.27553769807583106</v>
      </c>
      <c r="J40" s="75">
        <f t="shared" si="1"/>
        <v>0.13956464252650247</v>
      </c>
      <c r="K40" s="75">
        <f t="shared" si="1"/>
        <v>0.13715989335329137</v>
      </c>
      <c r="L40" s="75">
        <f t="shared" si="1"/>
        <v>0.16287570730573275</v>
      </c>
      <c r="M40" s="75">
        <f t="shared" si="1"/>
        <v>0.12242956883626088</v>
      </c>
      <c r="N40" s="75">
        <f t="shared" si="1"/>
        <v>0.15002244884869476</v>
      </c>
      <c r="O40" s="75">
        <f t="shared" si="1"/>
        <v>0.14015616285554944</v>
      </c>
      <c r="P40" s="39"/>
      <c r="Q40" s="82" t="s">
        <v>226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95">
        <f>D38</f>
        <v>2015</v>
      </c>
      <c r="E41" s="2"/>
      <c r="F41" s="2"/>
      <c r="G41" s="2"/>
      <c r="H41" s="2"/>
      <c r="I41" s="2"/>
      <c r="J41" s="110" t="s">
        <v>105</v>
      </c>
      <c r="K41" s="161">
        <f>M42/D42-1</f>
        <v>-6.5048810309737455</v>
      </c>
      <c r="L41" s="110" t="s">
        <v>106</v>
      </c>
      <c r="M41" s="160" t="e">
        <f>(M42/D42)^(1/10)-1</f>
        <v>#NUM!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74</v>
      </c>
      <c r="C42" s="2"/>
      <c r="D42" s="15">
        <f>IS!B14</f>
        <v>-255.99100000000001</v>
      </c>
      <c r="E42" s="15">
        <f>IS!C14</f>
        <v>-368.14299999999997</v>
      </c>
      <c r="F42" s="15">
        <f>IS!D14</f>
        <v>-447.33699999999999</v>
      </c>
      <c r="G42" s="15">
        <f>IS!E14</f>
        <v>-48.918999999999997</v>
      </c>
      <c r="H42" s="15">
        <f>IS!F14</f>
        <v>-81.111000000000004</v>
      </c>
      <c r="I42" s="15">
        <f>IS!G14</f>
        <v>-356.44799999999998</v>
      </c>
      <c r="J42" s="15">
        <f>IS!H14</f>
        <v>106.215</v>
      </c>
      <c r="K42" s="15">
        <f>IS!I14</f>
        <v>-698.09299999999996</v>
      </c>
      <c r="L42" s="15">
        <f>IS!J14</f>
        <v>-486.36900000000003</v>
      </c>
      <c r="M42" s="86">
        <f>1.04*1355</f>
        <v>1409.2</v>
      </c>
      <c r="N42" s="86">
        <f>1.04*2150</f>
        <v>2236</v>
      </c>
      <c r="O42" s="86">
        <f>1.04*2785</f>
        <v>2896.4</v>
      </c>
      <c r="P42" s="36" t="s">
        <v>14</v>
      </c>
      <c r="Q42" s="87" t="s">
        <v>70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37</v>
      </c>
      <c r="C43" s="3"/>
      <c r="D43" s="75">
        <f>D42/D39</f>
        <v>-0.1211338718301795</v>
      </c>
      <c r="E43" s="75">
        <f t="shared" ref="E43:O43" si="2">E42/E39</f>
        <v>-0.11822478647519977</v>
      </c>
      <c r="F43" s="75">
        <f t="shared" si="2"/>
        <v>-9.2420474451974141E-2</v>
      </c>
      <c r="G43" s="75">
        <f t="shared" si="2"/>
        <v>-8.1764217729258289E-3</v>
      </c>
      <c r="H43" s="75">
        <f t="shared" si="2"/>
        <v>-1.0792415092110286E-2</v>
      </c>
      <c r="I43" s="75">
        <f t="shared" si="2"/>
        <v>-3.7182772424404424E-2</v>
      </c>
      <c r="J43" s="75">
        <f t="shared" si="2"/>
        <v>9.7228251088811793E-3</v>
      </c>
      <c r="K43" s="75">
        <f t="shared" si="2"/>
        <v>-5.6195089799140584E-2</v>
      </c>
      <c r="L43" s="75">
        <f t="shared" si="2"/>
        <v>-3.3668027595143854E-2</v>
      </c>
      <c r="M43" s="75">
        <f t="shared" si="2"/>
        <v>8.690911423257007E-2</v>
      </c>
      <c r="N43" s="75">
        <f t="shared" si="2"/>
        <v>0.11991076408254323</v>
      </c>
      <c r="O43" s="75">
        <f t="shared" si="2"/>
        <v>0.13623245120579172</v>
      </c>
      <c r="P43" s="39"/>
      <c r="Q43" s="82" t="s">
        <v>226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16</v>
      </c>
      <c r="C45" s="2"/>
      <c r="D45" s="15">
        <f>IS!B20</f>
        <v>-5.4470000000000001</v>
      </c>
      <c r="E45" s="15">
        <f>IS!C20</f>
        <v>-4.2190000000000003</v>
      </c>
      <c r="F45" s="15">
        <f>IS!D20</f>
        <v>-2.367</v>
      </c>
      <c r="G45" s="15">
        <f>IS!E20</f>
        <v>108.077</v>
      </c>
      <c r="H45" s="15">
        <f>IS!F20</f>
        <v>-61.110999999999997</v>
      </c>
      <c r="I45" s="15">
        <f>IS!G20</f>
        <v>155.71799999999999</v>
      </c>
      <c r="J45" s="15">
        <f>IS!H20</f>
        <v>-319.774</v>
      </c>
      <c r="K45" s="15">
        <f>IS!I20</f>
        <v>-63.558999999999997</v>
      </c>
      <c r="L45" s="15">
        <f>IS!J20</f>
        <v>-29.443999999999999</v>
      </c>
      <c r="M45" s="86">
        <f>1.04*(1328-1189)</f>
        <v>144.56</v>
      </c>
      <c r="N45" s="86">
        <f>1.04*(2223-1868)</f>
        <v>369.2</v>
      </c>
      <c r="O45" s="86">
        <f>1.04*(2939-2403)</f>
        <v>557.44000000000005</v>
      </c>
      <c r="P45" s="36" t="s">
        <v>14</v>
      </c>
      <c r="Q45" s="87" t="s">
        <v>71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64</v>
      </c>
      <c r="C46" s="3"/>
      <c r="D46" s="75">
        <f>D45/IS!B18</f>
        <v>2.2223763555802169E-2</v>
      </c>
      <c r="E46" s="75">
        <f>E45/IS!C18</f>
        <v>7.475910168584521E-3</v>
      </c>
      <c r="F46" s="75">
        <f>F45/IS!D18</f>
        <v>1.622152837362559E-3</v>
      </c>
      <c r="G46" s="75">
        <f>G45/IS!E18</f>
        <v>-0.54912989355486119</v>
      </c>
      <c r="H46" s="75">
        <f>H45/IS!F18</f>
        <v>0.4198452829151666</v>
      </c>
      <c r="I46" s="75">
        <f>I45/IS!G18</f>
        <v>-0.18053632917115925</v>
      </c>
      <c r="J46" s="75">
        <f>J45/IS!H18</f>
        <v>-1.1365458707118383</v>
      </c>
      <c r="K46" s="75">
        <f>K45/IS!I18</f>
        <v>0.16216140365200574</v>
      </c>
      <c r="L46" s="75">
        <f>L45/IS!J18</f>
        <v>5.3465623405464596E-2</v>
      </c>
      <c r="M46" s="79">
        <f>M45/M42</f>
        <v>0.1025830258302583</v>
      </c>
      <c r="N46" s="79">
        <f>N45/N42</f>
        <v>0.16511627906976745</v>
      </c>
      <c r="O46" s="75">
        <f>O45/O42</f>
        <v>0.19245960502692999</v>
      </c>
      <c r="P46" s="39"/>
      <c r="Q46" s="82" t="s">
        <v>226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44" t="s">
        <v>17</v>
      </c>
      <c r="C48" s="144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18</v>
      </c>
      <c r="C49" s="2"/>
      <c r="D49" s="15">
        <f>'CFS '!B7</f>
        <v>32.68</v>
      </c>
      <c r="E49" s="15">
        <f>'CFS '!C7</f>
        <v>40.084000000000003</v>
      </c>
      <c r="F49" s="15">
        <f>'CFS '!D7</f>
        <v>63.905000000000001</v>
      </c>
      <c r="G49" s="15">
        <f>'CFS '!E7</f>
        <v>36.405000000000001</v>
      </c>
      <c r="H49" s="15">
        <f>'CFS '!F7</f>
        <v>96.667000000000002</v>
      </c>
      <c r="I49" s="15">
        <f>'CFS '!G7</f>
        <v>135.036</v>
      </c>
      <c r="J49" s="15">
        <f>'CFS '!H7</f>
        <v>143.50299999999999</v>
      </c>
      <c r="K49" s="15">
        <f>'CFS '!I7</f>
        <v>181.14400000000001</v>
      </c>
      <c r="L49" s="15">
        <f>'CFS '!J7</f>
        <v>172.30099999999999</v>
      </c>
      <c r="M49" s="15">
        <f>'CFS '!K7</f>
        <v>136.36199999999999</v>
      </c>
      <c r="N49" s="16" t="s">
        <v>227</v>
      </c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37</v>
      </c>
      <c r="C50" s="2"/>
      <c r="D50" s="75">
        <f>D49/D39</f>
        <v>1.546403948345944E-2</v>
      </c>
      <c r="E50" s="75">
        <f t="shared" ref="E50:M50" si="5">E49/E39</f>
        <v>1.2872504274349664E-2</v>
      </c>
      <c r="F50" s="75">
        <f t="shared" si="5"/>
        <v>1.3202865892723847E-2</v>
      </c>
      <c r="G50" s="75">
        <f t="shared" si="5"/>
        <v>6.0848062029756293E-3</v>
      </c>
      <c r="H50" s="75">
        <f t="shared" si="5"/>
        <v>1.2862255300871952E-2</v>
      </c>
      <c r="I50" s="75">
        <f t="shared" si="5"/>
        <v>1.4086242192695362E-2</v>
      </c>
      <c r="J50" s="75">
        <f t="shared" si="5"/>
        <v>1.3136134930092507E-2</v>
      </c>
      <c r="K50" s="75">
        <f t="shared" si="5"/>
        <v>1.4581729578402194E-2</v>
      </c>
      <c r="L50" s="75">
        <f t="shared" si="5"/>
        <v>1.192722978370513E-2</v>
      </c>
      <c r="M50" s="75">
        <f t="shared" si="5"/>
        <v>8.4098074332825141E-3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19</v>
      </c>
      <c r="C52" s="2"/>
      <c r="D52" s="15">
        <f>-'CFS '!B34</f>
        <v>47.93</v>
      </c>
      <c r="E52" s="15">
        <f>-'CFS '!C34</f>
        <v>28.481000000000002</v>
      </c>
      <c r="F52" s="15">
        <f>-'CFS '!D34</f>
        <v>42.603999999999999</v>
      </c>
      <c r="G52" s="15">
        <f>-'CFS '!E34</f>
        <v>142.20699999999999</v>
      </c>
      <c r="H52" s="15">
        <f>-'CFS '!F34</f>
        <v>150</v>
      </c>
      <c r="I52" s="15">
        <f>-'CFS '!G34</f>
        <v>94.891000000000005</v>
      </c>
      <c r="J52" s="15">
        <f>-'CFS '!H34</f>
        <v>96.045000000000002</v>
      </c>
      <c r="K52" s="15">
        <f>-'CFS '!I34</f>
        <v>26.483000000000001</v>
      </c>
      <c r="L52" s="15">
        <f>-'CFS '!J34</f>
        <v>6.5430000000000001</v>
      </c>
      <c r="M52" s="15">
        <f>-'CFS '!K34</f>
        <v>13.119</v>
      </c>
      <c r="N52" s="16" t="s">
        <v>227</v>
      </c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37</v>
      </c>
      <c r="C53" s="3"/>
      <c r="D53" s="75">
        <f>D52/D39</f>
        <v>2.2680275778525428E-2</v>
      </c>
      <c r="E53" s="75">
        <f t="shared" ref="E53:M53" si="6">E52/E39</f>
        <v>9.1463375470949206E-3</v>
      </c>
      <c r="F53" s="75">
        <f t="shared" si="6"/>
        <v>8.8020483294516359E-3</v>
      </c>
      <c r="G53" s="75">
        <f t="shared" si="6"/>
        <v>2.3768769007184599E-2</v>
      </c>
      <c r="H53" s="75">
        <f t="shared" si="6"/>
        <v>1.9958603195824768E-2</v>
      </c>
      <c r="I53" s="75">
        <f t="shared" si="6"/>
        <v>9.8985278585492428E-3</v>
      </c>
      <c r="J53" s="75">
        <f t="shared" si="6"/>
        <v>8.7918724999528578E-3</v>
      </c>
      <c r="K53" s="75">
        <f t="shared" si="6"/>
        <v>2.1318285144681873E-3</v>
      </c>
      <c r="L53" s="75">
        <f t="shared" si="6"/>
        <v>4.5292751913675875E-4</v>
      </c>
      <c r="M53" s="75">
        <f t="shared" si="6"/>
        <v>8.0908364293009278E-4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20</v>
      </c>
      <c r="C55" s="2"/>
      <c r="D55" s="15">
        <f>-'CFS '!B12</f>
        <v>-190.63200000000001</v>
      </c>
      <c r="E55" s="15">
        <f>-'CFS '!C12</f>
        <v>-316.45600000000002</v>
      </c>
      <c r="F55" s="15">
        <f>-'CFS '!D12</f>
        <v>-497.041</v>
      </c>
      <c r="G55" s="15">
        <f>-'CFS '!E12</f>
        <v>-285.55200000000002</v>
      </c>
      <c r="H55" s="15">
        <f>-'CFS '!F12</f>
        <v>-501.11099999999999</v>
      </c>
      <c r="I55" s="15">
        <f>-'CFS '!G12</f>
        <v>-385.64499999999998</v>
      </c>
      <c r="J55" s="15">
        <f>-'CFS '!H12</f>
        <v>40.677999999999997</v>
      </c>
      <c r="K55" s="15">
        <f>-'CFS '!I12</f>
        <v>-202.33099999999999</v>
      </c>
      <c r="L55" s="15">
        <f>-'CFS '!J12</f>
        <v>-505.99799999999999</v>
      </c>
      <c r="M55" s="15">
        <f>-'CFS '!K12</f>
        <v>-521.39099999999996</v>
      </c>
      <c r="N55" s="16" t="s">
        <v>227</v>
      </c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37</v>
      </c>
      <c r="C56" s="3"/>
      <c r="D56" s="75">
        <f>D55/D39</f>
        <v>-9.0206266059083232E-2</v>
      </c>
      <c r="E56" s="75">
        <f t="shared" ref="E56:M56" si="7">E55/E39</f>
        <v>-0.10162611547359537</v>
      </c>
      <c r="F56" s="75">
        <f t="shared" si="7"/>
        <v>-0.10268939310203198</v>
      </c>
      <c r="G56" s="75">
        <f t="shared" si="7"/>
        <v>-4.7727745663290674E-2</v>
      </c>
      <c r="H56" s="75">
        <f t="shared" si="7"/>
        <v>-6.6676504040419637E-2</v>
      </c>
      <c r="I56" s="75">
        <f t="shared" si="7"/>
        <v>-4.0228449231330926E-2</v>
      </c>
      <c r="J56" s="75">
        <f t="shared" si="7"/>
        <v>3.7236273575207697E-3</v>
      </c>
      <c r="K56" s="75">
        <f t="shared" si="7"/>
        <v>-1.6287240688776301E-2</v>
      </c>
      <c r="L56" s="75">
        <f t="shared" si="7"/>
        <v>-3.5026810152554128E-2</v>
      </c>
      <c r="M56" s="75">
        <f t="shared" si="7"/>
        <v>-3.2155570521454679E-2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44" t="s">
        <v>36</v>
      </c>
      <c r="C58" s="144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27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0.91388888888888886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28</v>
      </c>
      <c r="C60" s="3"/>
      <c r="D60" s="38"/>
      <c r="E60" s="38"/>
      <c r="F60" s="7"/>
      <c r="G60" s="38"/>
      <c r="H60" s="38"/>
      <c r="I60" s="38"/>
      <c r="J60" s="38"/>
      <c r="K60" s="38"/>
      <c r="L60" s="38"/>
      <c r="M60" s="38"/>
      <c r="N60" s="61">
        <f>N59/2</f>
        <v>0.45694444444444443</v>
      </c>
      <c r="O60" s="61">
        <f>N60+1</f>
        <v>1.4569444444444444</v>
      </c>
      <c r="P60" s="61">
        <f>O60+1</f>
        <v>2.4569444444444444</v>
      </c>
      <c r="Q60" s="61">
        <f>P60+1</f>
        <v>3.4569444444444444</v>
      </c>
      <c r="R60" s="61">
        <f>Q60+1</f>
        <v>4.4569444444444439</v>
      </c>
      <c r="S60" s="7"/>
      <c r="T60" s="2"/>
      <c r="U60" s="2"/>
      <c r="V60" s="2"/>
      <c r="W60" s="2"/>
      <c r="X60" s="2"/>
    </row>
    <row r="61" spans="2:24" s="1" customFormat="1">
      <c r="B61" s="2"/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"/>
      <c r="O61" s="110" t="s">
        <v>109</v>
      </c>
      <c r="P61" s="160">
        <f ca="1">R63/N63-1</f>
        <v>0.76879523813618622</v>
      </c>
      <c r="Q61" s="110" t="s">
        <v>110</v>
      </c>
      <c r="R61" s="160">
        <f ca="1">R63/D63-1</f>
        <v>14.6074549941433</v>
      </c>
      <c r="S61" s="7"/>
      <c r="T61" s="2"/>
      <c r="U61" s="2"/>
      <c r="V61" s="2"/>
      <c r="W61" s="2"/>
      <c r="X61" s="2"/>
    </row>
    <row r="62" spans="2:24" s="1" customFormat="1">
      <c r="B62" s="2"/>
      <c r="C62" s="2"/>
      <c r="D62" s="110"/>
      <c r="E62" s="98"/>
      <c r="F62" s="110"/>
      <c r="G62" s="159"/>
      <c r="H62" s="110"/>
      <c r="I62" s="110"/>
      <c r="J62" s="110"/>
      <c r="K62" s="159"/>
      <c r="L62" s="110"/>
      <c r="M62" s="159"/>
      <c r="N62" s="173" t="str">
        <f>IF(C20=1,"Conservative",IF(C20=2,"Base",IF(C20=3,"Optimistic","")))</f>
        <v>Optimistic</v>
      </c>
      <c r="O62" s="110" t="s">
        <v>104</v>
      </c>
      <c r="P62" s="160">
        <f ca="1">(R63/N63)^(1/5)-1</f>
        <v>0.1208190712939099</v>
      </c>
      <c r="Q62" s="110" t="s">
        <v>103</v>
      </c>
      <c r="R62" s="160">
        <f ca="1">(R63/D63)^(1/15)-1</f>
        <v>0.2010344722274382</v>
      </c>
      <c r="S62" s="2"/>
      <c r="T62" s="2"/>
      <c r="U62" s="2"/>
      <c r="V62" s="2"/>
      <c r="W62" s="2"/>
      <c r="X62" s="2"/>
    </row>
    <row r="63" spans="2:24" s="1" customFormat="1">
      <c r="B63" s="2" t="s">
        <v>5</v>
      </c>
      <c r="C63" s="2"/>
      <c r="D63" s="15">
        <f t="shared" ref="D63:M63" si="10">D39</f>
        <v>2113.29</v>
      </c>
      <c r="E63" s="15">
        <f t="shared" si="10"/>
        <v>3113.924</v>
      </c>
      <c r="F63" s="15">
        <f t="shared" si="10"/>
        <v>4840.2370000000001</v>
      </c>
      <c r="G63" s="15">
        <f t="shared" si="10"/>
        <v>5982.9350000000004</v>
      </c>
      <c r="H63" s="15">
        <f t="shared" si="10"/>
        <v>7515.5559999999996</v>
      </c>
      <c r="I63" s="15">
        <f t="shared" si="10"/>
        <v>9586.375</v>
      </c>
      <c r="J63" s="15">
        <f t="shared" si="10"/>
        <v>10924.294</v>
      </c>
      <c r="K63" s="15">
        <f t="shared" si="10"/>
        <v>12422.669</v>
      </c>
      <c r="L63" s="15">
        <f t="shared" si="10"/>
        <v>14446.02</v>
      </c>
      <c r="M63" s="15">
        <f t="shared" si="10"/>
        <v>16214.640000000001</v>
      </c>
      <c r="N63" s="35">
        <f ca="1">M63*(1+N64)</f>
        <v>18647.2</v>
      </c>
      <c r="O63" s="35">
        <f ca="1">N63*(1+O64)</f>
        <v>21260.720000000001</v>
      </c>
      <c r="P63" s="35">
        <f ca="1">O63*(1+P64)</f>
        <v>24419.330190831013</v>
      </c>
      <c r="Q63" s="35">
        <f ca="1">P63*(1+Q64)</f>
        <v>28264.873234795083</v>
      </c>
      <c r="R63" s="35">
        <f ca="1">Q63*(1+R64)</f>
        <v>32983.078564573094</v>
      </c>
      <c r="S63" s="100"/>
      <c r="T63" s="2"/>
      <c r="U63" s="2"/>
      <c r="V63" s="2"/>
      <c r="W63" s="2"/>
      <c r="X63" s="2"/>
    </row>
    <row r="64" spans="2:24" s="1" customFormat="1">
      <c r="B64" s="3" t="s">
        <v>15</v>
      </c>
      <c r="C64" s="3"/>
      <c r="D64" s="76">
        <f t="shared" ref="D64:M64" si="11">D40</f>
        <v>0</v>
      </c>
      <c r="E64" s="76">
        <f t="shared" si="11"/>
        <v>0.47349582877882357</v>
      </c>
      <c r="F64" s="76">
        <f t="shared" si="11"/>
        <v>0.55438507812008253</v>
      </c>
      <c r="G64" s="76">
        <f t="shared" si="11"/>
        <v>0.23608306783324862</v>
      </c>
      <c r="H64" s="76">
        <f t="shared" si="11"/>
        <v>0.25616541045490204</v>
      </c>
      <c r="I64" s="76">
        <f t="shared" si="11"/>
        <v>0.27553769807583106</v>
      </c>
      <c r="J64" s="76">
        <f t="shared" si="11"/>
        <v>0.13956464252650247</v>
      </c>
      <c r="K64" s="76">
        <f t="shared" si="11"/>
        <v>0.13715989335329137</v>
      </c>
      <c r="L64" s="76">
        <f t="shared" si="11"/>
        <v>0.16287570730573275</v>
      </c>
      <c r="M64" s="76">
        <f t="shared" si="11"/>
        <v>0.12242956883626088</v>
      </c>
      <c r="N64" s="73">
        <f ca="1">OFFSET(N64,$C$20,0)</f>
        <v>0.15002244884869476</v>
      </c>
      <c r="O64" s="73">
        <f ca="1">OFFSET(O64,$C$20,0)</f>
        <v>0.14015616285554944</v>
      </c>
      <c r="P64" s="73">
        <f ca="1">OFFSET(P64,$C$20,0)</f>
        <v>0.14856553262688241</v>
      </c>
      <c r="Q64" s="73">
        <f ca="1">OFFSET(Q64,$C$20,0)</f>
        <v>0.15747946458449535</v>
      </c>
      <c r="R64" s="73">
        <f ca="1">OFFSET(R64,$C$20,0)</f>
        <v>0.16692823245956509</v>
      </c>
      <c r="S64" s="38"/>
      <c r="T64" s="2"/>
      <c r="U64" s="2"/>
      <c r="V64" s="2"/>
      <c r="W64" s="2"/>
      <c r="X64" s="2"/>
    </row>
    <row r="65" spans="2:24" s="1" customFormat="1">
      <c r="B65" s="47" t="s">
        <v>21</v>
      </c>
      <c r="C65" s="27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0.15002244884869476</v>
      </c>
      <c r="O65" s="69">
        <f>O40</f>
        <v>0.14015616285554944</v>
      </c>
      <c r="P65" s="97">
        <f>O65*(1+G21)</f>
        <v>0.12894366982710548</v>
      </c>
      <c r="Q65" s="70">
        <f>P65*(1+G21)</f>
        <v>0.11862817624093705</v>
      </c>
      <c r="R65" s="70">
        <f>Q65*(1+G21)</f>
        <v>0.1091379221416621</v>
      </c>
      <c r="S65" s="100"/>
      <c r="T65" s="43"/>
      <c r="U65" s="2"/>
      <c r="V65" s="2"/>
      <c r="W65" s="2"/>
      <c r="X65" s="2"/>
    </row>
    <row r="66" spans="2:24" s="1" customFormat="1">
      <c r="B66" s="48" t="s">
        <v>13</v>
      </c>
      <c r="C66" s="27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0.15002244884869476</v>
      </c>
      <c r="O66" s="69">
        <f>O40</f>
        <v>0.14015616285554944</v>
      </c>
      <c r="P66" s="69">
        <f>O66*(1+H21)</f>
        <v>0.13735303959843845</v>
      </c>
      <c r="Q66" s="69">
        <f>P66*(1+H21)</f>
        <v>0.13460597880646968</v>
      </c>
      <c r="R66" s="69">
        <f>Q66*(1+H21)</f>
        <v>0.1319138592303403</v>
      </c>
      <c r="S66" s="43"/>
      <c r="T66" s="2"/>
      <c r="U66" s="2"/>
      <c r="V66" s="2"/>
      <c r="W66" s="2"/>
      <c r="X66" s="2"/>
    </row>
    <row r="67" spans="2:24" s="1" customFormat="1">
      <c r="B67" s="49" t="s">
        <v>22</v>
      </c>
      <c r="C67" s="27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N40</f>
        <v>0.15002244884869476</v>
      </c>
      <c r="O67" s="69">
        <f>O40</f>
        <v>0.14015616285554944</v>
      </c>
      <c r="P67" s="71">
        <f>O67*(1+I21)</f>
        <v>0.14856553262688241</v>
      </c>
      <c r="Q67" s="71">
        <f>P67*(1+I21)</f>
        <v>0.15747946458449535</v>
      </c>
      <c r="R67" s="71">
        <f>Q67*(1+I21)</f>
        <v>0.16692823245956509</v>
      </c>
      <c r="S67" s="99"/>
      <c r="T67" s="2"/>
      <c r="U67" s="2"/>
      <c r="V67" s="2"/>
      <c r="W67" s="2"/>
      <c r="X67" s="2"/>
    </row>
    <row r="68" spans="2:24" s="1" customFormat="1">
      <c r="B68" s="4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110" t="s">
        <v>109</v>
      </c>
      <c r="P68" s="160">
        <f ca="1">R70/N70-1</f>
        <v>2.1367068228228447</v>
      </c>
      <c r="Q68" s="110" t="s">
        <v>110</v>
      </c>
      <c r="R68" s="160">
        <f ca="1">R70/D70-1</f>
        <v>-28.398136871342668</v>
      </c>
      <c r="S68" s="99"/>
      <c r="T68" s="2"/>
      <c r="U68" s="2"/>
      <c r="V68" s="2"/>
      <c r="W68" s="2"/>
      <c r="X68" s="2"/>
    </row>
    <row r="69" spans="2:24" s="1" customFormat="1">
      <c r="B69" s="2"/>
      <c r="C69" s="2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73" t="str">
        <f>IF(C21=1,"Conservative",IF(C21=2,"Base",IF(C21=3,"Optimistic","")))</f>
        <v>Optimistic</v>
      </c>
      <c r="O69" s="110" t="s">
        <v>104</v>
      </c>
      <c r="P69" s="160">
        <f ca="1">(R70/N70)^(1/5)-1</f>
        <v>0.25688280755541615</v>
      </c>
      <c r="Q69" s="110" t="s">
        <v>103</v>
      </c>
      <c r="R69" s="160">
        <f ca="1">(R70/D70)^(1/15)-1</f>
        <v>-2.246947212549455</v>
      </c>
      <c r="S69" s="2"/>
      <c r="T69" s="2"/>
      <c r="U69" s="2"/>
      <c r="V69" s="2"/>
      <c r="W69" s="2"/>
      <c r="X69" s="2"/>
    </row>
    <row r="70" spans="2:24" s="1" customFormat="1">
      <c r="B70" s="2" t="s">
        <v>6</v>
      </c>
      <c r="C70" s="2"/>
      <c r="D70" s="15">
        <f t="shared" ref="D70:M70" si="12">D42</f>
        <v>-255.99100000000001</v>
      </c>
      <c r="E70" s="15">
        <f t="shared" si="12"/>
        <v>-368.14299999999997</v>
      </c>
      <c r="F70" s="15">
        <f t="shared" si="12"/>
        <v>-447.33699999999999</v>
      </c>
      <c r="G70" s="15">
        <f t="shared" si="12"/>
        <v>-48.918999999999997</v>
      </c>
      <c r="H70" s="15">
        <f t="shared" si="12"/>
        <v>-81.111000000000004</v>
      </c>
      <c r="I70" s="15">
        <f t="shared" si="12"/>
        <v>-356.44799999999998</v>
      </c>
      <c r="J70" s="15">
        <f t="shared" si="12"/>
        <v>106.215</v>
      </c>
      <c r="K70" s="15">
        <f t="shared" si="12"/>
        <v>-698.09299999999996</v>
      </c>
      <c r="L70" s="15">
        <f t="shared" si="12"/>
        <v>-486.36900000000003</v>
      </c>
      <c r="M70" s="15">
        <f t="shared" si="12"/>
        <v>1409.2</v>
      </c>
      <c r="N70" s="35">
        <f ca="1">N71*N63</f>
        <v>2236</v>
      </c>
      <c r="O70" s="35">
        <f ca="1">O71*O63</f>
        <v>2896.4000000000005</v>
      </c>
      <c r="P70" s="35">
        <f ca="1">P71*P63</f>
        <v>3858.9780420925827</v>
      </c>
      <c r="Q70" s="35">
        <f ca="1">Q71*Q63</f>
        <v>5181.3578920853897</v>
      </c>
      <c r="R70" s="35">
        <f ca="1">R71*R63</f>
        <v>7013.676455831881</v>
      </c>
      <c r="S70" s="15"/>
      <c r="T70" s="2"/>
      <c r="U70" s="2"/>
      <c r="V70" s="2"/>
      <c r="W70" s="2"/>
      <c r="X70" s="2"/>
    </row>
    <row r="71" spans="2:24" s="1" customFormat="1">
      <c r="B71" s="2" t="s">
        <v>37</v>
      </c>
      <c r="C71" s="3"/>
      <c r="D71" s="75">
        <f t="shared" ref="D71:M71" si="13">D43</f>
        <v>-0.1211338718301795</v>
      </c>
      <c r="E71" s="75">
        <f t="shared" si="13"/>
        <v>-0.11822478647519977</v>
      </c>
      <c r="F71" s="75">
        <f t="shared" si="13"/>
        <v>-9.2420474451974141E-2</v>
      </c>
      <c r="G71" s="75">
        <f t="shared" si="13"/>
        <v>-8.1764217729258289E-3</v>
      </c>
      <c r="H71" s="75">
        <f t="shared" si="13"/>
        <v>-1.0792415092110286E-2</v>
      </c>
      <c r="I71" s="75">
        <f t="shared" si="13"/>
        <v>-3.7182772424404424E-2</v>
      </c>
      <c r="J71" s="75">
        <f t="shared" si="13"/>
        <v>9.7228251088811793E-3</v>
      </c>
      <c r="K71" s="75">
        <f t="shared" si="13"/>
        <v>-5.6195089799140584E-2</v>
      </c>
      <c r="L71" s="75">
        <f t="shared" si="13"/>
        <v>-3.3668027595143854E-2</v>
      </c>
      <c r="M71" s="75">
        <f t="shared" si="13"/>
        <v>8.690911423257007E-2</v>
      </c>
      <c r="N71" s="73">
        <f ca="1">OFFSET(N71,$C$21,0)</f>
        <v>0.11991076408254323</v>
      </c>
      <c r="O71" s="73">
        <f ca="1">OFFSET(O71,$C$21,0)</f>
        <v>0.13623245120579172</v>
      </c>
      <c r="P71" s="73">
        <f ca="1">OFFSET(P71,$C$21,0)</f>
        <v>0.15802964339871839</v>
      </c>
      <c r="Q71" s="73">
        <f ca="1">OFFSET(Q71,$C$21,0)</f>
        <v>0.18331438634251332</v>
      </c>
      <c r="R71" s="73">
        <f ca="1">OFFSET(R71,$C$21,0)</f>
        <v>0.21264468815731544</v>
      </c>
      <c r="S71" s="38"/>
      <c r="T71" s="2"/>
      <c r="U71" s="2"/>
      <c r="V71" s="2"/>
      <c r="W71" s="2"/>
      <c r="X71" s="2"/>
    </row>
    <row r="72" spans="2:24" s="1" customFormat="1">
      <c r="B72" s="42" t="s">
        <v>21</v>
      </c>
      <c r="C72" s="27" t="s">
        <v>60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0.11991076408254323</v>
      </c>
      <c r="O72" s="69">
        <f>O43</f>
        <v>0.13623245120579172</v>
      </c>
      <c r="P72" s="70">
        <f>O72*(1+G23)</f>
        <v>0.1348701266937338</v>
      </c>
      <c r="Q72" s="70">
        <f>P72*(1+G23)</f>
        <v>0.13352142542679646</v>
      </c>
      <c r="R72" s="70">
        <f>Q72*(1+G23)</f>
        <v>0.13218621117252849</v>
      </c>
      <c r="S72" s="43"/>
      <c r="T72" s="2"/>
      <c r="U72" s="2"/>
      <c r="V72" s="2"/>
      <c r="W72" s="2"/>
      <c r="X72" s="2"/>
    </row>
    <row r="73" spans="2:24" s="1" customFormat="1">
      <c r="B73" s="44" t="s">
        <v>13</v>
      </c>
      <c r="C73" s="27" t="s">
        <v>61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69">
        <f>N43</f>
        <v>0.11991076408254323</v>
      </c>
      <c r="O73" s="69">
        <f>O43</f>
        <v>0.13623245120579172</v>
      </c>
      <c r="P73" s="69">
        <f>O73*(1+H23)</f>
        <v>0.14508756053416819</v>
      </c>
      <c r="Q73" s="69">
        <f>P73*(1+H23)</f>
        <v>0.1545182519688891</v>
      </c>
      <c r="R73" s="69">
        <f>Q73*(1+H23)</f>
        <v>0.16456193834686689</v>
      </c>
      <c r="S73" s="43"/>
      <c r="T73" s="2"/>
      <c r="U73" s="2"/>
      <c r="V73" s="2"/>
      <c r="W73" s="2"/>
      <c r="X73" s="2"/>
    </row>
    <row r="74" spans="2:24" s="1" customFormat="1">
      <c r="B74" s="45" t="s">
        <v>22</v>
      </c>
      <c r="C74" s="27" t="s">
        <v>62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N43</f>
        <v>0.11991076408254323</v>
      </c>
      <c r="O74" s="69">
        <f>O43</f>
        <v>0.13623245120579172</v>
      </c>
      <c r="P74" s="71">
        <f>O74*(1+I23)</f>
        <v>0.15802964339871839</v>
      </c>
      <c r="Q74" s="71">
        <f>P74*(1+I23)</f>
        <v>0.18331438634251332</v>
      </c>
      <c r="R74" s="71">
        <f>Q74*(1+I23)</f>
        <v>0.21264468815731544</v>
      </c>
      <c r="S74" s="62"/>
      <c r="T74" s="63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4"/>
      <c r="O75" s="74"/>
      <c r="P75" s="74"/>
      <c r="Q75" s="74"/>
      <c r="R75" s="74"/>
      <c r="S75" s="64"/>
      <c r="T75" s="64"/>
      <c r="U75" s="2"/>
      <c r="V75" s="2"/>
      <c r="W75" s="2"/>
      <c r="X75" s="2"/>
    </row>
    <row r="76" spans="2:24" s="1" customFormat="1">
      <c r="B76" s="2" t="s">
        <v>16</v>
      </c>
      <c r="C76" s="2"/>
      <c r="D76" s="15">
        <f t="shared" ref="D76:O76" si="14">D45</f>
        <v>-5.4470000000000001</v>
      </c>
      <c r="E76" s="15">
        <f t="shared" si="14"/>
        <v>-4.2190000000000003</v>
      </c>
      <c r="F76" s="15">
        <f t="shared" si="14"/>
        <v>-2.367</v>
      </c>
      <c r="G76" s="15">
        <f t="shared" si="14"/>
        <v>108.077</v>
      </c>
      <c r="H76" s="15">
        <f t="shared" si="14"/>
        <v>-61.110999999999997</v>
      </c>
      <c r="I76" s="15">
        <f t="shared" si="14"/>
        <v>155.71799999999999</v>
      </c>
      <c r="J76" s="15">
        <f t="shared" si="14"/>
        <v>-319.774</v>
      </c>
      <c r="K76" s="15">
        <f t="shared" si="14"/>
        <v>-63.558999999999997</v>
      </c>
      <c r="L76" s="15">
        <f t="shared" si="14"/>
        <v>-29.443999999999999</v>
      </c>
      <c r="M76" s="15">
        <f t="shared" si="14"/>
        <v>144.56</v>
      </c>
      <c r="N76" s="35">
        <f t="shared" si="14"/>
        <v>369.2</v>
      </c>
      <c r="O76" s="35">
        <f t="shared" si="14"/>
        <v>557.44000000000005</v>
      </c>
      <c r="P76" s="35">
        <f ca="1">P70*P77</f>
        <v>771.79560841851662</v>
      </c>
      <c r="Q76" s="35">
        <f ca="1">Q70*Q77</f>
        <v>1295.3394730213474</v>
      </c>
      <c r="R76" s="35">
        <f ca="1">R70*R77</f>
        <v>1893.692643074608</v>
      </c>
      <c r="S76" s="96"/>
      <c r="T76" s="64"/>
      <c r="U76" s="2"/>
      <c r="V76" s="2"/>
      <c r="W76" s="2"/>
      <c r="X76" s="2"/>
    </row>
    <row r="77" spans="2:24" s="1" customFormat="1">
      <c r="B77" s="3" t="s">
        <v>45</v>
      </c>
      <c r="C77" s="3"/>
      <c r="D77" s="75">
        <f t="shared" ref="D77:O77" si="15">D46</f>
        <v>2.2223763555802169E-2</v>
      </c>
      <c r="E77" s="75">
        <f t="shared" si="15"/>
        <v>7.475910168584521E-3</v>
      </c>
      <c r="F77" s="75">
        <f t="shared" si="15"/>
        <v>1.622152837362559E-3</v>
      </c>
      <c r="G77" s="75">
        <f t="shared" si="15"/>
        <v>-0.54912989355486119</v>
      </c>
      <c r="H77" s="75">
        <f t="shared" si="15"/>
        <v>0.4198452829151666</v>
      </c>
      <c r="I77" s="75">
        <f t="shared" si="15"/>
        <v>-0.18053632917115925</v>
      </c>
      <c r="J77" s="75">
        <f t="shared" si="15"/>
        <v>-1.1365458707118383</v>
      </c>
      <c r="K77" s="75">
        <f t="shared" si="15"/>
        <v>0.16216140365200574</v>
      </c>
      <c r="L77" s="75">
        <f t="shared" si="15"/>
        <v>5.3465623405464596E-2</v>
      </c>
      <c r="M77" s="75">
        <f t="shared" si="15"/>
        <v>0.1025830258302583</v>
      </c>
      <c r="N77" s="69">
        <f t="shared" si="15"/>
        <v>0.16511627906976745</v>
      </c>
      <c r="O77" s="69">
        <f t="shared" si="15"/>
        <v>0.19245960502692999</v>
      </c>
      <c r="P77" s="72">
        <v>0.2</v>
      </c>
      <c r="Q77" s="72">
        <v>0.25</v>
      </c>
      <c r="R77" s="72">
        <v>0.27</v>
      </c>
      <c r="S77" s="64"/>
      <c r="T77" s="64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8" customFormat="1">
      <c r="B79" s="144" t="s">
        <v>23</v>
      </c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83"/>
      <c r="N79" s="65">
        <f ca="1">N70-N76</f>
        <v>1866.8</v>
      </c>
      <c r="O79" s="65">
        <f ca="1">O70-O76</f>
        <v>2338.9600000000005</v>
      </c>
      <c r="P79" s="65">
        <f ca="1">P70-P76</f>
        <v>3087.182433674066</v>
      </c>
      <c r="Q79" s="65">
        <f ca="1">Q70-Q76</f>
        <v>3886.0184190640421</v>
      </c>
      <c r="R79" s="65">
        <f ca="1">R70-R76</f>
        <v>5119.983812757273</v>
      </c>
      <c r="S79" s="64"/>
      <c r="T79" s="64"/>
      <c r="U79" s="7"/>
      <c r="V79" s="7"/>
      <c r="W79" s="7"/>
      <c r="X79" s="7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1" customFormat="1">
      <c r="B81" s="2" t="s">
        <v>18</v>
      </c>
      <c r="C81" s="2"/>
      <c r="D81" s="15">
        <f t="shared" ref="D81:M81" si="16">D49</f>
        <v>32.68</v>
      </c>
      <c r="E81" s="15">
        <f t="shared" si="16"/>
        <v>40.084000000000003</v>
      </c>
      <c r="F81" s="15">
        <f t="shared" si="16"/>
        <v>63.905000000000001</v>
      </c>
      <c r="G81" s="15">
        <f t="shared" si="16"/>
        <v>36.405000000000001</v>
      </c>
      <c r="H81" s="15">
        <f t="shared" si="16"/>
        <v>96.667000000000002</v>
      </c>
      <c r="I81" s="15">
        <f t="shared" si="16"/>
        <v>135.036</v>
      </c>
      <c r="J81" s="15">
        <f t="shared" si="16"/>
        <v>143.50299999999999</v>
      </c>
      <c r="K81" s="15">
        <f t="shared" si="16"/>
        <v>181.14400000000001</v>
      </c>
      <c r="L81" s="15">
        <f t="shared" si="16"/>
        <v>172.30099999999999</v>
      </c>
      <c r="M81" s="15">
        <f t="shared" si="16"/>
        <v>136.36199999999999</v>
      </c>
      <c r="N81" s="35">
        <f ca="1">N63*N82</f>
        <v>219.78305812754874</v>
      </c>
      <c r="O81" s="35">
        <f ca="1">O63*O82</f>
        <v>250.58700821536414</v>
      </c>
      <c r="P81" s="35">
        <f ca="1">P63*P82</f>
        <v>287.81560056025666</v>
      </c>
      <c r="Q81" s="35">
        <f ca="1">Q63*Q82</f>
        <v>333.14064723555083</v>
      </c>
      <c r="R81" s="35">
        <f ca="1">R63*R82</f>
        <v>388.75122663901681</v>
      </c>
      <c r="S81" s="64"/>
      <c r="T81" s="64"/>
      <c r="U81" s="2"/>
      <c r="V81" s="2"/>
      <c r="W81" s="2"/>
      <c r="X81" s="2"/>
    </row>
    <row r="82" spans="2:24" s="1" customFormat="1">
      <c r="B82" s="2" t="s">
        <v>37</v>
      </c>
      <c r="C82" s="2"/>
      <c r="D82" s="75">
        <f t="shared" ref="D82:M82" si="17">D50</f>
        <v>1.546403948345944E-2</v>
      </c>
      <c r="E82" s="75">
        <f t="shared" si="17"/>
        <v>1.2872504274349664E-2</v>
      </c>
      <c r="F82" s="75">
        <f t="shared" si="17"/>
        <v>1.3202865892723847E-2</v>
      </c>
      <c r="G82" s="75">
        <f t="shared" si="17"/>
        <v>6.0848062029756293E-3</v>
      </c>
      <c r="H82" s="75">
        <f t="shared" si="17"/>
        <v>1.2862255300871952E-2</v>
      </c>
      <c r="I82" s="75">
        <f t="shared" si="17"/>
        <v>1.4086242192695362E-2</v>
      </c>
      <c r="J82" s="75">
        <f t="shared" si="17"/>
        <v>1.3136134930092507E-2</v>
      </c>
      <c r="K82" s="75">
        <f t="shared" si="17"/>
        <v>1.4581729578402194E-2</v>
      </c>
      <c r="L82" s="75">
        <f t="shared" si="17"/>
        <v>1.192722978370513E-2</v>
      </c>
      <c r="M82" s="75">
        <f t="shared" si="17"/>
        <v>8.4098074332825141E-3</v>
      </c>
      <c r="N82" s="72">
        <f>AVERAGE(F82:M82)</f>
        <v>1.178638391434364E-2</v>
      </c>
      <c r="O82" s="72">
        <f>N82</f>
        <v>1.178638391434364E-2</v>
      </c>
      <c r="P82" s="72">
        <f>O82</f>
        <v>1.178638391434364E-2</v>
      </c>
      <c r="Q82" s="72">
        <f>P82</f>
        <v>1.178638391434364E-2</v>
      </c>
      <c r="R82" s="72">
        <f>Q82</f>
        <v>1.178638391434364E-2</v>
      </c>
      <c r="S82" s="64" t="s">
        <v>24</v>
      </c>
      <c r="T82" s="64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  <c r="O83" s="13"/>
      <c r="P83" s="13"/>
      <c r="Q83" s="13"/>
      <c r="R83" s="13"/>
      <c r="S83" s="64"/>
      <c r="T83" s="64"/>
      <c r="U83" s="2"/>
      <c r="V83" s="2"/>
      <c r="W83" s="2"/>
      <c r="X83" s="2"/>
    </row>
    <row r="84" spans="2:24" s="1" customFormat="1">
      <c r="B84" s="2" t="s">
        <v>19</v>
      </c>
      <c r="C84" s="2"/>
      <c r="D84" s="15">
        <f t="shared" ref="D84:M84" si="18">D52</f>
        <v>47.93</v>
      </c>
      <c r="E84" s="15">
        <f t="shared" si="18"/>
        <v>28.481000000000002</v>
      </c>
      <c r="F84" s="15">
        <f t="shared" si="18"/>
        <v>42.603999999999999</v>
      </c>
      <c r="G84" s="15">
        <f t="shared" si="18"/>
        <v>142.20699999999999</v>
      </c>
      <c r="H84" s="15">
        <f t="shared" si="18"/>
        <v>150</v>
      </c>
      <c r="I84" s="15">
        <f t="shared" si="18"/>
        <v>94.891000000000005</v>
      </c>
      <c r="J84" s="15">
        <f t="shared" si="18"/>
        <v>96.045000000000002</v>
      </c>
      <c r="K84" s="15">
        <f t="shared" si="18"/>
        <v>26.483000000000001</v>
      </c>
      <c r="L84" s="15">
        <f t="shared" si="18"/>
        <v>6.5430000000000001</v>
      </c>
      <c r="M84" s="15">
        <f t="shared" si="18"/>
        <v>13.119</v>
      </c>
      <c r="N84" s="35">
        <f ca="1">N63*N85</f>
        <v>173.9169814167814</v>
      </c>
      <c r="O84" s="35">
        <f ca="1">O63*O85</f>
        <v>198.29251818757737</v>
      </c>
      <c r="P84" s="35">
        <f ca="1">P63*P85</f>
        <v>227.75195176804056</v>
      </c>
      <c r="Q84" s="35">
        <f ca="1">Q63*Q85</f>
        <v>263.61820719054538</v>
      </c>
      <c r="R84" s="35">
        <f ca="1">R63*R85</f>
        <v>307.62352856102251</v>
      </c>
      <c r="S84" s="64"/>
      <c r="T84" s="64"/>
      <c r="U84" s="2"/>
      <c r="V84" s="2"/>
      <c r="W84" s="2"/>
      <c r="X84" s="2"/>
    </row>
    <row r="85" spans="2:24" s="1" customFormat="1">
      <c r="B85" s="2" t="s">
        <v>37</v>
      </c>
      <c r="C85" s="3"/>
      <c r="D85" s="75">
        <f t="shared" ref="D85:M85" si="19">D53</f>
        <v>2.2680275778525428E-2</v>
      </c>
      <c r="E85" s="75">
        <f t="shared" si="19"/>
        <v>9.1463375470949206E-3</v>
      </c>
      <c r="F85" s="75">
        <f t="shared" si="19"/>
        <v>8.8020483294516359E-3</v>
      </c>
      <c r="G85" s="75">
        <f t="shared" si="19"/>
        <v>2.3768769007184599E-2</v>
      </c>
      <c r="H85" s="75">
        <f t="shared" si="19"/>
        <v>1.9958603195824768E-2</v>
      </c>
      <c r="I85" s="75">
        <f t="shared" si="19"/>
        <v>9.8985278585492428E-3</v>
      </c>
      <c r="J85" s="75">
        <f t="shared" si="19"/>
        <v>8.7918724999528578E-3</v>
      </c>
      <c r="K85" s="75">
        <f t="shared" si="19"/>
        <v>2.1318285144681873E-3</v>
      </c>
      <c r="L85" s="75">
        <f t="shared" si="19"/>
        <v>4.5292751913675875E-4</v>
      </c>
      <c r="M85" s="75">
        <f t="shared" si="19"/>
        <v>8.0908364293009278E-4</v>
      </c>
      <c r="N85" s="72">
        <f>AVERAGE(F85:M85)</f>
        <v>9.3267075709372663E-3</v>
      </c>
      <c r="O85" s="72">
        <f>N85</f>
        <v>9.3267075709372663E-3</v>
      </c>
      <c r="P85" s="72">
        <f>O85</f>
        <v>9.3267075709372663E-3</v>
      </c>
      <c r="Q85" s="72">
        <f>P85</f>
        <v>9.3267075709372663E-3</v>
      </c>
      <c r="R85" s="72">
        <f>Q85</f>
        <v>9.3267075709372663E-3</v>
      </c>
      <c r="S85" s="64" t="s">
        <v>24</v>
      </c>
      <c r="T85" s="64"/>
      <c r="U85" s="2"/>
      <c r="V85" s="2"/>
      <c r="W85" s="2"/>
      <c r="X85" s="2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"/>
      <c r="O86" s="13"/>
      <c r="P86" s="13"/>
      <c r="Q86" s="13"/>
      <c r="R86" s="13"/>
      <c r="S86" s="64"/>
      <c r="T86" s="64"/>
      <c r="U86" s="2"/>
      <c r="V86" s="2"/>
      <c r="W86" s="2"/>
      <c r="X86" s="2"/>
    </row>
    <row r="87" spans="2:24" s="1" customFormat="1">
      <c r="B87" s="2" t="s">
        <v>20</v>
      </c>
      <c r="C87" s="2"/>
      <c r="D87" s="15">
        <f t="shared" ref="D87:M87" si="20">D55</f>
        <v>-190.63200000000001</v>
      </c>
      <c r="E87" s="15">
        <f t="shared" si="20"/>
        <v>-316.45600000000002</v>
      </c>
      <c r="F87" s="15">
        <f t="shared" si="20"/>
        <v>-497.041</v>
      </c>
      <c r="G87" s="15">
        <f t="shared" si="20"/>
        <v>-285.55200000000002</v>
      </c>
      <c r="H87" s="15">
        <f t="shared" si="20"/>
        <v>-501.11099999999999</v>
      </c>
      <c r="I87" s="15">
        <f t="shared" si="20"/>
        <v>-385.64499999999998</v>
      </c>
      <c r="J87" s="15">
        <f t="shared" si="20"/>
        <v>40.677999999999997</v>
      </c>
      <c r="K87" s="15">
        <f t="shared" si="20"/>
        <v>-202.33099999999999</v>
      </c>
      <c r="L87" s="15">
        <f t="shared" si="20"/>
        <v>-505.99799999999999</v>
      </c>
      <c r="M87" s="15">
        <f t="shared" si="20"/>
        <v>-521.39099999999996</v>
      </c>
      <c r="N87" s="35">
        <f ca="1">N88*N63</f>
        <v>-908.93539050087838</v>
      </c>
      <c r="O87" s="35">
        <f ca="1">O88*O63</f>
        <v>-1036.3282871170918</v>
      </c>
      <c r="P87" s="35">
        <f ca="1">P88*P63</f>
        <v>-1190.2909510689474</v>
      </c>
      <c r="Q87" s="35">
        <f ca="1">Q88*Q63</f>
        <v>-1377.7373327430548</v>
      </c>
      <c r="R87" s="35">
        <f ca="1">R88*R63</f>
        <v>-1607.7205904914088</v>
      </c>
      <c r="S87" s="64"/>
      <c r="T87" s="64"/>
      <c r="U87" s="2"/>
      <c r="V87" s="2"/>
      <c r="W87" s="2"/>
      <c r="X87" s="2"/>
    </row>
    <row r="88" spans="2:24" s="1" customFormat="1">
      <c r="B88" s="2" t="s">
        <v>37</v>
      </c>
      <c r="C88" s="3"/>
      <c r="D88" s="75">
        <f t="shared" ref="D88:M88" si="21">D56</f>
        <v>-9.0206266059083232E-2</v>
      </c>
      <c r="E88" s="75">
        <f t="shared" si="21"/>
        <v>-0.10162611547359537</v>
      </c>
      <c r="F88" s="75">
        <f t="shared" si="21"/>
        <v>-0.10268939310203198</v>
      </c>
      <c r="G88" s="75">
        <f t="shared" si="21"/>
        <v>-4.7727745663290674E-2</v>
      </c>
      <c r="H88" s="75">
        <f t="shared" si="21"/>
        <v>-6.6676504040419637E-2</v>
      </c>
      <c r="I88" s="75">
        <f t="shared" si="21"/>
        <v>-4.0228449231330926E-2</v>
      </c>
      <c r="J88" s="75">
        <f t="shared" si="21"/>
        <v>3.7236273575207697E-3</v>
      </c>
      <c r="K88" s="75">
        <f t="shared" si="21"/>
        <v>-1.6287240688776301E-2</v>
      </c>
      <c r="L88" s="75">
        <f t="shared" si="21"/>
        <v>-3.5026810152554128E-2</v>
      </c>
      <c r="M88" s="75">
        <f t="shared" si="21"/>
        <v>-3.2155570521454679E-2</v>
      </c>
      <c r="N88" s="72">
        <f>AVERAGE(E88:M88)</f>
        <v>-4.8743800168436997E-2</v>
      </c>
      <c r="O88" s="72">
        <f>N88</f>
        <v>-4.8743800168436997E-2</v>
      </c>
      <c r="P88" s="72">
        <f>O88</f>
        <v>-4.8743800168436997E-2</v>
      </c>
      <c r="Q88" s="72">
        <f>P88</f>
        <v>-4.8743800168436997E-2</v>
      </c>
      <c r="R88" s="72">
        <f>Q88</f>
        <v>-4.8743800168436997E-2</v>
      </c>
      <c r="S88" s="64" t="s">
        <v>24</v>
      </c>
      <c r="T88" s="64"/>
      <c r="U88" s="2"/>
      <c r="V88" s="2"/>
      <c r="W88" s="2"/>
      <c r="X88" s="2"/>
    </row>
    <row r="89" spans="2:24" s="1" customForma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13"/>
      <c r="Q89" s="13"/>
      <c r="R89" s="13"/>
      <c r="S89" s="64"/>
      <c r="T89" s="64"/>
      <c r="U89" s="2"/>
      <c r="V89" s="2"/>
      <c r="W89" s="2"/>
      <c r="X89" s="2"/>
    </row>
    <row r="90" spans="2:24" s="8" customFormat="1">
      <c r="B90" s="144" t="s">
        <v>25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83"/>
      <c r="N90" s="65">
        <f ca="1">N79+N81-N84-N87</f>
        <v>2821.6014672116453</v>
      </c>
      <c r="O90" s="65">
        <f ca="1">O79+O81-O84-O87</f>
        <v>3427.5827771448789</v>
      </c>
      <c r="P90" s="65">
        <f ca="1">P79+P81-P84-P87</f>
        <v>4337.5370335352291</v>
      </c>
      <c r="Q90" s="65">
        <f ca="1">Q79+Q81-Q84-Q87</f>
        <v>5333.2781918521023</v>
      </c>
      <c r="R90" s="65">
        <f ca="1">R79+R81-R84-R87</f>
        <v>6808.8321013266759</v>
      </c>
      <c r="S90" s="16"/>
      <c r="T90" s="7"/>
      <c r="U90" s="7"/>
      <c r="V90" s="7"/>
      <c r="W90" s="7"/>
      <c r="X90" s="7"/>
    </row>
    <row r="91" spans="2:24" s="8" customFormat="1">
      <c r="B91" s="144" t="s">
        <v>26</v>
      </c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83"/>
      <c r="N91" s="65">
        <f ca="1">N90/(1+$C26)^N60</f>
        <v>2716.0072650274892</v>
      </c>
      <c r="O91" s="65">
        <f ca="1">O90/(1+$C26)^O60</f>
        <v>3035.0936259881141</v>
      </c>
      <c r="P91" s="65">
        <f ca="1">P90/(1+$C26)^P60</f>
        <v>3533.2650898567986</v>
      </c>
      <c r="Q91" s="65">
        <f ca="1">Q90/(1+$C26)^Q60</f>
        <v>3996.4662550684748</v>
      </c>
      <c r="R91" s="65">
        <f ca="1">R90/(1+$C26)^R60</f>
        <v>4693.5713421435321</v>
      </c>
      <c r="S91" s="16"/>
      <c r="T91" s="7"/>
      <c r="U91" s="7"/>
      <c r="V91" s="7"/>
      <c r="W91" s="7"/>
      <c r="X91" s="7"/>
    </row>
    <row r="92" spans="2:24" s="1" customForma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  <c r="O92" s="13"/>
      <c r="P92" s="13"/>
      <c r="Q92" s="13"/>
      <c r="R92" s="13"/>
      <c r="S92" s="2"/>
      <c r="T92" s="2"/>
      <c r="U92" s="2"/>
      <c r="V92" s="2"/>
      <c r="W92" s="2"/>
      <c r="X92" s="2"/>
    </row>
    <row r="93" spans="2:24" s="1" customFormat="1">
      <c r="B93" s="144" t="s">
        <v>29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83"/>
      <c r="N93" s="66"/>
      <c r="O93" s="66"/>
      <c r="P93" s="66"/>
      <c r="Q93" s="66"/>
      <c r="R93" s="83">
        <f ca="1">(R90*(1+C27))/(C26-C27)</f>
        <v>101158.16139058078</v>
      </c>
      <c r="S93" s="15"/>
      <c r="T93" s="2"/>
      <c r="U93" s="2"/>
      <c r="V93" s="2"/>
      <c r="W93" s="2"/>
      <c r="X93" s="2"/>
    </row>
    <row r="94" spans="2:24" s="1" customFormat="1">
      <c r="B94" s="144" t="s">
        <v>30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83"/>
      <c r="N94" s="66"/>
      <c r="O94" s="66"/>
      <c r="P94" s="66"/>
      <c r="Q94" s="66"/>
      <c r="R94" s="83">
        <f ca="1">R93/(1+C26)^R60</f>
        <v>69731.936440942431</v>
      </c>
      <c r="S94" s="15"/>
      <c r="T94" s="2"/>
      <c r="U94" s="2"/>
      <c r="V94" s="2"/>
      <c r="W94" s="2"/>
      <c r="X94" s="2"/>
    </row>
    <row r="95" spans="2:24" s="1" customFormat="1">
      <c r="B95" s="144" t="s">
        <v>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12"/>
      <c r="N95" s="66"/>
      <c r="O95" s="66"/>
      <c r="P95" s="66"/>
      <c r="Q95" s="66"/>
      <c r="R95" s="83">
        <f ca="1">SUM(N91:R91)+R94</f>
        <v>87706.340019026844</v>
      </c>
      <c r="S95" s="15"/>
      <c r="T95" s="2"/>
      <c r="U95" s="2"/>
      <c r="V95" s="2"/>
      <c r="W95" s="2"/>
      <c r="X95" s="2"/>
    </row>
    <row r="96" spans="2:24" s="1" customFormat="1">
      <c r="B96" s="144" t="s">
        <v>32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13"/>
      <c r="N96" s="66"/>
      <c r="O96" s="66"/>
      <c r="P96" s="66"/>
      <c r="Q96" s="66"/>
      <c r="R96" s="83">
        <f>G6</f>
        <v>5203.1080000000002</v>
      </c>
      <c r="S96" s="15"/>
      <c r="T96" s="2"/>
      <c r="U96" s="2"/>
      <c r="V96" s="2"/>
      <c r="W96" s="2"/>
      <c r="X96" s="2"/>
    </row>
    <row r="97" spans="2:24" s="1" customFormat="1">
      <c r="B97" s="144" t="s">
        <v>33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3"/>
      <c r="N97" s="66"/>
      <c r="O97" s="66"/>
      <c r="P97" s="66"/>
      <c r="Q97" s="66"/>
      <c r="R97" s="83">
        <f>G7</f>
        <v>1982.2420000000002</v>
      </c>
      <c r="S97" s="15"/>
      <c r="T97" s="2"/>
      <c r="U97" s="2"/>
      <c r="V97" s="2"/>
      <c r="W97" s="2"/>
      <c r="X97" s="2"/>
    </row>
    <row r="98" spans="2:24" s="1" customFormat="1">
      <c r="B98" s="144" t="s">
        <v>34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6"/>
      <c r="O98" s="66"/>
      <c r="P98" s="66"/>
      <c r="Q98" s="66"/>
      <c r="R98" s="83">
        <f ca="1">R95+R96-R97</f>
        <v>90927.206019026838</v>
      </c>
      <c r="S98" s="15"/>
      <c r="T98" s="2"/>
      <c r="U98" s="2"/>
      <c r="V98" s="2"/>
      <c r="W98" s="2"/>
      <c r="X98" s="2"/>
    </row>
    <row r="99" spans="2:24" s="1" customFormat="1"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"/>
      <c r="O99" s="13"/>
      <c r="P99" s="13"/>
      <c r="Q99" s="13"/>
      <c r="R99" s="67"/>
      <c r="S99" s="2"/>
      <c r="T99" s="2"/>
      <c r="U99" s="2"/>
      <c r="V99" s="2"/>
      <c r="W99" s="2"/>
      <c r="X99" s="2"/>
    </row>
    <row r="100" spans="2:24" s="1" customFormat="1">
      <c r="B100" s="144" t="s">
        <v>63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3"/>
      <c r="N100" s="66"/>
      <c r="O100" s="66"/>
      <c r="P100" s="118"/>
      <c r="Q100" s="66"/>
      <c r="R100" s="65">
        <v>207</v>
      </c>
      <c r="S100" s="89" t="s">
        <v>260</v>
      </c>
      <c r="T100" s="2"/>
      <c r="U100" s="2"/>
      <c r="V100" s="2"/>
      <c r="W100" s="2"/>
      <c r="X100" s="2"/>
    </row>
    <row r="101" spans="2:24" s="1" customFormat="1">
      <c r="B101" s="144" t="s">
        <v>228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66"/>
      <c r="O101" s="66"/>
      <c r="P101" s="118"/>
      <c r="Q101" s="66"/>
      <c r="R101" s="68">
        <f ca="1">R98/R100</f>
        <v>439.26186482621659</v>
      </c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"/>
      <c r="O102" s="13"/>
      <c r="P102" s="67"/>
      <c r="Q102" s="13"/>
      <c r="R102" s="114"/>
      <c r="S102" s="31"/>
      <c r="T102" s="2"/>
      <c r="U102" s="2"/>
      <c r="V102" s="2"/>
      <c r="W102" s="2"/>
      <c r="X102" s="2"/>
    </row>
    <row r="103" spans="2:24" s="1" customFormat="1" ht="23">
      <c r="B103" s="152" t="s">
        <v>82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7"/>
      <c r="O103" s="13"/>
      <c r="P103" s="67"/>
      <c r="Q103" s="13"/>
      <c r="R103" s="128"/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7"/>
      <c r="O104" s="13"/>
      <c r="P104" s="67"/>
      <c r="Q104" s="13"/>
      <c r="R104" s="128"/>
      <c r="S104" s="31"/>
      <c r="T104" s="2"/>
      <c r="U104" s="2"/>
      <c r="V104" s="2"/>
      <c r="W104" s="2"/>
      <c r="X104" s="2"/>
    </row>
    <row r="105" spans="2:24" s="1" customFormat="1">
      <c r="B105" s="144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57">
        <f>E6</f>
        <v>45690</v>
      </c>
      <c r="O105" s="118"/>
      <c r="P105" s="125"/>
      <c r="Q105" s="118"/>
      <c r="R105" s="157">
        <f>E7</f>
        <v>46022</v>
      </c>
      <c r="S105" s="31"/>
      <c r="T105" s="2"/>
      <c r="U105" s="2"/>
      <c r="V105" s="2"/>
      <c r="W105" s="2"/>
      <c r="X105" s="2"/>
    </row>
    <row r="106" spans="2:24" s="1" customFormat="1">
      <c r="B106" s="144" t="s">
        <v>78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17">
        <f>N59</f>
        <v>0.91388888888888886</v>
      </c>
      <c r="O106" s="117"/>
      <c r="P106" s="126"/>
      <c r="Q106" s="117"/>
      <c r="R106" s="117">
        <f>R60</f>
        <v>4.4569444444444439</v>
      </c>
      <c r="S106" s="31"/>
      <c r="T106" s="2"/>
      <c r="U106" s="2"/>
      <c r="V106" s="2"/>
      <c r="W106" s="2"/>
      <c r="X106" s="2"/>
    </row>
    <row r="107" spans="2:24" s="1" customFormat="1"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7"/>
      <c r="O107" s="67"/>
      <c r="P107" s="127"/>
      <c r="Q107" s="67"/>
      <c r="R107" s="128"/>
      <c r="S107" s="31"/>
      <c r="T107" s="2"/>
      <c r="U107" s="2"/>
      <c r="V107" s="2"/>
      <c r="W107" s="2"/>
      <c r="X107" s="2"/>
    </row>
    <row r="108" spans="2:24" s="1" customFormat="1">
      <c r="B108" s="144" t="s">
        <v>75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>
        <f ca="1">N79</f>
        <v>1866.8</v>
      </c>
      <c r="O108" s="118"/>
      <c r="P108" s="19" t="s">
        <v>90</v>
      </c>
      <c r="Q108" s="47" t="s">
        <v>79</v>
      </c>
      <c r="R108" s="129">
        <v>2874</v>
      </c>
      <c r="S108" s="2"/>
      <c r="T108" s="2"/>
      <c r="U108" s="2"/>
      <c r="V108" s="2"/>
      <c r="W108" s="2"/>
      <c r="X108" s="2"/>
    </row>
    <row r="109" spans="2:24" s="1" customFormat="1">
      <c r="B109" s="144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65"/>
      <c r="O109" s="118"/>
      <c r="P109" s="19" t="s">
        <v>90</v>
      </c>
      <c r="Q109" s="48" t="s">
        <v>13</v>
      </c>
      <c r="R109" s="145">
        <v>3731</v>
      </c>
      <c r="S109" s="2"/>
      <c r="T109" s="2"/>
      <c r="U109" s="2"/>
      <c r="V109" s="2"/>
      <c r="W109" s="2"/>
      <c r="X109" s="2"/>
    </row>
    <row r="110" spans="2:24" s="1" customFormat="1">
      <c r="B110" s="144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/>
      <c r="O110" s="118"/>
      <c r="P110" s="19" t="s">
        <v>90</v>
      </c>
      <c r="Q110" s="49" t="s">
        <v>22</v>
      </c>
      <c r="R110" s="146">
        <v>5120</v>
      </c>
      <c r="S110" s="2"/>
      <c r="T110" s="2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20"/>
      <c r="O111" s="67"/>
      <c r="P111" s="40"/>
      <c r="Q111" s="67"/>
      <c r="R111" s="16"/>
      <c r="S111" s="2"/>
      <c r="T111" s="2"/>
      <c r="U111" s="2"/>
      <c r="V111" s="2"/>
      <c r="W111" s="2"/>
      <c r="X111" s="2"/>
    </row>
    <row r="112" spans="2:24" s="1" customFormat="1">
      <c r="B112" s="144" t="s">
        <v>77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21">
        <v>285</v>
      </c>
      <c r="O112" s="153"/>
      <c r="P112" s="90"/>
      <c r="Q112" s="118"/>
      <c r="R112" s="130">
        <v>112</v>
      </c>
      <c r="S112" s="87" t="s">
        <v>70</v>
      </c>
      <c r="T112" s="87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20"/>
      <c r="O113" s="154"/>
      <c r="P113" s="151"/>
      <c r="Q113" s="67"/>
      <c r="R113" s="16"/>
      <c r="S113" s="82"/>
      <c r="T113" s="3"/>
      <c r="U113" s="2"/>
      <c r="V113" s="2"/>
      <c r="W113" s="2"/>
      <c r="X113" s="2"/>
    </row>
    <row r="114" spans="2:24" s="1" customFormat="1">
      <c r="B114" s="144" t="s">
        <v>76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22">
        <f>N77</f>
        <v>0.16511627906976745</v>
      </c>
      <c r="O114" s="122"/>
      <c r="P114" s="135"/>
      <c r="Q114" s="122"/>
      <c r="R114" s="131">
        <f>R77</f>
        <v>0.27</v>
      </c>
      <c r="S114" s="2"/>
      <c r="T114" s="2"/>
      <c r="U114" s="2"/>
      <c r="V114" s="2"/>
      <c r="W114" s="2"/>
      <c r="X114" s="2"/>
    </row>
    <row r="115" spans="2:24" s="50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115"/>
      <c r="O115" s="67"/>
      <c r="P115" s="40"/>
      <c r="Q115" s="67"/>
      <c r="R115" s="16"/>
      <c r="S115" s="2"/>
      <c r="T115" s="2"/>
      <c r="U115" s="2"/>
      <c r="V115" s="2"/>
      <c r="W115" s="2"/>
      <c r="X115" s="2"/>
    </row>
    <row r="116" spans="2:24" s="50" customFormat="1">
      <c r="B116" s="144" t="s">
        <v>72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3">
        <f ca="1">N108-(N112*(1-N114))</f>
        <v>1628.8581395348838</v>
      </c>
      <c r="O116" s="123"/>
      <c r="P116" s="136"/>
      <c r="Q116" s="47" t="s">
        <v>79</v>
      </c>
      <c r="R116" s="129">
        <f>R108-(R112*(1-R114))</f>
        <v>2792.24</v>
      </c>
      <c r="S116" s="2"/>
      <c r="T116" s="2"/>
      <c r="U116" s="2"/>
      <c r="V116" s="2"/>
      <c r="W116" s="2"/>
      <c r="X116" s="2"/>
    </row>
    <row r="117" spans="2:24" s="50" customFormat="1">
      <c r="B117" s="144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23"/>
      <c r="O117" s="123"/>
      <c r="P117" s="136"/>
      <c r="Q117" s="48" t="s">
        <v>13</v>
      </c>
      <c r="R117" s="145">
        <f>R109-(R112*(1-R114))</f>
        <v>3649.24</v>
      </c>
      <c r="S117" s="2"/>
      <c r="T117" s="2"/>
      <c r="U117" s="2"/>
      <c r="V117" s="2"/>
      <c r="W117" s="2"/>
      <c r="X117" s="2"/>
    </row>
    <row r="118" spans="2:24" s="50" customFormat="1">
      <c r="B118" s="144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3"/>
      <c r="O118" s="123"/>
      <c r="P118" s="136"/>
      <c r="Q118" s="49" t="s">
        <v>22</v>
      </c>
      <c r="R118" s="146">
        <f>R110-(R112*(1-R114))</f>
        <v>5038.24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15"/>
      <c r="O119" s="115"/>
      <c r="P119" s="137"/>
      <c r="Q119" s="115"/>
      <c r="R119" s="132"/>
      <c r="S119" s="2"/>
      <c r="T119" s="2"/>
      <c r="U119" s="2"/>
      <c r="V119" s="2"/>
      <c r="W119" s="2"/>
      <c r="X119" s="2"/>
    </row>
    <row r="120" spans="2:24" s="50" customFormat="1">
      <c r="B120" s="144" t="s">
        <v>95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3">
        <f>E9</f>
        <v>200.575568</v>
      </c>
      <c r="O120" s="123"/>
      <c r="P120" s="136"/>
      <c r="Q120" s="123"/>
      <c r="R120" s="133">
        <f>R100</f>
        <v>207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7">
        <v>2023</v>
      </c>
      <c r="M121" s="7">
        <v>2024</v>
      </c>
      <c r="N121" s="115"/>
      <c r="O121" s="115"/>
      <c r="P121" s="137"/>
      <c r="Q121" s="115"/>
      <c r="R121" s="132"/>
      <c r="S121" s="2"/>
      <c r="T121" s="2"/>
      <c r="U121" s="2"/>
      <c r="V121" s="2"/>
      <c r="W121" s="2"/>
      <c r="X121" s="2"/>
    </row>
    <row r="122" spans="2:24" s="50" customFormat="1">
      <c r="B122" s="144" t="s">
        <v>73</v>
      </c>
      <c r="C122" s="17"/>
      <c r="D122" s="17"/>
      <c r="E122" s="17"/>
      <c r="F122" s="144"/>
      <c r="G122" s="144"/>
      <c r="H122" s="144"/>
      <c r="I122" s="144"/>
      <c r="J122" s="144"/>
      <c r="K122" s="144"/>
      <c r="L122" s="144">
        <f>IS!J28</f>
        <v>-2.98</v>
      </c>
      <c r="M122" s="144">
        <f>IS!K28</f>
        <v>3.81</v>
      </c>
      <c r="N122" s="117">
        <f ca="1">N116/N120</f>
        <v>8.1209199892924335</v>
      </c>
      <c r="O122" s="117"/>
      <c r="P122" s="138"/>
      <c r="Q122" s="47" t="s">
        <v>79</v>
      </c>
      <c r="R122" s="140">
        <f>R116/R120</f>
        <v>13.489082125603863</v>
      </c>
      <c r="S122" s="2"/>
      <c r="T122" s="2"/>
      <c r="U122" s="2"/>
      <c r="V122" s="2"/>
      <c r="W122" s="2"/>
      <c r="X122" s="2"/>
    </row>
    <row r="123" spans="2:24" s="50" customFormat="1">
      <c r="B123" s="144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17"/>
      <c r="O123" s="117"/>
      <c r="P123" s="138"/>
      <c r="Q123" s="48" t="s">
        <v>13</v>
      </c>
      <c r="R123" s="141">
        <f>R117/R120</f>
        <v>17.629178743961351</v>
      </c>
      <c r="S123" s="2"/>
      <c r="T123" s="2"/>
      <c r="U123" s="2"/>
      <c r="V123" s="2"/>
      <c r="W123" s="2"/>
      <c r="X123" s="2"/>
    </row>
    <row r="124" spans="2:24" s="50" customFormat="1">
      <c r="B124" s="144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17"/>
      <c r="O124" s="117"/>
      <c r="P124" s="138"/>
      <c r="Q124" s="49" t="s">
        <v>22</v>
      </c>
      <c r="R124" s="142">
        <f>R118/R120</f>
        <v>24.339323671497585</v>
      </c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7">
        <v>2023</v>
      </c>
      <c r="M125" s="7">
        <v>2024</v>
      </c>
      <c r="N125" s="116"/>
      <c r="O125" s="116"/>
      <c r="P125" s="139"/>
      <c r="Q125" s="116"/>
      <c r="R125" s="134"/>
      <c r="S125" s="2"/>
      <c r="T125" s="2"/>
      <c r="U125" s="2"/>
      <c r="V125" s="2"/>
      <c r="W125" s="2"/>
      <c r="X125" s="2"/>
    </row>
    <row r="126" spans="2:24" s="50" customFormat="1">
      <c r="B126" s="144" t="s">
        <v>96</v>
      </c>
      <c r="C126" s="17"/>
      <c r="D126" s="17"/>
      <c r="E126" s="17"/>
      <c r="F126" s="17"/>
      <c r="G126" s="17"/>
      <c r="H126" s="17"/>
      <c r="I126" s="17"/>
      <c r="J126" s="17"/>
      <c r="K126" s="19" t="s">
        <v>90</v>
      </c>
      <c r="L126" s="118">
        <v>187</v>
      </c>
      <c r="M126" s="144">
        <v>466</v>
      </c>
      <c r="N126" s="156">
        <f>E8</f>
        <v>548.54999999999995</v>
      </c>
      <c r="O126" s="117"/>
      <c r="P126" s="138"/>
      <c r="Q126" s="117"/>
      <c r="R126" s="124"/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7"/>
      <c r="L127" s="67"/>
      <c r="M127" s="7"/>
      <c r="N127" s="116"/>
      <c r="O127" s="116"/>
      <c r="P127" s="139"/>
      <c r="Q127" s="116"/>
      <c r="R127" s="134"/>
      <c r="S127" s="2"/>
      <c r="T127" s="2"/>
      <c r="U127" s="2"/>
      <c r="V127" s="2"/>
      <c r="W127" s="2"/>
      <c r="X127" s="2"/>
    </row>
    <row r="128" spans="2:24" s="50" customFormat="1">
      <c r="B128" s="144" t="s">
        <v>98</v>
      </c>
      <c r="C128" s="17"/>
      <c r="D128" s="17"/>
      <c r="E128" s="17"/>
      <c r="F128" s="17"/>
      <c r="G128" s="17"/>
      <c r="H128" s="17"/>
      <c r="I128" s="17"/>
      <c r="J128" s="17"/>
      <c r="K128" s="144"/>
      <c r="L128" s="118"/>
      <c r="M128" s="144"/>
      <c r="N128" s="117"/>
      <c r="O128" s="117">
        <f ca="1">AVERAGE(H122:N122)</f>
        <v>2.9836399964308113</v>
      </c>
      <c r="P128" s="138"/>
      <c r="Q128" s="117"/>
      <c r="R128" s="124"/>
      <c r="S128" s="2"/>
      <c r="T128" s="2"/>
      <c r="U128" s="2"/>
      <c r="V128" s="2"/>
      <c r="W128" s="2"/>
      <c r="X128" s="2"/>
    </row>
    <row r="129" spans="2:24" s="50" customFormat="1">
      <c r="B129" s="144" t="s">
        <v>99</v>
      </c>
      <c r="C129" s="17"/>
      <c r="D129" s="17"/>
      <c r="E129" s="17"/>
      <c r="F129" s="17"/>
      <c r="G129" s="17"/>
      <c r="H129" s="17"/>
      <c r="I129" s="17"/>
      <c r="J129" s="17"/>
      <c r="K129" s="144"/>
      <c r="L129" s="118"/>
      <c r="M129" s="144"/>
      <c r="N129" s="117"/>
      <c r="O129" s="117">
        <f>AVERAGE(L126:N126)</f>
        <v>400.51666666666665</v>
      </c>
      <c r="P129" s="138"/>
      <c r="Q129" s="117"/>
      <c r="R129" s="124"/>
      <c r="S129" s="2"/>
      <c r="T129" s="2"/>
      <c r="U129" s="2"/>
      <c r="V129" s="2"/>
      <c r="W129" s="2"/>
      <c r="X129" s="2"/>
    </row>
    <row r="130" spans="2:24" s="50" customFormat="1">
      <c r="B130" s="7"/>
      <c r="C130" s="2"/>
      <c r="D130" s="2"/>
      <c r="E130" s="2"/>
      <c r="F130" s="2"/>
      <c r="G130" s="2"/>
      <c r="H130" s="2"/>
      <c r="I130" s="2"/>
      <c r="J130" s="2"/>
      <c r="K130" s="7"/>
      <c r="L130" s="67"/>
      <c r="M130" s="7"/>
      <c r="N130" s="116"/>
      <c r="O130" s="116"/>
      <c r="P130" s="139"/>
      <c r="Q130" s="116"/>
      <c r="R130" s="134"/>
      <c r="S130" s="2"/>
      <c r="T130" s="2"/>
      <c r="U130" s="2"/>
      <c r="V130" s="2"/>
      <c r="W130" s="2"/>
      <c r="X130" s="2"/>
    </row>
    <row r="131" spans="2:24" s="50" customFormat="1">
      <c r="B131" s="144" t="s">
        <v>101</v>
      </c>
      <c r="C131" s="144"/>
      <c r="D131" s="118">
        <v>1.25</v>
      </c>
      <c r="E131" s="144"/>
      <c r="F131" s="17"/>
      <c r="G131" s="17"/>
      <c r="H131" s="17"/>
      <c r="I131" s="17"/>
      <c r="J131" s="17"/>
      <c r="K131" s="144"/>
      <c r="L131" s="118"/>
      <c r="M131" s="144"/>
      <c r="N131" s="117"/>
      <c r="O131" s="117">
        <f ca="1">O128*D131</f>
        <v>3.7295499955385143</v>
      </c>
      <c r="P131" s="138"/>
      <c r="Q131" s="117"/>
      <c r="R131" s="124"/>
      <c r="S131" s="2"/>
      <c r="T131" s="2"/>
      <c r="U131" s="2"/>
      <c r="V131" s="2"/>
      <c r="W131" s="2"/>
      <c r="X131" s="2"/>
    </row>
    <row r="132" spans="2:24" s="50" customFormat="1">
      <c r="B132" s="144" t="s">
        <v>102</v>
      </c>
      <c r="C132" s="144"/>
      <c r="D132" s="118">
        <v>0.75</v>
      </c>
      <c r="E132" s="144"/>
      <c r="F132" s="17"/>
      <c r="G132" s="17"/>
      <c r="H132" s="17"/>
      <c r="I132" s="17"/>
      <c r="J132" s="17"/>
      <c r="K132" s="144"/>
      <c r="L132" s="118"/>
      <c r="M132" s="144"/>
      <c r="N132" s="117"/>
      <c r="O132" s="117">
        <f>O129*D132</f>
        <v>300.38749999999999</v>
      </c>
      <c r="P132" s="138"/>
      <c r="Q132" s="117"/>
      <c r="R132" s="124"/>
      <c r="S132" s="2"/>
      <c r="T132" s="2"/>
      <c r="U132" s="2"/>
      <c r="V132" s="2"/>
      <c r="W132" s="2"/>
      <c r="X132" s="2"/>
    </row>
    <row r="133" spans="2:24" s="50" customFormat="1"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16"/>
      <c r="O133" s="116"/>
      <c r="P133" s="139"/>
      <c r="Q133" s="116"/>
      <c r="R133" s="134"/>
      <c r="S133" s="2"/>
      <c r="T133" s="2"/>
      <c r="U133" s="2"/>
      <c r="V133" s="2"/>
      <c r="W133" s="2"/>
      <c r="X133" s="2"/>
    </row>
    <row r="134" spans="2:24" s="50" customFormat="1">
      <c r="B134" s="144" t="s">
        <v>97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24"/>
      <c r="O134" s="144"/>
      <c r="P134" s="143"/>
      <c r="Q134" s="47" t="s">
        <v>79</v>
      </c>
      <c r="R134" s="147">
        <f ca="1">R122/O131</f>
        <v>3.6168122539556298</v>
      </c>
      <c r="S134" s="2"/>
      <c r="T134" s="2"/>
      <c r="U134" s="2"/>
      <c r="V134" s="2"/>
      <c r="W134" s="2"/>
      <c r="X134" s="2"/>
    </row>
    <row r="135" spans="2:24" s="50" customFormat="1">
      <c r="B135" s="124"/>
      <c r="C135" s="17"/>
      <c r="D135" s="119"/>
      <c r="E135" s="17"/>
      <c r="F135" s="17"/>
      <c r="G135" s="17"/>
      <c r="H135" s="17"/>
      <c r="I135" s="17"/>
      <c r="J135" s="17"/>
      <c r="K135" s="17"/>
      <c r="L135" s="17"/>
      <c r="M135" s="17"/>
      <c r="N135" s="124"/>
      <c r="O135" s="144"/>
      <c r="P135" s="143"/>
      <c r="Q135" s="48" t="s">
        <v>13</v>
      </c>
      <c r="R135" s="148">
        <f ca="1">R123/O131</f>
        <v>4.7268916531619931</v>
      </c>
      <c r="S135" s="2"/>
      <c r="T135" s="2"/>
      <c r="U135" s="2"/>
      <c r="V135" s="2"/>
      <c r="W135" s="2"/>
      <c r="X135" s="2"/>
    </row>
    <row r="136" spans="2:24" s="50" customFormat="1">
      <c r="B136" s="144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4"/>
      <c r="O136" s="144"/>
      <c r="P136" s="143"/>
      <c r="Q136" s="49" t="s">
        <v>22</v>
      </c>
      <c r="R136" s="149">
        <f ca="1">R124/O131</f>
        <v>6.5260751834976274</v>
      </c>
      <c r="S136" s="2"/>
      <c r="T136" s="2"/>
      <c r="U136" s="2"/>
      <c r="V136" s="2"/>
      <c r="W136" s="2"/>
      <c r="X136" s="2"/>
    </row>
    <row r="137" spans="2:24" s="50" customFormat="1"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50"/>
      <c r="O137" s="7"/>
      <c r="P137" s="127"/>
      <c r="Q137" s="67"/>
      <c r="R137" s="16"/>
      <c r="S137" s="2"/>
      <c r="T137" s="2"/>
      <c r="U137" s="2"/>
      <c r="V137" s="2"/>
      <c r="W137" s="2"/>
      <c r="X137" s="2"/>
    </row>
    <row r="138" spans="2:24" s="50" customFormat="1">
      <c r="B138" s="144" t="s">
        <v>83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4"/>
      <c r="O138" s="144"/>
      <c r="P138" s="143"/>
      <c r="Q138" s="47" t="s">
        <v>79</v>
      </c>
      <c r="R138" s="140">
        <f ca="1">R134*O132</f>
        <v>1086.4451909350967</v>
      </c>
      <c r="S138" s="2"/>
      <c r="T138" s="2"/>
      <c r="U138" s="2"/>
      <c r="V138" s="2"/>
      <c r="W138" s="2"/>
      <c r="X138" s="2"/>
    </row>
    <row r="139" spans="2:24" s="50" customFormat="1">
      <c r="B139" s="124"/>
      <c r="C139" s="17"/>
      <c r="D139" s="119"/>
      <c r="E139" s="17"/>
      <c r="F139" s="17"/>
      <c r="G139" s="17"/>
      <c r="H139" s="17"/>
      <c r="I139" s="17"/>
      <c r="J139" s="17"/>
      <c r="K139" s="17"/>
      <c r="L139" s="17"/>
      <c r="M139" s="17"/>
      <c r="N139" s="124"/>
      <c r="O139" s="144"/>
      <c r="P139" s="143"/>
      <c r="Q139" s="48" t="s">
        <v>13</v>
      </c>
      <c r="R139" s="141">
        <f ca="1">R135*O132</f>
        <v>1419.8991664641981</v>
      </c>
      <c r="S139" s="2"/>
      <c r="T139" s="2"/>
      <c r="U139" s="2"/>
      <c r="V139" s="2"/>
      <c r="W139" s="2"/>
      <c r="X139" s="2"/>
    </row>
    <row r="140" spans="2:24" s="50" customFormat="1">
      <c r="B140" s="144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4"/>
      <c r="O140" s="144"/>
      <c r="P140" s="143"/>
      <c r="Q140" s="49" t="s">
        <v>22</v>
      </c>
      <c r="R140" s="142">
        <f ca="1">R136*O132</f>
        <v>1960.3514091828936</v>
      </c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7" t="s">
        <v>261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S195" s="6"/>
    </row>
    <row r="196" spans="2:24">
      <c r="S196" s="6"/>
    </row>
    <row r="197" spans="2:24">
      <c r="S197" s="6"/>
    </row>
    <row r="198" spans="2:24">
      <c r="S198" s="6"/>
    </row>
    <row r="199" spans="2:24" s="6" customFormat="1"/>
    <row r="200" spans="2:24" s="6" customFormat="1"/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2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9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  <hyperlink ref="C9" r:id="rId5" xr:uid="{F455FA31-B71B-694E-A030-935D25DA3DA2}"/>
    <hyperlink ref="S29" r:id="rId6" xr:uid="{EEFC9D57-AF5C-2249-84F8-646E29443867}"/>
    <hyperlink ref="Q46" r:id="rId7" xr:uid="{2EDBC9C9-3DDF-FE4D-89F8-0E4549B0ABB0}"/>
  </hyperlinks>
  <pageMargins left="0.7" right="0.7" top="0.78740157499999996" bottom="0.78740157499999996" header="0.3" footer="0.3"/>
  <pageSetup paperSize="9" scale="20" orientation="portrait" horizontalDpi="0" verticalDpi="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C40"/>
  <sheetViews>
    <sheetView workbookViewId="0">
      <selection activeCell="K28" sqref="K28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9">
      <c r="A1" s="162" t="s">
        <v>112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164"/>
      <c r="AC1" s="164"/>
    </row>
    <row r="2" spans="1:29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64"/>
      <c r="AC2" s="164"/>
    </row>
    <row r="3" spans="1:29">
      <c r="A3" s="52"/>
      <c r="B3" s="53" t="s">
        <v>113</v>
      </c>
      <c r="C3" s="53" t="s">
        <v>114</v>
      </c>
      <c r="D3" s="53" t="s">
        <v>115</v>
      </c>
      <c r="E3" s="53" t="s">
        <v>116</v>
      </c>
      <c r="F3" s="53" t="s">
        <v>117</v>
      </c>
      <c r="G3" s="53" t="s">
        <v>118</v>
      </c>
      <c r="H3" s="53" t="s">
        <v>119</v>
      </c>
      <c r="I3" s="53" t="s">
        <v>120</v>
      </c>
      <c r="J3" s="53" t="s">
        <v>121</v>
      </c>
      <c r="K3" s="53" t="s">
        <v>122</v>
      </c>
      <c r="L3" s="53"/>
      <c r="M3" s="53"/>
      <c r="N3" s="53"/>
      <c r="O3" s="53"/>
    </row>
    <row r="4" spans="1:29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</row>
    <row r="5" spans="1:29">
      <c r="A5" s="52" t="s">
        <v>5</v>
      </c>
      <c r="B5" s="52">
        <v>2113.29</v>
      </c>
      <c r="C5" s="52">
        <v>3113.924</v>
      </c>
      <c r="D5" s="52">
        <v>4840.2370000000001</v>
      </c>
      <c r="E5" s="52">
        <v>5982.9350000000004</v>
      </c>
      <c r="F5" s="52">
        <v>7515.5559999999996</v>
      </c>
      <c r="G5" s="52">
        <v>9586.375</v>
      </c>
      <c r="H5" s="52">
        <v>10924.294</v>
      </c>
      <c r="I5" s="52">
        <v>12422.669</v>
      </c>
      <c r="J5" s="52">
        <v>14446.02</v>
      </c>
      <c r="K5" s="52">
        <v>16479.594000000001</v>
      </c>
      <c r="L5" s="52"/>
      <c r="M5" s="52"/>
      <c r="N5" s="52"/>
      <c r="O5" s="52"/>
    </row>
    <row r="6" spans="1:29">
      <c r="A6" s="52" t="s">
        <v>123</v>
      </c>
      <c r="B6" s="166">
        <v>1867.1030000000001</v>
      </c>
      <c r="C6" s="166">
        <v>2690.9279999999999</v>
      </c>
      <c r="D6" s="166">
        <v>3835.5030000000002</v>
      </c>
      <c r="E6" s="166">
        <v>4443.6859999999997</v>
      </c>
      <c r="F6" s="166">
        <v>5602.223</v>
      </c>
      <c r="G6" s="166">
        <v>7135.0370000000003</v>
      </c>
      <c r="H6" s="166">
        <v>7996.61</v>
      </c>
      <c r="I6" s="166">
        <v>9323.0930000000008</v>
      </c>
      <c r="J6" s="166">
        <v>10741.549000000001</v>
      </c>
      <c r="K6" s="166">
        <v>11746.352999999999</v>
      </c>
      <c r="L6" s="166"/>
      <c r="M6" s="166"/>
      <c r="N6" s="166"/>
      <c r="O6" s="166"/>
    </row>
    <row r="7" spans="1:29">
      <c r="A7" s="52" t="s">
        <v>124</v>
      </c>
      <c r="B7" s="52">
        <v>246.18700000000001</v>
      </c>
      <c r="C7" s="52">
        <v>422.99599999999998</v>
      </c>
      <c r="D7" s="52">
        <v>1004.734</v>
      </c>
      <c r="E7" s="52">
        <v>1539.249</v>
      </c>
      <c r="F7" s="52">
        <v>1913.3330000000001</v>
      </c>
      <c r="G7" s="52">
        <v>2451.3380000000002</v>
      </c>
      <c r="H7" s="52">
        <v>2927.6840000000002</v>
      </c>
      <c r="I7" s="52">
        <v>3099.576</v>
      </c>
      <c r="J7" s="52">
        <v>3704.471</v>
      </c>
      <c r="K7" s="52">
        <v>4733.241</v>
      </c>
      <c r="L7" s="52"/>
      <c r="M7" s="52"/>
      <c r="N7" s="52"/>
      <c r="O7" s="52"/>
    </row>
    <row r="8" spans="1:29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29">
      <c r="A9" s="167" t="s">
        <v>125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29">
      <c r="A10" s="52" t="s">
        <v>126</v>
      </c>
      <c r="B10" s="52">
        <v>354.03100000000001</v>
      </c>
      <c r="C10" s="52">
        <v>572.78499999999997</v>
      </c>
      <c r="D10" s="52">
        <v>983.43200000000002</v>
      </c>
      <c r="E10" s="52">
        <v>1027.3040000000001</v>
      </c>
      <c r="F10" s="52">
        <v>1311.1110000000001</v>
      </c>
      <c r="G10" s="52">
        <v>1789.538</v>
      </c>
      <c r="H10" s="52">
        <v>1790.96</v>
      </c>
      <c r="I10" s="52">
        <v>2328.39</v>
      </c>
      <c r="J10" s="52">
        <v>2309.7060000000001</v>
      </c>
      <c r="K10" s="52">
        <v>2121.4780000000001</v>
      </c>
      <c r="L10" s="52"/>
      <c r="M10" s="52"/>
      <c r="N10" s="52"/>
      <c r="O10" s="52"/>
    </row>
    <row r="11" spans="1:29">
      <c r="A11" s="52" t="s">
        <v>127</v>
      </c>
      <c r="B11" s="52">
        <v>148.148</v>
      </c>
      <c r="C11" s="52">
        <v>218.35400000000001</v>
      </c>
      <c r="D11" s="52">
        <v>468.63900000000001</v>
      </c>
      <c r="E11" s="52">
        <v>560.86500000000001</v>
      </c>
      <c r="F11" s="52">
        <v>683.33299999999997</v>
      </c>
      <c r="G11" s="52">
        <v>1018.248</v>
      </c>
      <c r="H11" s="52">
        <v>1030.508</v>
      </c>
      <c r="I11" s="52">
        <v>1469.28</v>
      </c>
      <c r="J11" s="52">
        <v>1881.134</v>
      </c>
      <c r="K11" s="52">
        <v>1720.73</v>
      </c>
      <c r="L11" s="52"/>
      <c r="M11" s="52"/>
      <c r="N11" s="52"/>
      <c r="O11" s="52"/>
    </row>
    <row r="12" spans="1:29">
      <c r="A12" s="52" t="s">
        <v>128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</row>
    <row r="13" spans="1:29">
      <c r="A13" s="52" t="s">
        <v>129</v>
      </c>
      <c r="B13" s="166">
        <v>-1E-3</v>
      </c>
      <c r="C13" s="166"/>
      <c r="D13" s="166"/>
      <c r="E13" s="166">
        <v>-1E-3</v>
      </c>
      <c r="F13" s="166"/>
      <c r="G13" s="166"/>
      <c r="H13" s="166">
        <v>1E-3</v>
      </c>
      <c r="I13" s="166">
        <v>-1E-3</v>
      </c>
      <c r="J13" s="166"/>
      <c r="K13" s="166">
        <v>-2E-3</v>
      </c>
      <c r="L13" s="166"/>
      <c r="M13" s="166"/>
      <c r="N13" s="166"/>
      <c r="O13" s="166"/>
    </row>
    <row r="14" spans="1:29">
      <c r="A14" s="167" t="s">
        <v>130</v>
      </c>
      <c r="B14" s="52">
        <v>-255.99100000000001</v>
      </c>
      <c r="C14" s="52">
        <v>-368.14299999999997</v>
      </c>
      <c r="D14" s="52">
        <v>-447.33699999999999</v>
      </c>
      <c r="E14" s="52">
        <v>-48.918999999999997</v>
      </c>
      <c r="F14" s="52">
        <v>-81.111000000000004</v>
      </c>
      <c r="G14" s="52">
        <v>-356.44799999999998</v>
      </c>
      <c r="H14" s="52">
        <v>106.215</v>
      </c>
      <c r="I14" s="52">
        <v>-698.09299999999996</v>
      </c>
      <c r="J14" s="52">
        <v>-486.36900000000003</v>
      </c>
      <c r="K14" s="52">
        <v>891.03499999999997</v>
      </c>
      <c r="L14" s="52"/>
      <c r="M14" s="52"/>
      <c r="N14" s="52"/>
      <c r="O14" s="52"/>
    </row>
    <row r="15" spans="1:29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29">
      <c r="A16" s="52" t="s">
        <v>131</v>
      </c>
      <c r="B16" s="52">
        <v>1.089</v>
      </c>
      <c r="C16" s="52"/>
      <c r="D16" s="52">
        <v>20.117999999999999</v>
      </c>
      <c r="E16" s="52">
        <v>34.130000000000003</v>
      </c>
      <c r="F16" s="52">
        <v>-12.222</v>
      </c>
      <c r="G16" s="52">
        <v>-35.28</v>
      </c>
      <c r="H16" s="52">
        <v>-58.756999999999998</v>
      </c>
      <c r="I16" s="52">
        <v>2.1190000000000002</v>
      </c>
      <c r="J16" s="52">
        <v>101.41800000000001</v>
      </c>
      <c r="K16" s="52">
        <v>192.18700000000001</v>
      </c>
      <c r="L16" s="52"/>
      <c r="M16" s="52"/>
      <c r="N16" s="52"/>
      <c r="O16" s="52"/>
    </row>
    <row r="17" spans="1:15">
      <c r="A17" s="52" t="s">
        <v>132</v>
      </c>
      <c r="B17" s="166">
        <v>9.8040000000000003</v>
      </c>
      <c r="C17" s="166">
        <v>-196.203</v>
      </c>
      <c r="D17" s="166">
        <v>-1031.953</v>
      </c>
      <c r="E17" s="166">
        <v>-182.02600000000001</v>
      </c>
      <c r="F17" s="166">
        <v>-52.222999999999999</v>
      </c>
      <c r="G17" s="166">
        <v>-470.80200000000002</v>
      </c>
      <c r="H17" s="166">
        <v>233.898</v>
      </c>
      <c r="I17" s="166">
        <v>304.02499999999998</v>
      </c>
      <c r="J17" s="166">
        <v>-165.75800000000001</v>
      </c>
      <c r="K17" s="166">
        <v>-304.58300000000003</v>
      </c>
      <c r="L17" s="166"/>
      <c r="M17" s="166"/>
      <c r="N17" s="166"/>
      <c r="O17" s="166"/>
    </row>
    <row r="18" spans="1:15">
      <c r="A18" s="52" t="s">
        <v>133</v>
      </c>
      <c r="B18" s="167">
        <v>-245.09800000000001</v>
      </c>
      <c r="C18" s="167">
        <v>-564.346</v>
      </c>
      <c r="D18" s="167">
        <v>-1459.172</v>
      </c>
      <c r="E18" s="167">
        <v>-196.815</v>
      </c>
      <c r="F18" s="167">
        <v>-145.55600000000001</v>
      </c>
      <c r="G18" s="167">
        <v>-862.53</v>
      </c>
      <c r="H18" s="167">
        <v>281.35599999999999</v>
      </c>
      <c r="I18" s="167">
        <v>-391.94900000000001</v>
      </c>
      <c r="J18" s="167">
        <v>-550.70899999999995</v>
      </c>
      <c r="K18" s="167">
        <v>778.63900000000001</v>
      </c>
      <c r="L18" s="167"/>
      <c r="M18" s="167"/>
      <c r="N18" s="167"/>
      <c r="O18" s="167"/>
    </row>
    <row r="19" spans="1:15">
      <c r="A19" s="52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</row>
    <row r="20" spans="1:15">
      <c r="A20" s="52" t="s">
        <v>134</v>
      </c>
      <c r="B20" s="166">
        <v>-5.4470000000000001</v>
      </c>
      <c r="C20" s="166">
        <v>-4.2190000000000003</v>
      </c>
      <c r="D20" s="166">
        <v>-2.367</v>
      </c>
      <c r="E20" s="166">
        <v>108.077</v>
      </c>
      <c r="F20" s="166">
        <v>-61.110999999999997</v>
      </c>
      <c r="G20" s="166">
        <v>155.71799999999999</v>
      </c>
      <c r="H20" s="166">
        <v>-319.774</v>
      </c>
      <c r="I20" s="166">
        <v>-63.558999999999997</v>
      </c>
      <c r="J20" s="166">
        <v>-29.443999999999999</v>
      </c>
      <c r="K20" s="166">
        <v>-12.941000000000001</v>
      </c>
      <c r="L20" s="166"/>
      <c r="M20" s="166"/>
      <c r="N20" s="166"/>
      <c r="O20" s="166"/>
    </row>
    <row r="21" spans="1:15">
      <c r="A21" s="52" t="s">
        <v>135</v>
      </c>
      <c r="B21" s="167">
        <v>-250.54499999999999</v>
      </c>
      <c r="C21" s="167">
        <v>-568.56500000000005</v>
      </c>
      <c r="D21" s="167">
        <v>-1461.539</v>
      </c>
      <c r="E21" s="167">
        <v>-88.738</v>
      </c>
      <c r="F21" s="167">
        <v>-206.667</v>
      </c>
      <c r="G21" s="167">
        <v>-706.81200000000001</v>
      </c>
      <c r="H21" s="167">
        <v>-38.417999999999999</v>
      </c>
      <c r="I21" s="167">
        <v>-455.50799999999998</v>
      </c>
      <c r="J21" s="167">
        <v>-580.15300000000002</v>
      </c>
      <c r="K21" s="167">
        <v>765.69799999999998</v>
      </c>
      <c r="L21" s="167"/>
      <c r="M21" s="167"/>
      <c r="N21" s="167"/>
      <c r="O21" s="167"/>
    </row>
    <row r="22" spans="1:15">
      <c r="A22" s="52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</row>
    <row r="23" spans="1:15">
      <c r="A23" s="52" t="s">
        <v>136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>
      <c r="A24" s="52" t="s">
        <v>137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>
      <c r="A25" s="52" t="s">
        <v>138</v>
      </c>
      <c r="B25" s="52">
        <v>2.8421709430404001E-14</v>
      </c>
      <c r="C25" s="52"/>
      <c r="D25" s="52">
        <v>9.9999999997634989E-4</v>
      </c>
      <c r="E25" s="52">
        <v>1.0000000000048E-3</v>
      </c>
      <c r="F25" s="52"/>
      <c r="G25" s="52">
        <v>-9.9999999997634989E-4</v>
      </c>
      <c r="H25" s="52">
        <v>7.1054273576010003E-15</v>
      </c>
      <c r="I25" s="52">
        <v>5.6843418860808002E-14</v>
      </c>
      <c r="J25" s="52">
        <v>-1.1368683772161999E-13</v>
      </c>
      <c r="K25" s="52">
        <v>5.6843418860808002E-14</v>
      </c>
      <c r="L25" s="52"/>
      <c r="M25" s="52"/>
      <c r="N25" s="52"/>
      <c r="O25" s="52"/>
    </row>
    <row r="26" spans="1:15" ht="17" thickBot="1">
      <c r="A26" s="167" t="s">
        <v>139</v>
      </c>
      <c r="B26" s="168">
        <v>-250.54499999999999</v>
      </c>
      <c r="C26" s="168">
        <v>-568.56500000000005</v>
      </c>
      <c r="D26" s="168">
        <v>-1461.538</v>
      </c>
      <c r="E26" s="168">
        <v>-88.736999999999995</v>
      </c>
      <c r="F26" s="168">
        <v>-206.667</v>
      </c>
      <c r="G26" s="168">
        <v>-706.81299999999999</v>
      </c>
      <c r="H26" s="168">
        <v>-38.417999999999999</v>
      </c>
      <c r="I26" s="168">
        <v>-455.50799999999998</v>
      </c>
      <c r="J26" s="168">
        <v>-580.15300000000002</v>
      </c>
      <c r="K26" s="168">
        <v>765.69799999999998</v>
      </c>
      <c r="L26" s="168"/>
      <c r="M26" s="168"/>
      <c r="N26" s="168"/>
      <c r="O26" s="168"/>
    </row>
    <row r="27" spans="1:15" ht="17" thickTop="1">
      <c r="A27" s="52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</row>
    <row r="28" spans="1:15">
      <c r="A28" s="52" t="s">
        <v>140</v>
      </c>
      <c r="B28" s="169">
        <v>-1.49</v>
      </c>
      <c r="C28" s="169">
        <v>-3.39</v>
      </c>
      <c r="D28" s="169">
        <v>-8.2100000000000009</v>
      </c>
      <c r="E28" s="169">
        <v>-0.5</v>
      </c>
      <c r="F28" s="169">
        <v>-1.1399999999999999</v>
      </c>
      <c r="G28" s="169">
        <v>-3.77</v>
      </c>
      <c r="H28" s="169">
        <v>-0.2</v>
      </c>
      <c r="I28" s="169">
        <v>-2.36</v>
      </c>
      <c r="J28" s="169">
        <v>-2.98</v>
      </c>
      <c r="K28" s="169">
        <v>3.81</v>
      </c>
      <c r="L28" s="169"/>
      <c r="M28" s="169"/>
      <c r="N28" s="169"/>
      <c r="O28" s="169"/>
    </row>
    <row r="29" spans="1:15">
      <c r="A29" s="52" t="s">
        <v>141</v>
      </c>
      <c r="B29" s="169">
        <v>-1.49</v>
      </c>
      <c r="C29" s="169">
        <v>-3.39</v>
      </c>
      <c r="D29" s="169">
        <v>-8.2100000000000009</v>
      </c>
      <c r="E29" s="169">
        <v>-0.57999999999999996</v>
      </c>
      <c r="F29" s="169">
        <v>-1.1399999999999999</v>
      </c>
      <c r="G29" s="169">
        <v>-3.77</v>
      </c>
      <c r="H29" s="169">
        <v>-1.1599999999999999</v>
      </c>
      <c r="I29" s="169">
        <v>-3.1</v>
      </c>
      <c r="J29" s="169">
        <v>-2.98</v>
      </c>
      <c r="K29" s="169">
        <v>3.7</v>
      </c>
      <c r="L29" s="169"/>
      <c r="M29" s="169"/>
      <c r="N29" s="169"/>
      <c r="O29" s="169"/>
    </row>
    <row r="30" spans="1:15">
      <c r="A30" s="52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</row>
    <row r="31" spans="1:15">
      <c r="A31" s="52" t="s">
        <v>142</v>
      </c>
      <c r="B31" s="52">
        <v>167.779</v>
      </c>
      <c r="C31" s="52">
        <v>167.779</v>
      </c>
      <c r="D31" s="52">
        <v>178.113</v>
      </c>
      <c r="E31" s="52">
        <v>177.154</v>
      </c>
      <c r="F31" s="52">
        <v>180.96100000000001</v>
      </c>
      <c r="G31" s="52">
        <v>187.583</v>
      </c>
      <c r="H31" s="52">
        <v>191.298</v>
      </c>
      <c r="I31" s="52">
        <v>192.935</v>
      </c>
      <c r="J31" s="52">
        <v>194.732</v>
      </c>
      <c r="K31" s="52">
        <v>194.732</v>
      </c>
      <c r="L31" s="52"/>
      <c r="M31" s="52"/>
      <c r="N31" s="52"/>
      <c r="O31" s="52"/>
    </row>
    <row r="32" spans="1:15">
      <c r="A32" s="52" t="s">
        <v>143</v>
      </c>
      <c r="B32" s="52">
        <v>167.779</v>
      </c>
      <c r="C32" s="52">
        <v>167.779</v>
      </c>
      <c r="D32" s="52">
        <v>178.113</v>
      </c>
      <c r="E32" s="52">
        <v>181.21</v>
      </c>
      <c r="F32" s="52">
        <v>180.96100000000001</v>
      </c>
      <c r="G32" s="52">
        <v>187.583</v>
      </c>
      <c r="H32" s="52">
        <v>193.94300000000001</v>
      </c>
      <c r="I32" s="52">
        <v>195.846</v>
      </c>
      <c r="J32" s="52">
        <v>194.732</v>
      </c>
      <c r="K32" s="52">
        <v>194.732</v>
      </c>
      <c r="L32" s="52"/>
      <c r="M32" s="52"/>
      <c r="N32" s="52"/>
      <c r="O32" s="52"/>
    </row>
    <row r="33" spans="1: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>
      <c r="A34" s="167" t="s">
        <v>144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>
      <c r="A35" s="52" t="s">
        <v>130</v>
      </c>
      <c r="B35" s="170" t="e">
        <f>'[1]Income Statement'!B14</f>
        <v>#REF!</v>
      </c>
      <c r="C35" s="170" t="e">
        <f>'[1]Income Statement'!C14</f>
        <v>#REF!</v>
      </c>
      <c r="D35" s="170" t="e">
        <f>'[1]Income Statement'!D14</f>
        <v>#REF!</v>
      </c>
      <c r="E35" s="170">
        <f>'[1]Income Statement'!E14</f>
        <v>-48.918999999999997</v>
      </c>
      <c r="F35" s="170">
        <f>'[1]Income Statement'!F14</f>
        <v>-81.111000000000004</v>
      </c>
      <c r="G35" s="170">
        <f>'[1]Income Statement'!G14</f>
        <v>-356.44799999999998</v>
      </c>
      <c r="H35" s="170">
        <f>'[1]Income Statement'!H14</f>
        <v>106.215</v>
      </c>
      <c r="I35" s="170">
        <f>'[1]Income Statement'!I14</f>
        <v>-698.09299999999996</v>
      </c>
      <c r="J35" s="170">
        <f>'[1]Income Statement'!J14</f>
        <v>-486.36900000000003</v>
      </c>
      <c r="K35" s="170">
        <f>'[1]Income Statement'!K14</f>
        <v>891.03499999999997</v>
      </c>
      <c r="L35" s="170"/>
      <c r="M35" s="170"/>
      <c r="N35" s="170"/>
      <c r="O35" s="170"/>
    </row>
    <row r="36" spans="1:15">
      <c r="A36" s="52" t="s">
        <v>145</v>
      </c>
      <c r="B36" s="171" t="e">
        <f>'[1]Cash Flow Statement'!B7</f>
        <v>#REF!</v>
      </c>
      <c r="C36" s="171" t="e">
        <f>'[1]Cash Flow Statement'!C7</f>
        <v>#REF!</v>
      </c>
      <c r="D36" s="171" t="e">
        <f>'[1]Cash Flow Statement'!D7</f>
        <v>#REF!</v>
      </c>
      <c r="E36" s="171">
        <f>'[1]Cash Flow Statement'!E7</f>
        <v>36.405000000000001</v>
      </c>
      <c r="F36" s="171">
        <f>'[1]Cash Flow Statement'!F7</f>
        <v>96.667000000000002</v>
      </c>
      <c r="G36" s="171">
        <f>'[1]Cash Flow Statement'!G7</f>
        <v>135.036</v>
      </c>
      <c r="H36" s="171">
        <f>'[1]Cash Flow Statement'!H7</f>
        <v>143.50299999999999</v>
      </c>
      <c r="I36" s="171">
        <f>'[1]Cash Flow Statement'!I7</f>
        <v>181.14400000000001</v>
      </c>
      <c r="J36" s="171">
        <f>'[1]Cash Flow Statement'!J7</f>
        <v>172.30099999999999</v>
      </c>
      <c r="K36" s="171">
        <f>'[1]Cash Flow Statement'!K7</f>
        <v>136.36199999999999</v>
      </c>
      <c r="L36" s="171"/>
      <c r="M36" s="171"/>
      <c r="N36" s="171"/>
      <c r="O36" s="171"/>
    </row>
    <row r="37" spans="1:15">
      <c r="A37" s="52" t="s">
        <v>146</v>
      </c>
      <c r="B37" s="52" t="e">
        <f t="shared" ref="B37:K37" si="0">B35+B36</f>
        <v>#REF!</v>
      </c>
      <c r="C37" s="52" t="e">
        <f t="shared" si="0"/>
        <v>#REF!</v>
      </c>
      <c r="D37" s="52" t="e">
        <f t="shared" si="0"/>
        <v>#REF!</v>
      </c>
      <c r="E37" s="52">
        <f t="shared" si="0"/>
        <v>-12.513999999999996</v>
      </c>
      <c r="F37" s="52">
        <f t="shared" si="0"/>
        <v>15.555999999999997</v>
      </c>
      <c r="G37" s="52">
        <f t="shared" si="0"/>
        <v>-221.41199999999998</v>
      </c>
      <c r="H37" s="52">
        <f t="shared" si="0"/>
        <v>249.71799999999999</v>
      </c>
      <c r="I37" s="52">
        <f t="shared" si="0"/>
        <v>-516.94899999999996</v>
      </c>
      <c r="J37" s="52">
        <f t="shared" si="0"/>
        <v>-314.06800000000004</v>
      </c>
      <c r="K37" s="52">
        <f t="shared" si="0"/>
        <v>1027.3969999999999</v>
      </c>
      <c r="L37" s="52"/>
      <c r="M37" s="52"/>
      <c r="N37" s="52"/>
      <c r="O37" s="52"/>
    </row>
    <row r="38" spans="1:15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N38"/>
  <sheetViews>
    <sheetView workbookViewId="0">
      <selection activeCell="B17" sqref="B17"/>
    </sheetView>
  </sheetViews>
  <sheetFormatPr baseColWidth="10" defaultRowHeight="16"/>
  <cols>
    <col min="1" max="1" width="46.6640625" bestFit="1" customWidth="1"/>
  </cols>
  <sheetData>
    <row r="1" spans="1:14">
      <c r="A1" s="162" t="s">
        <v>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>
      <c r="A3" s="52"/>
      <c r="B3" s="53" t="s">
        <v>113</v>
      </c>
      <c r="C3" s="53" t="s">
        <v>114</v>
      </c>
      <c r="D3" s="53" t="s">
        <v>115</v>
      </c>
      <c r="E3" s="53" t="s">
        <v>116</v>
      </c>
      <c r="F3" s="53" t="s">
        <v>117</v>
      </c>
      <c r="G3" s="53" t="s">
        <v>118</v>
      </c>
      <c r="H3" s="53" t="s">
        <v>119</v>
      </c>
      <c r="I3" s="53" t="s">
        <v>120</v>
      </c>
      <c r="J3" s="53" t="s">
        <v>121</v>
      </c>
      <c r="K3" s="53" t="s">
        <v>122</v>
      </c>
      <c r="L3" s="53"/>
      <c r="M3" s="53"/>
      <c r="N3" s="53"/>
    </row>
    <row r="4" spans="1:14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</row>
    <row r="5" spans="1:14">
      <c r="A5" s="167" t="s">
        <v>139</v>
      </c>
      <c r="B5" s="167">
        <v>-250.54499999999999</v>
      </c>
      <c r="C5" s="167">
        <v>-568.56500000000005</v>
      </c>
      <c r="D5" s="167">
        <v>-1461.538</v>
      </c>
      <c r="E5" s="167">
        <v>-88.736999999999995</v>
      </c>
      <c r="F5" s="167">
        <v>-206.667</v>
      </c>
      <c r="G5" s="167">
        <v>-706.81299999999999</v>
      </c>
      <c r="H5" s="167">
        <v>-38.417999999999999</v>
      </c>
      <c r="I5" s="167">
        <v>-455.50799999999998</v>
      </c>
      <c r="J5" s="167">
        <v>-580.15300000000002</v>
      </c>
      <c r="K5" s="167">
        <v>765.69799999999998</v>
      </c>
      <c r="L5" s="167"/>
      <c r="M5" s="167"/>
      <c r="N5" s="167"/>
    </row>
    <row r="6" spans="1:14">
      <c r="A6" s="5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</row>
    <row r="7" spans="1:14">
      <c r="A7" s="52" t="s">
        <v>148</v>
      </c>
      <c r="B7" s="52">
        <v>32.68</v>
      </c>
      <c r="C7" s="52">
        <v>40.084000000000003</v>
      </c>
      <c r="D7" s="52">
        <v>63.905000000000001</v>
      </c>
      <c r="E7" s="52">
        <v>36.405000000000001</v>
      </c>
      <c r="F7" s="52">
        <v>96.667000000000002</v>
      </c>
      <c r="G7" s="52">
        <v>135.036</v>
      </c>
      <c r="H7" s="52">
        <v>143.50299999999999</v>
      </c>
      <c r="I7" s="52">
        <v>181.14400000000001</v>
      </c>
      <c r="J7" s="52">
        <v>172.30099999999999</v>
      </c>
      <c r="K7" s="52">
        <v>136.36199999999999</v>
      </c>
      <c r="L7" s="52"/>
      <c r="M7" s="52"/>
      <c r="N7" s="52"/>
    </row>
    <row r="8" spans="1:14">
      <c r="A8" s="52" t="s">
        <v>149</v>
      </c>
      <c r="B8" s="52">
        <v>-131.80799999999999</v>
      </c>
      <c r="C8" s="52">
        <v>-63.290999999999997</v>
      </c>
      <c r="D8" s="52">
        <v>-132.54400000000001</v>
      </c>
      <c r="E8" s="52">
        <v>-69.397000000000006</v>
      </c>
      <c r="F8" s="52">
        <v>-30</v>
      </c>
      <c r="G8" s="52">
        <v>-227.494</v>
      </c>
      <c r="H8" s="52">
        <v>-276.83600000000001</v>
      </c>
      <c r="I8" s="52">
        <v>-88.983000000000004</v>
      </c>
      <c r="J8" s="52">
        <v>-158.124</v>
      </c>
      <c r="K8" s="52">
        <v>19.794</v>
      </c>
      <c r="L8" s="52"/>
      <c r="M8" s="52"/>
      <c r="N8" s="52"/>
    </row>
    <row r="9" spans="1:14">
      <c r="A9" s="52" t="s">
        <v>150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</row>
    <row r="10" spans="1:14">
      <c r="A10" s="52" t="s">
        <v>151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 spans="1:14">
      <c r="A11" s="52" t="s">
        <v>152</v>
      </c>
      <c r="B11" s="166">
        <v>322.44</v>
      </c>
      <c r="C11" s="166">
        <v>379.74700000000001</v>
      </c>
      <c r="D11" s="166">
        <v>629.58500000000004</v>
      </c>
      <c r="E11" s="166">
        <v>354.94900000000001</v>
      </c>
      <c r="F11" s="166">
        <v>531.11099999999999</v>
      </c>
      <c r="G11" s="166">
        <v>613.13900000000001</v>
      </c>
      <c r="H11" s="166">
        <v>236.15799999999999</v>
      </c>
      <c r="I11" s="166">
        <v>291.31400000000002</v>
      </c>
      <c r="J11" s="166">
        <v>664.12199999999996</v>
      </c>
      <c r="K11" s="166">
        <v>501.59699999999998</v>
      </c>
      <c r="L11" s="166"/>
      <c r="M11" s="166"/>
      <c r="N11" s="166"/>
    </row>
    <row r="12" spans="1:14">
      <c r="A12" s="52" t="s">
        <v>153</v>
      </c>
      <c r="B12" s="52">
        <v>190.63200000000001</v>
      </c>
      <c r="C12" s="52">
        <v>316.45600000000002</v>
      </c>
      <c r="D12" s="52">
        <v>497.041</v>
      </c>
      <c r="E12" s="52">
        <v>285.55200000000002</v>
      </c>
      <c r="F12" s="52">
        <v>501.11099999999999</v>
      </c>
      <c r="G12" s="52">
        <v>385.64499999999998</v>
      </c>
      <c r="H12" s="52">
        <v>-40.677999999999997</v>
      </c>
      <c r="I12" s="52">
        <v>202.33099999999999</v>
      </c>
      <c r="J12" s="52">
        <v>505.99799999999999</v>
      </c>
      <c r="K12" s="52">
        <v>521.39099999999996</v>
      </c>
      <c r="L12" s="52"/>
      <c r="M12" s="52"/>
      <c r="N12" s="52"/>
    </row>
    <row r="13" spans="1:14">
      <c r="A13" s="52" t="s">
        <v>154</v>
      </c>
      <c r="B13" s="52">
        <v>5.4470000000000001</v>
      </c>
      <c r="C13" s="52">
        <v>4.2190000000000003</v>
      </c>
      <c r="D13" s="52">
        <v>2.367</v>
      </c>
      <c r="E13" s="52">
        <v>-108.077</v>
      </c>
      <c r="F13" s="52">
        <v>61.110999999999997</v>
      </c>
      <c r="G13" s="52">
        <v>-155.71799999999999</v>
      </c>
      <c r="H13" s="52">
        <v>319.774</v>
      </c>
      <c r="I13" s="52">
        <v>63.558999999999997</v>
      </c>
      <c r="J13" s="52">
        <v>29.443999999999999</v>
      </c>
      <c r="K13" s="52">
        <v>12.941000000000001</v>
      </c>
      <c r="L13" s="52"/>
      <c r="M13" s="52"/>
      <c r="N13" s="52"/>
    </row>
    <row r="14" spans="1:14">
      <c r="A14" s="52" t="s">
        <v>155</v>
      </c>
      <c r="B14" s="52">
        <v>30.501000000000001</v>
      </c>
      <c r="C14" s="52">
        <v>55.906999999999996</v>
      </c>
      <c r="D14" s="52">
        <v>76.923000000000002</v>
      </c>
      <c r="E14" s="52">
        <v>100.114</v>
      </c>
      <c r="F14" s="52">
        <v>135.55600000000001</v>
      </c>
      <c r="G14" s="52">
        <v>214.11199999999999</v>
      </c>
      <c r="H14" s="52">
        <v>251.977</v>
      </c>
      <c r="I14" s="52">
        <v>403.60199999999998</v>
      </c>
      <c r="J14" s="52">
        <v>350.05500000000001</v>
      </c>
      <c r="K14" s="52">
        <v>269.19</v>
      </c>
      <c r="L14" s="52"/>
      <c r="M14" s="52"/>
      <c r="N14" s="52"/>
    </row>
    <row r="15" spans="1:14">
      <c r="A15" s="52" t="s">
        <v>156</v>
      </c>
      <c r="B15" s="166">
        <v>-50.109000000000002</v>
      </c>
      <c r="C15" s="166">
        <v>258.43900000000002</v>
      </c>
      <c r="D15" s="166">
        <v>1033.136</v>
      </c>
      <c r="E15" s="166">
        <v>166.09700000000001</v>
      </c>
      <c r="F15" s="166">
        <v>48.889000000000003</v>
      </c>
      <c r="G15" s="166">
        <v>442.82299999999998</v>
      </c>
      <c r="H15" s="166">
        <v>-228.24799999999999</v>
      </c>
      <c r="I15" s="166">
        <v>-346.399</v>
      </c>
      <c r="J15" s="166">
        <v>263.904</v>
      </c>
      <c r="K15" s="166">
        <v>279.86399999999998</v>
      </c>
      <c r="L15" s="166"/>
      <c r="M15" s="166"/>
      <c r="N15" s="166"/>
    </row>
    <row r="16" spans="1:14">
      <c r="A16" s="167" t="s">
        <v>157</v>
      </c>
      <c r="B16" s="167">
        <v>-41.393999999999998</v>
      </c>
      <c r="C16" s="167">
        <v>106.54</v>
      </c>
      <c r="D16" s="167">
        <v>211.834</v>
      </c>
      <c r="E16" s="167">
        <v>391.35399999999998</v>
      </c>
      <c r="F16" s="167">
        <v>636.66700000000003</v>
      </c>
      <c r="G16" s="167">
        <v>315.08499999999998</v>
      </c>
      <c r="H16" s="167">
        <v>407.91</v>
      </c>
      <c r="I16" s="167">
        <v>48.728999999999999</v>
      </c>
      <c r="J16" s="167">
        <v>741.54899999999998</v>
      </c>
      <c r="K16" s="167">
        <v>1985.4459999999999</v>
      </c>
      <c r="L16" s="167"/>
      <c r="M16" s="167"/>
      <c r="N16" s="167"/>
    </row>
    <row r="17" spans="1:14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</row>
    <row r="18" spans="1:14">
      <c r="A18" s="52" t="s">
        <v>158</v>
      </c>
      <c r="B18" s="52">
        <v>-47.93</v>
      </c>
      <c r="C18" s="52">
        <v>-28.481000000000002</v>
      </c>
      <c r="D18" s="52">
        <v>-42.603999999999999</v>
      </c>
      <c r="E18" s="52">
        <v>-142.20699999999999</v>
      </c>
      <c r="F18" s="52">
        <v>-150</v>
      </c>
      <c r="G18" s="52">
        <v>-94.891000000000005</v>
      </c>
      <c r="H18" s="52">
        <v>-96.045000000000002</v>
      </c>
      <c r="I18" s="52">
        <v>-26.483000000000001</v>
      </c>
      <c r="J18" s="52">
        <v>-6.5430000000000001</v>
      </c>
      <c r="K18" s="52">
        <v>-13.119</v>
      </c>
      <c r="L18" s="52"/>
      <c r="M18" s="52"/>
      <c r="N18" s="52"/>
    </row>
    <row r="19" spans="1:14">
      <c r="A19" s="52" t="s">
        <v>159</v>
      </c>
      <c r="B19" s="52">
        <v>-8.7149999999999999</v>
      </c>
      <c r="C19" s="52"/>
      <c r="D19" s="52">
        <v>-57.988</v>
      </c>
      <c r="E19" s="52">
        <v>-10.239000000000001</v>
      </c>
      <c r="F19" s="52">
        <v>-367.77800000000002</v>
      </c>
      <c r="G19" s="52">
        <v>-408.75900000000001</v>
      </c>
      <c r="H19" s="52">
        <v>-129.94399999999999</v>
      </c>
      <c r="I19" s="52">
        <v>-324.15300000000002</v>
      </c>
      <c r="J19" s="52">
        <v>-7.6340000000000003</v>
      </c>
      <c r="K19" s="52">
        <v>-10.837999999999999</v>
      </c>
      <c r="L19" s="52"/>
      <c r="M19" s="52"/>
      <c r="N19" s="52"/>
    </row>
    <row r="20" spans="1:14">
      <c r="A20" s="52" t="s">
        <v>160</v>
      </c>
      <c r="B20" s="52"/>
      <c r="C20" s="52">
        <v>-831.22400000000005</v>
      </c>
      <c r="D20" s="52">
        <v>-362.13</v>
      </c>
      <c r="E20" s="52">
        <v>178.61199999999999</v>
      </c>
      <c r="F20" s="52">
        <v>291.11099999999999</v>
      </c>
      <c r="G20" s="52">
        <v>81.507999999999996</v>
      </c>
      <c r="H20" s="52">
        <v>24.859000000000002</v>
      </c>
      <c r="I20" s="52">
        <v>-94.278999999999996</v>
      </c>
      <c r="J20" s="52">
        <v>-230.09800000000001</v>
      </c>
      <c r="K20" s="52">
        <v>-311.49799999999999</v>
      </c>
      <c r="L20" s="52"/>
      <c r="M20" s="52"/>
      <c r="N20" s="52"/>
    </row>
    <row r="21" spans="1:14">
      <c r="A21" s="52" t="s">
        <v>161</v>
      </c>
      <c r="B21" s="52">
        <v>-5.4470000000000001</v>
      </c>
      <c r="C21" s="52"/>
      <c r="D21" s="52">
        <v>-11.834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spans="1:14">
      <c r="A22" s="52" t="s">
        <v>162</v>
      </c>
      <c r="B22" s="166">
        <v>-10.893000000000001</v>
      </c>
      <c r="C22" s="166">
        <v>-12.657999999999999</v>
      </c>
      <c r="D22" s="166">
        <v>-40.237000000000002</v>
      </c>
      <c r="E22" s="166">
        <v>-51.194000000000003</v>
      </c>
      <c r="F22" s="166">
        <v>-15.555</v>
      </c>
      <c r="G22" s="166">
        <v>-30.413</v>
      </c>
      <c r="H22" s="166">
        <v>-10.169</v>
      </c>
      <c r="I22" s="166">
        <v>-3.1779999999999999</v>
      </c>
      <c r="J22" s="166">
        <v>7.6340000000000003</v>
      </c>
      <c r="K22" s="166">
        <v>16.047999999999998</v>
      </c>
      <c r="L22" s="166"/>
      <c r="M22" s="166"/>
      <c r="N22" s="166"/>
    </row>
    <row r="23" spans="1:14">
      <c r="A23" s="167" t="s">
        <v>163</v>
      </c>
      <c r="B23" s="167">
        <v>-72.984999999999999</v>
      </c>
      <c r="C23" s="167">
        <v>-872.36300000000006</v>
      </c>
      <c r="D23" s="167">
        <v>-514.79300000000001</v>
      </c>
      <c r="E23" s="167">
        <v>-25.027999999999999</v>
      </c>
      <c r="F23" s="167">
        <v>-242.22200000000001</v>
      </c>
      <c r="G23" s="167">
        <v>-452.55500000000001</v>
      </c>
      <c r="H23" s="167">
        <v>-211.29900000000001</v>
      </c>
      <c r="I23" s="167">
        <v>-448.09300000000002</v>
      </c>
      <c r="J23" s="167">
        <v>-236.64099999999999</v>
      </c>
      <c r="K23" s="167">
        <v>-319.40699999999998</v>
      </c>
      <c r="L23" s="167"/>
      <c r="M23" s="167"/>
      <c r="N23" s="167"/>
    </row>
    <row r="24" spans="1:1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>
      <c r="A25" s="52" t="s">
        <v>164</v>
      </c>
      <c r="B25" s="52">
        <v>516.34</v>
      </c>
      <c r="C25" s="52"/>
      <c r="D25" s="52"/>
      <c r="E25" s="52">
        <v>-81.911000000000001</v>
      </c>
      <c r="F25" s="52">
        <v>-486.66699999999997</v>
      </c>
      <c r="G25" s="52"/>
      <c r="H25" s="52">
        <v>-100.565</v>
      </c>
      <c r="I25" s="52">
        <v>-2.1190000000000002</v>
      </c>
      <c r="J25" s="52"/>
      <c r="K25" s="52"/>
      <c r="L25" s="52"/>
      <c r="M25" s="52"/>
      <c r="N25" s="52"/>
    </row>
    <row r="26" spans="1:14">
      <c r="A26" s="52" t="s">
        <v>165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4">
      <c r="A27" s="52" t="s">
        <v>166</v>
      </c>
      <c r="B27" s="52">
        <v>-4.3570000000000002</v>
      </c>
      <c r="C27" s="52">
        <v>908.22799999999995</v>
      </c>
      <c r="D27" s="52"/>
      <c r="E27" s="52"/>
      <c r="F27" s="52">
        <v>-2.222</v>
      </c>
      <c r="G27" s="52">
        <v>-4.8659999999999997</v>
      </c>
      <c r="H27" s="52">
        <v>1350.2819999999999</v>
      </c>
      <c r="I27" s="52">
        <v>-43.432000000000002</v>
      </c>
      <c r="J27" s="52">
        <v>-69.793000000000006</v>
      </c>
      <c r="K27" s="52">
        <v>-74.111999999999995</v>
      </c>
      <c r="L27" s="52"/>
      <c r="M27" s="52"/>
      <c r="N27" s="52"/>
    </row>
    <row r="28" spans="1:14">
      <c r="A28" s="52" t="s">
        <v>167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1:14">
      <c r="A29" s="52" t="s">
        <v>168</v>
      </c>
      <c r="B29" s="166">
        <v>6.5359999999999996</v>
      </c>
      <c r="C29" s="166">
        <v>58.017000000000003</v>
      </c>
      <c r="D29" s="166">
        <v>40.237000000000002</v>
      </c>
      <c r="E29" s="166">
        <v>186.57499999999999</v>
      </c>
      <c r="F29" s="166">
        <v>263.33300000000003</v>
      </c>
      <c r="G29" s="166">
        <v>351.58100000000002</v>
      </c>
      <c r="H29" s="166">
        <v>162.71199999999999</v>
      </c>
      <c r="I29" s="166">
        <v>3.1779999999999999</v>
      </c>
      <c r="J29" s="166">
        <v>324.97300000000001</v>
      </c>
      <c r="K29" s="166">
        <v>813.17600000000004</v>
      </c>
      <c r="L29" s="166"/>
      <c r="M29" s="166"/>
      <c r="N29" s="166"/>
    </row>
    <row r="30" spans="1:14">
      <c r="A30" s="167" t="s">
        <v>169</v>
      </c>
      <c r="B30" s="167">
        <v>518.51900000000001</v>
      </c>
      <c r="C30" s="167">
        <v>966.245</v>
      </c>
      <c r="D30" s="167">
        <v>40.237000000000002</v>
      </c>
      <c r="E30" s="167">
        <v>104.664</v>
      </c>
      <c r="F30" s="167">
        <v>-225.55600000000001</v>
      </c>
      <c r="G30" s="167">
        <v>346.71499999999997</v>
      </c>
      <c r="H30" s="167">
        <v>1412.4290000000001</v>
      </c>
      <c r="I30" s="167">
        <v>-42.372999999999998</v>
      </c>
      <c r="J30" s="167">
        <v>255.18</v>
      </c>
      <c r="K30" s="167">
        <v>739.06399999999996</v>
      </c>
      <c r="L30" s="167"/>
      <c r="M30" s="167"/>
      <c r="N30" s="167"/>
    </row>
    <row r="31" spans="1:14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</row>
    <row r="32" spans="1:14">
      <c r="A32" s="167" t="s">
        <v>170</v>
      </c>
      <c r="B32" s="52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</row>
    <row r="33" spans="1:14">
      <c r="A33" s="52" t="s">
        <v>171</v>
      </c>
      <c r="B33" s="170">
        <f t="shared" ref="B33:N33" si="0">B16</f>
        <v>-41.393999999999998</v>
      </c>
      <c r="C33" s="170">
        <f t="shared" si="0"/>
        <v>106.54</v>
      </c>
      <c r="D33" s="170">
        <f t="shared" si="0"/>
        <v>211.834</v>
      </c>
      <c r="E33" s="170">
        <f t="shared" si="0"/>
        <v>391.35399999999998</v>
      </c>
      <c r="F33" s="170">
        <f t="shared" si="0"/>
        <v>636.66700000000003</v>
      </c>
      <c r="G33" s="170">
        <f t="shared" si="0"/>
        <v>315.08499999999998</v>
      </c>
      <c r="H33" s="170">
        <f t="shared" si="0"/>
        <v>407.91</v>
      </c>
      <c r="I33" s="170">
        <f t="shared" si="0"/>
        <v>48.728999999999999</v>
      </c>
      <c r="J33" s="170">
        <f t="shared" si="0"/>
        <v>741.54899999999998</v>
      </c>
      <c r="K33" s="170">
        <f t="shared" si="0"/>
        <v>1985.4459999999999</v>
      </c>
      <c r="L33" s="170">
        <f t="shared" si="0"/>
        <v>0</v>
      </c>
      <c r="M33" s="170">
        <f t="shared" si="0"/>
        <v>0</v>
      </c>
      <c r="N33" s="170">
        <f t="shared" si="0"/>
        <v>0</v>
      </c>
    </row>
    <row r="34" spans="1:14">
      <c r="A34" s="52" t="s">
        <v>172</v>
      </c>
      <c r="B34" s="171">
        <f t="shared" ref="B34:N34" si="1">B18</f>
        <v>-47.93</v>
      </c>
      <c r="C34" s="171">
        <f t="shared" si="1"/>
        <v>-28.481000000000002</v>
      </c>
      <c r="D34" s="171">
        <f t="shared" si="1"/>
        <v>-42.603999999999999</v>
      </c>
      <c r="E34" s="171">
        <f t="shared" si="1"/>
        <v>-142.20699999999999</v>
      </c>
      <c r="F34" s="171">
        <f t="shared" si="1"/>
        <v>-150</v>
      </c>
      <c r="G34" s="171">
        <f t="shared" si="1"/>
        <v>-94.891000000000005</v>
      </c>
      <c r="H34" s="171">
        <f t="shared" si="1"/>
        <v>-96.045000000000002</v>
      </c>
      <c r="I34" s="171">
        <f t="shared" si="1"/>
        <v>-26.483000000000001</v>
      </c>
      <c r="J34" s="171">
        <f t="shared" si="1"/>
        <v>-6.5430000000000001</v>
      </c>
      <c r="K34" s="171">
        <f t="shared" si="1"/>
        <v>-13.119</v>
      </c>
      <c r="L34" s="171">
        <f t="shared" si="1"/>
        <v>0</v>
      </c>
      <c r="M34" s="171">
        <f t="shared" si="1"/>
        <v>0</v>
      </c>
      <c r="N34" s="171">
        <f t="shared" si="1"/>
        <v>0</v>
      </c>
    </row>
    <row r="35" spans="1:14">
      <c r="A35" s="52" t="s">
        <v>173</v>
      </c>
      <c r="B35" s="52">
        <f t="shared" ref="B35:N35" si="2">B33+B34</f>
        <v>-89.323999999999998</v>
      </c>
      <c r="C35" s="52">
        <f t="shared" si="2"/>
        <v>78.058999999999997</v>
      </c>
      <c r="D35" s="52">
        <f t="shared" si="2"/>
        <v>169.23000000000002</v>
      </c>
      <c r="E35" s="52">
        <f t="shared" si="2"/>
        <v>249.14699999999999</v>
      </c>
      <c r="F35" s="52">
        <f t="shared" si="2"/>
        <v>486.66700000000003</v>
      </c>
      <c r="G35" s="52">
        <f t="shared" si="2"/>
        <v>220.19399999999996</v>
      </c>
      <c r="H35" s="52">
        <f t="shared" si="2"/>
        <v>311.86500000000001</v>
      </c>
      <c r="I35" s="52">
        <f t="shared" si="2"/>
        <v>22.245999999999999</v>
      </c>
      <c r="J35" s="52">
        <f t="shared" si="2"/>
        <v>735.00599999999997</v>
      </c>
      <c r="K35" s="52">
        <f t="shared" si="2"/>
        <v>1972.327</v>
      </c>
      <c r="L35" s="52">
        <f t="shared" si="2"/>
        <v>0</v>
      </c>
      <c r="M35" s="52">
        <f t="shared" si="2"/>
        <v>0</v>
      </c>
      <c r="N35" s="52">
        <f t="shared" si="2"/>
        <v>0</v>
      </c>
    </row>
    <row r="36" spans="1:14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</row>
    <row r="37" spans="1:14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</row>
    <row r="38" spans="1:14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AK62"/>
  <sheetViews>
    <sheetView workbookViewId="0">
      <pane xSplit="1" topLeftCell="AE1" activePane="topRight" state="frozen"/>
      <selection pane="topRight" activeCell="AA13" sqref="AA13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</cols>
  <sheetData>
    <row r="1" spans="1:36">
      <c r="A1" s="162" t="s">
        <v>174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</row>
    <row r="2" spans="1:3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36">
      <c r="A3" s="52"/>
      <c r="B3" s="53" t="s">
        <v>113</v>
      </c>
      <c r="C3" s="53" t="s">
        <v>114</v>
      </c>
      <c r="D3" s="53" t="s">
        <v>229</v>
      </c>
      <c r="E3" s="53" t="s">
        <v>230</v>
      </c>
      <c r="F3" s="53" t="s">
        <v>231</v>
      </c>
      <c r="G3" s="53" t="s">
        <v>115</v>
      </c>
      <c r="H3" s="53" t="s">
        <v>232</v>
      </c>
      <c r="I3" s="53" t="s">
        <v>233</v>
      </c>
      <c r="J3" s="53" t="s">
        <v>234</v>
      </c>
      <c r="K3" s="53" t="s">
        <v>116</v>
      </c>
      <c r="L3" s="53" t="s">
        <v>235</v>
      </c>
      <c r="M3" s="53" t="s">
        <v>236</v>
      </c>
      <c r="N3" s="53" t="s">
        <v>237</v>
      </c>
      <c r="O3" s="53" t="s">
        <v>117</v>
      </c>
      <c r="P3" s="53" t="s">
        <v>238</v>
      </c>
      <c r="Q3" s="53" t="s">
        <v>239</v>
      </c>
      <c r="R3" s="53" t="s">
        <v>240</v>
      </c>
      <c r="S3" s="53" t="s">
        <v>118</v>
      </c>
      <c r="T3" s="53" t="s">
        <v>241</v>
      </c>
      <c r="U3" s="53" t="s">
        <v>242</v>
      </c>
      <c r="V3" s="53" t="s">
        <v>243</v>
      </c>
      <c r="W3" s="53" t="s">
        <v>119</v>
      </c>
      <c r="X3" s="53" t="s">
        <v>244</v>
      </c>
      <c r="Y3" s="53" t="s">
        <v>245</v>
      </c>
      <c r="Z3" s="53" t="s">
        <v>246</v>
      </c>
      <c r="AA3" s="53" t="s">
        <v>120</v>
      </c>
      <c r="AB3" s="53" t="s">
        <v>247</v>
      </c>
      <c r="AC3" s="53" t="s">
        <v>248</v>
      </c>
      <c r="AD3" s="53" t="s">
        <v>249</v>
      </c>
      <c r="AE3" s="53" t="s">
        <v>121</v>
      </c>
      <c r="AF3" s="53" t="s">
        <v>250</v>
      </c>
      <c r="AG3" s="53" t="s">
        <v>251</v>
      </c>
      <c r="AH3" s="53" t="s">
        <v>252</v>
      </c>
      <c r="AI3" s="53"/>
      <c r="AJ3" s="53"/>
    </row>
    <row r="4" spans="1:36">
      <c r="A4" s="167" t="s">
        <v>175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</row>
    <row r="5" spans="1:36">
      <c r="A5" s="52" t="s">
        <v>176</v>
      </c>
      <c r="B5" s="52">
        <v>650.327</v>
      </c>
      <c r="C5" s="52">
        <v>796.41399999999999</v>
      </c>
      <c r="D5" s="52"/>
      <c r="E5" s="52"/>
      <c r="F5" s="52"/>
      <c r="G5" s="52">
        <v>564.49699999999996</v>
      </c>
      <c r="H5" s="52">
        <v>903.82299999999998</v>
      </c>
      <c r="I5" s="52">
        <v>946.26099999999997</v>
      </c>
      <c r="J5" s="52">
        <v>1277.713</v>
      </c>
      <c r="K5" s="52">
        <v>1013.652</v>
      </c>
      <c r="L5" s="52">
        <v>1091.5250000000001</v>
      </c>
      <c r="M5" s="52">
        <v>1027.1189999999999</v>
      </c>
      <c r="N5" s="52">
        <v>965.85900000000004</v>
      </c>
      <c r="O5" s="52">
        <v>1183.3330000000001</v>
      </c>
      <c r="P5" s="52">
        <v>1050.828</v>
      </c>
      <c r="Q5" s="52">
        <v>1292.7929999999999</v>
      </c>
      <c r="R5" s="52">
        <v>1392.2260000000001</v>
      </c>
      <c r="S5" s="52">
        <v>1400.2429999999999</v>
      </c>
      <c r="T5" s="52">
        <v>2907.143</v>
      </c>
      <c r="U5" s="52">
        <v>2939.759</v>
      </c>
      <c r="V5" s="52">
        <v>2955.2939999999999</v>
      </c>
      <c r="W5" s="52">
        <v>3100.5650000000001</v>
      </c>
      <c r="X5" s="52">
        <v>2996.6959999999999</v>
      </c>
      <c r="Y5" s="52">
        <v>2945.0320000000002</v>
      </c>
      <c r="Z5" s="52">
        <v>2822.7719999999999</v>
      </c>
      <c r="AA5" s="52">
        <v>2630.297</v>
      </c>
      <c r="AB5" s="52">
        <v>2615.6320000000001</v>
      </c>
      <c r="AC5" s="52">
        <v>2762.73</v>
      </c>
      <c r="AD5" s="52">
        <v>2794.0230000000001</v>
      </c>
      <c r="AE5" s="52">
        <v>3395.8560000000002</v>
      </c>
      <c r="AF5" s="52">
        <v>3751.087</v>
      </c>
      <c r="AG5" s="52">
        <v>4363.8320000000003</v>
      </c>
      <c r="AH5" s="52">
        <v>5203.1080000000002</v>
      </c>
      <c r="AI5" s="52"/>
      <c r="AJ5" s="52"/>
    </row>
    <row r="6" spans="1:36">
      <c r="A6" s="52" t="s">
        <v>177</v>
      </c>
      <c r="B6" s="52"/>
      <c r="C6" s="52">
        <v>875.52700000000004</v>
      </c>
      <c r="D6" s="52"/>
      <c r="E6" s="52"/>
      <c r="F6" s="52"/>
      <c r="G6" s="52">
        <v>1221.3019999999999</v>
      </c>
      <c r="H6" s="52">
        <v>1039.4570000000001</v>
      </c>
      <c r="I6" s="52">
        <v>1033.8789999999999</v>
      </c>
      <c r="J6" s="52">
        <v>780.63</v>
      </c>
      <c r="K6" s="52">
        <v>1040.9559999999999</v>
      </c>
      <c r="L6" s="52">
        <v>745.76300000000003</v>
      </c>
      <c r="M6" s="52">
        <v>662.14700000000005</v>
      </c>
      <c r="N6" s="52">
        <v>704.846</v>
      </c>
      <c r="O6" s="52">
        <v>768.88900000000001</v>
      </c>
      <c r="P6" s="52">
        <v>809.94500000000005</v>
      </c>
      <c r="Q6" s="52">
        <v>716.21600000000001</v>
      </c>
      <c r="R6" s="52">
        <v>846.87900000000002</v>
      </c>
      <c r="S6" s="52">
        <v>725.06100000000004</v>
      </c>
      <c r="T6" s="52">
        <v>766.66700000000003</v>
      </c>
      <c r="U6" s="52">
        <v>737.34900000000005</v>
      </c>
      <c r="V6" s="52">
        <v>852.94100000000003</v>
      </c>
      <c r="W6" s="52">
        <v>854.23699999999997</v>
      </c>
      <c r="X6" s="52">
        <v>898.678</v>
      </c>
      <c r="Y6" s="52">
        <v>826.63800000000003</v>
      </c>
      <c r="Z6" s="52">
        <v>806.93100000000004</v>
      </c>
      <c r="AA6" s="52">
        <v>918.43200000000002</v>
      </c>
      <c r="AB6" s="52">
        <v>1065.31</v>
      </c>
      <c r="AC6" s="52">
        <v>938.245</v>
      </c>
      <c r="AD6" s="52">
        <v>1170.758</v>
      </c>
      <c r="AE6" s="52">
        <v>1199.5640000000001</v>
      </c>
      <c r="AF6" s="52">
        <v>1326.087</v>
      </c>
      <c r="AG6" s="52">
        <v>1446.7170000000001</v>
      </c>
      <c r="AH6" s="52">
        <v>1544.95</v>
      </c>
      <c r="AI6" s="52"/>
      <c r="AJ6" s="52"/>
    </row>
    <row r="7" spans="1:36">
      <c r="A7" s="52" t="s">
        <v>178</v>
      </c>
      <c r="B7" s="52">
        <v>269.06299999999999</v>
      </c>
      <c r="C7" s="52">
        <v>322.78500000000003</v>
      </c>
      <c r="D7" s="52"/>
      <c r="E7" s="52"/>
      <c r="F7" s="52"/>
      <c r="G7" s="52">
        <v>426.036</v>
      </c>
      <c r="H7" s="52">
        <v>398.274</v>
      </c>
      <c r="I7" s="52">
        <v>379.673</v>
      </c>
      <c r="J7" s="52">
        <v>421.23700000000002</v>
      </c>
      <c r="K7" s="52">
        <v>457.33800000000002</v>
      </c>
      <c r="L7" s="52">
        <v>444.06799999999998</v>
      </c>
      <c r="M7" s="52">
        <v>487.00599999999997</v>
      </c>
      <c r="N7" s="52">
        <v>427.31299999999999</v>
      </c>
      <c r="O7" s="52">
        <v>451.11099999999999</v>
      </c>
      <c r="P7" s="52">
        <v>404.42</v>
      </c>
      <c r="Q7" s="52">
        <v>411.036</v>
      </c>
      <c r="R7" s="52">
        <v>466.43099999999998</v>
      </c>
      <c r="S7" s="52">
        <v>569.34299999999996</v>
      </c>
      <c r="T7" s="52">
        <v>529.76199999999994</v>
      </c>
      <c r="U7" s="52">
        <v>600</v>
      </c>
      <c r="V7" s="52">
        <v>677.64700000000005</v>
      </c>
      <c r="W7" s="52">
        <v>707.34500000000003</v>
      </c>
      <c r="X7" s="52">
        <v>617.84100000000001</v>
      </c>
      <c r="Y7" s="52">
        <v>652.22</v>
      </c>
      <c r="Z7" s="52">
        <v>643.56399999999996</v>
      </c>
      <c r="AA7" s="52">
        <v>736.22900000000004</v>
      </c>
      <c r="AB7" s="52">
        <v>599.572</v>
      </c>
      <c r="AC7" s="52">
        <v>693.39099999999996</v>
      </c>
      <c r="AD7" s="52">
        <v>805.76300000000003</v>
      </c>
      <c r="AE7" s="52">
        <v>957.47</v>
      </c>
      <c r="AF7" s="52">
        <v>867.39099999999996</v>
      </c>
      <c r="AG7" s="52">
        <v>848.22400000000005</v>
      </c>
      <c r="AH7" s="52">
        <v>861.26499999999999</v>
      </c>
      <c r="AI7" s="52"/>
      <c r="AJ7" s="52"/>
    </row>
    <row r="8" spans="1:36">
      <c r="A8" s="52" t="s">
        <v>179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spans="1:36">
      <c r="A9" s="52" t="s">
        <v>180</v>
      </c>
      <c r="B9" s="166">
        <v>29.411999999999999</v>
      </c>
      <c r="C9" s="166">
        <v>18.986999999999998</v>
      </c>
      <c r="D9" s="166"/>
      <c r="E9" s="166"/>
      <c r="F9" s="166"/>
      <c r="G9" s="166">
        <v>34.319000000000003</v>
      </c>
      <c r="H9" s="166">
        <v>48.088000000000001</v>
      </c>
      <c r="I9" s="166">
        <v>44.393000000000001</v>
      </c>
      <c r="J9" s="166">
        <v>40.840000000000003</v>
      </c>
      <c r="K9" s="166">
        <v>43.23</v>
      </c>
      <c r="L9" s="166">
        <v>58.756999999999998</v>
      </c>
      <c r="M9" s="166">
        <v>74.575000000000003</v>
      </c>
      <c r="N9" s="166">
        <v>80.396000000000001</v>
      </c>
      <c r="O9" s="166">
        <v>75.555999999999997</v>
      </c>
      <c r="P9" s="166">
        <v>102.76300000000001</v>
      </c>
      <c r="Q9" s="166">
        <v>129.505</v>
      </c>
      <c r="R9" s="166">
        <v>167.256</v>
      </c>
      <c r="S9" s="166">
        <v>183.69800000000001</v>
      </c>
      <c r="T9" s="166">
        <v>221.428</v>
      </c>
      <c r="U9" s="166">
        <v>242.16900000000001</v>
      </c>
      <c r="V9" s="166">
        <v>263.52999999999997</v>
      </c>
      <c r="W9" s="166">
        <v>277.96600000000001</v>
      </c>
      <c r="X9" s="166">
        <v>297.358</v>
      </c>
      <c r="Y9" s="166">
        <v>356.23700000000002</v>
      </c>
      <c r="Z9" s="166">
        <v>339.60399999999998</v>
      </c>
      <c r="AA9" s="166">
        <v>325.21100000000001</v>
      </c>
      <c r="AB9" s="166">
        <v>315.846</v>
      </c>
      <c r="AC9" s="166">
        <v>295.77499999999998</v>
      </c>
      <c r="AD9" s="166">
        <v>240.12799999999999</v>
      </c>
      <c r="AE9" s="166">
        <v>183.20599999999999</v>
      </c>
      <c r="AF9" s="166">
        <v>190.21799999999999</v>
      </c>
      <c r="AG9" s="166">
        <v>170.07499999999999</v>
      </c>
      <c r="AH9" s="166">
        <v>163.15199999999999</v>
      </c>
      <c r="AI9" s="166"/>
      <c r="AJ9" s="166"/>
    </row>
    <row r="10" spans="1:36">
      <c r="A10" s="52" t="s">
        <v>181</v>
      </c>
      <c r="B10" s="52">
        <v>948.80200000000002</v>
      </c>
      <c r="C10" s="52">
        <v>2013.713</v>
      </c>
      <c r="D10" s="52"/>
      <c r="E10" s="52"/>
      <c r="F10" s="52"/>
      <c r="G10" s="52">
        <v>2246.154</v>
      </c>
      <c r="H10" s="52">
        <v>2389.6419999999998</v>
      </c>
      <c r="I10" s="52">
        <v>2404.2060000000001</v>
      </c>
      <c r="J10" s="52">
        <v>2520.42</v>
      </c>
      <c r="K10" s="52">
        <v>2555.1759999999999</v>
      </c>
      <c r="L10" s="52">
        <v>2340.1129999999998</v>
      </c>
      <c r="M10" s="52">
        <v>2250.8470000000002</v>
      </c>
      <c r="N10" s="52">
        <v>2178.4140000000002</v>
      </c>
      <c r="O10" s="52">
        <v>2478.8890000000001</v>
      </c>
      <c r="P10" s="52">
        <v>2367.9560000000001</v>
      </c>
      <c r="Q10" s="52">
        <v>2549.5500000000002</v>
      </c>
      <c r="R10" s="52">
        <v>2872.7919999999999</v>
      </c>
      <c r="S10" s="52">
        <v>2878.3449999999998</v>
      </c>
      <c r="T10" s="52">
        <v>4425</v>
      </c>
      <c r="U10" s="52">
        <v>4519.277</v>
      </c>
      <c r="V10" s="52">
        <v>4749.4120000000003</v>
      </c>
      <c r="W10" s="52">
        <v>4940.1130000000003</v>
      </c>
      <c r="X10" s="52">
        <v>4810.5730000000003</v>
      </c>
      <c r="Y10" s="52">
        <v>4780.1270000000004</v>
      </c>
      <c r="Z10" s="52">
        <v>4612.8710000000001</v>
      </c>
      <c r="AA10" s="52">
        <v>4610.1689999999999</v>
      </c>
      <c r="AB10" s="52">
        <v>4596.3599999999997</v>
      </c>
      <c r="AC10" s="52">
        <v>4690.1409999999996</v>
      </c>
      <c r="AD10" s="52">
        <v>5010.6719999999996</v>
      </c>
      <c r="AE10" s="52">
        <v>5736.0959999999995</v>
      </c>
      <c r="AF10" s="52">
        <v>6134.7830000000004</v>
      </c>
      <c r="AG10" s="52">
        <v>6828.848</v>
      </c>
      <c r="AH10" s="52">
        <v>7772.4750000000004</v>
      </c>
      <c r="AI10" s="52"/>
      <c r="AJ10" s="52"/>
    </row>
    <row r="11" spans="1:36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>
      <c r="A12" s="52" t="s">
        <v>182</v>
      </c>
      <c r="B12" s="52">
        <v>149.23699999999999</v>
      </c>
      <c r="C12" s="52">
        <v>170.886</v>
      </c>
      <c r="D12" s="52"/>
      <c r="E12" s="52"/>
      <c r="F12" s="52"/>
      <c r="G12" s="52">
        <v>210.65100000000001</v>
      </c>
      <c r="H12" s="52">
        <v>223.18100000000001</v>
      </c>
      <c r="I12" s="52">
        <v>220.79400000000001</v>
      </c>
      <c r="J12" s="52">
        <v>284.714</v>
      </c>
      <c r="K12" s="52">
        <v>315.13099999999997</v>
      </c>
      <c r="L12" s="52">
        <v>955.93200000000002</v>
      </c>
      <c r="M12" s="52">
        <v>890.39499999999998</v>
      </c>
      <c r="N12" s="52">
        <v>832.59900000000005</v>
      </c>
      <c r="O12" s="52">
        <v>1040</v>
      </c>
      <c r="P12" s="52">
        <v>1059.6690000000001</v>
      </c>
      <c r="Q12" s="52">
        <v>1081.0809999999999</v>
      </c>
      <c r="R12" s="52">
        <v>1144.876</v>
      </c>
      <c r="S12" s="52">
        <v>1195.864</v>
      </c>
      <c r="T12" s="52">
        <v>1239.2860000000001</v>
      </c>
      <c r="U12" s="52">
        <v>1283.133</v>
      </c>
      <c r="V12" s="52">
        <v>1307.059</v>
      </c>
      <c r="W12" s="52">
        <v>1284.7460000000001</v>
      </c>
      <c r="X12" s="52">
        <v>1291.8499999999999</v>
      </c>
      <c r="Y12" s="52">
        <v>1286.4690000000001</v>
      </c>
      <c r="Z12" s="52">
        <v>1265.347</v>
      </c>
      <c r="AA12" s="52">
        <v>1287.076</v>
      </c>
      <c r="AB12" s="52">
        <v>1307.2809999999999</v>
      </c>
      <c r="AC12" s="52">
        <v>1321.777</v>
      </c>
      <c r="AD12" s="52">
        <v>1335.1120000000001</v>
      </c>
      <c r="AE12" s="52">
        <v>1331.5160000000001</v>
      </c>
      <c r="AF12" s="52">
        <v>1180.4349999999999</v>
      </c>
      <c r="AG12" s="52">
        <v>1107.643</v>
      </c>
      <c r="AH12" s="52">
        <v>1179.8</v>
      </c>
      <c r="AI12" s="52"/>
      <c r="AJ12" s="52"/>
    </row>
    <row r="13" spans="1:36">
      <c r="A13" s="52" t="s">
        <v>183</v>
      </c>
      <c r="B13" s="166">
        <v>-61.002000000000002</v>
      </c>
      <c r="C13" s="166">
        <v>-81.224000000000004</v>
      </c>
      <c r="D13" s="166"/>
      <c r="E13" s="166"/>
      <c r="F13" s="166"/>
      <c r="G13" s="166">
        <v>-124.26</v>
      </c>
      <c r="H13" s="166">
        <v>-139.334</v>
      </c>
      <c r="I13" s="166">
        <v>-123.83199999999999</v>
      </c>
      <c r="J13" s="166">
        <v>-127.188</v>
      </c>
      <c r="K13" s="166">
        <v>-91.013000000000005</v>
      </c>
      <c r="L13" s="166">
        <v>-204.52</v>
      </c>
      <c r="M13" s="166">
        <v>-166.102</v>
      </c>
      <c r="N13" s="166"/>
      <c r="O13" s="166">
        <v>-173.333</v>
      </c>
      <c r="P13" s="166">
        <v>-195.58</v>
      </c>
      <c r="Q13" s="166">
        <v>-221.84700000000001</v>
      </c>
      <c r="R13" s="166">
        <v>-252.06100000000001</v>
      </c>
      <c r="S13" s="166">
        <v>-274.93900000000002</v>
      </c>
      <c r="T13" s="166">
        <v>-300</v>
      </c>
      <c r="U13" s="166">
        <v>-328.916</v>
      </c>
      <c r="V13" s="166">
        <v>-351.76499999999999</v>
      </c>
      <c r="W13" s="166">
        <v>-370.62099999999998</v>
      </c>
      <c r="X13" s="166">
        <v>-397.577</v>
      </c>
      <c r="Y13" s="166">
        <v>-421.77600000000001</v>
      </c>
      <c r="Z13" s="166">
        <v>-438.61399999999998</v>
      </c>
      <c r="AA13" s="166">
        <v>-476.69499999999999</v>
      </c>
      <c r="AB13" s="166">
        <v>-510.70699999999999</v>
      </c>
      <c r="AC13" s="166">
        <v>-645.72</v>
      </c>
      <c r="AD13" s="166">
        <v>-675.56</v>
      </c>
      <c r="AE13" s="166">
        <v>-735.005</v>
      </c>
      <c r="AF13" s="166">
        <v>-639.13</v>
      </c>
      <c r="AG13" s="166">
        <v>-607.10400000000004</v>
      </c>
      <c r="AH13" s="166">
        <v>-702.553</v>
      </c>
      <c r="AI13" s="166"/>
      <c r="AJ13" s="166"/>
    </row>
    <row r="14" spans="1:36">
      <c r="A14" s="52" t="s">
        <v>184</v>
      </c>
      <c r="B14" s="52">
        <v>88.234999999999999</v>
      </c>
      <c r="C14" s="52">
        <v>89.662000000000006</v>
      </c>
      <c r="D14" s="52"/>
      <c r="E14" s="52"/>
      <c r="F14" s="52"/>
      <c r="G14" s="52">
        <v>86.391000000000005</v>
      </c>
      <c r="H14" s="52">
        <v>83.846999999999994</v>
      </c>
      <c r="I14" s="52">
        <v>96.962999999999994</v>
      </c>
      <c r="J14" s="52">
        <v>157.52600000000001</v>
      </c>
      <c r="K14" s="52">
        <v>224.11799999999999</v>
      </c>
      <c r="L14" s="52">
        <v>751.41200000000003</v>
      </c>
      <c r="M14" s="52">
        <v>724.29399999999998</v>
      </c>
      <c r="N14" s="52">
        <v>832.59900000000005</v>
      </c>
      <c r="O14" s="52">
        <v>866.66700000000003</v>
      </c>
      <c r="P14" s="52">
        <v>864.08799999999997</v>
      </c>
      <c r="Q14" s="52">
        <v>859.23400000000004</v>
      </c>
      <c r="R14" s="52">
        <v>892.81500000000005</v>
      </c>
      <c r="S14" s="52">
        <v>920.92499999999995</v>
      </c>
      <c r="T14" s="52">
        <v>939.28599999999994</v>
      </c>
      <c r="U14" s="52">
        <v>954.21699999999998</v>
      </c>
      <c r="V14" s="52">
        <v>955.29399999999998</v>
      </c>
      <c r="W14" s="52">
        <v>914.12400000000002</v>
      </c>
      <c r="X14" s="52">
        <v>894.27300000000002</v>
      </c>
      <c r="Y14" s="52">
        <v>864.69299999999998</v>
      </c>
      <c r="Z14" s="52">
        <v>826.73299999999995</v>
      </c>
      <c r="AA14" s="52">
        <v>810.38099999999997</v>
      </c>
      <c r="AB14" s="52">
        <v>796.57399999999996</v>
      </c>
      <c r="AC14" s="52">
        <v>676.05600000000004</v>
      </c>
      <c r="AD14" s="52">
        <v>659.55200000000002</v>
      </c>
      <c r="AE14" s="52">
        <v>596.51</v>
      </c>
      <c r="AF14" s="52">
        <v>541.30399999999997</v>
      </c>
      <c r="AG14" s="52">
        <v>500.53800000000001</v>
      </c>
      <c r="AH14" s="52">
        <v>477.24799999999999</v>
      </c>
      <c r="AI14" s="52"/>
      <c r="AJ14" s="52"/>
    </row>
    <row r="15" spans="1:36">
      <c r="A15" s="52" t="s">
        <v>185</v>
      </c>
      <c r="B15" s="52">
        <v>70.805999999999997</v>
      </c>
      <c r="C15" s="52">
        <v>77.004000000000005</v>
      </c>
      <c r="D15" s="52"/>
      <c r="E15" s="52"/>
      <c r="F15" s="52"/>
      <c r="G15" s="52">
        <v>159.76300000000001</v>
      </c>
      <c r="H15" s="52">
        <v>163.995</v>
      </c>
      <c r="I15" s="52">
        <v>168.22399999999999</v>
      </c>
      <c r="J15" s="52">
        <v>169.19499999999999</v>
      </c>
      <c r="K15" s="52">
        <v>166.09800000000001</v>
      </c>
      <c r="L15" s="52">
        <v>479.096</v>
      </c>
      <c r="M15" s="52">
        <v>524.29399999999998</v>
      </c>
      <c r="N15" s="52">
        <v>538.54600000000005</v>
      </c>
      <c r="O15" s="52">
        <v>531.11099999999999</v>
      </c>
      <c r="P15" s="52">
        <v>692.81799999999998</v>
      </c>
      <c r="Q15" s="52">
        <v>694.82</v>
      </c>
      <c r="R15" s="52">
        <v>700.82399999999996</v>
      </c>
      <c r="S15" s="52">
        <v>895.37699999999995</v>
      </c>
      <c r="T15" s="52">
        <v>970.23800000000006</v>
      </c>
      <c r="U15" s="52">
        <v>1025.3009999999999</v>
      </c>
      <c r="V15" s="52">
        <v>1022.353</v>
      </c>
      <c r="W15" s="52">
        <v>1010.169</v>
      </c>
      <c r="X15" s="52">
        <v>1077.0930000000001</v>
      </c>
      <c r="Y15" s="52">
        <v>1174.4190000000001</v>
      </c>
      <c r="Z15" s="52">
        <v>1248.5150000000001</v>
      </c>
      <c r="AA15" s="52">
        <v>1237.288</v>
      </c>
      <c r="AB15" s="52">
        <v>1236.617</v>
      </c>
      <c r="AC15" s="52">
        <v>1243.77</v>
      </c>
      <c r="AD15" s="52">
        <v>1259.338</v>
      </c>
      <c r="AE15" s="52">
        <v>1239.913</v>
      </c>
      <c r="AF15" s="52">
        <v>1259.7829999999999</v>
      </c>
      <c r="AG15" s="52">
        <v>1256.1890000000001</v>
      </c>
      <c r="AH15" s="52">
        <v>1251.942</v>
      </c>
      <c r="AI15" s="52"/>
      <c r="AJ15" s="52"/>
    </row>
    <row r="16" spans="1:36">
      <c r="A16" s="52" t="s">
        <v>186</v>
      </c>
      <c r="B16" s="52">
        <v>8.7149999999999999</v>
      </c>
      <c r="C16" s="52">
        <v>7.3840000000000003</v>
      </c>
      <c r="D16" s="52"/>
      <c r="E16" s="52"/>
      <c r="F16" s="52"/>
      <c r="G16" s="52">
        <v>31.952999999999999</v>
      </c>
      <c r="H16" s="52">
        <v>34.524999999999999</v>
      </c>
      <c r="I16" s="52">
        <v>36.215000000000003</v>
      </c>
      <c r="J16" s="52">
        <v>32.671999999999997</v>
      </c>
      <c r="K16" s="52">
        <v>31.853999999999999</v>
      </c>
      <c r="L16" s="52">
        <v>61.017000000000003</v>
      </c>
      <c r="M16" s="52">
        <v>62.146999999999998</v>
      </c>
      <c r="N16" s="52">
        <v>63.877000000000002</v>
      </c>
      <c r="O16" s="52">
        <v>64.444999999999993</v>
      </c>
      <c r="P16" s="52">
        <v>96.132000000000005</v>
      </c>
      <c r="Q16" s="52">
        <v>96.846999999999994</v>
      </c>
      <c r="R16" s="52">
        <v>96.584999999999994</v>
      </c>
      <c r="S16" s="52">
        <v>118.005</v>
      </c>
      <c r="T16" s="52">
        <v>116.667</v>
      </c>
      <c r="U16" s="52">
        <v>114.458</v>
      </c>
      <c r="V16" s="52">
        <v>107.059</v>
      </c>
      <c r="W16" s="52">
        <v>100.565</v>
      </c>
      <c r="X16" s="52">
        <v>120.044</v>
      </c>
      <c r="Y16" s="52">
        <v>133.19200000000001</v>
      </c>
      <c r="Z16" s="52">
        <v>151.48500000000001</v>
      </c>
      <c r="AA16" s="52">
        <v>134.53399999999999</v>
      </c>
      <c r="AB16" s="52">
        <v>123.126</v>
      </c>
      <c r="AC16" s="52">
        <v>113.76</v>
      </c>
      <c r="AD16" s="52">
        <v>104.589</v>
      </c>
      <c r="AE16" s="52">
        <v>91.602999999999994</v>
      </c>
      <c r="AF16" s="52">
        <v>82.608000000000004</v>
      </c>
      <c r="AG16" s="52">
        <v>73.197000000000003</v>
      </c>
      <c r="AH16" s="52">
        <v>64.373000000000005</v>
      </c>
      <c r="AI16" s="52"/>
      <c r="AJ16" s="52"/>
    </row>
    <row r="17" spans="1:37">
      <c r="A17" s="52" t="s">
        <v>187</v>
      </c>
      <c r="B17" s="52">
        <v>1.089</v>
      </c>
      <c r="C17" s="52"/>
      <c r="D17" s="52"/>
      <c r="E17" s="52"/>
      <c r="F17" s="52"/>
      <c r="G17" s="52">
        <v>1078.107</v>
      </c>
      <c r="H17" s="52">
        <v>1194.8209999999999</v>
      </c>
      <c r="I17" s="52">
        <v>1132.009</v>
      </c>
      <c r="J17" s="52">
        <v>1854.1420000000001</v>
      </c>
      <c r="K17" s="52">
        <v>1872.5820000000001</v>
      </c>
      <c r="L17" s="52">
        <v>2597.7399999999998</v>
      </c>
      <c r="M17" s="52">
        <v>2127.6840000000002</v>
      </c>
      <c r="N17" s="52">
        <v>1848.018</v>
      </c>
      <c r="O17" s="52">
        <v>1663.3330000000001</v>
      </c>
      <c r="P17" s="52">
        <v>1449.7239999999999</v>
      </c>
      <c r="Q17" s="52">
        <v>1942.568</v>
      </c>
      <c r="R17" s="52">
        <v>2133.098</v>
      </c>
      <c r="S17" s="52">
        <v>2770.0729999999999</v>
      </c>
      <c r="T17" s="52">
        <v>3002.3809999999999</v>
      </c>
      <c r="U17" s="52">
        <v>2285.5419999999999</v>
      </c>
      <c r="V17" s="52">
        <v>1282.3530000000001</v>
      </c>
      <c r="W17" s="52">
        <v>1035.028</v>
      </c>
      <c r="X17" s="52">
        <v>751.101</v>
      </c>
      <c r="Y17" s="52">
        <v>761.09900000000005</v>
      </c>
      <c r="Z17" s="52">
        <v>623.76199999999994</v>
      </c>
      <c r="AA17" s="52">
        <v>1205.508</v>
      </c>
      <c r="AB17" s="52">
        <v>1214.133</v>
      </c>
      <c r="AC17" s="52">
        <v>1099.675</v>
      </c>
      <c r="AD17" s="52">
        <v>963.71400000000006</v>
      </c>
      <c r="AE17" s="52">
        <v>1324.973</v>
      </c>
      <c r="AF17" s="52">
        <v>1667.3910000000001</v>
      </c>
      <c r="AG17" s="52">
        <v>2078.5790000000002</v>
      </c>
      <c r="AH17" s="52">
        <v>1780.2439999999999</v>
      </c>
      <c r="AI17" s="52"/>
      <c r="AJ17" s="52"/>
    </row>
    <row r="18" spans="1:37">
      <c r="A18" s="52" t="s">
        <v>188</v>
      </c>
      <c r="B18" s="166">
        <v>27.233000000000001</v>
      </c>
      <c r="C18" s="166">
        <v>27.427</v>
      </c>
      <c r="D18" s="166"/>
      <c r="E18" s="166"/>
      <c r="F18" s="166"/>
      <c r="G18" s="166">
        <v>74.555000000000007</v>
      </c>
      <c r="H18" s="166">
        <v>81.382000000000005</v>
      </c>
      <c r="I18" s="166">
        <v>87.616999999998995</v>
      </c>
      <c r="J18" s="166">
        <v>88.682000000000997</v>
      </c>
      <c r="K18" s="166">
        <v>83.049999999999002</v>
      </c>
      <c r="L18" s="166">
        <v>90.39600000000199</v>
      </c>
      <c r="M18" s="166">
        <v>88.134999999998996</v>
      </c>
      <c r="N18" s="166">
        <v>84.802000000001001</v>
      </c>
      <c r="O18" s="166">
        <v>86.665999999999997</v>
      </c>
      <c r="P18" s="166">
        <v>82.873000000000999</v>
      </c>
      <c r="Q18" s="166">
        <v>88.962999999999994</v>
      </c>
      <c r="R18" s="166">
        <v>93.05</v>
      </c>
      <c r="S18" s="166">
        <v>113.139</v>
      </c>
      <c r="T18" s="166">
        <v>114.285</v>
      </c>
      <c r="U18" s="166">
        <v>114.458</v>
      </c>
      <c r="V18" s="166">
        <v>105.88200000000001</v>
      </c>
      <c r="W18" s="166">
        <v>101.696</v>
      </c>
      <c r="X18" s="166">
        <v>99.119000000000995</v>
      </c>
      <c r="Y18" s="166">
        <v>96.194999999999993</v>
      </c>
      <c r="Z18" s="166">
        <v>93.07</v>
      </c>
      <c r="AA18" s="166">
        <v>91.103000000001003</v>
      </c>
      <c r="AB18" s="166">
        <v>94.218000000000998</v>
      </c>
      <c r="AC18" s="166">
        <v>98.590999999999994</v>
      </c>
      <c r="AD18" s="166">
        <v>104.59</v>
      </c>
      <c r="AE18" s="166">
        <v>112.32299999999999</v>
      </c>
      <c r="AF18" s="166">
        <v>178.261</v>
      </c>
      <c r="AG18" s="166">
        <v>184.07</v>
      </c>
      <c r="AH18" s="166">
        <v>366.26</v>
      </c>
      <c r="AI18" s="166"/>
      <c r="AJ18" s="166"/>
    </row>
    <row r="19" spans="1:37" ht="17" thickBot="1">
      <c r="A19" s="167" t="s">
        <v>189</v>
      </c>
      <c r="B19" s="172">
        <v>1144.8800000000001</v>
      </c>
      <c r="C19" s="172">
        <v>2215.19</v>
      </c>
      <c r="D19" s="172"/>
      <c r="E19" s="172"/>
      <c r="F19" s="172"/>
      <c r="G19" s="172">
        <v>3676.9229999999998</v>
      </c>
      <c r="H19" s="172">
        <v>3948.212</v>
      </c>
      <c r="I19" s="172">
        <v>3925.2339999999999</v>
      </c>
      <c r="J19" s="172">
        <v>4822.6369999999997</v>
      </c>
      <c r="K19" s="172">
        <v>4932.8779999999997</v>
      </c>
      <c r="L19" s="172">
        <v>6319.7740000000003</v>
      </c>
      <c r="M19" s="172">
        <v>5777.4009999999998</v>
      </c>
      <c r="N19" s="172">
        <v>5546.2560000000003</v>
      </c>
      <c r="O19" s="172">
        <v>5691.1109999999999</v>
      </c>
      <c r="P19" s="172">
        <v>5553.5910000000003</v>
      </c>
      <c r="Q19" s="172">
        <v>6231.982</v>
      </c>
      <c r="R19" s="172">
        <v>6789.1639999999998</v>
      </c>
      <c r="S19" s="172">
        <v>7695.8639999999996</v>
      </c>
      <c r="T19" s="172">
        <v>9567.857</v>
      </c>
      <c r="U19" s="172">
        <v>9013.2530000000006</v>
      </c>
      <c r="V19" s="172">
        <v>8222.3529999999992</v>
      </c>
      <c r="W19" s="172">
        <v>8101.6949999999997</v>
      </c>
      <c r="X19" s="172">
        <v>7752.2030000000004</v>
      </c>
      <c r="Y19" s="172">
        <v>7809.7250000000004</v>
      </c>
      <c r="Z19" s="172">
        <v>7556.4359999999997</v>
      </c>
      <c r="AA19" s="172">
        <v>8088.9830000000002</v>
      </c>
      <c r="AB19" s="172">
        <v>8061.0280000000002</v>
      </c>
      <c r="AC19" s="172">
        <v>7921.9930000000004</v>
      </c>
      <c r="AD19" s="172">
        <v>8102.4549999999999</v>
      </c>
      <c r="AE19" s="172">
        <v>9101.4179999999997</v>
      </c>
      <c r="AF19" s="172">
        <v>9864.1299999999992</v>
      </c>
      <c r="AG19" s="172">
        <v>10921.421</v>
      </c>
      <c r="AH19" s="172">
        <v>11712.541999999999</v>
      </c>
      <c r="AI19" s="172"/>
      <c r="AJ19" s="172"/>
    </row>
    <row r="20" spans="1:37" ht="18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111" t="s">
        <v>80</v>
      </c>
    </row>
    <row r="21" spans="1:37">
      <c r="A21" s="167" t="s">
        <v>190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</row>
    <row r="22" spans="1:37">
      <c r="A22" s="52" t="s">
        <v>191</v>
      </c>
      <c r="B22" s="52">
        <v>129.63</v>
      </c>
      <c r="C22" s="52">
        <v>146.624</v>
      </c>
      <c r="D22" s="52"/>
      <c r="E22" s="52"/>
      <c r="F22" s="52"/>
      <c r="G22" s="52">
        <v>286.39100000000002</v>
      </c>
      <c r="H22" s="52">
        <v>314.42700000000002</v>
      </c>
      <c r="I22" s="52">
        <v>300.23399999999998</v>
      </c>
      <c r="J22" s="52">
        <v>306.88400000000001</v>
      </c>
      <c r="K22" s="52">
        <v>335.60899999999998</v>
      </c>
      <c r="L22" s="52">
        <v>288.13600000000002</v>
      </c>
      <c r="M22" s="52">
        <v>325.42399999999998</v>
      </c>
      <c r="N22" s="52">
        <v>571.58600000000001</v>
      </c>
      <c r="O22" s="52">
        <v>418.88900000000001</v>
      </c>
      <c r="P22" s="52">
        <v>416.57499999999999</v>
      </c>
      <c r="Q22" s="52">
        <v>411.036</v>
      </c>
      <c r="R22" s="52">
        <v>499.411</v>
      </c>
      <c r="S22" s="52">
        <v>527.98099999999999</v>
      </c>
      <c r="T22" s="52">
        <v>523.80999999999995</v>
      </c>
      <c r="U22" s="52">
        <v>584.33699999999999</v>
      </c>
      <c r="V22" s="52">
        <v>621.17600000000004</v>
      </c>
      <c r="W22" s="52">
        <v>603.39</v>
      </c>
      <c r="X22" s="52">
        <v>494.49299999999999</v>
      </c>
      <c r="Y22" s="52">
        <v>610.99400000000003</v>
      </c>
      <c r="Z22" s="52">
        <v>688.11900000000003</v>
      </c>
      <c r="AA22" s="52">
        <v>622.88099999999997</v>
      </c>
      <c r="AB22" s="52">
        <v>633.83299999999997</v>
      </c>
      <c r="AC22" s="52">
        <v>674.97299999999996</v>
      </c>
      <c r="AD22" s="52">
        <v>699.03899999999999</v>
      </c>
      <c r="AE22" s="52">
        <v>721.91899999999998</v>
      </c>
      <c r="AF22" s="52">
        <v>777.17399999999998</v>
      </c>
      <c r="AG22" s="52">
        <v>807.32</v>
      </c>
      <c r="AH22" s="52">
        <v>819.09</v>
      </c>
      <c r="AI22" s="52"/>
      <c r="AJ22" s="52"/>
    </row>
    <row r="23" spans="1:37" ht="17">
      <c r="A23" s="52" t="s">
        <v>192</v>
      </c>
      <c r="B23" s="52">
        <v>5.4470000000000001</v>
      </c>
      <c r="C23" s="52">
        <v>59.072000000000003</v>
      </c>
      <c r="D23" s="52"/>
      <c r="E23" s="52"/>
      <c r="F23" s="52"/>
      <c r="G23" s="52">
        <v>118.343</v>
      </c>
      <c r="H23" s="52">
        <v>122.072</v>
      </c>
      <c r="I23" s="52">
        <v>122.664</v>
      </c>
      <c r="J23" s="52">
        <v>129.52199999999999</v>
      </c>
      <c r="K23" s="52">
        <v>142.20699999999999</v>
      </c>
      <c r="L23" s="52">
        <v>145.76300000000001</v>
      </c>
      <c r="M23" s="52">
        <v>153.672</v>
      </c>
      <c r="N23" s="52">
        <v>8.8109999999999999</v>
      </c>
      <c r="O23" s="52">
        <v>174.44399999999999</v>
      </c>
      <c r="P23" s="52">
        <v>174.58600000000001</v>
      </c>
      <c r="Q23" s="52">
        <v>190.315</v>
      </c>
      <c r="R23" s="52">
        <v>204.947</v>
      </c>
      <c r="S23" s="52">
        <v>231.14400000000001</v>
      </c>
      <c r="T23" s="52">
        <v>247.619</v>
      </c>
      <c r="U23" s="52">
        <v>260.24099999999999</v>
      </c>
      <c r="V23" s="52">
        <v>274.11799999999999</v>
      </c>
      <c r="W23" s="52">
        <v>284.74599999999998</v>
      </c>
      <c r="X23" s="52">
        <v>266.52</v>
      </c>
      <c r="Y23" s="52">
        <v>253.7</v>
      </c>
      <c r="Z23" s="52">
        <v>251.48500000000001</v>
      </c>
      <c r="AA23" s="174"/>
      <c r="AB23" s="52">
        <v>270.87799999999999</v>
      </c>
      <c r="AC23" s="52">
        <v>286.024</v>
      </c>
      <c r="AD23" s="52">
        <v>297.75900000000001</v>
      </c>
      <c r="AE23" s="52">
        <v>330.42500000000001</v>
      </c>
      <c r="AF23" s="52">
        <v>341.30399999999997</v>
      </c>
      <c r="AG23" s="52">
        <v>353.06799999999998</v>
      </c>
      <c r="AH23" s="52">
        <v>380.68799999999999</v>
      </c>
      <c r="AI23" s="52"/>
      <c r="AJ23" s="52"/>
    </row>
    <row r="24" spans="1:37">
      <c r="A24" s="52" t="s">
        <v>193</v>
      </c>
      <c r="B24" s="52">
        <v>528.32299999999998</v>
      </c>
      <c r="C24" s="52">
        <v>704.64200000000005</v>
      </c>
      <c r="D24" s="52"/>
      <c r="E24" s="52"/>
      <c r="F24" s="52"/>
      <c r="G24" s="52">
        <v>1042.6030000000001</v>
      </c>
      <c r="H24" s="52">
        <v>1096.1780000000001</v>
      </c>
      <c r="I24" s="52">
        <v>1157.71</v>
      </c>
      <c r="J24" s="52">
        <v>1241.54</v>
      </c>
      <c r="K24" s="52">
        <v>1224.1179999999999</v>
      </c>
      <c r="L24" s="52">
        <v>1431.6389999999999</v>
      </c>
      <c r="M24" s="52">
        <v>1465.537</v>
      </c>
      <c r="N24" s="52">
        <v>1386.5640000000001</v>
      </c>
      <c r="O24" s="52">
        <v>1597.778</v>
      </c>
      <c r="P24" s="52">
        <v>1534.807</v>
      </c>
      <c r="Q24" s="52">
        <v>1719.595</v>
      </c>
      <c r="R24" s="52">
        <v>1884.57</v>
      </c>
      <c r="S24" s="52">
        <v>2126.5210000000002</v>
      </c>
      <c r="T24" s="52">
        <v>2041.6659999999999</v>
      </c>
      <c r="U24" s="52">
        <v>2056.627</v>
      </c>
      <c r="V24" s="52">
        <v>2060</v>
      </c>
      <c r="W24" s="52">
        <v>2080.2260000000001</v>
      </c>
      <c r="X24" s="52">
        <v>2072.6869999999999</v>
      </c>
      <c r="Y24" s="52">
        <v>2062.3679999999999</v>
      </c>
      <c r="Z24" s="52">
        <v>2000</v>
      </c>
      <c r="AA24" s="52">
        <v>2217.1610000000001</v>
      </c>
      <c r="AB24" s="52">
        <v>2168.0940000000001</v>
      </c>
      <c r="AC24" s="52">
        <v>2224.268</v>
      </c>
      <c r="AD24" s="52">
        <v>2249.7330000000002</v>
      </c>
      <c r="AE24" s="52">
        <v>2660.85</v>
      </c>
      <c r="AF24" s="52">
        <v>2421.739</v>
      </c>
      <c r="AG24" s="52">
        <v>2392.895</v>
      </c>
      <c r="AH24" s="52">
        <v>2524.9720000000002</v>
      </c>
      <c r="AI24" s="52"/>
      <c r="AJ24" s="52"/>
    </row>
    <row r="25" spans="1:37">
      <c r="A25" s="52" t="s">
        <v>194</v>
      </c>
      <c r="B25" s="52">
        <v>100.218</v>
      </c>
      <c r="C25" s="52">
        <v>157.173</v>
      </c>
      <c r="D25" s="52"/>
      <c r="E25" s="52"/>
      <c r="F25" s="52"/>
      <c r="G25" s="52">
        <v>255.62100000000001</v>
      </c>
      <c r="H25" s="52">
        <v>274.96899999999999</v>
      </c>
      <c r="I25" s="52">
        <v>273.36399999999998</v>
      </c>
      <c r="J25" s="52">
        <v>280.04700000000003</v>
      </c>
      <c r="K25" s="52">
        <v>293.51499999999999</v>
      </c>
      <c r="L25" s="52">
        <v>308.47500000000002</v>
      </c>
      <c r="M25" s="52">
        <v>327.68400000000003</v>
      </c>
      <c r="N25" s="52">
        <v>339.20699999999999</v>
      </c>
      <c r="O25" s="52">
        <v>354.44400000000002</v>
      </c>
      <c r="P25" s="52">
        <v>350.27600000000001</v>
      </c>
      <c r="Q25" s="52">
        <v>393.01799999999997</v>
      </c>
      <c r="R25" s="52">
        <v>427.56200000000001</v>
      </c>
      <c r="S25" s="52">
        <v>462.28699999999998</v>
      </c>
      <c r="T25" s="52">
        <v>504.762</v>
      </c>
      <c r="U25" s="52">
        <v>528.91600000000005</v>
      </c>
      <c r="V25" s="52">
        <v>517.64700000000005</v>
      </c>
      <c r="W25" s="52">
        <v>517.51400000000001</v>
      </c>
      <c r="X25" s="52">
        <v>516.52</v>
      </c>
      <c r="Y25" s="52">
        <v>516.91300000000001</v>
      </c>
      <c r="Z25" s="52">
        <v>516.83199999999999</v>
      </c>
      <c r="AA25" s="52">
        <v>550.84699999999998</v>
      </c>
      <c r="AB25" s="52">
        <v>561.02800000000002</v>
      </c>
      <c r="AC25" s="52">
        <v>580.71500000000003</v>
      </c>
      <c r="AD25" s="52">
        <v>639.274</v>
      </c>
      <c r="AE25" s="52">
        <v>678.29899999999998</v>
      </c>
      <c r="AF25" s="52">
        <v>689.13</v>
      </c>
      <c r="AG25" s="52">
        <v>707.21199999999999</v>
      </c>
      <c r="AH25" s="52">
        <v>754.71699999999998</v>
      </c>
      <c r="AI25" s="52"/>
      <c r="AJ25" s="52"/>
    </row>
    <row r="26" spans="1:37">
      <c r="A26" s="52" t="s">
        <v>195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</row>
    <row r="27" spans="1:37">
      <c r="A27" s="52" t="s">
        <v>196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</row>
    <row r="28" spans="1:37">
      <c r="A28" s="52" t="s">
        <v>197</v>
      </c>
      <c r="B28" s="52"/>
      <c r="C28" s="52">
        <v>5.274</v>
      </c>
      <c r="D28" s="52"/>
      <c r="E28" s="52"/>
      <c r="F28" s="52"/>
      <c r="G28" s="52"/>
      <c r="H28" s="52"/>
      <c r="I28" s="52"/>
      <c r="J28" s="52"/>
      <c r="K28" s="52"/>
      <c r="L28" s="52">
        <v>35.027999999999999</v>
      </c>
      <c r="M28" s="52">
        <v>33.898000000000003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</row>
    <row r="29" spans="1:37">
      <c r="A29" s="52" t="s">
        <v>198</v>
      </c>
      <c r="B29" s="166">
        <v>105.663</v>
      </c>
      <c r="C29" s="166">
        <v>214.13499999999999</v>
      </c>
      <c r="D29" s="166"/>
      <c r="E29" s="166"/>
      <c r="F29" s="166"/>
      <c r="G29" s="166">
        <v>498.22500000000002</v>
      </c>
      <c r="H29" s="166">
        <v>594.327</v>
      </c>
      <c r="I29" s="166">
        <v>809.57899999999995</v>
      </c>
      <c r="J29" s="166">
        <v>901.98400000000004</v>
      </c>
      <c r="K29" s="166">
        <v>449.375</v>
      </c>
      <c r="L29" s="166">
        <v>623.72699999999998</v>
      </c>
      <c r="M29" s="166">
        <v>668.92600000000004</v>
      </c>
      <c r="N29" s="166">
        <v>398.678</v>
      </c>
      <c r="O29" s="166">
        <v>164.44499999999999</v>
      </c>
      <c r="P29" s="166">
        <v>108.286</v>
      </c>
      <c r="Q29" s="166">
        <v>393.01799999999997</v>
      </c>
      <c r="R29" s="166">
        <v>121.319</v>
      </c>
      <c r="S29" s="166">
        <v>180.048</v>
      </c>
      <c r="T29" s="166">
        <v>177.381</v>
      </c>
      <c r="U29" s="166">
        <v>146.98699999999999</v>
      </c>
      <c r="V29" s="166">
        <v>144.70599999999999</v>
      </c>
      <c r="W29" s="166">
        <v>159.322</v>
      </c>
      <c r="X29" s="166">
        <v>89.206999999999994</v>
      </c>
      <c r="Y29" s="166">
        <v>80.337999999999994</v>
      </c>
      <c r="Z29" s="166">
        <v>66.335999999999999</v>
      </c>
      <c r="AA29" s="166">
        <v>63.56</v>
      </c>
      <c r="AB29" s="166">
        <v>69.592999999998995</v>
      </c>
      <c r="AC29" s="166">
        <v>75.84</v>
      </c>
      <c r="AD29" s="166">
        <v>64.034999999999997</v>
      </c>
      <c r="AE29" s="166">
        <v>68.703000000000003</v>
      </c>
      <c r="AF29" s="166">
        <v>81.522999999999996</v>
      </c>
      <c r="AG29" s="166">
        <v>108.71899999999999</v>
      </c>
      <c r="AH29" s="166">
        <v>77.691999999999993</v>
      </c>
      <c r="AI29" s="166"/>
      <c r="AJ29" s="166"/>
    </row>
    <row r="30" spans="1:37">
      <c r="A30" s="52" t="s">
        <v>199</v>
      </c>
      <c r="B30" s="52">
        <v>869.28099999999995</v>
      </c>
      <c r="C30" s="52">
        <v>1286.92</v>
      </c>
      <c r="D30" s="52"/>
      <c r="E30" s="52"/>
      <c r="F30" s="52"/>
      <c r="G30" s="52">
        <v>2201.183</v>
      </c>
      <c r="H30" s="52">
        <v>2401.973</v>
      </c>
      <c r="I30" s="52">
        <v>2663.5509999999999</v>
      </c>
      <c r="J30" s="52">
        <v>2859.9769999999999</v>
      </c>
      <c r="K30" s="52">
        <v>2444.8240000000001</v>
      </c>
      <c r="L30" s="52">
        <v>2832.768</v>
      </c>
      <c r="M30" s="52">
        <v>2975.1410000000001</v>
      </c>
      <c r="N30" s="52">
        <v>2704.846</v>
      </c>
      <c r="O30" s="52">
        <v>2710</v>
      </c>
      <c r="P30" s="52">
        <v>2584.5300000000002</v>
      </c>
      <c r="Q30" s="52">
        <v>3106.982</v>
      </c>
      <c r="R30" s="52">
        <v>3137.8090000000002</v>
      </c>
      <c r="S30" s="52">
        <v>3527.9810000000002</v>
      </c>
      <c r="T30" s="52">
        <v>3495.2379999999998</v>
      </c>
      <c r="U30" s="52">
        <v>3577.1080000000002</v>
      </c>
      <c r="V30" s="52">
        <v>3617.6469999999999</v>
      </c>
      <c r="W30" s="52">
        <v>3645.1979999999999</v>
      </c>
      <c r="X30" s="52">
        <v>3439.4270000000001</v>
      </c>
      <c r="Y30" s="52">
        <v>3524.3130000000001</v>
      </c>
      <c r="Z30" s="52">
        <v>3522.7719999999999</v>
      </c>
      <c r="AA30" s="52">
        <v>3724.576</v>
      </c>
      <c r="AB30" s="52">
        <v>3703.4259999999999</v>
      </c>
      <c r="AC30" s="52">
        <v>3841.82</v>
      </c>
      <c r="AD30" s="52">
        <v>3949.84</v>
      </c>
      <c r="AE30" s="52">
        <v>4460.1959999999999</v>
      </c>
      <c r="AF30" s="52">
        <v>4310.87</v>
      </c>
      <c r="AG30" s="52">
        <v>4369.2139999999999</v>
      </c>
      <c r="AH30" s="52">
        <v>4557.1589999999997</v>
      </c>
      <c r="AI30" s="52"/>
      <c r="AJ30" s="52"/>
    </row>
    <row r="31" spans="1:3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7">
      <c r="A32" s="52" t="s">
        <v>200</v>
      </c>
      <c r="B32" s="52"/>
      <c r="C32" s="52">
        <v>1166.6669999999999</v>
      </c>
      <c r="D32" s="52"/>
      <c r="E32" s="52"/>
      <c r="F32" s="52"/>
      <c r="G32" s="52">
        <v>1117.1600000000001</v>
      </c>
      <c r="H32" s="52">
        <v>1260.173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>
        <v>1463.095</v>
      </c>
      <c r="U32" s="52">
        <v>1444.578</v>
      </c>
      <c r="V32" s="52">
        <v>1382.3530000000001</v>
      </c>
      <c r="W32" s="52">
        <v>1358.192</v>
      </c>
      <c r="X32" s="52">
        <v>1262.115</v>
      </c>
      <c r="Y32" s="52">
        <v>1191.3320000000001</v>
      </c>
      <c r="Z32" s="52">
        <v>1185.1489999999999</v>
      </c>
      <c r="AA32" s="52">
        <v>1194.915</v>
      </c>
      <c r="AB32" s="52">
        <v>1237.6869999999999</v>
      </c>
      <c r="AC32" s="52">
        <v>1264.355</v>
      </c>
      <c r="AD32" s="52">
        <v>1290.288</v>
      </c>
      <c r="AE32" s="52">
        <v>1311.8869999999999</v>
      </c>
      <c r="AF32" s="52">
        <v>1380.4349999999999</v>
      </c>
      <c r="AG32" s="52">
        <v>1424.1120000000001</v>
      </c>
      <c r="AH32" s="52">
        <v>1487.2360000000001</v>
      </c>
      <c r="AI32" s="52"/>
      <c r="AJ32" s="52"/>
    </row>
    <row r="33" spans="1:36">
      <c r="A33" s="52" t="s">
        <v>201</v>
      </c>
      <c r="B33" s="52"/>
      <c r="C33" s="52">
        <v>1.0549999999999999</v>
      </c>
      <c r="D33" s="52"/>
      <c r="E33" s="52"/>
      <c r="F33" s="52"/>
      <c r="G33" s="52"/>
      <c r="H33" s="52"/>
      <c r="I33" s="52"/>
      <c r="J33" s="52"/>
      <c r="K33" s="52"/>
      <c r="L33" s="52">
        <v>627.11900000000003</v>
      </c>
      <c r="M33" s="52">
        <v>584.18100000000004</v>
      </c>
      <c r="N33" s="52">
        <v>680.61699999999996</v>
      </c>
      <c r="O33" s="52">
        <v>691.11099999999999</v>
      </c>
      <c r="P33" s="52">
        <v>689.50300000000004</v>
      </c>
      <c r="Q33" s="52">
        <v>689.18899999999996</v>
      </c>
      <c r="R33" s="52">
        <v>697.29100000000005</v>
      </c>
      <c r="S33" s="52">
        <v>701.94600000000003</v>
      </c>
      <c r="T33" s="52">
        <v>698.81</v>
      </c>
      <c r="U33" s="52">
        <v>693.976</v>
      </c>
      <c r="V33" s="52">
        <v>684.70600000000002</v>
      </c>
      <c r="W33" s="52">
        <v>654.23699999999997</v>
      </c>
      <c r="X33" s="52">
        <v>646.476</v>
      </c>
      <c r="Y33" s="52">
        <v>625.79300000000001</v>
      </c>
      <c r="Z33" s="52">
        <v>601.98</v>
      </c>
      <c r="AA33" s="52">
        <v>587.92399999999998</v>
      </c>
      <c r="AB33" s="52">
        <v>584.58199999999999</v>
      </c>
      <c r="AC33" s="52">
        <v>565.54700000000003</v>
      </c>
      <c r="AD33" s="52">
        <v>554.96299999999997</v>
      </c>
      <c r="AE33" s="52">
        <v>537.62300000000005</v>
      </c>
      <c r="AF33" s="52">
        <v>535.87</v>
      </c>
      <c r="AG33" s="52">
        <v>508.07299999999998</v>
      </c>
      <c r="AH33" s="52">
        <v>495.00599999999997</v>
      </c>
      <c r="AI33" s="52"/>
      <c r="AJ33" s="52"/>
    </row>
    <row r="34" spans="1:36">
      <c r="A34" s="52" t="s">
        <v>202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  <row r="35" spans="1:36">
      <c r="A35" s="52" t="s">
        <v>194</v>
      </c>
      <c r="B35" s="52"/>
      <c r="C35" s="52">
        <v>9.4939999999999998</v>
      </c>
      <c r="D35" s="52"/>
      <c r="E35" s="52"/>
      <c r="F35" s="52"/>
      <c r="G35" s="52">
        <v>68.638999999999996</v>
      </c>
      <c r="H35" s="52">
        <v>77.682000000000002</v>
      </c>
      <c r="I35" s="52">
        <v>84.111999999999995</v>
      </c>
      <c r="J35" s="52">
        <v>92.182000000000002</v>
      </c>
      <c r="K35" s="52">
        <v>98.975999999999999</v>
      </c>
      <c r="L35" s="52">
        <v>68.927000000000007</v>
      </c>
      <c r="M35" s="52">
        <v>2.2599999999999998</v>
      </c>
      <c r="N35" s="52">
        <v>1.101</v>
      </c>
      <c r="O35" s="52">
        <v>2.222</v>
      </c>
      <c r="P35" s="52">
        <v>2.21</v>
      </c>
      <c r="Q35" s="52">
        <v>1.1259999999999999</v>
      </c>
      <c r="R35" s="52">
        <v>1.1779999999999999</v>
      </c>
      <c r="S35" s="52"/>
      <c r="T35" s="52"/>
      <c r="U35" s="52"/>
      <c r="V35" s="52"/>
      <c r="W35" s="52"/>
      <c r="X35" s="52"/>
      <c r="Y35" s="52">
        <v>1.0569999999999999</v>
      </c>
      <c r="Z35" s="52">
        <v>1.98</v>
      </c>
      <c r="AA35" s="52">
        <v>5.2969999999999997</v>
      </c>
      <c r="AB35" s="52">
        <v>6.4240000000000004</v>
      </c>
      <c r="AC35" s="52">
        <v>6.5010000000000003</v>
      </c>
      <c r="AD35" s="52">
        <v>6.4029999999999996</v>
      </c>
      <c r="AE35" s="52">
        <v>8.7240000000000002</v>
      </c>
      <c r="AF35" s="52">
        <v>18.478000000000002</v>
      </c>
      <c r="AG35" s="52">
        <v>20.452000000000002</v>
      </c>
      <c r="AH35" s="52">
        <v>22.198</v>
      </c>
      <c r="AI35" s="52"/>
      <c r="AJ35" s="52"/>
    </row>
    <row r="36" spans="1:36">
      <c r="A36" s="52" t="s">
        <v>203</v>
      </c>
      <c r="B36" s="166">
        <v>26.143999999999998</v>
      </c>
      <c r="C36" s="166">
        <v>4.2179999999998001</v>
      </c>
      <c r="D36" s="166"/>
      <c r="E36" s="166"/>
      <c r="F36" s="166"/>
      <c r="G36" s="166">
        <v>8.2840000000001002</v>
      </c>
      <c r="H36" s="166">
        <v>9.8640000000004999</v>
      </c>
      <c r="I36" s="166">
        <v>10.515000000000001</v>
      </c>
      <c r="J36" s="166">
        <v>10.500999999999999</v>
      </c>
      <c r="K36" s="166">
        <v>6.8259999999999996</v>
      </c>
      <c r="L36" s="166">
        <v>9.0389999999998007</v>
      </c>
      <c r="M36" s="166">
        <v>18.079000000000001</v>
      </c>
      <c r="N36" s="166">
        <v>20.925000000000001</v>
      </c>
      <c r="O36" s="166">
        <v>24.445</v>
      </c>
      <c r="P36" s="166">
        <v>53.039000000000001</v>
      </c>
      <c r="Q36" s="166">
        <v>43.918999999999997</v>
      </c>
      <c r="R36" s="166">
        <v>48.292000000000002</v>
      </c>
      <c r="S36" s="166">
        <v>53.527999999998997</v>
      </c>
      <c r="T36" s="166">
        <v>48.808999999999997</v>
      </c>
      <c r="U36" s="166">
        <v>45.784000000001001</v>
      </c>
      <c r="V36" s="166">
        <v>47.058999999999997</v>
      </c>
      <c r="W36" s="166">
        <v>49.718000000000998</v>
      </c>
      <c r="X36" s="166">
        <v>39.646999999999998</v>
      </c>
      <c r="Y36" s="166">
        <v>34.883000000000003</v>
      </c>
      <c r="Z36" s="166">
        <v>33.664000000001003</v>
      </c>
      <c r="AA36" s="166">
        <v>32.839000000001001</v>
      </c>
      <c r="AB36" s="166">
        <v>21.414000000001</v>
      </c>
      <c r="AC36" s="166">
        <v>18.417999999999999</v>
      </c>
      <c r="AD36" s="166">
        <v>18.142999999998999</v>
      </c>
      <c r="AE36" s="166">
        <v>31.625</v>
      </c>
      <c r="AF36" s="166">
        <v>21.737999999999001</v>
      </c>
      <c r="AG36" s="166">
        <v>15.07</v>
      </c>
      <c r="AH36" s="166">
        <v>8.8779999999996999</v>
      </c>
      <c r="AI36" s="166"/>
      <c r="AJ36" s="166"/>
    </row>
    <row r="37" spans="1:36">
      <c r="A37" s="167" t="s">
        <v>204</v>
      </c>
      <c r="B37" s="167">
        <v>895.42499999999995</v>
      </c>
      <c r="C37" s="167">
        <v>2468.3539999999998</v>
      </c>
      <c r="D37" s="167"/>
      <c r="E37" s="167"/>
      <c r="F37" s="167"/>
      <c r="G37" s="167">
        <v>3395.2660000000001</v>
      </c>
      <c r="H37" s="167">
        <v>3749.692</v>
      </c>
      <c r="I37" s="167">
        <v>2758.1779999999999</v>
      </c>
      <c r="J37" s="167">
        <v>2962.66</v>
      </c>
      <c r="K37" s="167">
        <v>2550.6260000000002</v>
      </c>
      <c r="L37" s="167">
        <v>3537.8530000000001</v>
      </c>
      <c r="M37" s="167">
        <v>3579.6610000000001</v>
      </c>
      <c r="N37" s="167">
        <v>3407.489</v>
      </c>
      <c r="O37" s="167">
        <v>3427.7779999999998</v>
      </c>
      <c r="P37" s="167">
        <v>3329.2820000000002</v>
      </c>
      <c r="Q37" s="167">
        <v>3841.2159999999999</v>
      </c>
      <c r="R37" s="167">
        <v>3884.57</v>
      </c>
      <c r="S37" s="167">
        <v>4283.4549999999999</v>
      </c>
      <c r="T37" s="167">
        <v>5705.9520000000002</v>
      </c>
      <c r="U37" s="167">
        <v>5761.4459999999999</v>
      </c>
      <c r="V37" s="167">
        <v>5731.7650000000003</v>
      </c>
      <c r="W37" s="167">
        <v>5707.3450000000003</v>
      </c>
      <c r="X37" s="167">
        <v>5387.665</v>
      </c>
      <c r="Y37" s="167">
        <v>5377.3779999999997</v>
      </c>
      <c r="Z37" s="167">
        <v>5345.5450000000001</v>
      </c>
      <c r="AA37" s="167">
        <v>5545.5510000000004</v>
      </c>
      <c r="AB37" s="167">
        <v>5553.5330000000004</v>
      </c>
      <c r="AC37" s="167">
        <v>5696.6409999999996</v>
      </c>
      <c r="AD37" s="167">
        <v>5819.6369999999997</v>
      </c>
      <c r="AE37" s="167">
        <v>6350.0550000000003</v>
      </c>
      <c r="AF37" s="167">
        <v>6267.3909999999996</v>
      </c>
      <c r="AG37" s="167">
        <v>6336.9210000000003</v>
      </c>
      <c r="AH37" s="167">
        <v>6570.4769999999999</v>
      </c>
      <c r="AI37" s="167"/>
      <c r="AJ37" s="167"/>
    </row>
    <row r="38" spans="1:36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</row>
    <row r="39" spans="1:36">
      <c r="A39" s="167" t="s">
        <v>205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</row>
    <row r="40" spans="1:36">
      <c r="A40" s="52" t="s">
        <v>206</v>
      </c>
      <c r="B40" s="52">
        <v>868.19200000000001</v>
      </c>
      <c r="C40" s="52">
        <v>875.52700000000004</v>
      </c>
      <c r="D40" s="52"/>
      <c r="E40" s="52"/>
      <c r="F40" s="52"/>
      <c r="G40" s="52">
        <v>2944.3789999999999</v>
      </c>
      <c r="H40" s="52">
        <v>3120.8380000000002</v>
      </c>
      <c r="I40" s="52">
        <v>4360.9809999999998</v>
      </c>
      <c r="J40" s="52">
        <v>4414.2359999999999</v>
      </c>
      <c r="K40" s="52">
        <v>4324.232</v>
      </c>
      <c r="L40" s="52">
        <v>4332.2030000000004</v>
      </c>
      <c r="M40" s="52">
        <v>4354.8019999999997</v>
      </c>
      <c r="N40" s="52">
        <v>4277.5330000000004</v>
      </c>
      <c r="O40" s="52">
        <v>4657.7780000000002</v>
      </c>
      <c r="P40" s="52">
        <v>4507.1819999999998</v>
      </c>
      <c r="Q40" s="52">
        <v>4701.5770000000002</v>
      </c>
      <c r="R40" s="52">
        <v>5346.29</v>
      </c>
      <c r="S40" s="52">
        <v>5575.4260000000004</v>
      </c>
      <c r="T40" s="52">
        <v>5511.9049999999997</v>
      </c>
      <c r="U40" s="52">
        <v>5609.6390000000001</v>
      </c>
      <c r="V40" s="52">
        <v>5507.0590000000002</v>
      </c>
      <c r="W40" s="52">
        <v>5362.7120000000004</v>
      </c>
      <c r="X40" s="52">
        <v>5274.2290000000003</v>
      </c>
      <c r="Y40" s="52">
        <v>5062.3680000000004</v>
      </c>
      <c r="Z40" s="52">
        <v>4741.5839999999998</v>
      </c>
      <c r="AA40" s="52">
        <v>5073.0929999999998</v>
      </c>
      <c r="AB40" s="52">
        <v>5207.7089999999998</v>
      </c>
      <c r="AC40" s="52">
        <v>5307.692</v>
      </c>
      <c r="AD40" s="52">
        <v>5262.54</v>
      </c>
      <c r="AE40" s="52">
        <v>5621.5919999999996</v>
      </c>
      <c r="AF40" s="52">
        <v>5866.3040000000001</v>
      </c>
      <c r="AG40" s="52">
        <v>6067.8149999999996</v>
      </c>
      <c r="AH40" s="52">
        <v>6465.0389999999998</v>
      </c>
      <c r="AI40" s="52"/>
      <c r="AJ40" s="52"/>
    </row>
    <row r="41" spans="1:36">
      <c r="A41" s="52" t="s">
        <v>207</v>
      </c>
      <c r="B41" s="52">
        <v>-711.32899999999995</v>
      </c>
      <c r="C41" s="52">
        <v>-1257.384</v>
      </c>
      <c r="D41" s="52"/>
      <c r="E41" s="52"/>
      <c r="F41" s="52"/>
      <c r="G41" s="52">
        <v>-2872.1889999999999</v>
      </c>
      <c r="H41" s="52">
        <v>-3200.9859999999999</v>
      </c>
      <c r="I41" s="52">
        <v>-3492.991</v>
      </c>
      <c r="J41" s="52">
        <v>-3438.74</v>
      </c>
      <c r="K41" s="52">
        <v>-2849.8290000000002</v>
      </c>
      <c r="L41" s="52">
        <v>-3011.299</v>
      </c>
      <c r="M41" s="52">
        <v>-3097.1750000000002</v>
      </c>
      <c r="N41" s="52">
        <v>-2753.3040000000001</v>
      </c>
      <c r="O41" s="52">
        <v>-3010</v>
      </c>
      <c r="P41" s="52">
        <v>-2992.2649999999999</v>
      </c>
      <c r="Q41" s="52">
        <v>-3450.45</v>
      </c>
      <c r="R41" s="52">
        <v>-3727.915</v>
      </c>
      <c r="S41" s="52">
        <v>-4002.433</v>
      </c>
      <c r="T41" s="52">
        <v>-3889.2860000000001</v>
      </c>
      <c r="U41" s="52">
        <v>-3960.241</v>
      </c>
      <c r="V41" s="52">
        <v>-3864.7060000000001</v>
      </c>
      <c r="W41" s="52">
        <v>-3638.4180000000001</v>
      </c>
      <c r="X41" s="52">
        <v>-3401.982</v>
      </c>
      <c r="Y41" s="52">
        <v>-3397.4630000000002</v>
      </c>
      <c r="Z41" s="52">
        <v>-3345.5450000000001</v>
      </c>
      <c r="AA41" s="52">
        <v>-3863.3470000000002</v>
      </c>
      <c r="AB41" s="52">
        <v>-4148.8220000000001</v>
      </c>
      <c r="AC41" s="52">
        <v>-4525.46</v>
      </c>
      <c r="AD41" s="52">
        <v>-4388.4740000000002</v>
      </c>
      <c r="AE41" s="52">
        <v>-4560.5230000000001</v>
      </c>
      <c r="AF41" s="52">
        <v>-4331.5219999999999</v>
      </c>
      <c r="AG41" s="52">
        <v>-3994.6179999999999</v>
      </c>
      <c r="AH41" s="52">
        <v>-3785.7939999999999</v>
      </c>
      <c r="AI41" s="52"/>
      <c r="AJ41" s="52"/>
    </row>
    <row r="42" spans="1:36">
      <c r="A42" s="52" t="s">
        <v>208</v>
      </c>
      <c r="B42" s="52"/>
      <c r="C42" s="52"/>
      <c r="D42" s="52"/>
      <c r="E42" s="52"/>
      <c r="F42" s="52"/>
      <c r="G42" s="52"/>
      <c r="H42" s="52"/>
      <c r="I42" s="52"/>
      <c r="J42" s="52"/>
      <c r="K42" s="52">
        <v>-87.6</v>
      </c>
      <c r="L42" s="52">
        <v>-223.72900000000001</v>
      </c>
      <c r="M42" s="52">
        <v>-412.42899999999997</v>
      </c>
      <c r="N42" s="52">
        <v>-544.053</v>
      </c>
      <c r="O42" s="52">
        <v>-411.11099999999999</v>
      </c>
      <c r="P42" s="52">
        <v>-198.89500000000001</v>
      </c>
      <c r="Q42" s="52">
        <v>-197.072</v>
      </c>
      <c r="R42" s="52">
        <v>-206.125</v>
      </c>
      <c r="S42" s="52">
        <v>-212.89500000000001</v>
      </c>
      <c r="T42" s="52">
        <v>-203.571</v>
      </c>
      <c r="U42" s="52">
        <v>-206.024</v>
      </c>
      <c r="V42" s="52">
        <v>-236.471</v>
      </c>
      <c r="W42" s="52">
        <v>-293.78500000000003</v>
      </c>
      <c r="X42" s="52">
        <v>-288.54599999999999</v>
      </c>
      <c r="Y42" s="52">
        <v>-276.95600000000002</v>
      </c>
      <c r="Z42" s="52">
        <v>-259.40600000000001</v>
      </c>
      <c r="AA42" s="52">
        <v>-277.54199999999997</v>
      </c>
      <c r="AB42" s="52">
        <v>-280.51400000000001</v>
      </c>
      <c r="AC42" s="52">
        <v>-283.85700000000003</v>
      </c>
      <c r="AD42" s="52">
        <v>-279.61599999999999</v>
      </c>
      <c r="AE42" s="52">
        <v>-285.714</v>
      </c>
      <c r="AF42" s="52">
        <v>-284.78300000000002</v>
      </c>
      <c r="AG42" s="52">
        <v>-282.024</v>
      </c>
      <c r="AH42" s="52">
        <v>-290.78800000000001</v>
      </c>
      <c r="AI42" s="52"/>
      <c r="AJ42" s="52"/>
    </row>
    <row r="43" spans="1:36">
      <c r="A43" s="52" t="s">
        <v>209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1:36">
      <c r="A44" s="52" t="s">
        <v>210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</row>
    <row r="45" spans="1:36">
      <c r="A45" s="52" t="s">
        <v>211</v>
      </c>
      <c r="B45" s="52">
        <v>92.593000000000004</v>
      </c>
      <c r="C45" s="52">
        <v>128.69200000000001</v>
      </c>
      <c r="D45" s="52"/>
      <c r="E45" s="52"/>
      <c r="F45" s="52"/>
      <c r="G45" s="52">
        <v>209.46700000000001</v>
      </c>
      <c r="H45" s="52">
        <v>278.66800000000001</v>
      </c>
      <c r="I45" s="52">
        <v>299.065</v>
      </c>
      <c r="J45" s="52">
        <v>884.48099999999999</v>
      </c>
      <c r="K45" s="52">
        <v>995.44899999999996</v>
      </c>
      <c r="L45" s="52">
        <v>1684.7460000000001</v>
      </c>
      <c r="M45" s="52">
        <v>1352.5419999999999</v>
      </c>
      <c r="N45" s="52">
        <v>1158.5899999999999</v>
      </c>
      <c r="O45" s="52">
        <v>1026.6669999999999</v>
      </c>
      <c r="P45" s="52">
        <v>908.28700000000003</v>
      </c>
      <c r="Q45" s="52">
        <v>1336.712</v>
      </c>
      <c r="R45" s="52">
        <v>1492.3440000000001</v>
      </c>
      <c r="S45" s="52">
        <v>2052.3110000000001</v>
      </c>
      <c r="T45" s="52">
        <v>2442.857</v>
      </c>
      <c r="U45" s="52">
        <v>1808.434</v>
      </c>
      <c r="V45" s="52">
        <v>1084.7059999999999</v>
      </c>
      <c r="W45" s="52">
        <v>963.84199999999998</v>
      </c>
      <c r="X45" s="52">
        <v>780.83699999999999</v>
      </c>
      <c r="Y45" s="52">
        <v>1044.3969999999999</v>
      </c>
      <c r="Z45" s="52">
        <v>1074.2570000000001</v>
      </c>
      <c r="AA45" s="52">
        <v>1611.229</v>
      </c>
      <c r="AB45" s="52">
        <v>1729.1220000000001</v>
      </c>
      <c r="AC45" s="52">
        <v>1726.9770000000001</v>
      </c>
      <c r="AD45" s="52">
        <v>1688.367</v>
      </c>
      <c r="AE45" s="52">
        <v>1976.009</v>
      </c>
      <c r="AF45" s="52">
        <v>2346.739</v>
      </c>
      <c r="AG45" s="52">
        <v>2793.326</v>
      </c>
      <c r="AH45" s="52">
        <v>2753.607</v>
      </c>
      <c r="AI45" s="52"/>
      <c r="AJ45" s="52"/>
    </row>
    <row r="46" spans="1:36">
      <c r="A46" s="52" t="s">
        <v>137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spans="1:36">
      <c r="A47" s="52" t="s">
        <v>212</v>
      </c>
      <c r="B47" s="166">
        <v>-1.0000000000048E-3</v>
      </c>
      <c r="C47" s="166">
        <v>-2.8421709430404001E-14</v>
      </c>
      <c r="D47" s="166"/>
      <c r="E47" s="166"/>
      <c r="F47" s="166"/>
      <c r="G47" s="166">
        <v>-1.7053025658242001E-13</v>
      </c>
      <c r="H47" s="166">
        <v>-4.2632564145606001E-13</v>
      </c>
      <c r="I47" s="166">
        <v>1.0000000002036999E-3</v>
      </c>
      <c r="J47" s="166">
        <v>2.2737367544322999E-13</v>
      </c>
      <c r="K47" s="166">
        <v>1.0000000002036999E-3</v>
      </c>
      <c r="L47" s="166">
        <v>-9.0949470177293006E-13</v>
      </c>
      <c r="M47" s="166">
        <v>4.5474735088645998E-13</v>
      </c>
      <c r="N47" s="166">
        <v>9.9999999929422994E-4</v>
      </c>
      <c r="O47" s="166">
        <v>-1.0000000002036999E-3</v>
      </c>
      <c r="P47" s="166">
        <v>4.5474735088645998E-13</v>
      </c>
      <c r="Q47" s="166">
        <v>-1.0000000002036999E-3</v>
      </c>
      <c r="R47" s="166"/>
      <c r="S47" s="166">
        <v>-4.5474735088645998E-13</v>
      </c>
      <c r="T47" s="166">
        <v>4.5474735088645998E-13</v>
      </c>
      <c r="U47" s="166">
        <v>-1.0000000006585E-3</v>
      </c>
      <c r="V47" s="166"/>
      <c r="W47" s="166">
        <v>-1.0000000006585E-3</v>
      </c>
      <c r="X47" s="166">
        <v>-1.0000000006585E-3</v>
      </c>
      <c r="Y47" s="166">
        <v>1.0000000002036999E-3</v>
      </c>
      <c r="Z47" s="166">
        <v>1.0000000002036999E-3</v>
      </c>
      <c r="AA47" s="166">
        <v>-9.9999999974898011E-4</v>
      </c>
      <c r="AB47" s="166"/>
      <c r="AC47" s="166"/>
      <c r="AD47" s="166">
        <v>1.0000000002036999E-3</v>
      </c>
      <c r="AE47" s="166">
        <v>-9.9999999974898011E-4</v>
      </c>
      <c r="AF47" s="166">
        <v>9.9999999974898011E-4</v>
      </c>
      <c r="AG47" s="166">
        <v>9.0949470177293006E-13</v>
      </c>
      <c r="AH47" s="166"/>
      <c r="AI47" s="166"/>
      <c r="AJ47" s="166"/>
    </row>
    <row r="48" spans="1:36">
      <c r="A48" s="167" t="s">
        <v>213</v>
      </c>
      <c r="B48" s="167">
        <v>249.45500000000001</v>
      </c>
      <c r="C48" s="167">
        <v>-253.16499999999999</v>
      </c>
      <c r="D48" s="167"/>
      <c r="E48" s="167"/>
      <c r="F48" s="167"/>
      <c r="G48" s="167">
        <v>281.65699999999998</v>
      </c>
      <c r="H48" s="167">
        <v>198.52</v>
      </c>
      <c r="I48" s="167">
        <v>1167.056</v>
      </c>
      <c r="J48" s="167">
        <v>1859.9770000000001</v>
      </c>
      <c r="K48" s="167">
        <v>2382.2530000000002</v>
      </c>
      <c r="L48" s="167">
        <v>2781.9209999999998</v>
      </c>
      <c r="M48" s="167">
        <v>2197.7399999999998</v>
      </c>
      <c r="N48" s="167">
        <v>2138.7669999999998</v>
      </c>
      <c r="O48" s="167">
        <v>2263.3330000000001</v>
      </c>
      <c r="P48" s="167">
        <v>2224.3090000000002</v>
      </c>
      <c r="Q48" s="167">
        <v>2390.7660000000001</v>
      </c>
      <c r="R48" s="167">
        <v>2904.5940000000001</v>
      </c>
      <c r="S48" s="167">
        <v>3412.4090000000001</v>
      </c>
      <c r="T48" s="167">
        <v>3861.9050000000002</v>
      </c>
      <c r="U48" s="167">
        <v>3251.8069999999998</v>
      </c>
      <c r="V48" s="167">
        <v>2490.5880000000002</v>
      </c>
      <c r="W48" s="167">
        <v>2394.35</v>
      </c>
      <c r="X48" s="167">
        <v>2364.5369999999998</v>
      </c>
      <c r="Y48" s="167">
        <v>2432.3470000000002</v>
      </c>
      <c r="Z48" s="167">
        <v>2210.8910000000001</v>
      </c>
      <c r="AA48" s="167">
        <v>2543.4319999999998</v>
      </c>
      <c r="AB48" s="167">
        <v>2507.4949999999999</v>
      </c>
      <c r="AC48" s="167">
        <v>2225.3519999999999</v>
      </c>
      <c r="AD48" s="167">
        <v>2282.8180000000002</v>
      </c>
      <c r="AE48" s="167">
        <v>2751.3629999999998</v>
      </c>
      <c r="AF48" s="167">
        <v>3596.739</v>
      </c>
      <c r="AG48" s="167">
        <v>4584.4989999999998</v>
      </c>
      <c r="AH48" s="167">
        <v>5142.0640000000003</v>
      </c>
      <c r="AI48" s="167"/>
      <c r="AJ48" s="167"/>
    </row>
    <row r="49" spans="1:36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</row>
    <row r="50" spans="1:36" ht="17" thickBot="1">
      <c r="A50" s="167" t="s">
        <v>214</v>
      </c>
      <c r="B50" s="172">
        <v>1144.8800000000001</v>
      </c>
      <c r="C50" s="172">
        <v>2215.1889999999999</v>
      </c>
      <c r="D50" s="172"/>
      <c r="E50" s="172"/>
      <c r="F50" s="172"/>
      <c r="G50" s="172">
        <v>3676.9229999999998</v>
      </c>
      <c r="H50" s="172">
        <v>3948.212</v>
      </c>
      <c r="I50" s="172">
        <v>3925.2339999999999</v>
      </c>
      <c r="J50" s="172">
        <v>4822.6369999999997</v>
      </c>
      <c r="K50" s="172">
        <v>4932.8789999999999</v>
      </c>
      <c r="L50" s="172">
        <v>6319.7740000000003</v>
      </c>
      <c r="M50" s="172">
        <v>5777.4009999999998</v>
      </c>
      <c r="N50" s="172">
        <v>5546.2560000000003</v>
      </c>
      <c r="O50" s="172">
        <v>5691.1109999999999</v>
      </c>
      <c r="P50" s="172">
        <v>5553.5910000000003</v>
      </c>
      <c r="Q50" s="172">
        <v>6231.982</v>
      </c>
      <c r="R50" s="172">
        <v>6789.1639999999998</v>
      </c>
      <c r="S50" s="172">
        <v>7695.8639999999996</v>
      </c>
      <c r="T50" s="172">
        <v>9567.857</v>
      </c>
      <c r="U50" s="172">
        <v>9013.2530000000006</v>
      </c>
      <c r="V50" s="172">
        <v>8222.3529999999992</v>
      </c>
      <c r="W50" s="172">
        <v>8101.6949999999997</v>
      </c>
      <c r="X50" s="172">
        <v>7752.2020000000002</v>
      </c>
      <c r="Y50" s="172">
        <v>7809.7250000000004</v>
      </c>
      <c r="Z50" s="172">
        <v>7556.4359999999997</v>
      </c>
      <c r="AA50" s="172">
        <v>8088.9830000000002</v>
      </c>
      <c r="AB50" s="172">
        <v>8061.0280000000002</v>
      </c>
      <c r="AC50" s="172">
        <v>7921.9930000000004</v>
      </c>
      <c r="AD50" s="172">
        <v>8102.4549999999999</v>
      </c>
      <c r="AE50" s="172">
        <v>9101.4179999999997</v>
      </c>
      <c r="AF50" s="172">
        <v>9864.1299999999992</v>
      </c>
      <c r="AG50" s="172">
        <v>10921.42</v>
      </c>
      <c r="AH50" s="172">
        <v>11712.540999999999</v>
      </c>
      <c r="AI50" s="172"/>
      <c r="AJ50" s="172"/>
    </row>
    <row r="51" spans="1:36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</row>
    <row r="52" spans="1:36">
      <c r="A52" s="167" t="s">
        <v>215</v>
      </c>
      <c r="B52" s="52">
        <v>167.779</v>
      </c>
      <c r="C52" s="52">
        <v>167.779</v>
      </c>
      <c r="D52" s="52">
        <v>167.779</v>
      </c>
      <c r="E52" s="52">
        <v>167.779</v>
      </c>
      <c r="F52" s="52">
        <v>167.779</v>
      </c>
      <c r="G52" s="52">
        <v>178.113</v>
      </c>
      <c r="H52" s="52">
        <v>178.113</v>
      </c>
      <c r="I52" s="52">
        <v>179.77799999999999</v>
      </c>
      <c r="J52" s="52">
        <v>181.14400000000001</v>
      </c>
      <c r="K52" s="52">
        <v>180.85599999999999</v>
      </c>
      <c r="L52" s="52">
        <v>180.66800000000001</v>
      </c>
      <c r="M52" s="52">
        <v>179.74100000000001</v>
      </c>
      <c r="N52" s="52">
        <v>174.59299999999999</v>
      </c>
      <c r="O52" s="52">
        <v>184.32599999999999</v>
      </c>
      <c r="P52" s="52">
        <v>185.95500000000001</v>
      </c>
      <c r="Q52" s="52">
        <v>187.33600000000001</v>
      </c>
      <c r="R52" s="52">
        <v>189.58600000000001</v>
      </c>
      <c r="S52" s="52">
        <v>190.21299999999999</v>
      </c>
      <c r="T52" s="52">
        <v>190.97800000000001</v>
      </c>
      <c r="U52" s="52">
        <v>191.35599999999999</v>
      </c>
      <c r="V52" s="52">
        <v>191.554</v>
      </c>
      <c r="W52" s="52">
        <v>192.15199999999999</v>
      </c>
      <c r="X52" s="52">
        <v>192.65899999999999</v>
      </c>
      <c r="Y52" s="52">
        <v>193</v>
      </c>
      <c r="Z52" s="52">
        <v>193.13</v>
      </c>
      <c r="AA52" s="52">
        <v>193.29300000000001</v>
      </c>
      <c r="AB52" s="52">
        <v>193.41800000000001</v>
      </c>
      <c r="AC52" s="52">
        <v>194.67599999999999</v>
      </c>
      <c r="AD52" s="52">
        <v>195.13900000000001</v>
      </c>
      <c r="AE52" s="52">
        <v>197.143</v>
      </c>
      <c r="AF52" s="52">
        <v>199.054</v>
      </c>
      <c r="AG52" s="52">
        <v>200.80799999999999</v>
      </c>
      <c r="AH52" s="52">
        <v>202.07900000000001</v>
      </c>
      <c r="AI52" s="52"/>
      <c r="AJ52" s="52"/>
    </row>
    <row r="53" spans="1:36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</row>
    <row r="54" spans="1:36">
      <c r="A54" s="167" t="s">
        <v>216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</row>
    <row r="55" spans="1:36">
      <c r="A55" s="52" t="s">
        <v>217</v>
      </c>
      <c r="B55" s="170">
        <f t="shared" ref="B55:AJ55" si="0">B48</f>
        <v>249.45500000000001</v>
      </c>
      <c r="C55" s="170">
        <f t="shared" si="0"/>
        <v>-253.16499999999999</v>
      </c>
      <c r="D55" s="170">
        <f t="shared" si="0"/>
        <v>0</v>
      </c>
      <c r="E55" s="170">
        <f t="shared" si="0"/>
        <v>0</v>
      </c>
      <c r="F55" s="170">
        <f t="shared" si="0"/>
        <v>0</v>
      </c>
      <c r="G55" s="170">
        <f t="shared" si="0"/>
        <v>281.65699999999998</v>
      </c>
      <c r="H55" s="170">
        <f t="shared" si="0"/>
        <v>198.52</v>
      </c>
      <c r="I55" s="170">
        <f t="shared" si="0"/>
        <v>1167.056</v>
      </c>
      <c r="J55" s="170">
        <f t="shared" si="0"/>
        <v>1859.9770000000001</v>
      </c>
      <c r="K55" s="170">
        <f t="shared" si="0"/>
        <v>2382.2530000000002</v>
      </c>
      <c r="L55" s="170">
        <f t="shared" si="0"/>
        <v>2781.9209999999998</v>
      </c>
      <c r="M55" s="170">
        <f t="shared" si="0"/>
        <v>2197.7399999999998</v>
      </c>
      <c r="N55" s="170">
        <f t="shared" si="0"/>
        <v>2138.7669999999998</v>
      </c>
      <c r="O55" s="170">
        <f t="shared" si="0"/>
        <v>2263.3330000000001</v>
      </c>
      <c r="P55" s="170">
        <f t="shared" si="0"/>
        <v>2224.3090000000002</v>
      </c>
      <c r="Q55" s="170">
        <f t="shared" si="0"/>
        <v>2390.7660000000001</v>
      </c>
      <c r="R55" s="170">
        <f t="shared" si="0"/>
        <v>2904.5940000000001</v>
      </c>
      <c r="S55" s="170">
        <f t="shared" si="0"/>
        <v>3412.4090000000001</v>
      </c>
      <c r="T55" s="170">
        <f t="shared" si="0"/>
        <v>3861.9050000000002</v>
      </c>
      <c r="U55" s="170">
        <f t="shared" si="0"/>
        <v>3251.8069999999998</v>
      </c>
      <c r="V55" s="170">
        <f t="shared" si="0"/>
        <v>2490.5880000000002</v>
      </c>
      <c r="W55" s="170">
        <f t="shared" si="0"/>
        <v>2394.35</v>
      </c>
      <c r="X55" s="170">
        <f t="shared" si="0"/>
        <v>2364.5369999999998</v>
      </c>
      <c r="Y55" s="170">
        <f t="shared" si="0"/>
        <v>2432.3470000000002</v>
      </c>
      <c r="Z55" s="170">
        <f t="shared" si="0"/>
        <v>2210.8910000000001</v>
      </c>
      <c r="AA55" s="170">
        <f t="shared" si="0"/>
        <v>2543.4319999999998</v>
      </c>
      <c r="AB55" s="170">
        <f t="shared" si="0"/>
        <v>2507.4949999999999</v>
      </c>
      <c r="AC55" s="170">
        <f t="shared" si="0"/>
        <v>2225.3519999999999</v>
      </c>
      <c r="AD55" s="170">
        <f t="shared" si="0"/>
        <v>2282.8180000000002</v>
      </c>
      <c r="AE55" s="170">
        <f t="shared" si="0"/>
        <v>2751.3629999999998</v>
      </c>
      <c r="AF55" s="170">
        <f t="shared" si="0"/>
        <v>3596.739</v>
      </c>
      <c r="AG55" s="170">
        <f t="shared" si="0"/>
        <v>4584.4989999999998</v>
      </c>
      <c r="AH55" s="170">
        <f t="shared" si="0"/>
        <v>5142.0640000000003</v>
      </c>
      <c r="AI55" s="170">
        <f t="shared" si="0"/>
        <v>0</v>
      </c>
      <c r="AJ55" s="170">
        <f t="shared" si="0"/>
        <v>0</v>
      </c>
    </row>
    <row r="56" spans="1:36">
      <c r="A56" s="52" t="s">
        <v>218</v>
      </c>
      <c r="B56" s="170">
        <f t="shared" ref="B56:AJ56" si="1">B32+B33</f>
        <v>0</v>
      </c>
      <c r="C56" s="170">
        <f t="shared" si="1"/>
        <v>1167.722</v>
      </c>
      <c r="D56" s="170">
        <f t="shared" si="1"/>
        <v>0</v>
      </c>
      <c r="E56" s="170">
        <f t="shared" si="1"/>
        <v>0</v>
      </c>
      <c r="F56" s="170">
        <f t="shared" si="1"/>
        <v>0</v>
      </c>
      <c r="G56" s="170">
        <f t="shared" si="1"/>
        <v>1117.1600000000001</v>
      </c>
      <c r="H56" s="170">
        <f t="shared" si="1"/>
        <v>1260.173</v>
      </c>
      <c r="I56" s="170">
        <f t="shared" si="1"/>
        <v>0</v>
      </c>
      <c r="J56" s="170">
        <f t="shared" si="1"/>
        <v>0</v>
      </c>
      <c r="K56" s="170">
        <f t="shared" si="1"/>
        <v>0</v>
      </c>
      <c r="L56" s="170">
        <f t="shared" si="1"/>
        <v>627.11900000000003</v>
      </c>
      <c r="M56" s="170">
        <f t="shared" si="1"/>
        <v>584.18100000000004</v>
      </c>
      <c r="N56" s="170">
        <f t="shared" si="1"/>
        <v>680.61699999999996</v>
      </c>
      <c r="O56" s="170">
        <f t="shared" si="1"/>
        <v>691.11099999999999</v>
      </c>
      <c r="P56" s="170">
        <f t="shared" si="1"/>
        <v>689.50300000000004</v>
      </c>
      <c r="Q56" s="170">
        <f t="shared" si="1"/>
        <v>689.18899999999996</v>
      </c>
      <c r="R56" s="170">
        <f t="shared" si="1"/>
        <v>697.29100000000005</v>
      </c>
      <c r="S56" s="170">
        <f t="shared" si="1"/>
        <v>701.94600000000003</v>
      </c>
      <c r="T56" s="170">
        <f t="shared" si="1"/>
        <v>2161.9049999999997</v>
      </c>
      <c r="U56" s="170">
        <f t="shared" si="1"/>
        <v>2138.5540000000001</v>
      </c>
      <c r="V56" s="170">
        <f t="shared" si="1"/>
        <v>2067.0590000000002</v>
      </c>
      <c r="W56" s="170">
        <f t="shared" si="1"/>
        <v>2012.4290000000001</v>
      </c>
      <c r="X56" s="170">
        <f t="shared" si="1"/>
        <v>1908.5909999999999</v>
      </c>
      <c r="Y56" s="170">
        <f t="shared" si="1"/>
        <v>1817.125</v>
      </c>
      <c r="Z56" s="170">
        <f t="shared" si="1"/>
        <v>1787.1289999999999</v>
      </c>
      <c r="AA56" s="170">
        <f t="shared" si="1"/>
        <v>1782.8389999999999</v>
      </c>
      <c r="AB56" s="170">
        <f t="shared" si="1"/>
        <v>1822.2689999999998</v>
      </c>
      <c r="AC56" s="170">
        <f t="shared" si="1"/>
        <v>1829.902</v>
      </c>
      <c r="AD56" s="170">
        <f t="shared" si="1"/>
        <v>1845.251</v>
      </c>
      <c r="AE56" s="170">
        <f t="shared" si="1"/>
        <v>1849.51</v>
      </c>
      <c r="AF56" s="170">
        <f t="shared" si="1"/>
        <v>1916.3049999999998</v>
      </c>
      <c r="AG56" s="170">
        <f t="shared" si="1"/>
        <v>1932.1849999999999</v>
      </c>
      <c r="AH56" s="170">
        <f t="shared" si="1"/>
        <v>1982.2420000000002</v>
      </c>
      <c r="AI56" s="170">
        <f t="shared" si="1"/>
        <v>0</v>
      </c>
      <c r="AJ56" s="170">
        <f t="shared" si="1"/>
        <v>0</v>
      </c>
    </row>
    <row r="57" spans="1:36">
      <c r="A57" s="52" t="s">
        <v>219</v>
      </c>
      <c r="B57" s="170">
        <f t="shared" ref="B57:AJ57" si="2">B26</f>
        <v>0</v>
      </c>
      <c r="C57" s="170">
        <f t="shared" si="2"/>
        <v>0</v>
      </c>
      <c r="D57" s="170">
        <f t="shared" si="2"/>
        <v>0</v>
      </c>
      <c r="E57" s="170">
        <f t="shared" si="2"/>
        <v>0</v>
      </c>
      <c r="F57" s="170">
        <f t="shared" si="2"/>
        <v>0</v>
      </c>
      <c r="G57" s="170">
        <f t="shared" si="2"/>
        <v>0</v>
      </c>
      <c r="H57" s="170">
        <f t="shared" si="2"/>
        <v>0</v>
      </c>
      <c r="I57" s="170">
        <f t="shared" si="2"/>
        <v>0</v>
      </c>
      <c r="J57" s="170">
        <f t="shared" si="2"/>
        <v>0</v>
      </c>
      <c r="K57" s="170">
        <f t="shared" si="2"/>
        <v>0</v>
      </c>
      <c r="L57" s="170">
        <f t="shared" si="2"/>
        <v>0</v>
      </c>
      <c r="M57" s="170">
        <f t="shared" si="2"/>
        <v>0</v>
      </c>
      <c r="N57" s="170">
        <f t="shared" si="2"/>
        <v>0</v>
      </c>
      <c r="O57" s="170">
        <f t="shared" si="2"/>
        <v>0</v>
      </c>
      <c r="P57" s="170">
        <f t="shared" si="2"/>
        <v>0</v>
      </c>
      <c r="Q57" s="170">
        <f t="shared" si="2"/>
        <v>0</v>
      </c>
      <c r="R57" s="170">
        <f t="shared" si="2"/>
        <v>0</v>
      </c>
      <c r="S57" s="170">
        <f t="shared" si="2"/>
        <v>0</v>
      </c>
      <c r="T57" s="170">
        <f t="shared" si="2"/>
        <v>0</v>
      </c>
      <c r="U57" s="170">
        <f t="shared" si="2"/>
        <v>0</v>
      </c>
      <c r="V57" s="170">
        <f t="shared" si="2"/>
        <v>0</v>
      </c>
      <c r="W57" s="170">
        <f t="shared" si="2"/>
        <v>0</v>
      </c>
      <c r="X57" s="170">
        <f t="shared" si="2"/>
        <v>0</v>
      </c>
      <c r="Y57" s="170">
        <f t="shared" si="2"/>
        <v>0</v>
      </c>
      <c r="Z57" s="170">
        <f t="shared" si="2"/>
        <v>0</v>
      </c>
      <c r="AA57" s="170">
        <f t="shared" si="2"/>
        <v>0</v>
      </c>
      <c r="AB57" s="170">
        <f t="shared" si="2"/>
        <v>0</v>
      </c>
      <c r="AC57" s="170">
        <f t="shared" si="2"/>
        <v>0</v>
      </c>
      <c r="AD57" s="170">
        <f t="shared" si="2"/>
        <v>0</v>
      </c>
      <c r="AE57" s="170">
        <f t="shared" si="2"/>
        <v>0</v>
      </c>
      <c r="AF57" s="170">
        <f t="shared" si="2"/>
        <v>0</v>
      </c>
      <c r="AG57" s="170">
        <f t="shared" si="2"/>
        <v>0</v>
      </c>
      <c r="AH57" s="170">
        <f t="shared" si="2"/>
        <v>0</v>
      </c>
      <c r="AI57" s="170">
        <f t="shared" si="2"/>
        <v>0</v>
      </c>
      <c r="AJ57" s="170">
        <f t="shared" si="2"/>
        <v>0</v>
      </c>
    </row>
    <row r="58" spans="1:36">
      <c r="A58" s="52" t="s">
        <v>220</v>
      </c>
      <c r="B58" s="170">
        <f t="shared" ref="B58:AJ58" si="3">B46</f>
        <v>0</v>
      </c>
      <c r="C58" s="170">
        <f t="shared" si="3"/>
        <v>0</v>
      </c>
      <c r="D58" s="170">
        <f t="shared" si="3"/>
        <v>0</v>
      </c>
      <c r="E58" s="170">
        <f t="shared" si="3"/>
        <v>0</v>
      </c>
      <c r="F58" s="170">
        <f t="shared" si="3"/>
        <v>0</v>
      </c>
      <c r="G58" s="170">
        <f t="shared" si="3"/>
        <v>0</v>
      </c>
      <c r="H58" s="170">
        <f t="shared" si="3"/>
        <v>0</v>
      </c>
      <c r="I58" s="170">
        <f t="shared" si="3"/>
        <v>0</v>
      </c>
      <c r="J58" s="170">
        <f t="shared" si="3"/>
        <v>0</v>
      </c>
      <c r="K58" s="170">
        <f t="shared" si="3"/>
        <v>0</v>
      </c>
      <c r="L58" s="170">
        <f t="shared" si="3"/>
        <v>0</v>
      </c>
      <c r="M58" s="170">
        <f t="shared" si="3"/>
        <v>0</v>
      </c>
      <c r="N58" s="170">
        <f t="shared" si="3"/>
        <v>0</v>
      </c>
      <c r="O58" s="170">
        <f t="shared" si="3"/>
        <v>0</v>
      </c>
      <c r="P58" s="170">
        <f t="shared" si="3"/>
        <v>0</v>
      </c>
      <c r="Q58" s="170">
        <f t="shared" si="3"/>
        <v>0</v>
      </c>
      <c r="R58" s="170">
        <f t="shared" si="3"/>
        <v>0</v>
      </c>
      <c r="S58" s="170">
        <f t="shared" si="3"/>
        <v>0</v>
      </c>
      <c r="T58" s="170">
        <f t="shared" si="3"/>
        <v>0</v>
      </c>
      <c r="U58" s="170">
        <f t="shared" si="3"/>
        <v>0</v>
      </c>
      <c r="V58" s="170">
        <f t="shared" si="3"/>
        <v>0</v>
      </c>
      <c r="W58" s="170">
        <f t="shared" si="3"/>
        <v>0</v>
      </c>
      <c r="X58" s="170">
        <f t="shared" si="3"/>
        <v>0</v>
      </c>
      <c r="Y58" s="170">
        <f t="shared" si="3"/>
        <v>0</v>
      </c>
      <c r="Z58" s="170">
        <f t="shared" si="3"/>
        <v>0</v>
      </c>
      <c r="AA58" s="170">
        <f t="shared" si="3"/>
        <v>0</v>
      </c>
      <c r="AB58" s="170">
        <f t="shared" si="3"/>
        <v>0</v>
      </c>
      <c r="AC58" s="170">
        <f t="shared" si="3"/>
        <v>0</v>
      </c>
      <c r="AD58" s="170">
        <f t="shared" si="3"/>
        <v>0</v>
      </c>
      <c r="AE58" s="170">
        <f t="shared" si="3"/>
        <v>0</v>
      </c>
      <c r="AF58" s="170">
        <f t="shared" si="3"/>
        <v>0</v>
      </c>
      <c r="AG58" s="170">
        <f t="shared" si="3"/>
        <v>0</v>
      </c>
      <c r="AH58" s="170">
        <f t="shared" si="3"/>
        <v>0</v>
      </c>
      <c r="AI58" s="170">
        <f t="shared" si="3"/>
        <v>0</v>
      </c>
      <c r="AJ58" s="170">
        <f t="shared" si="3"/>
        <v>0</v>
      </c>
    </row>
    <row r="59" spans="1:36">
      <c r="A59" s="52" t="s">
        <v>221</v>
      </c>
      <c r="B59" s="171">
        <f t="shared" ref="B59:AJ59" si="4">B5</f>
        <v>650.327</v>
      </c>
      <c r="C59" s="171">
        <f t="shared" si="4"/>
        <v>796.41399999999999</v>
      </c>
      <c r="D59" s="171">
        <f t="shared" si="4"/>
        <v>0</v>
      </c>
      <c r="E59" s="171">
        <f t="shared" si="4"/>
        <v>0</v>
      </c>
      <c r="F59" s="171">
        <f t="shared" si="4"/>
        <v>0</v>
      </c>
      <c r="G59" s="171">
        <f t="shared" si="4"/>
        <v>564.49699999999996</v>
      </c>
      <c r="H59" s="171">
        <f t="shared" si="4"/>
        <v>903.82299999999998</v>
      </c>
      <c r="I59" s="171">
        <f t="shared" si="4"/>
        <v>946.26099999999997</v>
      </c>
      <c r="J59" s="171">
        <f t="shared" si="4"/>
        <v>1277.713</v>
      </c>
      <c r="K59" s="171">
        <f t="shared" si="4"/>
        <v>1013.652</v>
      </c>
      <c r="L59" s="171">
        <f t="shared" si="4"/>
        <v>1091.5250000000001</v>
      </c>
      <c r="M59" s="171">
        <f t="shared" si="4"/>
        <v>1027.1189999999999</v>
      </c>
      <c r="N59" s="171">
        <f t="shared" si="4"/>
        <v>965.85900000000004</v>
      </c>
      <c r="O59" s="171">
        <f t="shared" si="4"/>
        <v>1183.3330000000001</v>
      </c>
      <c r="P59" s="171">
        <f t="shared" si="4"/>
        <v>1050.828</v>
      </c>
      <c r="Q59" s="171">
        <f t="shared" si="4"/>
        <v>1292.7929999999999</v>
      </c>
      <c r="R59" s="171">
        <f t="shared" si="4"/>
        <v>1392.2260000000001</v>
      </c>
      <c r="S59" s="171">
        <f t="shared" si="4"/>
        <v>1400.2429999999999</v>
      </c>
      <c r="T59" s="171">
        <f t="shared" si="4"/>
        <v>2907.143</v>
      </c>
      <c r="U59" s="171">
        <f t="shared" si="4"/>
        <v>2939.759</v>
      </c>
      <c r="V59" s="171">
        <f t="shared" si="4"/>
        <v>2955.2939999999999</v>
      </c>
      <c r="W59" s="171">
        <f t="shared" si="4"/>
        <v>3100.5650000000001</v>
      </c>
      <c r="X59" s="171">
        <f t="shared" si="4"/>
        <v>2996.6959999999999</v>
      </c>
      <c r="Y59" s="171">
        <f t="shared" si="4"/>
        <v>2945.0320000000002</v>
      </c>
      <c r="Z59" s="171">
        <f t="shared" si="4"/>
        <v>2822.7719999999999</v>
      </c>
      <c r="AA59" s="171">
        <f t="shared" si="4"/>
        <v>2630.297</v>
      </c>
      <c r="AB59" s="171">
        <f t="shared" si="4"/>
        <v>2615.6320000000001</v>
      </c>
      <c r="AC59" s="171">
        <f t="shared" si="4"/>
        <v>2762.73</v>
      </c>
      <c r="AD59" s="171">
        <f t="shared" si="4"/>
        <v>2794.0230000000001</v>
      </c>
      <c r="AE59" s="171">
        <f t="shared" si="4"/>
        <v>3395.8560000000002</v>
      </c>
      <c r="AF59" s="171">
        <f t="shared" si="4"/>
        <v>3751.087</v>
      </c>
      <c r="AG59" s="171">
        <f t="shared" si="4"/>
        <v>4363.8320000000003</v>
      </c>
      <c r="AH59" s="171">
        <f t="shared" si="4"/>
        <v>5203.1080000000002</v>
      </c>
      <c r="AI59" s="171">
        <f t="shared" si="4"/>
        <v>0</v>
      </c>
      <c r="AJ59" s="171">
        <f t="shared" si="4"/>
        <v>0</v>
      </c>
    </row>
    <row r="60" spans="1:36">
      <c r="A60" s="52" t="s">
        <v>222</v>
      </c>
      <c r="B60" s="52">
        <f t="shared" ref="B60:AJ60" si="5">SUM(B55:B58)-B59</f>
        <v>-400.87199999999996</v>
      </c>
      <c r="C60" s="52">
        <f t="shared" si="5"/>
        <v>118.14300000000003</v>
      </c>
      <c r="D60" s="52">
        <f t="shared" si="5"/>
        <v>0</v>
      </c>
      <c r="E60" s="52">
        <f t="shared" si="5"/>
        <v>0</v>
      </c>
      <c r="F60" s="52">
        <f t="shared" si="5"/>
        <v>0</v>
      </c>
      <c r="G60" s="52">
        <f t="shared" si="5"/>
        <v>834.32</v>
      </c>
      <c r="H60" s="52">
        <f t="shared" si="5"/>
        <v>554.87</v>
      </c>
      <c r="I60" s="52">
        <f t="shared" si="5"/>
        <v>220.79500000000007</v>
      </c>
      <c r="J60" s="52">
        <f t="shared" si="5"/>
        <v>582.26400000000012</v>
      </c>
      <c r="K60" s="52">
        <f t="shared" si="5"/>
        <v>1368.6010000000001</v>
      </c>
      <c r="L60" s="52">
        <f t="shared" si="5"/>
        <v>2317.5149999999999</v>
      </c>
      <c r="M60" s="52">
        <f t="shared" si="5"/>
        <v>1754.8019999999999</v>
      </c>
      <c r="N60" s="52">
        <f t="shared" si="5"/>
        <v>1853.5250000000001</v>
      </c>
      <c r="O60" s="52">
        <f t="shared" si="5"/>
        <v>1771.1109999999999</v>
      </c>
      <c r="P60" s="52">
        <f t="shared" si="5"/>
        <v>1862.9840000000004</v>
      </c>
      <c r="Q60" s="52">
        <f t="shared" si="5"/>
        <v>1787.162</v>
      </c>
      <c r="R60" s="52">
        <f t="shared" si="5"/>
        <v>2209.6590000000001</v>
      </c>
      <c r="S60" s="52">
        <f t="shared" si="5"/>
        <v>2714.1120000000005</v>
      </c>
      <c r="T60" s="52">
        <f t="shared" si="5"/>
        <v>3116.6669999999995</v>
      </c>
      <c r="U60" s="52">
        <f t="shared" si="5"/>
        <v>2450.6019999999999</v>
      </c>
      <c r="V60" s="52">
        <f t="shared" si="5"/>
        <v>1602.353000000001</v>
      </c>
      <c r="W60" s="52">
        <f t="shared" si="5"/>
        <v>1306.2140000000004</v>
      </c>
      <c r="X60" s="52">
        <f t="shared" si="5"/>
        <v>1276.4319999999998</v>
      </c>
      <c r="Y60" s="52">
        <f t="shared" si="5"/>
        <v>1304.4399999999996</v>
      </c>
      <c r="Z60" s="52">
        <f t="shared" si="5"/>
        <v>1175.248</v>
      </c>
      <c r="AA60" s="52">
        <f t="shared" si="5"/>
        <v>1695.9739999999997</v>
      </c>
      <c r="AB60" s="52">
        <f t="shared" si="5"/>
        <v>1714.1319999999992</v>
      </c>
      <c r="AC60" s="52">
        <f t="shared" si="5"/>
        <v>1292.5239999999999</v>
      </c>
      <c r="AD60" s="52">
        <f t="shared" si="5"/>
        <v>1334.0460000000003</v>
      </c>
      <c r="AE60" s="52">
        <f t="shared" si="5"/>
        <v>1205.0169999999994</v>
      </c>
      <c r="AF60" s="52">
        <f t="shared" si="5"/>
        <v>1761.9569999999999</v>
      </c>
      <c r="AG60" s="52">
        <f t="shared" si="5"/>
        <v>2152.851999999999</v>
      </c>
      <c r="AH60" s="52">
        <f t="shared" si="5"/>
        <v>1921.1980000000003</v>
      </c>
      <c r="AI60" s="52">
        <f t="shared" si="5"/>
        <v>0</v>
      </c>
      <c r="AJ60" s="52">
        <f t="shared" si="5"/>
        <v>0</v>
      </c>
    </row>
    <row r="61" spans="1:36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</row>
    <row r="62" spans="1:36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245" workbookViewId="0">
      <selection activeCell="H1266" sqref="H1266"/>
    </sheetView>
  </sheetViews>
  <sheetFormatPr baseColWidth="10" defaultRowHeight="16"/>
  <cols>
    <col min="4" max="4" width="16" customWidth="1"/>
  </cols>
  <sheetData>
    <row r="2" spans="3:15">
      <c r="C2" s="91" t="s">
        <v>65</v>
      </c>
      <c r="D2" s="91" t="s">
        <v>66</v>
      </c>
    </row>
    <row r="3" spans="3:15">
      <c r="C3" s="92">
        <v>43864</v>
      </c>
      <c r="D3" s="93">
        <v>141.72999999999999</v>
      </c>
    </row>
    <row r="4" spans="3:15">
      <c r="C4" s="92">
        <v>43865</v>
      </c>
      <c r="D4" s="93">
        <v>149.05000000000001</v>
      </c>
    </row>
    <row r="5" spans="3:15">
      <c r="C5" s="92">
        <v>43866</v>
      </c>
      <c r="D5" s="93">
        <v>150</v>
      </c>
    </row>
    <row r="6" spans="3:15">
      <c r="C6" s="92">
        <v>43867</v>
      </c>
      <c r="D6" s="93">
        <v>146.62</v>
      </c>
    </row>
    <row r="7" spans="3:15">
      <c r="C7" s="92">
        <v>43868</v>
      </c>
      <c r="D7" s="93">
        <v>152.79</v>
      </c>
    </row>
    <row r="8" spans="3:15">
      <c r="C8" s="92">
        <v>43871</v>
      </c>
      <c r="D8" s="93">
        <v>152.63</v>
      </c>
    </row>
    <row r="9" spans="3:15">
      <c r="C9" s="92">
        <v>43872</v>
      </c>
      <c r="D9" s="93">
        <v>149.35</v>
      </c>
    </row>
    <row r="10" spans="3:15">
      <c r="C10" s="92">
        <v>43873</v>
      </c>
      <c r="D10" s="93">
        <v>146.16</v>
      </c>
    </row>
    <row r="11" spans="3:15">
      <c r="C11" s="92">
        <v>43874</v>
      </c>
      <c r="D11" s="93">
        <v>146.88999999999999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43875</v>
      </c>
      <c r="D12" s="93">
        <v>142.72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43879</v>
      </c>
      <c r="D13" s="93">
        <v>141.5</v>
      </c>
    </row>
    <row r="14" spans="3:15">
      <c r="C14" s="92">
        <v>43880</v>
      </c>
      <c r="D14" s="93">
        <v>145.57</v>
      </c>
    </row>
    <row r="15" spans="3:15">
      <c r="C15" s="92">
        <v>43881</v>
      </c>
      <c r="D15" s="93">
        <v>143.35</v>
      </c>
    </row>
    <row r="16" spans="3:15">
      <c r="C16" s="92">
        <v>43882</v>
      </c>
      <c r="D16" s="93">
        <v>146.76</v>
      </c>
    </row>
    <row r="17" spans="3:4">
      <c r="C17" s="92">
        <v>43885</v>
      </c>
      <c r="D17" s="93">
        <v>140.47999999999999</v>
      </c>
    </row>
    <row r="18" spans="3:4">
      <c r="C18" s="92">
        <v>43886</v>
      </c>
      <c r="D18" s="93">
        <v>146.83000000000001</v>
      </c>
    </row>
    <row r="19" spans="3:4">
      <c r="C19" s="92">
        <v>43887</v>
      </c>
      <c r="D19" s="93">
        <v>140.91999999999999</v>
      </c>
    </row>
    <row r="20" spans="3:4">
      <c r="C20" s="92">
        <v>43888</v>
      </c>
      <c r="D20" s="93">
        <v>137.01</v>
      </c>
    </row>
    <row r="21" spans="3:4">
      <c r="C21" s="92">
        <v>43889</v>
      </c>
      <c r="D21" s="93">
        <v>131.06</v>
      </c>
    </row>
    <row r="22" spans="3:4">
      <c r="C22" s="92">
        <v>43892</v>
      </c>
      <c r="D22" s="93">
        <v>137.97999999999999</v>
      </c>
    </row>
    <row r="23" spans="3:4">
      <c r="C23" s="92">
        <v>43893</v>
      </c>
      <c r="D23" s="93">
        <v>139.43</v>
      </c>
    </row>
    <row r="24" spans="3:4">
      <c r="C24" s="92">
        <v>43894</v>
      </c>
      <c r="D24" s="93">
        <v>139</v>
      </c>
    </row>
    <row r="25" spans="3:4">
      <c r="C25" s="92">
        <v>43895</v>
      </c>
      <c r="D25" s="93">
        <v>141.74</v>
      </c>
    </row>
    <row r="26" spans="3:4">
      <c r="C26" s="92">
        <v>43896</v>
      </c>
      <c r="D26" s="93">
        <v>145.25</v>
      </c>
    </row>
    <row r="27" spans="3:4">
      <c r="C27" s="92">
        <v>43899</v>
      </c>
      <c r="D27" s="93">
        <v>136.93</v>
      </c>
    </row>
    <row r="28" spans="3:4">
      <c r="C28" s="92">
        <v>43900</v>
      </c>
      <c r="D28" s="93">
        <v>141.76</v>
      </c>
    </row>
    <row r="29" spans="3:4">
      <c r="C29" s="92">
        <v>43901</v>
      </c>
      <c r="D29" s="93">
        <v>139.08000000000001</v>
      </c>
    </row>
    <row r="30" spans="3:4">
      <c r="C30" s="92">
        <v>43902</v>
      </c>
      <c r="D30" s="93">
        <v>125.43</v>
      </c>
    </row>
    <row r="31" spans="3:4">
      <c r="C31" s="92">
        <v>43903</v>
      </c>
      <c r="D31" s="93">
        <v>133.01</v>
      </c>
    </row>
    <row r="32" spans="3:4">
      <c r="C32" s="92">
        <v>43906</v>
      </c>
      <c r="D32" s="93">
        <v>118.53</v>
      </c>
    </row>
    <row r="33" spans="3:4">
      <c r="C33" s="92">
        <v>43907</v>
      </c>
      <c r="D33" s="93">
        <v>118.31</v>
      </c>
    </row>
    <row r="34" spans="3:4">
      <c r="C34" s="92">
        <v>43908</v>
      </c>
      <c r="D34" s="93">
        <v>111</v>
      </c>
    </row>
    <row r="35" spans="3:4">
      <c r="C35" s="92">
        <v>43909</v>
      </c>
      <c r="D35" s="93">
        <v>119.83</v>
      </c>
    </row>
    <row r="36" spans="3:4">
      <c r="C36" s="92">
        <v>43910</v>
      </c>
      <c r="D36" s="93">
        <v>129.38999999999999</v>
      </c>
    </row>
    <row r="37" spans="3:4">
      <c r="C37" s="92">
        <v>43913</v>
      </c>
      <c r="D37" s="93">
        <v>123.41</v>
      </c>
    </row>
    <row r="38" spans="3:4">
      <c r="C38" s="92">
        <v>43914</v>
      </c>
      <c r="D38" s="93">
        <v>125</v>
      </c>
    </row>
    <row r="39" spans="3:4">
      <c r="C39" s="92">
        <v>43915</v>
      </c>
      <c r="D39" s="93">
        <v>130.04</v>
      </c>
    </row>
    <row r="40" spans="3:4">
      <c r="C40" s="92">
        <v>43916</v>
      </c>
      <c r="D40" s="93">
        <v>124.09</v>
      </c>
    </row>
    <row r="41" spans="3:4">
      <c r="C41" s="92">
        <v>43917</v>
      </c>
      <c r="D41" s="93">
        <v>122.48</v>
      </c>
    </row>
    <row r="42" spans="3:4">
      <c r="C42" s="92">
        <v>43920</v>
      </c>
      <c r="D42" s="93">
        <v>124.4</v>
      </c>
    </row>
    <row r="43" spans="3:4">
      <c r="C43" s="92">
        <v>43921</v>
      </c>
      <c r="D43" s="93">
        <v>122</v>
      </c>
    </row>
    <row r="44" spans="3:4">
      <c r="C44" s="92">
        <v>43922</v>
      </c>
      <c r="D44" s="93">
        <v>119.81</v>
      </c>
    </row>
    <row r="45" spans="3:4">
      <c r="C45" s="92">
        <v>43923</v>
      </c>
      <c r="D45" s="93">
        <v>120.69</v>
      </c>
    </row>
    <row r="46" spans="3:4">
      <c r="C46" s="92">
        <v>43924</v>
      </c>
      <c r="D46" s="93">
        <v>122.1</v>
      </c>
    </row>
    <row r="47" spans="3:4">
      <c r="C47" s="92">
        <v>43927</v>
      </c>
      <c r="D47" s="93">
        <v>120.89</v>
      </c>
    </row>
    <row r="48" spans="3:4">
      <c r="C48" s="92">
        <v>43928</v>
      </c>
      <c r="D48" s="93">
        <v>125.1</v>
      </c>
    </row>
    <row r="49" spans="3:4">
      <c r="C49" s="92">
        <v>43929</v>
      </c>
      <c r="D49" s="93">
        <v>127.54</v>
      </c>
    </row>
    <row r="50" spans="3:4">
      <c r="C50" s="92">
        <v>43930</v>
      </c>
      <c r="D50" s="93">
        <v>127.62</v>
      </c>
    </row>
    <row r="51" spans="3:4">
      <c r="C51" s="92">
        <v>43934</v>
      </c>
      <c r="D51" s="93">
        <v>131.77000000000001</v>
      </c>
    </row>
    <row r="52" spans="3:4">
      <c r="C52" s="92">
        <v>43935</v>
      </c>
      <c r="D52" s="93">
        <v>132.05000000000001</v>
      </c>
    </row>
    <row r="53" spans="3:4">
      <c r="C53" s="92">
        <v>43936</v>
      </c>
      <c r="D53" s="93">
        <v>134.16999999999999</v>
      </c>
    </row>
    <row r="54" spans="3:4">
      <c r="C54" s="92">
        <v>43937</v>
      </c>
      <c r="D54" s="93">
        <v>139.94999999999999</v>
      </c>
    </row>
    <row r="55" spans="3:4">
      <c r="C55" s="92">
        <v>43938</v>
      </c>
      <c r="D55" s="93">
        <v>141.22</v>
      </c>
    </row>
    <row r="56" spans="3:4">
      <c r="C56" s="92">
        <v>43941</v>
      </c>
      <c r="D56" s="93">
        <v>140.69</v>
      </c>
    </row>
    <row r="57" spans="3:4">
      <c r="C57" s="92">
        <v>43942</v>
      </c>
      <c r="D57" s="93">
        <v>142.69999999999999</v>
      </c>
    </row>
    <row r="58" spans="3:4">
      <c r="C58" s="92">
        <v>43943</v>
      </c>
      <c r="D58" s="93">
        <v>141.54</v>
      </c>
    </row>
    <row r="59" spans="3:4">
      <c r="C59" s="92">
        <v>43944</v>
      </c>
      <c r="D59" s="93">
        <v>139.75</v>
      </c>
    </row>
    <row r="60" spans="3:4">
      <c r="C60" s="92">
        <v>43945</v>
      </c>
      <c r="D60" s="93">
        <v>139.25</v>
      </c>
    </row>
    <row r="61" spans="3:4">
      <c r="C61" s="92">
        <v>43948</v>
      </c>
      <c r="D61" s="93">
        <v>140.1</v>
      </c>
    </row>
    <row r="62" spans="3:4">
      <c r="C62" s="92">
        <v>43949</v>
      </c>
      <c r="D62" s="93">
        <v>141.5</v>
      </c>
    </row>
    <row r="63" spans="3:4">
      <c r="C63" s="92">
        <v>43950</v>
      </c>
      <c r="D63" s="93">
        <v>153</v>
      </c>
    </row>
    <row r="64" spans="3:4">
      <c r="C64" s="92">
        <v>43951</v>
      </c>
      <c r="D64" s="93">
        <v>148.94</v>
      </c>
    </row>
    <row r="65" spans="3:4">
      <c r="C65" s="92">
        <v>43952</v>
      </c>
      <c r="D65" s="93">
        <v>144.5</v>
      </c>
    </row>
    <row r="66" spans="3:4">
      <c r="C66" s="92">
        <v>43955</v>
      </c>
      <c r="D66" s="93">
        <v>144.07</v>
      </c>
    </row>
    <row r="67" spans="3:4">
      <c r="C67" s="92">
        <v>43956</v>
      </c>
      <c r="D67" s="93">
        <v>147.36000000000001</v>
      </c>
    </row>
    <row r="68" spans="3:4">
      <c r="C68" s="92">
        <v>43957</v>
      </c>
      <c r="D68" s="93">
        <v>146.81</v>
      </c>
    </row>
    <row r="69" spans="3:4">
      <c r="C69" s="92">
        <v>43958</v>
      </c>
      <c r="D69" s="93">
        <v>150</v>
      </c>
    </row>
    <row r="70" spans="3:4">
      <c r="C70" s="92">
        <v>43959</v>
      </c>
      <c r="D70" s="93">
        <v>149.79</v>
      </c>
    </row>
    <row r="71" spans="3:4">
      <c r="C71" s="92">
        <v>43962</v>
      </c>
      <c r="D71" s="93">
        <v>152.85</v>
      </c>
    </row>
    <row r="72" spans="3:4">
      <c r="C72" s="92">
        <v>43963</v>
      </c>
      <c r="D72" s="93">
        <v>157.44</v>
      </c>
    </row>
    <row r="73" spans="3:4">
      <c r="C73" s="92">
        <v>43964</v>
      </c>
      <c r="D73" s="93">
        <v>154.63</v>
      </c>
    </row>
    <row r="74" spans="3:4">
      <c r="C74" s="92">
        <v>43965</v>
      </c>
      <c r="D74" s="93">
        <v>148</v>
      </c>
    </row>
    <row r="75" spans="3:4">
      <c r="C75" s="92">
        <v>43966</v>
      </c>
      <c r="D75" s="93">
        <v>150.55000000000001</v>
      </c>
    </row>
    <row r="76" spans="3:4">
      <c r="C76" s="92">
        <v>43969</v>
      </c>
      <c r="D76" s="93">
        <v>160</v>
      </c>
    </row>
    <row r="77" spans="3:4">
      <c r="C77" s="92">
        <v>43970</v>
      </c>
      <c r="D77" s="93">
        <v>161.94</v>
      </c>
    </row>
    <row r="78" spans="3:4">
      <c r="C78" s="92">
        <v>43971</v>
      </c>
      <c r="D78" s="93">
        <v>174.99</v>
      </c>
    </row>
    <row r="79" spans="3:4">
      <c r="C79" s="92">
        <v>43972</v>
      </c>
      <c r="D79" s="93">
        <v>188.81</v>
      </c>
    </row>
    <row r="80" spans="3:4">
      <c r="C80" s="92">
        <v>43973</v>
      </c>
      <c r="D80" s="93">
        <v>192</v>
      </c>
    </row>
    <row r="81" spans="3:4">
      <c r="C81" s="92">
        <v>43977</v>
      </c>
      <c r="D81" s="93">
        <v>192</v>
      </c>
    </row>
    <row r="82" spans="3:4">
      <c r="C82" s="92">
        <v>43978</v>
      </c>
      <c r="D82" s="93">
        <v>189.3</v>
      </c>
    </row>
    <row r="83" spans="3:4">
      <c r="C83" s="92">
        <v>43979</v>
      </c>
      <c r="D83" s="93">
        <v>183.21</v>
      </c>
    </row>
    <row r="84" spans="3:4">
      <c r="C84" s="92">
        <v>43980</v>
      </c>
      <c r="D84" s="93">
        <v>179.12</v>
      </c>
    </row>
    <row r="85" spans="3:4">
      <c r="C85" s="92">
        <v>43983</v>
      </c>
      <c r="D85" s="93">
        <v>181.5</v>
      </c>
    </row>
    <row r="86" spans="3:4">
      <c r="C86" s="92">
        <v>43984</v>
      </c>
      <c r="D86" s="93">
        <v>183</v>
      </c>
    </row>
    <row r="87" spans="3:4">
      <c r="C87" s="92">
        <v>43985</v>
      </c>
      <c r="D87" s="93">
        <v>189.36</v>
      </c>
    </row>
    <row r="88" spans="3:4">
      <c r="C88" s="92">
        <v>43986</v>
      </c>
      <c r="D88" s="93">
        <v>184.23</v>
      </c>
    </row>
    <row r="89" spans="3:4">
      <c r="C89" s="92">
        <v>43987</v>
      </c>
      <c r="D89" s="93">
        <v>179</v>
      </c>
    </row>
    <row r="90" spans="3:4">
      <c r="C90" s="92">
        <v>43990</v>
      </c>
      <c r="D90" s="93">
        <v>183.5</v>
      </c>
    </row>
    <row r="91" spans="3:4">
      <c r="C91" s="92">
        <v>43991</v>
      </c>
      <c r="D91" s="93">
        <v>187.79</v>
      </c>
    </row>
    <row r="92" spans="3:4">
      <c r="C92" s="92">
        <v>43992</v>
      </c>
      <c r="D92" s="93">
        <v>192.85</v>
      </c>
    </row>
    <row r="93" spans="3:4">
      <c r="C93" s="92">
        <v>43993</v>
      </c>
      <c r="D93" s="93">
        <v>184.5</v>
      </c>
    </row>
    <row r="94" spans="3:4">
      <c r="C94" s="92">
        <v>43994</v>
      </c>
      <c r="D94" s="93">
        <v>183.86</v>
      </c>
    </row>
    <row r="95" spans="3:4">
      <c r="C95" s="92">
        <v>43997</v>
      </c>
      <c r="D95" s="93">
        <v>178.23</v>
      </c>
    </row>
    <row r="96" spans="3:4">
      <c r="C96" s="92">
        <v>43998</v>
      </c>
      <c r="D96" s="93">
        <v>190.42</v>
      </c>
    </row>
    <row r="97" spans="3:4">
      <c r="C97" s="92">
        <v>43999</v>
      </c>
      <c r="D97" s="93">
        <v>187</v>
      </c>
    </row>
    <row r="98" spans="3:4">
      <c r="C98" s="92">
        <v>44000</v>
      </c>
      <c r="D98" s="93">
        <v>209.79</v>
      </c>
    </row>
    <row r="99" spans="3:4">
      <c r="C99" s="92">
        <v>44001</v>
      </c>
      <c r="D99" s="93">
        <v>234.5</v>
      </c>
    </row>
    <row r="100" spans="3:4">
      <c r="C100" s="92">
        <v>44004</v>
      </c>
      <c r="D100" s="93">
        <v>228.33</v>
      </c>
    </row>
    <row r="101" spans="3:4">
      <c r="C101" s="92">
        <v>44005</v>
      </c>
      <c r="D101" s="93">
        <v>242.41</v>
      </c>
    </row>
    <row r="102" spans="3:4">
      <c r="C102" s="92">
        <v>44006</v>
      </c>
      <c r="D102" s="93">
        <v>242.68</v>
      </c>
    </row>
    <row r="103" spans="3:4">
      <c r="C103" s="92">
        <v>44007</v>
      </c>
      <c r="D103" s="93">
        <v>241.92</v>
      </c>
    </row>
    <row r="104" spans="3:4">
      <c r="C104" s="92">
        <v>44008</v>
      </c>
      <c r="D104" s="93">
        <v>266.60000000000002</v>
      </c>
    </row>
    <row r="105" spans="3:4">
      <c r="C105" s="92">
        <v>44011</v>
      </c>
      <c r="D105" s="93">
        <v>257.37</v>
      </c>
    </row>
    <row r="106" spans="3:4">
      <c r="C106" s="92">
        <v>44012</v>
      </c>
      <c r="D106" s="93">
        <v>263.33999999999997</v>
      </c>
    </row>
    <row r="107" spans="3:4">
      <c r="C107" s="92">
        <v>44013</v>
      </c>
      <c r="D107" s="93">
        <v>256</v>
      </c>
    </row>
    <row r="108" spans="3:4">
      <c r="C108" s="92">
        <v>44014</v>
      </c>
      <c r="D108" s="93">
        <v>264.5</v>
      </c>
    </row>
    <row r="109" spans="3:4">
      <c r="C109" s="92">
        <v>44018</v>
      </c>
      <c r="D109" s="93">
        <v>269.8</v>
      </c>
    </row>
    <row r="110" spans="3:4">
      <c r="C110" s="92">
        <v>44019</v>
      </c>
      <c r="D110" s="93">
        <v>260.10000000000002</v>
      </c>
    </row>
    <row r="111" spans="3:4">
      <c r="C111" s="92">
        <v>44020</v>
      </c>
      <c r="D111" s="93">
        <v>266.57</v>
      </c>
    </row>
    <row r="112" spans="3:4">
      <c r="C112" s="92">
        <v>44021</v>
      </c>
      <c r="D112" s="93">
        <v>272.77</v>
      </c>
    </row>
    <row r="113" spans="3:4">
      <c r="C113" s="92">
        <v>44022</v>
      </c>
      <c r="D113" s="93">
        <v>275.45</v>
      </c>
    </row>
    <row r="114" spans="3:4">
      <c r="C114" s="92">
        <v>44025</v>
      </c>
      <c r="D114" s="93">
        <v>281.39999999999998</v>
      </c>
    </row>
    <row r="115" spans="3:4">
      <c r="C115" s="92">
        <v>44026</v>
      </c>
      <c r="D115" s="93">
        <v>246.31</v>
      </c>
    </row>
    <row r="116" spans="3:4">
      <c r="C116" s="92">
        <v>44027</v>
      </c>
      <c r="D116" s="93">
        <v>265</v>
      </c>
    </row>
    <row r="117" spans="3:4">
      <c r="C117" s="92">
        <v>44028</v>
      </c>
      <c r="D117" s="93">
        <v>259.27</v>
      </c>
    </row>
    <row r="118" spans="3:4">
      <c r="C118" s="92">
        <v>44029</v>
      </c>
      <c r="D118" s="93">
        <v>267.08</v>
      </c>
    </row>
    <row r="119" spans="3:4">
      <c r="C119" s="92">
        <v>44032</v>
      </c>
      <c r="D119" s="93">
        <v>265.52999999999997</v>
      </c>
    </row>
    <row r="120" spans="3:4">
      <c r="C120" s="92">
        <v>44033</v>
      </c>
      <c r="D120" s="93">
        <v>288.41000000000003</v>
      </c>
    </row>
    <row r="121" spans="3:4">
      <c r="C121" s="92">
        <v>44034</v>
      </c>
      <c r="D121" s="93">
        <v>290.67</v>
      </c>
    </row>
    <row r="122" spans="3:4">
      <c r="C122" s="92">
        <v>44035</v>
      </c>
      <c r="D122" s="93">
        <v>287.55</v>
      </c>
    </row>
    <row r="123" spans="3:4">
      <c r="C123" s="92">
        <v>44036</v>
      </c>
      <c r="D123" s="93">
        <v>266.17</v>
      </c>
    </row>
    <row r="124" spans="3:4">
      <c r="C124" s="92">
        <v>44039</v>
      </c>
      <c r="D124" s="93">
        <v>275.75</v>
      </c>
    </row>
    <row r="125" spans="3:4">
      <c r="C125" s="92">
        <v>44040</v>
      </c>
      <c r="D125" s="93">
        <v>270</v>
      </c>
    </row>
    <row r="126" spans="3:4">
      <c r="C126" s="92">
        <v>44041</v>
      </c>
      <c r="D126" s="93">
        <v>254.88</v>
      </c>
    </row>
    <row r="127" spans="3:4">
      <c r="C127" s="92">
        <v>44042</v>
      </c>
      <c r="D127" s="93">
        <v>252</v>
      </c>
    </row>
    <row r="128" spans="3:4">
      <c r="C128" s="92">
        <v>44043</v>
      </c>
      <c r="D128" s="93">
        <v>264.63</v>
      </c>
    </row>
    <row r="129" spans="3:4">
      <c r="C129" s="92">
        <v>44046</v>
      </c>
      <c r="D129" s="93">
        <v>259</v>
      </c>
    </row>
    <row r="130" spans="3:4">
      <c r="C130" s="92">
        <v>44047</v>
      </c>
      <c r="D130" s="93">
        <v>256.95999999999998</v>
      </c>
    </row>
    <row r="131" spans="3:4">
      <c r="C131" s="92">
        <v>44048</v>
      </c>
      <c r="D131" s="93">
        <v>249.84</v>
      </c>
    </row>
    <row r="132" spans="3:4">
      <c r="C132" s="92">
        <v>44049</v>
      </c>
      <c r="D132" s="93">
        <v>252.53</v>
      </c>
    </row>
    <row r="133" spans="3:4">
      <c r="C133" s="92">
        <v>44050</v>
      </c>
      <c r="D133" s="93">
        <v>256.02</v>
      </c>
    </row>
    <row r="134" spans="3:4">
      <c r="C134" s="92">
        <v>44053</v>
      </c>
      <c r="D134" s="93">
        <v>251.49</v>
      </c>
    </row>
    <row r="135" spans="3:4">
      <c r="C135" s="92">
        <v>44054</v>
      </c>
      <c r="D135" s="93">
        <v>246.61</v>
      </c>
    </row>
    <row r="136" spans="3:4">
      <c r="C136" s="92">
        <v>44055</v>
      </c>
      <c r="D136" s="93">
        <v>255.36</v>
      </c>
    </row>
    <row r="137" spans="3:4">
      <c r="C137" s="92">
        <v>44056</v>
      </c>
      <c r="D137" s="93">
        <v>249.42</v>
      </c>
    </row>
    <row r="138" spans="3:4">
      <c r="C138" s="92">
        <v>44057</v>
      </c>
      <c r="D138" s="93">
        <v>255.98</v>
      </c>
    </row>
    <row r="139" spans="3:4">
      <c r="C139" s="92">
        <v>44060</v>
      </c>
      <c r="D139" s="93">
        <v>254.31</v>
      </c>
    </row>
    <row r="140" spans="3:4">
      <c r="C140" s="92">
        <v>44061</v>
      </c>
      <c r="D140" s="93">
        <v>258.95999999999998</v>
      </c>
    </row>
    <row r="141" spans="3:4">
      <c r="C141" s="92">
        <v>44062</v>
      </c>
      <c r="D141" s="93">
        <v>259.98</v>
      </c>
    </row>
    <row r="142" spans="3:4">
      <c r="C142" s="92">
        <v>44063</v>
      </c>
      <c r="D142" s="93">
        <v>260</v>
      </c>
    </row>
    <row r="143" spans="3:4">
      <c r="C143" s="92">
        <v>44064</v>
      </c>
      <c r="D143" s="93">
        <v>271.02999999999997</v>
      </c>
    </row>
    <row r="144" spans="3:4">
      <c r="C144" s="92">
        <v>44067</v>
      </c>
      <c r="D144" s="93">
        <v>276.81</v>
      </c>
    </row>
    <row r="145" spans="3:4">
      <c r="C145" s="92">
        <v>44068</v>
      </c>
      <c r="D145" s="93">
        <v>267.77999999999997</v>
      </c>
    </row>
    <row r="146" spans="3:4">
      <c r="C146" s="92">
        <v>44069</v>
      </c>
      <c r="D146" s="93">
        <v>268.76</v>
      </c>
    </row>
    <row r="147" spans="3:4">
      <c r="C147" s="92">
        <v>44070</v>
      </c>
      <c r="D147" s="93">
        <v>278.98</v>
      </c>
    </row>
    <row r="148" spans="3:4">
      <c r="C148" s="92">
        <v>44071</v>
      </c>
      <c r="D148" s="93">
        <v>276.10000000000002</v>
      </c>
    </row>
    <row r="149" spans="3:4">
      <c r="C149" s="92">
        <v>44074</v>
      </c>
      <c r="D149" s="93">
        <v>280.27999999999997</v>
      </c>
    </row>
    <row r="150" spans="3:4">
      <c r="C150" s="92">
        <v>44075</v>
      </c>
      <c r="D150" s="93">
        <v>284.64999999999998</v>
      </c>
    </row>
    <row r="151" spans="3:4">
      <c r="C151" s="92">
        <v>44076</v>
      </c>
      <c r="D151" s="93">
        <v>291.85000000000002</v>
      </c>
    </row>
    <row r="152" spans="3:4">
      <c r="C152" s="92">
        <v>44077</v>
      </c>
      <c r="D152" s="93">
        <v>268</v>
      </c>
    </row>
    <row r="153" spans="3:4">
      <c r="C153" s="92">
        <v>44078</v>
      </c>
      <c r="D153" s="93">
        <v>259.31</v>
      </c>
    </row>
    <row r="154" spans="3:4">
      <c r="C154" s="92">
        <v>44082</v>
      </c>
      <c r="D154" s="93">
        <v>240.66</v>
      </c>
    </row>
    <row r="155" spans="3:4">
      <c r="C155" s="92">
        <v>44083</v>
      </c>
      <c r="D155" s="93">
        <v>247.99</v>
      </c>
    </row>
    <row r="156" spans="3:4">
      <c r="C156" s="92">
        <v>44084</v>
      </c>
      <c r="D156" s="93">
        <v>260.02999999999997</v>
      </c>
    </row>
    <row r="157" spans="3:4">
      <c r="C157" s="92">
        <v>44085</v>
      </c>
      <c r="D157" s="93">
        <v>249.64</v>
      </c>
    </row>
    <row r="158" spans="3:4">
      <c r="C158" s="92">
        <v>44088</v>
      </c>
      <c r="D158" s="93">
        <v>246.26</v>
      </c>
    </row>
    <row r="159" spans="3:4">
      <c r="C159" s="92">
        <v>44089</v>
      </c>
      <c r="D159" s="93">
        <v>242.5</v>
      </c>
    </row>
    <row r="160" spans="3:4">
      <c r="C160" s="92">
        <v>44090</v>
      </c>
      <c r="D160" s="93">
        <v>232</v>
      </c>
    </row>
    <row r="161" spans="3:4">
      <c r="C161" s="92">
        <v>44091</v>
      </c>
      <c r="D161" s="93">
        <v>230.82</v>
      </c>
    </row>
    <row r="162" spans="3:4">
      <c r="C162" s="92">
        <v>44092</v>
      </c>
      <c r="D162" s="93">
        <v>235.18</v>
      </c>
    </row>
    <row r="163" spans="3:4">
      <c r="C163" s="92">
        <v>44095</v>
      </c>
      <c r="D163" s="93">
        <v>232</v>
      </c>
    </row>
    <row r="164" spans="3:4">
      <c r="C164" s="92">
        <v>44096</v>
      </c>
      <c r="D164" s="93">
        <v>239.24</v>
      </c>
    </row>
    <row r="165" spans="3:4">
      <c r="C165" s="92">
        <v>44097</v>
      </c>
      <c r="D165" s="93">
        <v>241.96</v>
      </c>
    </row>
    <row r="166" spans="3:4">
      <c r="C166" s="92">
        <v>44098</v>
      </c>
      <c r="D166" s="93">
        <v>233</v>
      </c>
    </row>
    <row r="167" spans="3:4">
      <c r="C167" s="92">
        <v>44099</v>
      </c>
      <c r="D167" s="93">
        <v>233.98</v>
      </c>
    </row>
    <row r="168" spans="3:4">
      <c r="C168" s="92">
        <v>44102</v>
      </c>
      <c r="D168" s="93">
        <v>243</v>
      </c>
    </row>
    <row r="169" spans="3:4">
      <c r="C169" s="92">
        <v>44103</v>
      </c>
      <c r="D169" s="93">
        <v>237.39</v>
      </c>
    </row>
    <row r="170" spans="3:4">
      <c r="C170" s="92">
        <v>44104</v>
      </c>
      <c r="D170" s="93">
        <v>244</v>
      </c>
    </row>
    <row r="171" spans="3:4">
      <c r="C171" s="92">
        <v>44105</v>
      </c>
      <c r="D171" s="93">
        <v>244.52</v>
      </c>
    </row>
    <row r="172" spans="3:4">
      <c r="C172" s="92">
        <v>44106</v>
      </c>
      <c r="D172" s="93">
        <v>244.07</v>
      </c>
    </row>
    <row r="173" spans="3:4">
      <c r="C173" s="92">
        <v>44109</v>
      </c>
      <c r="D173" s="93">
        <v>244.1</v>
      </c>
    </row>
    <row r="174" spans="3:4">
      <c r="C174" s="92">
        <v>44110</v>
      </c>
      <c r="D174" s="93">
        <v>249.68</v>
      </c>
    </row>
    <row r="175" spans="3:4">
      <c r="C175" s="92">
        <v>44111</v>
      </c>
      <c r="D175" s="93">
        <v>251.7</v>
      </c>
    </row>
    <row r="176" spans="3:4">
      <c r="C176" s="92">
        <v>44112</v>
      </c>
      <c r="D176" s="93">
        <v>254.63</v>
      </c>
    </row>
    <row r="177" spans="3:4">
      <c r="C177" s="92">
        <v>44113</v>
      </c>
      <c r="D177" s="93">
        <v>249.67</v>
      </c>
    </row>
    <row r="178" spans="3:4">
      <c r="C178" s="92">
        <v>44116</v>
      </c>
      <c r="D178" s="93">
        <v>252.13</v>
      </c>
    </row>
    <row r="179" spans="3:4">
      <c r="C179" s="92">
        <v>44117</v>
      </c>
      <c r="D179" s="93">
        <v>254</v>
      </c>
    </row>
    <row r="180" spans="3:4">
      <c r="C180" s="92">
        <v>44118</v>
      </c>
      <c r="D180" s="93">
        <v>268.86</v>
      </c>
    </row>
    <row r="181" spans="3:4">
      <c r="C181" s="92">
        <v>44119</v>
      </c>
      <c r="D181" s="93">
        <v>253.97</v>
      </c>
    </row>
    <row r="182" spans="3:4">
      <c r="C182" s="92">
        <v>44120</v>
      </c>
      <c r="D182" s="93">
        <v>263.99</v>
      </c>
    </row>
    <row r="183" spans="3:4">
      <c r="C183" s="92">
        <v>44123</v>
      </c>
      <c r="D183" s="93">
        <v>263.17</v>
      </c>
    </row>
    <row r="184" spans="3:4">
      <c r="C184" s="92">
        <v>44124</v>
      </c>
      <c r="D184" s="93">
        <v>260.04000000000002</v>
      </c>
    </row>
    <row r="185" spans="3:4">
      <c r="C185" s="92">
        <v>44125</v>
      </c>
      <c r="D185" s="93">
        <v>262.14999999999998</v>
      </c>
    </row>
    <row r="186" spans="3:4">
      <c r="C186" s="92">
        <v>44126</v>
      </c>
      <c r="D186" s="93">
        <v>269.54000000000002</v>
      </c>
    </row>
    <row r="187" spans="3:4">
      <c r="C187" s="92">
        <v>44127</v>
      </c>
      <c r="D187" s="93">
        <v>270.38</v>
      </c>
    </row>
    <row r="188" spans="3:4">
      <c r="C188" s="92">
        <v>44130</v>
      </c>
      <c r="D188" s="93">
        <v>280.23</v>
      </c>
    </row>
    <row r="189" spans="3:4">
      <c r="C189" s="92">
        <v>44131</v>
      </c>
      <c r="D189" s="93">
        <v>286.74</v>
      </c>
    </row>
    <row r="190" spans="3:4">
      <c r="C190" s="92">
        <v>44132</v>
      </c>
      <c r="D190" s="93">
        <v>281.43</v>
      </c>
    </row>
    <row r="191" spans="3:4">
      <c r="C191" s="92">
        <v>44133</v>
      </c>
      <c r="D191" s="93">
        <v>260</v>
      </c>
    </row>
    <row r="192" spans="3:4">
      <c r="C192" s="92">
        <v>44134</v>
      </c>
      <c r="D192" s="93">
        <v>263.70999999999998</v>
      </c>
    </row>
    <row r="193" spans="3:4">
      <c r="C193" s="92">
        <v>44137</v>
      </c>
      <c r="D193" s="93">
        <v>240.01</v>
      </c>
    </row>
    <row r="194" spans="3:4">
      <c r="C194" s="92">
        <v>44138</v>
      </c>
      <c r="D194" s="93">
        <v>236</v>
      </c>
    </row>
    <row r="195" spans="3:4">
      <c r="C195" s="92">
        <v>44139</v>
      </c>
      <c r="D195" s="93">
        <v>245</v>
      </c>
    </row>
    <row r="196" spans="3:4">
      <c r="C196" s="92">
        <v>44140</v>
      </c>
      <c r="D196" s="93">
        <v>247.72</v>
      </c>
    </row>
    <row r="197" spans="3:4">
      <c r="C197" s="92">
        <v>44141</v>
      </c>
      <c r="D197" s="93">
        <v>257.5</v>
      </c>
    </row>
    <row r="198" spans="3:4">
      <c r="C198" s="92">
        <v>44144</v>
      </c>
      <c r="D198" s="93">
        <v>258</v>
      </c>
    </row>
    <row r="199" spans="3:4">
      <c r="C199" s="92">
        <v>44145</v>
      </c>
      <c r="D199" s="93">
        <v>272.56</v>
      </c>
    </row>
    <row r="200" spans="3:4">
      <c r="C200" s="92">
        <v>44146</v>
      </c>
      <c r="D200" s="93">
        <v>253</v>
      </c>
    </row>
    <row r="201" spans="3:4">
      <c r="C201" s="92">
        <v>44147</v>
      </c>
      <c r="D201" s="93">
        <v>261.29000000000002</v>
      </c>
    </row>
    <row r="202" spans="3:4">
      <c r="C202" s="92">
        <v>44148</v>
      </c>
      <c r="D202" s="93">
        <v>260.5</v>
      </c>
    </row>
    <row r="203" spans="3:4">
      <c r="C203" s="92">
        <v>44151</v>
      </c>
      <c r="D203" s="93">
        <v>252.85</v>
      </c>
    </row>
    <row r="204" spans="3:4">
      <c r="C204" s="92">
        <v>44152</v>
      </c>
      <c r="D204" s="93">
        <v>247.45</v>
      </c>
    </row>
    <row r="205" spans="3:4">
      <c r="C205" s="92">
        <v>44153</v>
      </c>
      <c r="D205" s="93">
        <v>251.25</v>
      </c>
    </row>
    <row r="206" spans="3:4">
      <c r="C206" s="92">
        <v>44154</v>
      </c>
      <c r="D206" s="93">
        <v>252.93</v>
      </c>
    </row>
    <row r="207" spans="3:4">
      <c r="C207" s="92">
        <v>44155</v>
      </c>
      <c r="D207" s="93">
        <v>251.82</v>
      </c>
    </row>
    <row r="208" spans="3:4">
      <c r="C208" s="92">
        <v>44158</v>
      </c>
      <c r="D208" s="93">
        <v>260.01</v>
      </c>
    </row>
    <row r="209" spans="3:4">
      <c r="C209" s="92">
        <v>44159</v>
      </c>
      <c r="D209" s="93">
        <v>267.91000000000003</v>
      </c>
    </row>
    <row r="210" spans="3:4">
      <c r="C210" s="92">
        <v>44160</v>
      </c>
      <c r="D210" s="93">
        <v>269</v>
      </c>
    </row>
    <row r="211" spans="3:4">
      <c r="C211" s="92">
        <v>44162</v>
      </c>
      <c r="D211" s="93">
        <v>269.45999999999998</v>
      </c>
    </row>
    <row r="212" spans="3:4">
      <c r="C212" s="92">
        <v>44165</v>
      </c>
      <c r="D212" s="93">
        <v>277</v>
      </c>
    </row>
    <row r="213" spans="3:4">
      <c r="C213" s="92">
        <v>44166</v>
      </c>
      <c r="D213" s="93">
        <v>291.04000000000002</v>
      </c>
    </row>
    <row r="214" spans="3:4">
      <c r="C214" s="92">
        <v>44167</v>
      </c>
      <c r="D214" s="93">
        <v>283.23</v>
      </c>
    </row>
    <row r="215" spans="3:4">
      <c r="C215" s="92">
        <v>44168</v>
      </c>
      <c r="D215" s="93">
        <v>317.5</v>
      </c>
    </row>
    <row r="216" spans="3:4">
      <c r="C216" s="92">
        <v>44169</v>
      </c>
      <c r="D216" s="93">
        <v>317.29000000000002</v>
      </c>
    </row>
    <row r="217" spans="3:4">
      <c r="C217" s="92">
        <v>44172</v>
      </c>
      <c r="D217" s="93">
        <v>319.8</v>
      </c>
    </row>
    <row r="218" spans="3:4">
      <c r="C218" s="92">
        <v>44173</v>
      </c>
      <c r="D218" s="93">
        <v>337</v>
      </c>
    </row>
    <row r="219" spans="3:4">
      <c r="C219" s="92">
        <v>44174</v>
      </c>
      <c r="D219" s="93">
        <v>337.28</v>
      </c>
    </row>
    <row r="220" spans="3:4">
      <c r="C220" s="92">
        <v>44175</v>
      </c>
      <c r="D220" s="93">
        <v>329.64</v>
      </c>
    </row>
    <row r="221" spans="3:4">
      <c r="C221" s="92">
        <v>44176</v>
      </c>
      <c r="D221" s="93">
        <v>342.3</v>
      </c>
    </row>
    <row r="222" spans="3:4">
      <c r="C222" s="92">
        <v>44179</v>
      </c>
      <c r="D222" s="93">
        <v>340.5</v>
      </c>
    </row>
    <row r="223" spans="3:4">
      <c r="C223" s="92">
        <v>44180</v>
      </c>
      <c r="D223" s="93">
        <v>324.07</v>
      </c>
    </row>
    <row r="224" spans="3:4">
      <c r="C224" s="92">
        <v>44181</v>
      </c>
      <c r="D224" s="93">
        <v>316.52</v>
      </c>
    </row>
    <row r="225" spans="3:4">
      <c r="C225" s="92">
        <v>44182</v>
      </c>
      <c r="D225" s="93">
        <v>323.13</v>
      </c>
    </row>
    <row r="226" spans="3:4">
      <c r="C226" s="92">
        <v>44183</v>
      </c>
      <c r="D226" s="93">
        <v>333.43</v>
      </c>
    </row>
    <row r="227" spans="3:4">
      <c r="C227" s="92">
        <v>44186</v>
      </c>
      <c r="D227" s="93">
        <v>330.06</v>
      </c>
    </row>
    <row r="228" spans="3:4">
      <c r="C228" s="92">
        <v>44187</v>
      </c>
      <c r="D228" s="93">
        <v>328.07</v>
      </c>
    </row>
    <row r="229" spans="3:4">
      <c r="C229" s="92">
        <v>44188</v>
      </c>
      <c r="D229" s="93">
        <v>322.14999999999998</v>
      </c>
    </row>
    <row r="230" spans="3:4">
      <c r="C230" s="92">
        <v>44189</v>
      </c>
      <c r="D230" s="93">
        <v>329.81</v>
      </c>
    </row>
    <row r="231" spans="3:4">
      <c r="C231" s="92">
        <v>44193</v>
      </c>
      <c r="D231" s="93">
        <v>331.28</v>
      </c>
    </row>
    <row r="232" spans="3:4">
      <c r="C232" s="92">
        <v>44194</v>
      </c>
      <c r="D232" s="93">
        <v>320.95</v>
      </c>
    </row>
    <row r="233" spans="3:4">
      <c r="C233" s="92">
        <v>44195</v>
      </c>
      <c r="D233" s="93">
        <v>323.47000000000003</v>
      </c>
    </row>
    <row r="234" spans="3:4">
      <c r="C234" s="92">
        <v>44196</v>
      </c>
      <c r="D234" s="93">
        <v>323.5</v>
      </c>
    </row>
    <row r="235" spans="3:4">
      <c r="C235" s="92">
        <v>44200</v>
      </c>
      <c r="D235" s="93">
        <v>317.42</v>
      </c>
    </row>
    <row r="236" spans="3:4">
      <c r="C236" s="92">
        <v>44201</v>
      </c>
      <c r="D236" s="93">
        <v>309.48</v>
      </c>
    </row>
    <row r="237" spans="3:4">
      <c r="C237" s="92">
        <v>44202</v>
      </c>
      <c r="D237" s="93">
        <v>308.16000000000003</v>
      </c>
    </row>
    <row r="238" spans="3:4">
      <c r="C238" s="92">
        <v>44203</v>
      </c>
      <c r="D238" s="93">
        <v>317.44</v>
      </c>
    </row>
    <row r="239" spans="3:4">
      <c r="C239" s="92">
        <v>44204</v>
      </c>
      <c r="D239" s="93">
        <v>335</v>
      </c>
    </row>
    <row r="240" spans="3:4">
      <c r="C240" s="92">
        <v>44207</v>
      </c>
      <c r="D240" s="93">
        <v>350.06</v>
      </c>
    </row>
    <row r="241" spans="3:4">
      <c r="C241" s="92">
        <v>44208</v>
      </c>
      <c r="D241" s="93">
        <v>344</v>
      </c>
    </row>
    <row r="242" spans="3:4">
      <c r="C242" s="92">
        <v>44209</v>
      </c>
      <c r="D242" s="93">
        <v>348</v>
      </c>
    </row>
    <row r="243" spans="3:4">
      <c r="C243" s="92">
        <v>44210</v>
      </c>
      <c r="D243" s="93">
        <v>349.7</v>
      </c>
    </row>
    <row r="244" spans="3:4">
      <c r="C244" s="92">
        <v>44211</v>
      </c>
      <c r="D244" s="93">
        <v>330.72</v>
      </c>
    </row>
    <row r="245" spans="3:4">
      <c r="C245" s="92">
        <v>44215</v>
      </c>
      <c r="D245" s="93">
        <v>320.35000000000002</v>
      </c>
    </row>
    <row r="246" spans="3:4">
      <c r="C246" s="92">
        <v>44216</v>
      </c>
      <c r="D246" s="93">
        <v>328.83</v>
      </c>
    </row>
    <row r="247" spans="3:4">
      <c r="C247" s="92">
        <v>44217</v>
      </c>
      <c r="D247" s="93">
        <v>337.91</v>
      </c>
    </row>
    <row r="248" spans="3:4">
      <c r="C248" s="92">
        <v>44218</v>
      </c>
      <c r="D248" s="93">
        <v>346.27</v>
      </c>
    </row>
    <row r="249" spans="3:4">
      <c r="C249" s="92">
        <v>44221</v>
      </c>
      <c r="D249" s="93">
        <v>344</v>
      </c>
    </row>
    <row r="250" spans="3:4">
      <c r="C250" s="92">
        <v>44222</v>
      </c>
      <c r="D250" s="93">
        <v>337.24</v>
      </c>
    </row>
    <row r="251" spans="3:4">
      <c r="C251" s="92">
        <v>44223</v>
      </c>
      <c r="D251" s="93">
        <v>330.75</v>
      </c>
    </row>
    <row r="252" spans="3:4">
      <c r="C252" s="92">
        <v>44224</v>
      </c>
      <c r="D252" s="93">
        <v>330.18</v>
      </c>
    </row>
    <row r="253" spans="3:4">
      <c r="C253" s="92">
        <v>44225</v>
      </c>
      <c r="D253" s="93">
        <v>328.59</v>
      </c>
    </row>
    <row r="254" spans="3:4">
      <c r="C254" s="92">
        <v>44228</v>
      </c>
      <c r="D254" s="93">
        <v>319.45</v>
      </c>
    </row>
    <row r="255" spans="3:4">
      <c r="C255" s="92">
        <v>44229</v>
      </c>
      <c r="D255" s="93">
        <v>339.68</v>
      </c>
    </row>
    <row r="256" spans="3:4">
      <c r="C256" s="92">
        <v>44230</v>
      </c>
      <c r="D256" s="93">
        <v>321.5</v>
      </c>
    </row>
    <row r="257" spans="3:4">
      <c r="C257" s="92">
        <v>44231</v>
      </c>
      <c r="D257" s="93">
        <v>319.31</v>
      </c>
    </row>
    <row r="258" spans="3:4">
      <c r="C258" s="92">
        <v>44232</v>
      </c>
      <c r="D258" s="93">
        <v>316.23</v>
      </c>
    </row>
    <row r="259" spans="3:4">
      <c r="C259" s="92">
        <v>44235</v>
      </c>
      <c r="D259" s="93">
        <v>311.93</v>
      </c>
    </row>
    <row r="260" spans="3:4">
      <c r="C260" s="92">
        <v>44236</v>
      </c>
      <c r="D260" s="93">
        <v>323.37</v>
      </c>
    </row>
    <row r="261" spans="3:4">
      <c r="C261" s="92">
        <v>44237</v>
      </c>
      <c r="D261" s="93">
        <v>334.34</v>
      </c>
    </row>
    <row r="262" spans="3:4">
      <c r="C262" s="92">
        <v>44238</v>
      </c>
      <c r="D262" s="93">
        <v>335.9</v>
      </c>
    </row>
    <row r="263" spans="3:4">
      <c r="C263" s="92">
        <v>44239</v>
      </c>
      <c r="D263" s="93">
        <v>333.94</v>
      </c>
    </row>
    <row r="264" spans="3:4">
      <c r="C264" s="92">
        <v>44243</v>
      </c>
      <c r="D264" s="93">
        <v>343</v>
      </c>
    </row>
    <row r="265" spans="3:4">
      <c r="C265" s="92">
        <v>44244</v>
      </c>
      <c r="D265" s="93">
        <v>349.41</v>
      </c>
    </row>
    <row r="266" spans="3:4">
      <c r="C266" s="92">
        <v>44245</v>
      </c>
      <c r="D266" s="93">
        <v>353.57</v>
      </c>
    </row>
    <row r="267" spans="3:4">
      <c r="C267" s="92">
        <v>44246</v>
      </c>
      <c r="D267" s="93">
        <v>355.62</v>
      </c>
    </row>
    <row r="268" spans="3:4">
      <c r="C268" s="92">
        <v>44249</v>
      </c>
      <c r="D268" s="93">
        <v>360.91</v>
      </c>
    </row>
    <row r="269" spans="3:4">
      <c r="C269" s="92">
        <v>44250</v>
      </c>
      <c r="D269" s="93">
        <v>332.57</v>
      </c>
    </row>
    <row r="270" spans="3:4">
      <c r="C270" s="92">
        <v>44251</v>
      </c>
      <c r="D270" s="93">
        <v>335.22</v>
      </c>
    </row>
    <row r="271" spans="3:4">
      <c r="C271" s="92">
        <v>44252</v>
      </c>
      <c r="D271" s="93">
        <v>330</v>
      </c>
    </row>
    <row r="272" spans="3:4">
      <c r="C272" s="92">
        <v>44253</v>
      </c>
      <c r="D272" s="93">
        <v>300</v>
      </c>
    </row>
    <row r="273" spans="3:4">
      <c r="C273" s="92">
        <v>44256</v>
      </c>
      <c r="D273" s="93">
        <v>313</v>
      </c>
    </row>
    <row r="274" spans="3:4">
      <c r="C274" s="92">
        <v>44257</v>
      </c>
      <c r="D274" s="93">
        <v>320.07</v>
      </c>
    </row>
    <row r="275" spans="3:4">
      <c r="C275" s="92">
        <v>44258</v>
      </c>
      <c r="D275" s="93">
        <v>322.73</v>
      </c>
    </row>
    <row r="276" spans="3:4">
      <c r="C276" s="92">
        <v>44259</v>
      </c>
      <c r="D276" s="93">
        <v>297.48</v>
      </c>
    </row>
    <row r="277" spans="3:4">
      <c r="C277" s="92">
        <v>44260</v>
      </c>
      <c r="D277" s="93">
        <v>290</v>
      </c>
    </row>
    <row r="278" spans="3:4">
      <c r="C278" s="92">
        <v>44263</v>
      </c>
      <c r="D278" s="93">
        <v>275</v>
      </c>
    </row>
    <row r="279" spans="3:4">
      <c r="C279" s="92">
        <v>44264</v>
      </c>
      <c r="D279" s="93">
        <v>274.60000000000002</v>
      </c>
    </row>
    <row r="280" spans="3:4">
      <c r="C280" s="92">
        <v>44265</v>
      </c>
      <c r="D280" s="93">
        <v>282.73</v>
      </c>
    </row>
    <row r="281" spans="3:4">
      <c r="C281" s="92">
        <v>44266</v>
      </c>
      <c r="D281" s="93">
        <v>276.01</v>
      </c>
    </row>
    <row r="282" spans="3:4">
      <c r="C282" s="92">
        <v>44267</v>
      </c>
      <c r="D282" s="93">
        <v>280.06</v>
      </c>
    </row>
    <row r="283" spans="3:4">
      <c r="C283" s="92">
        <v>44270</v>
      </c>
      <c r="D283" s="93">
        <v>282.99</v>
      </c>
    </row>
    <row r="284" spans="3:4">
      <c r="C284" s="92">
        <v>44271</v>
      </c>
      <c r="D284" s="93">
        <v>289</v>
      </c>
    </row>
    <row r="285" spans="3:4">
      <c r="C285" s="92">
        <v>44272</v>
      </c>
      <c r="D285" s="93">
        <v>277.39999999999998</v>
      </c>
    </row>
    <row r="286" spans="3:4">
      <c r="C286" s="92">
        <v>44273</v>
      </c>
      <c r="D286" s="93">
        <v>278.45</v>
      </c>
    </row>
    <row r="287" spans="3:4">
      <c r="C287" s="92">
        <v>44274</v>
      </c>
      <c r="D287" s="93">
        <v>269.99</v>
      </c>
    </row>
    <row r="288" spans="3:4">
      <c r="C288" s="92">
        <v>44277</v>
      </c>
      <c r="D288" s="93">
        <v>276</v>
      </c>
    </row>
    <row r="289" spans="3:4">
      <c r="C289" s="92">
        <v>44278</v>
      </c>
      <c r="D289" s="93">
        <v>274</v>
      </c>
    </row>
    <row r="290" spans="3:4">
      <c r="C290" s="92">
        <v>44279</v>
      </c>
      <c r="D290" s="93">
        <v>270.87</v>
      </c>
    </row>
    <row r="291" spans="3:4">
      <c r="C291" s="92">
        <v>44280</v>
      </c>
      <c r="D291" s="93">
        <v>255</v>
      </c>
    </row>
    <row r="292" spans="3:4">
      <c r="C292" s="92">
        <v>44281</v>
      </c>
      <c r="D292" s="93">
        <v>258.51</v>
      </c>
    </row>
    <row r="293" spans="3:4">
      <c r="C293" s="92">
        <v>44284</v>
      </c>
      <c r="D293" s="93">
        <v>261</v>
      </c>
    </row>
    <row r="294" spans="3:4">
      <c r="C294" s="92">
        <v>44285</v>
      </c>
      <c r="D294" s="93">
        <v>253.64</v>
      </c>
    </row>
    <row r="295" spans="3:4">
      <c r="C295" s="92">
        <v>44286</v>
      </c>
      <c r="D295" s="93">
        <v>266.27999999999997</v>
      </c>
    </row>
    <row r="296" spans="3:4">
      <c r="C296" s="92">
        <v>44287</v>
      </c>
      <c r="D296" s="93">
        <v>271.19</v>
      </c>
    </row>
    <row r="297" spans="3:4">
      <c r="C297" s="92">
        <v>44291</v>
      </c>
      <c r="D297" s="93">
        <v>279.56</v>
      </c>
    </row>
    <row r="298" spans="3:4">
      <c r="C298" s="92">
        <v>44292</v>
      </c>
      <c r="D298" s="93">
        <v>279.99</v>
      </c>
    </row>
    <row r="299" spans="3:4">
      <c r="C299" s="92">
        <v>44293</v>
      </c>
      <c r="D299" s="93">
        <v>281.45999999999998</v>
      </c>
    </row>
    <row r="300" spans="3:4">
      <c r="C300" s="92">
        <v>44294</v>
      </c>
      <c r="D300" s="93">
        <v>285.17</v>
      </c>
    </row>
    <row r="301" spans="3:4">
      <c r="C301" s="92">
        <v>44295</v>
      </c>
      <c r="D301" s="93">
        <v>279.68</v>
      </c>
    </row>
    <row r="302" spans="3:4">
      <c r="C302" s="92">
        <v>44298</v>
      </c>
      <c r="D302" s="93">
        <v>277.38</v>
      </c>
    </row>
    <row r="303" spans="3:4">
      <c r="C303" s="92">
        <v>44299</v>
      </c>
      <c r="D303" s="93">
        <v>279.92</v>
      </c>
    </row>
    <row r="304" spans="3:4">
      <c r="C304" s="92">
        <v>44300</v>
      </c>
      <c r="D304" s="93">
        <v>294</v>
      </c>
    </row>
    <row r="305" spans="3:4">
      <c r="C305" s="92">
        <v>44301</v>
      </c>
      <c r="D305" s="93">
        <v>291.27999999999997</v>
      </c>
    </row>
    <row r="306" spans="3:4">
      <c r="C306" s="92">
        <v>44302</v>
      </c>
      <c r="D306" s="93">
        <v>299.74</v>
      </c>
    </row>
    <row r="307" spans="3:4">
      <c r="C307" s="92">
        <v>44305</v>
      </c>
      <c r="D307" s="93">
        <v>287</v>
      </c>
    </row>
    <row r="308" spans="3:4">
      <c r="C308" s="92">
        <v>44306</v>
      </c>
      <c r="D308" s="93">
        <v>281</v>
      </c>
    </row>
    <row r="309" spans="3:4">
      <c r="C309" s="92">
        <v>44307</v>
      </c>
      <c r="D309" s="93">
        <v>267.26</v>
      </c>
    </row>
    <row r="310" spans="3:4">
      <c r="C310" s="92">
        <v>44308</v>
      </c>
      <c r="D310" s="93">
        <v>266.02</v>
      </c>
    </row>
    <row r="311" spans="3:4">
      <c r="C311" s="92">
        <v>44309</v>
      </c>
      <c r="D311" s="93">
        <v>268</v>
      </c>
    </row>
    <row r="312" spans="3:4">
      <c r="C312" s="92">
        <v>44312</v>
      </c>
      <c r="D312" s="93">
        <v>278.12</v>
      </c>
    </row>
    <row r="313" spans="3:4">
      <c r="C313" s="92">
        <v>44313</v>
      </c>
      <c r="D313" s="93">
        <v>297.88</v>
      </c>
    </row>
    <row r="314" spans="3:4">
      <c r="C314" s="92">
        <v>44314</v>
      </c>
      <c r="D314" s="93">
        <v>269.7</v>
      </c>
    </row>
    <row r="315" spans="3:4">
      <c r="C315" s="92">
        <v>44315</v>
      </c>
      <c r="D315" s="93">
        <v>262.83999999999997</v>
      </c>
    </row>
    <row r="316" spans="3:4">
      <c r="C316" s="92">
        <v>44316</v>
      </c>
      <c r="D316" s="93">
        <v>260</v>
      </c>
    </row>
    <row r="317" spans="3:4">
      <c r="C317" s="92">
        <v>44319</v>
      </c>
      <c r="D317" s="93">
        <v>255.42</v>
      </c>
    </row>
    <row r="318" spans="3:4">
      <c r="C318" s="92">
        <v>44320</v>
      </c>
      <c r="D318" s="93">
        <v>244.4</v>
      </c>
    </row>
    <row r="319" spans="3:4">
      <c r="C319" s="92">
        <v>44321</v>
      </c>
      <c r="D319" s="93">
        <v>246</v>
      </c>
    </row>
    <row r="320" spans="3:4">
      <c r="C320" s="92">
        <v>44322</v>
      </c>
      <c r="D320" s="93">
        <v>235.5</v>
      </c>
    </row>
    <row r="321" spans="3:4">
      <c r="C321" s="92">
        <v>44323</v>
      </c>
      <c r="D321" s="93">
        <v>242.36</v>
      </c>
    </row>
    <row r="322" spans="3:4">
      <c r="C322" s="92">
        <v>44326</v>
      </c>
      <c r="D322" s="93">
        <v>235.42</v>
      </c>
    </row>
    <row r="323" spans="3:4">
      <c r="C323" s="92">
        <v>44327</v>
      </c>
      <c r="D323" s="93">
        <v>221.73</v>
      </c>
    </row>
    <row r="324" spans="3:4">
      <c r="C324" s="92">
        <v>44328</v>
      </c>
      <c r="D324" s="93">
        <v>224.77</v>
      </c>
    </row>
    <row r="325" spans="3:4">
      <c r="C325" s="92">
        <v>44329</v>
      </c>
      <c r="D325" s="93">
        <v>229</v>
      </c>
    </row>
    <row r="326" spans="3:4">
      <c r="C326" s="92">
        <v>44330</v>
      </c>
      <c r="D326" s="93">
        <v>219.05</v>
      </c>
    </row>
    <row r="327" spans="3:4">
      <c r="C327" s="92">
        <v>44333</v>
      </c>
      <c r="D327" s="93">
        <v>222.96</v>
      </c>
    </row>
    <row r="328" spans="3:4">
      <c r="C328" s="92">
        <v>44334</v>
      </c>
      <c r="D328" s="93">
        <v>225.64</v>
      </c>
    </row>
    <row r="329" spans="3:4">
      <c r="C329" s="92">
        <v>44335</v>
      </c>
      <c r="D329" s="93">
        <v>212.68</v>
      </c>
    </row>
    <row r="330" spans="3:4">
      <c r="C330" s="92">
        <v>44336</v>
      </c>
      <c r="D330" s="93">
        <v>225.46</v>
      </c>
    </row>
    <row r="331" spans="3:4">
      <c r="C331" s="92">
        <v>44337</v>
      </c>
      <c r="D331" s="93">
        <v>229.95</v>
      </c>
    </row>
    <row r="332" spans="3:4">
      <c r="C332" s="92">
        <v>44340</v>
      </c>
      <c r="D332" s="93">
        <v>229.66</v>
      </c>
    </row>
    <row r="333" spans="3:4">
      <c r="C333" s="92">
        <v>44341</v>
      </c>
      <c r="D333" s="93">
        <v>237.01</v>
      </c>
    </row>
    <row r="334" spans="3:4">
      <c r="C334" s="92">
        <v>44342</v>
      </c>
      <c r="D334" s="93">
        <v>237.9</v>
      </c>
    </row>
    <row r="335" spans="3:4">
      <c r="C335" s="92">
        <v>44343</v>
      </c>
      <c r="D335" s="93">
        <v>238.4</v>
      </c>
    </row>
    <row r="336" spans="3:4">
      <c r="C336" s="92">
        <v>44344</v>
      </c>
      <c r="D336" s="93">
        <v>242.03</v>
      </c>
    </row>
    <row r="337" spans="3:4">
      <c r="C337" s="92">
        <v>44348</v>
      </c>
      <c r="D337" s="93">
        <v>243.5</v>
      </c>
    </row>
    <row r="338" spans="3:4">
      <c r="C338" s="92">
        <v>44349</v>
      </c>
      <c r="D338" s="93">
        <v>243.55</v>
      </c>
    </row>
    <row r="339" spans="3:4">
      <c r="C339" s="92">
        <v>44350</v>
      </c>
      <c r="D339" s="93">
        <v>236.12</v>
      </c>
    </row>
    <row r="340" spans="3:4">
      <c r="C340" s="92">
        <v>44351</v>
      </c>
      <c r="D340" s="93">
        <v>234.54</v>
      </c>
    </row>
    <row r="341" spans="3:4">
      <c r="C341" s="92">
        <v>44354</v>
      </c>
      <c r="D341" s="93">
        <v>235.87</v>
      </c>
    </row>
    <row r="342" spans="3:4">
      <c r="C342" s="92">
        <v>44355</v>
      </c>
      <c r="D342" s="93">
        <v>245.22</v>
      </c>
    </row>
    <row r="343" spans="3:4">
      <c r="C343" s="92">
        <v>44356</v>
      </c>
      <c r="D343" s="93">
        <v>243.01</v>
      </c>
    </row>
    <row r="344" spans="3:4">
      <c r="C344" s="92">
        <v>44357</v>
      </c>
      <c r="D344" s="93">
        <v>238.68</v>
      </c>
    </row>
    <row r="345" spans="3:4">
      <c r="C345" s="92">
        <v>44358</v>
      </c>
      <c r="D345" s="93">
        <v>248</v>
      </c>
    </row>
    <row r="346" spans="3:4">
      <c r="C346" s="92">
        <v>44361</v>
      </c>
      <c r="D346" s="93">
        <v>245</v>
      </c>
    </row>
    <row r="347" spans="3:4">
      <c r="C347" s="92">
        <v>44362</v>
      </c>
      <c r="D347" s="93">
        <v>252.48</v>
      </c>
    </row>
    <row r="348" spans="3:4">
      <c r="C348" s="92">
        <v>44363</v>
      </c>
      <c r="D348" s="93">
        <v>244.11</v>
      </c>
    </row>
    <row r="349" spans="3:4">
      <c r="C349" s="92">
        <v>44364</v>
      </c>
      <c r="D349" s="93">
        <v>238.83</v>
      </c>
    </row>
    <row r="350" spans="3:4">
      <c r="C350" s="92">
        <v>44365</v>
      </c>
      <c r="D350" s="93">
        <v>246.11</v>
      </c>
    </row>
    <row r="351" spans="3:4">
      <c r="C351" s="92">
        <v>44368</v>
      </c>
      <c r="D351" s="93">
        <v>247.5</v>
      </c>
    </row>
    <row r="352" spans="3:4">
      <c r="C352" s="92">
        <v>44369</v>
      </c>
      <c r="D352" s="93">
        <v>246.92</v>
      </c>
    </row>
    <row r="353" spans="3:4">
      <c r="C353" s="92">
        <v>44370</v>
      </c>
      <c r="D353" s="93">
        <v>252.57</v>
      </c>
    </row>
    <row r="354" spans="3:4">
      <c r="C354" s="92">
        <v>44371</v>
      </c>
      <c r="D354" s="93">
        <v>260</v>
      </c>
    </row>
    <row r="355" spans="3:4">
      <c r="C355" s="92">
        <v>44372</v>
      </c>
      <c r="D355" s="93">
        <v>266.08</v>
      </c>
    </row>
    <row r="356" spans="3:4">
      <c r="C356" s="92">
        <v>44375</v>
      </c>
      <c r="D356" s="93">
        <v>268</v>
      </c>
    </row>
    <row r="357" spans="3:4">
      <c r="C357" s="92">
        <v>44376</v>
      </c>
      <c r="D357" s="93">
        <v>271.01</v>
      </c>
    </row>
    <row r="358" spans="3:4">
      <c r="C358" s="92">
        <v>44377</v>
      </c>
      <c r="D358" s="93">
        <v>274</v>
      </c>
    </row>
    <row r="359" spans="3:4">
      <c r="C359" s="92">
        <v>44378</v>
      </c>
      <c r="D359" s="93">
        <v>273.5</v>
      </c>
    </row>
    <row r="360" spans="3:4">
      <c r="C360" s="92">
        <v>44379</v>
      </c>
      <c r="D360" s="93">
        <v>269.76</v>
      </c>
    </row>
    <row r="361" spans="3:4">
      <c r="C361" s="92">
        <v>44383</v>
      </c>
      <c r="D361" s="93">
        <v>266.98</v>
      </c>
    </row>
    <row r="362" spans="3:4">
      <c r="C362" s="92">
        <v>44384</v>
      </c>
      <c r="D362" s="93">
        <v>266.41000000000003</v>
      </c>
    </row>
    <row r="363" spans="3:4">
      <c r="C363" s="92">
        <v>44385</v>
      </c>
      <c r="D363" s="93">
        <v>254.25</v>
      </c>
    </row>
    <row r="364" spans="3:4">
      <c r="C364" s="92">
        <v>44386</v>
      </c>
      <c r="D364" s="93">
        <v>254.86</v>
      </c>
    </row>
    <row r="365" spans="3:4">
      <c r="C365" s="92">
        <v>44389</v>
      </c>
      <c r="D365" s="93">
        <v>263.55</v>
      </c>
    </row>
    <row r="366" spans="3:4">
      <c r="C366" s="92">
        <v>44390</v>
      </c>
      <c r="D366" s="93">
        <v>261.18</v>
      </c>
    </row>
    <row r="367" spans="3:4">
      <c r="C367" s="92">
        <v>44391</v>
      </c>
      <c r="D367" s="93">
        <v>264.20999999999998</v>
      </c>
    </row>
    <row r="368" spans="3:4">
      <c r="C368" s="92">
        <v>44392</v>
      </c>
      <c r="D368" s="93">
        <v>252.84</v>
      </c>
    </row>
    <row r="369" spans="3:4">
      <c r="C369" s="92">
        <v>44393</v>
      </c>
      <c r="D369" s="93">
        <v>250</v>
      </c>
    </row>
    <row r="370" spans="3:4">
      <c r="C370" s="92">
        <v>44396</v>
      </c>
      <c r="D370" s="93">
        <v>239</v>
      </c>
    </row>
    <row r="371" spans="3:4">
      <c r="C371" s="92">
        <v>44397</v>
      </c>
      <c r="D371" s="93">
        <v>243</v>
      </c>
    </row>
    <row r="372" spans="3:4">
      <c r="C372" s="92">
        <v>44398</v>
      </c>
      <c r="D372" s="93">
        <v>247.25</v>
      </c>
    </row>
    <row r="373" spans="3:4">
      <c r="C373" s="92">
        <v>44399</v>
      </c>
      <c r="D373" s="93">
        <v>247.71</v>
      </c>
    </row>
    <row r="374" spans="3:4">
      <c r="C374" s="92">
        <v>44400</v>
      </c>
      <c r="D374" s="93">
        <v>243.28</v>
      </c>
    </row>
    <row r="375" spans="3:4">
      <c r="C375" s="92">
        <v>44403</v>
      </c>
      <c r="D375" s="93">
        <v>238</v>
      </c>
    </row>
    <row r="376" spans="3:4">
      <c r="C376" s="92">
        <v>44404</v>
      </c>
      <c r="D376" s="93">
        <v>239.76</v>
      </c>
    </row>
    <row r="377" spans="3:4">
      <c r="C377" s="92">
        <v>44405</v>
      </c>
      <c r="D377" s="93">
        <v>220.7</v>
      </c>
    </row>
    <row r="378" spans="3:4">
      <c r="C378" s="92">
        <v>44406</v>
      </c>
      <c r="D378" s="93">
        <v>225.31</v>
      </c>
    </row>
    <row r="379" spans="3:4">
      <c r="C379" s="92">
        <v>44407</v>
      </c>
      <c r="D379" s="93">
        <v>226.53</v>
      </c>
    </row>
    <row r="380" spans="3:4">
      <c r="C380" s="92">
        <v>44410</v>
      </c>
      <c r="D380" s="93">
        <v>228.72</v>
      </c>
    </row>
    <row r="381" spans="3:4">
      <c r="C381" s="92">
        <v>44411</v>
      </c>
      <c r="D381" s="93">
        <v>226.62</v>
      </c>
    </row>
    <row r="382" spans="3:4">
      <c r="C382" s="92">
        <v>44412</v>
      </c>
      <c r="D382" s="93">
        <v>218.2</v>
      </c>
    </row>
    <row r="383" spans="3:4">
      <c r="C383" s="92">
        <v>44413</v>
      </c>
      <c r="D383" s="93">
        <v>219.5</v>
      </c>
    </row>
    <row r="384" spans="3:4">
      <c r="C384" s="92">
        <v>44414</v>
      </c>
      <c r="D384" s="93">
        <v>221.67</v>
      </c>
    </row>
    <row r="385" spans="3:4">
      <c r="C385" s="92">
        <v>44417</v>
      </c>
      <c r="D385" s="93">
        <v>223.48</v>
      </c>
    </row>
    <row r="386" spans="3:4">
      <c r="C386" s="92">
        <v>44418</v>
      </c>
      <c r="D386" s="93">
        <v>225.54</v>
      </c>
    </row>
    <row r="387" spans="3:4">
      <c r="C387" s="92">
        <v>44419</v>
      </c>
      <c r="D387" s="93">
        <v>216.07</v>
      </c>
    </row>
    <row r="388" spans="3:4">
      <c r="C388" s="92">
        <v>44420</v>
      </c>
      <c r="D388" s="93">
        <v>213.21</v>
      </c>
    </row>
    <row r="389" spans="3:4">
      <c r="C389" s="92">
        <v>44421</v>
      </c>
      <c r="D389" s="93">
        <v>215.5</v>
      </c>
    </row>
    <row r="390" spans="3:4">
      <c r="C390" s="92">
        <v>44424</v>
      </c>
      <c r="D390" s="93">
        <v>210.3</v>
      </c>
    </row>
    <row r="391" spans="3:4">
      <c r="C391" s="92">
        <v>44425</v>
      </c>
      <c r="D391" s="93">
        <v>205.48</v>
      </c>
    </row>
    <row r="392" spans="3:4">
      <c r="C392" s="92">
        <v>44426</v>
      </c>
      <c r="D392" s="93">
        <v>209.22</v>
      </c>
    </row>
    <row r="393" spans="3:4">
      <c r="C393" s="92">
        <v>44427</v>
      </c>
      <c r="D393" s="93">
        <v>203.44</v>
      </c>
    </row>
    <row r="394" spans="3:4">
      <c r="C394" s="92">
        <v>44428</v>
      </c>
      <c r="D394" s="93">
        <v>209.55</v>
      </c>
    </row>
    <row r="395" spans="3:4">
      <c r="C395" s="92">
        <v>44431</v>
      </c>
      <c r="D395" s="93">
        <v>217.4</v>
      </c>
    </row>
    <row r="396" spans="3:4">
      <c r="C396" s="92">
        <v>44432</v>
      </c>
      <c r="D396" s="93">
        <v>223.31</v>
      </c>
    </row>
    <row r="397" spans="3:4">
      <c r="C397" s="92">
        <v>44433</v>
      </c>
      <c r="D397" s="93">
        <v>224.54</v>
      </c>
    </row>
    <row r="398" spans="3:4">
      <c r="C398" s="92">
        <v>44434</v>
      </c>
      <c r="D398" s="93">
        <v>224.07</v>
      </c>
    </row>
    <row r="399" spans="3:4">
      <c r="C399" s="92">
        <v>44435</v>
      </c>
      <c r="D399" s="93">
        <v>225.49</v>
      </c>
    </row>
    <row r="400" spans="3:4">
      <c r="C400" s="92">
        <v>44438</v>
      </c>
      <c r="D400" s="93">
        <v>226.28</v>
      </c>
    </row>
    <row r="401" spans="3:4">
      <c r="C401" s="92">
        <v>44439</v>
      </c>
      <c r="D401" s="93">
        <v>233.51</v>
      </c>
    </row>
    <row r="402" spans="3:4">
      <c r="C402" s="92">
        <v>44440</v>
      </c>
      <c r="D402" s="93">
        <v>236.5</v>
      </c>
    </row>
    <row r="403" spans="3:4">
      <c r="C403" s="92">
        <v>44441</v>
      </c>
      <c r="D403" s="93">
        <v>244.92</v>
      </c>
    </row>
    <row r="404" spans="3:4">
      <c r="C404" s="92">
        <v>44442</v>
      </c>
      <c r="D404" s="93">
        <v>251.8</v>
      </c>
    </row>
    <row r="405" spans="3:4">
      <c r="C405" s="92">
        <v>44446</v>
      </c>
      <c r="D405" s="93">
        <v>260.94</v>
      </c>
    </row>
    <row r="406" spans="3:4">
      <c r="C406" s="92">
        <v>44447</v>
      </c>
      <c r="D406" s="93">
        <v>253.98</v>
      </c>
    </row>
    <row r="407" spans="3:4">
      <c r="C407" s="92">
        <v>44448</v>
      </c>
      <c r="D407" s="93">
        <v>247.4</v>
      </c>
    </row>
    <row r="408" spans="3:4">
      <c r="C408" s="92">
        <v>44449</v>
      </c>
      <c r="D408" s="93">
        <v>247.01</v>
      </c>
    </row>
    <row r="409" spans="3:4">
      <c r="C409" s="92">
        <v>44452</v>
      </c>
      <c r="D409" s="93">
        <v>245.98</v>
      </c>
    </row>
    <row r="410" spans="3:4">
      <c r="C410" s="92">
        <v>44453</v>
      </c>
      <c r="D410" s="93">
        <v>244.51</v>
      </c>
    </row>
    <row r="411" spans="3:4">
      <c r="C411" s="92">
        <v>44454</v>
      </c>
      <c r="D411" s="93">
        <v>243.45</v>
      </c>
    </row>
    <row r="412" spans="3:4">
      <c r="C412" s="92">
        <v>44455</v>
      </c>
      <c r="D412" s="93">
        <v>240.35</v>
      </c>
    </row>
    <row r="413" spans="3:4">
      <c r="C413" s="92">
        <v>44456</v>
      </c>
      <c r="D413" s="93">
        <v>243.23</v>
      </c>
    </row>
    <row r="414" spans="3:4">
      <c r="C414" s="92">
        <v>44459</v>
      </c>
      <c r="D414" s="93">
        <v>240.52</v>
      </c>
    </row>
    <row r="415" spans="3:4">
      <c r="C415" s="92">
        <v>44460</v>
      </c>
      <c r="D415" s="93">
        <v>236.2</v>
      </c>
    </row>
    <row r="416" spans="3:4">
      <c r="C416" s="92">
        <v>44461</v>
      </c>
      <c r="D416" s="93">
        <v>234.79</v>
      </c>
    </row>
    <row r="417" spans="3:4">
      <c r="C417" s="92">
        <v>44462</v>
      </c>
      <c r="D417" s="93">
        <v>237.89</v>
      </c>
    </row>
    <row r="418" spans="3:4">
      <c r="C418" s="92">
        <v>44463</v>
      </c>
      <c r="D418" s="93">
        <v>231.81</v>
      </c>
    </row>
    <row r="419" spans="3:4">
      <c r="C419" s="92">
        <v>44466</v>
      </c>
      <c r="D419" s="93">
        <v>228.84</v>
      </c>
    </row>
    <row r="420" spans="3:4">
      <c r="C420" s="92">
        <v>44467</v>
      </c>
      <c r="D420" s="93">
        <v>231.29</v>
      </c>
    </row>
    <row r="421" spans="3:4">
      <c r="C421" s="92">
        <v>44468</v>
      </c>
      <c r="D421" s="93">
        <v>228.41</v>
      </c>
    </row>
    <row r="422" spans="3:4">
      <c r="C422" s="92">
        <v>44469</v>
      </c>
      <c r="D422" s="93">
        <v>221.87</v>
      </c>
    </row>
    <row r="423" spans="3:4">
      <c r="C423" s="92">
        <v>44470</v>
      </c>
      <c r="D423" s="93">
        <v>227.02</v>
      </c>
    </row>
    <row r="424" spans="3:4">
      <c r="C424" s="92">
        <v>44473</v>
      </c>
      <c r="D424" s="93">
        <v>229.99</v>
      </c>
    </row>
    <row r="425" spans="3:4">
      <c r="C425" s="92">
        <v>44474</v>
      </c>
      <c r="D425" s="93">
        <v>221.96</v>
      </c>
    </row>
    <row r="426" spans="3:4">
      <c r="C426" s="92">
        <v>44475</v>
      </c>
      <c r="D426" s="93">
        <v>223.59</v>
      </c>
    </row>
    <row r="427" spans="3:4">
      <c r="C427" s="92">
        <v>44476</v>
      </c>
      <c r="D427" s="93">
        <v>233.01</v>
      </c>
    </row>
    <row r="428" spans="3:4">
      <c r="C428" s="92">
        <v>44477</v>
      </c>
      <c r="D428" s="93">
        <v>235.5</v>
      </c>
    </row>
    <row r="429" spans="3:4">
      <c r="C429" s="92">
        <v>44480</v>
      </c>
      <c r="D429" s="93">
        <v>233.87</v>
      </c>
    </row>
    <row r="430" spans="3:4">
      <c r="C430" s="92">
        <v>44481</v>
      </c>
      <c r="D430" s="93">
        <v>232.81</v>
      </c>
    </row>
    <row r="431" spans="3:4">
      <c r="C431" s="92">
        <v>44482</v>
      </c>
      <c r="D431" s="93">
        <v>238.29</v>
      </c>
    </row>
    <row r="432" spans="3:4">
      <c r="C432" s="92">
        <v>44483</v>
      </c>
      <c r="D432" s="93">
        <v>246.68</v>
      </c>
    </row>
    <row r="433" spans="3:4">
      <c r="C433" s="92">
        <v>44484</v>
      </c>
      <c r="D433" s="93">
        <v>248.92</v>
      </c>
    </row>
    <row r="434" spans="3:4">
      <c r="C434" s="92">
        <v>44487</v>
      </c>
      <c r="D434" s="93">
        <v>247.23</v>
      </c>
    </row>
    <row r="435" spans="3:4">
      <c r="C435" s="92">
        <v>44488</v>
      </c>
      <c r="D435" s="93">
        <v>250.25</v>
      </c>
    </row>
    <row r="436" spans="3:4">
      <c r="C436" s="92">
        <v>44489</v>
      </c>
      <c r="D436" s="93">
        <v>258.29000000000002</v>
      </c>
    </row>
    <row r="437" spans="3:4">
      <c r="C437" s="92">
        <v>44490</v>
      </c>
      <c r="D437" s="93">
        <v>251.09</v>
      </c>
    </row>
    <row r="438" spans="3:4">
      <c r="C438" s="92">
        <v>44491</v>
      </c>
      <c r="D438" s="93">
        <v>251.5</v>
      </c>
    </row>
    <row r="439" spans="3:4">
      <c r="C439" s="92">
        <v>44494</v>
      </c>
      <c r="D439" s="93">
        <v>252.06</v>
      </c>
    </row>
    <row r="440" spans="3:4">
      <c r="C440" s="92">
        <v>44495</v>
      </c>
      <c r="D440" s="93">
        <v>260.33999999999997</v>
      </c>
    </row>
    <row r="441" spans="3:4">
      <c r="C441" s="92">
        <v>44496</v>
      </c>
      <c r="D441" s="93">
        <v>269.91000000000003</v>
      </c>
    </row>
    <row r="442" spans="3:4">
      <c r="C442" s="92">
        <v>44497</v>
      </c>
      <c r="D442" s="93">
        <v>273.62</v>
      </c>
    </row>
    <row r="443" spans="3:4">
      <c r="C443" s="92">
        <v>44498</v>
      </c>
      <c r="D443" s="93">
        <v>285.14</v>
      </c>
    </row>
    <row r="444" spans="3:4">
      <c r="C444" s="92">
        <v>44501</v>
      </c>
      <c r="D444" s="93">
        <v>295.39999999999998</v>
      </c>
    </row>
    <row r="445" spans="3:4">
      <c r="C445" s="92">
        <v>44502</v>
      </c>
      <c r="D445" s="93">
        <v>300</v>
      </c>
    </row>
    <row r="446" spans="3:4">
      <c r="C446" s="92">
        <v>44503</v>
      </c>
      <c r="D446" s="93">
        <v>297.8</v>
      </c>
    </row>
    <row r="447" spans="3:4">
      <c r="C447" s="92">
        <v>44504</v>
      </c>
      <c r="D447" s="93">
        <v>295.10000000000002</v>
      </c>
    </row>
    <row r="448" spans="3:4">
      <c r="C448" s="92">
        <v>44505</v>
      </c>
      <c r="D448" s="93">
        <v>293.3</v>
      </c>
    </row>
    <row r="449" spans="3:4">
      <c r="C449" s="92">
        <v>44508</v>
      </c>
      <c r="D449" s="93">
        <v>287</v>
      </c>
    </row>
    <row r="450" spans="3:4">
      <c r="C450" s="92">
        <v>44509</v>
      </c>
      <c r="D450" s="93">
        <v>282.24</v>
      </c>
    </row>
    <row r="451" spans="3:4">
      <c r="C451" s="92">
        <v>44510</v>
      </c>
      <c r="D451" s="93">
        <v>277.14</v>
      </c>
    </row>
    <row r="452" spans="3:4">
      <c r="C452" s="92">
        <v>44511</v>
      </c>
      <c r="D452" s="93">
        <v>275.10000000000002</v>
      </c>
    </row>
    <row r="453" spans="3:4">
      <c r="C453" s="92">
        <v>44512</v>
      </c>
      <c r="D453" s="93">
        <v>282.24</v>
      </c>
    </row>
    <row r="454" spans="3:4">
      <c r="C454" s="92">
        <v>44515</v>
      </c>
      <c r="D454" s="93">
        <v>281.81</v>
      </c>
    </row>
    <row r="455" spans="3:4">
      <c r="C455" s="92">
        <v>44516</v>
      </c>
      <c r="D455" s="93">
        <v>278.98</v>
      </c>
    </row>
    <row r="456" spans="3:4">
      <c r="C456" s="92">
        <v>44517</v>
      </c>
      <c r="D456" s="93">
        <v>271.55</v>
      </c>
    </row>
    <row r="457" spans="3:4">
      <c r="C457" s="92">
        <v>44518</v>
      </c>
      <c r="D457" s="93">
        <v>268.56</v>
      </c>
    </row>
    <row r="458" spans="3:4">
      <c r="C458" s="92">
        <v>44519</v>
      </c>
      <c r="D458" s="93">
        <v>263.27</v>
      </c>
    </row>
    <row r="459" spans="3:4">
      <c r="C459" s="92">
        <v>44522</v>
      </c>
      <c r="D459" s="93">
        <v>258.64999999999998</v>
      </c>
    </row>
    <row r="460" spans="3:4">
      <c r="C460" s="92">
        <v>44523</v>
      </c>
      <c r="D460" s="93">
        <v>246.23</v>
      </c>
    </row>
    <row r="461" spans="3:4">
      <c r="C461" s="92">
        <v>44524</v>
      </c>
      <c r="D461" s="93">
        <v>244.67</v>
      </c>
    </row>
    <row r="462" spans="3:4">
      <c r="C462" s="92">
        <v>44526</v>
      </c>
      <c r="D462" s="93">
        <v>248.08</v>
      </c>
    </row>
    <row r="463" spans="3:4">
      <c r="C463" s="92">
        <v>44529</v>
      </c>
      <c r="D463" s="93">
        <v>250.85</v>
      </c>
    </row>
    <row r="464" spans="3:4">
      <c r="C464" s="92">
        <v>44530</v>
      </c>
      <c r="D464" s="93">
        <v>245.54</v>
      </c>
    </row>
    <row r="465" spans="3:4">
      <c r="C465" s="92">
        <v>44531</v>
      </c>
      <c r="D465" s="93">
        <v>238.15</v>
      </c>
    </row>
    <row r="466" spans="3:4">
      <c r="C466" s="92">
        <v>44532</v>
      </c>
      <c r="D466" s="93">
        <v>225</v>
      </c>
    </row>
    <row r="467" spans="3:4">
      <c r="C467" s="92">
        <v>44533</v>
      </c>
      <c r="D467" s="93">
        <v>230</v>
      </c>
    </row>
    <row r="468" spans="3:4">
      <c r="C468" s="92">
        <v>44536</v>
      </c>
      <c r="D468" s="93">
        <v>228.95</v>
      </c>
    </row>
    <row r="469" spans="3:4">
      <c r="C469" s="92">
        <v>44537</v>
      </c>
      <c r="D469" s="93">
        <v>239.96</v>
      </c>
    </row>
    <row r="470" spans="3:4">
      <c r="C470" s="92">
        <v>44538</v>
      </c>
      <c r="D470" s="93">
        <v>240</v>
      </c>
    </row>
    <row r="471" spans="3:4">
      <c r="C471" s="92">
        <v>44539</v>
      </c>
      <c r="D471" s="93">
        <v>241.61</v>
      </c>
    </row>
    <row r="472" spans="3:4">
      <c r="C472" s="92">
        <v>44540</v>
      </c>
      <c r="D472" s="93">
        <v>237.1</v>
      </c>
    </row>
    <row r="473" spans="3:4">
      <c r="C473" s="92">
        <v>44543</v>
      </c>
      <c r="D473" s="93">
        <v>232.88</v>
      </c>
    </row>
    <row r="474" spans="3:4">
      <c r="C474" s="92">
        <v>44544</v>
      </c>
      <c r="D474" s="93">
        <v>222</v>
      </c>
    </row>
    <row r="475" spans="3:4">
      <c r="C475" s="92">
        <v>44545</v>
      </c>
      <c r="D475" s="93">
        <v>222.35</v>
      </c>
    </row>
    <row r="476" spans="3:4">
      <c r="C476" s="92">
        <v>44546</v>
      </c>
      <c r="D476" s="93">
        <v>229.16</v>
      </c>
    </row>
    <row r="477" spans="3:4">
      <c r="C477" s="92">
        <v>44547</v>
      </c>
      <c r="D477" s="93">
        <v>224.31</v>
      </c>
    </row>
    <row r="478" spans="3:4">
      <c r="C478" s="92">
        <v>44550</v>
      </c>
      <c r="D478" s="93">
        <v>230.75</v>
      </c>
    </row>
    <row r="479" spans="3:4">
      <c r="C479" s="92">
        <v>44551</v>
      </c>
      <c r="D479" s="93">
        <v>230.19</v>
      </c>
    </row>
    <row r="480" spans="3:4">
      <c r="C480" s="92">
        <v>44552</v>
      </c>
      <c r="D480" s="93">
        <v>238.03</v>
      </c>
    </row>
    <row r="481" spans="3:4">
      <c r="C481" s="92">
        <v>44553</v>
      </c>
      <c r="D481" s="93">
        <v>235.5</v>
      </c>
    </row>
    <row r="482" spans="3:4">
      <c r="C482" s="92">
        <v>44557</v>
      </c>
      <c r="D482" s="93">
        <v>236.71</v>
      </c>
    </row>
    <row r="483" spans="3:4">
      <c r="C483" s="92">
        <v>44558</v>
      </c>
      <c r="D483" s="93">
        <v>234.57</v>
      </c>
    </row>
    <row r="484" spans="3:4">
      <c r="C484" s="92">
        <v>44559</v>
      </c>
      <c r="D484" s="93">
        <v>232.64</v>
      </c>
    </row>
    <row r="485" spans="3:4">
      <c r="C485" s="92">
        <v>44560</v>
      </c>
      <c r="D485" s="93">
        <v>233.78</v>
      </c>
    </row>
    <row r="486" spans="3:4">
      <c r="C486" s="92">
        <v>44561</v>
      </c>
      <c r="D486" s="93">
        <v>237.77</v>
      </c>
    </row>
    <row r="487" spans="3:4">
      <c r="C487" s="92">
        <v>44564</v>
      </c>
      <c r="D487" s="93">
        <v>235.25</v>
      </c>
    </row>
    <row r="488" spans="3:4">
      <c r="C488" s="92">
        <v>44565</v>
      </c>
      <c r="D488" s="93">
        <v>245.1</v>
      </c>
    </row>
    <row r="489" spans="3:4">
      <c r="C489" s="92">
        <v>44566</v>
      </c>
      <c r="D489" s="93">
        <v>237.76</v>
      </c>
    </row>
    <row r="490" spans="3:4">
      <c r="C490" s="92">
        <v>44567</v>
      </c>
      <c r="D490" s="93">
        <v>224.95</v>
      </c>
    </row>
    <row r="491" spans="3:4">
      <c r="C491" s="92">
        <v>44568</v>
      </c>
      <c r="D491" s="93">
        <v>228.15</v>
      </c>
    </row>
    <row r="492" spans="3:4">
      <c r="C492" s="92">
        <v>44571</v>
      </c>
      <c r="D492" s="93">
        <v>220.84</v>
      </c>
    </row>
    <row r="493" spans="3:4">
      <c r="C493" s="92">
        <v>44572</v>
      </c>
      <c r="D493" s="93">
        <v>224.4</v>
      </c>
    </row>
    <row r="494" spans="3:4">
      <c r="C494" s="92">
        <v>44573</v>
      </c>
      <c r="D494" s="93">
        <v>237.21</v>
      </c>
    </row>
    <row r="495" spans="3:4">
      <c r="C495" s="92">
        <v>44574</v>
      </c>
      <c r="D495" s="93">
        <v>236.16</v>
      </c>
    </row>
    <row r="496" spans="3:4">
      <c r="C496" s="92">
        <v>44575</v>
      </c>
      <c r="D496" s="93">
        <v>223.91</v>
      </c>
    </row>
    <row r="497" spans="3:4">
      <c r="C497" s="92">
        <v>44579</v>
      </c>
      <c r="D497" s="93">
        <v>213.57</v>
      </c>
    </row>
    <row r="498" spans="3:4">
      <c r="C498" s="92">
        <v>44580</v>
      </c>
      <c r="D498" s="93">
        <v>212.98</v>
      </c>
    </row>
    <row r="499" spans="3:4">
      <c r="C499" s="92">
        <v>44581</v>
      </c>
      <c r="D499" s="93">
        <v>210.89</v>
      </c>
    </row>
    <row r="500" spans="3:4">
      <c r="C500" s="92">
        <v>44582</v>
      </c>
      <c r="D500" s="93">
        <v>202.37</v>
      </c>
    </row>
    <row r="501" spans="3:4">
      <c r="C501" s="92">
        <v>44585</v>
      </c>
      <c r="D501" s="93">
        <v>187.41</v>
      </c>
    </row>
    <row r="502" spans="3:4">
      <c r="C502" s="92">
        <v>44586</v>
      </c>
      <c r="D502" s="93">
        <v>187.75</v>
      </c>
    </row>
    <row r="503" spans="3:4">
      <c r="C503" s="92">
        <v>44587</v>
      </c>
      <c r="D503" s="93">
        <v>189.33</v>
      </c>
    </row>
    <row r="504" spans="3:4">
      <c r="C504" s="92">
        <v>44588</v>
      </c>
      <c r="D504" s="93">
        <v>172.89</v>
      </c>
    </row>
    <row r="505" spans="3:4">
      <c r="C505" s="92">
        <v>44589</v>
      </c>
      <c r="D505" s="93">
        <v>172.23</v>
      </c>
    </row>
    <row r="506" spans="3:4">
      <c r="C506" s="92">
        <v>44592</v>
      </c>
      <c r="D506" s="93">
        <v>180.35</v>
      </c>
    </row>
    <row r="507" spans="3:4">
      <c r="C507" s="92">
        <v>44593</v>
      </c>
      <c r="D507" s="93">
        <v>199.13</v>
      </c>
    </row>
    <row r="508" spans="3:4">
      <c r="C508" s="92">
        <v>44594</v>
      </c>
      <c r="D508" s="93">
        <v>205.35</v>
      </c>
    </row>
    <row r="509" spans="3:4">
      <c r="C509" s="92">
        <v>44595</v>
      </c>
      <c r="D509" s="93">
        <v>164</v>
      </c>
    </row>
    <row r="510" spans="3:4">
      <c r="C510" s="92">
        <v>44596</v>
      </c>
      <c r="D510" s="93">
        <v>163.11000000000001</v>
      </c>
    </row>
    <row r="511" spans="3:4">
      <c r="C511" s="92">
        <v>44599</v>
      </c>
      <c r="D511" s="93">
        <v>169.99</v>
      </c>
    </row>
    <row r="512" spans="3:4">
      <c r="C512" s="92">
        <v>44600</v>
      </c>
      <c r="D512" s="93">
        <v>170</v>
      </c>
    </row>
    <row r="513" spans="3:4">
      <c r="C513" s="92">
        <v>44601</v>
      </c>
      <c r="D513" s="93">
        <v>167.68</v>
      </c>
    </row>
    <row r="514" spans="3:4">
      <c r="C514" s="92">
        <v>44602</v>
      </c>
      <c r="D514" s="93">
        <v>169.67</v>
      </c>
    </row>
    <row r="515" spans="3:4">
      <c r="C515" s="92">
        <v>44603</v>
      </c>
      <c r="D515" s="93">
        <v>168.01</v>
      </c>
    </row>
    <row r="516" spans="3:4">
      <c r="C516" s="92">
        <v>44606</v>
      </c>
      <c r="D516" s="93">
        <v>160.69</v>
      </c>
    </row>
    <row r="517" spans="3:4">
      <c r="C517" s="92">
        <v>44607</v>
      </c>
      <c r="D517" s="93">
        <v>165.45</v>
      </c>
    </row>
    <row r="518" spans="3:4">
      <c r="C518" s="92">
        <v>44608</v>
      </c>
      <c r="D518" s="93">
        <v>164.8</v>
      </c>
    </row>
    <row r="519" spans="3:4">
      <c r="C519" s="92">
        <v>44609</v>
      </c>
      <c r="D519" s="93">
        <v>162.59</v>
      </c>
    </row>
    <row r="520" spans="3:4">
      <c r="C520" s="92">
        <v>44610</v>
      </c>
      <c r="D520" s="93">
        <v>158.85</v>
      </c>
    </row>
    <row r="521" spans="3:4">
      <c r="C521" s="92">
        <v>44614</v>
      </c>
      <c r="D521" s="93">
        <v>150.19999999999999</v>
      </c>
    </row>
    <row r="522" spans="3:4">
      <c r="C522" s="92">
        <v>44615</v>
      </c>
      <c r="D522" s="93">
        <v>151.03</v>
      </c>
    </row>
    <row r="523" spans="3:4">
      <c r="C523" s="92">
        <v>44616</v>
      </c>
      <c r="D523" s="93">
        <v>136.88999999999999</v>
      </c>
    </row>
    <row r="524" spans="3:4">
      <c r="C524" s="92">
        <v>44617</v>
      </c>
      <c r="D524" s="93">
        <v>150.47</v>
      </c>
    </row>
    <row r="525" spans="3:4">
      <c r="C525" s="92">
        <v>44620</v>
      </c>
      <c r="D525" s="93">
        <v>151.63999999999999</v>
      </c>
    </row>
    <row r="526" spans="3:4">
      <c r="C526" s="92">
        <v>44621</v>
      </c>
      <c r="D526" s="93">
        <v>159.34</v>
      </c>
    </row>
    <row r="527" spans="3:4">
      <c r="C527" s="92">
        <v>44622</v>
      </c>
      <c r="D527" s="93">
        <v>152.88999999999999</v>
      </c>
    </row>
    <row r="528" spans="3:4">
      <c r="C528" s="92">
        <v>44623</v>
      </c>
      <c r="D528" s="93">
        <v>150.81</v>
      </c>
    </row>
    <row r="529" spans="3:4">
      <c r="C529" s="92">
        <v>44624</v>
      </c>
      <c r="D529" s="93">
        <v>140.9</v>
      </c>
    </row>
    <row r="530" spans="3:4">
      <c r="C530" s="92">
        <v>44627</v>
      </c>
      <c r="D530" s="93">
        <v>135.28</v>
      </c>
    </row>
    <row r="531" spans="3:4">
      <c r="C531" s="92">
        <v>44628</v>
      </c>
      <c r="D531" s="93">
        <v>129.99</v>
      </c>
    </row>
    <row r="532" spans="3:4">
      <c r="C532" s="92">
        <v>44629</v>
      </c>
      <c r="D532" s="93">
        <v>135.34</v>
      </c>
    </row>
    <row r="533" spans="3:4">
      <c r="C533" s="92">
        <v>44630</v>
      </c>
      <c r="D533" s="93">
        <v>134.22999999999999</v>
      </c>
    </row>
    <row r="534" spans="3:4">
      <c r="C534" s="92">
        <v>44631</v>
      </c>
      <c r="D534" s="93">
        <v>134.34</v>
      </c>
    </row>
    <row r="535" spans="3:4">
      <c r="C535" s="92">
        <v>44634</v>
      </c>
      <c r="D535" s="93">
        <v>122.78</v>
      </c>
    </row>
    <row r="536" spans="3:4">
      <c r="C536" s="92">
        <v>44635</v>
      </c>
      <c r="D536" s="93">
        <v>121.35</v>
      </c>
    </row>
    <row r="537" spans="3:4">
      <c r="C537" s="92">
        <v>44636</v>
      </c>
      <c r="D537" s="93">
        <v>126</v>
      </c>
    </row>
    <row r="538" spans="3:4">
      <c r="C538" s="92">
        <v>44637</v>
      </c>
      <c r="D538" s="93">
        <v>132.84</v>
      </c>
    </row>
    <row r="539" spans="3:4">
      <c r="C539" s="92">
        <v>44638</v>
      </c>
      <c r="D539" s="93">
        <v>138.71</v>
      </c>
    </row>
    <row r="540" spans="3:4">
      <c r="C540" s="92">
        <v>44641</v>
      </c>
      <c r="D540" s="93">
        <v>143.16999999999999</v>
      </c>
    </row>
    <row r="541" spans="3:4">
      <c r="C541" s="92">
        <v>44642</v>
      </c>
      <c r="D541" s="93">
        <v>139.66999999999999</v>
      </c>
    </row>
    <row r="542" spans="3:4">
      <c r="C542" s="92">
        <v>44643</v>
      </c>
      <c r="D542" s="93">
        <v>146.07</v>
      </c>
    </row>
    <row r="543" spans="3:4">
      <c r="C543" s="92">
        <v>44644</v>
      </c>
      <c r="D543" s="93">
        <v>155.15</v>
      </c>
    </row>
    <row r="544" spans="3:4">
      <c r="C544" s="92">
        <v>44645</v>
      </c>
      <c r="D544" s="93">
        <v>149.96</v>
      </c>
    </row>
    <row r="545" spans="3:4">
      <c r="C545" s="92">
        <v>44648</v>
      </c>
      <c r="D545" s="93">
        <v>146.25</v>
      </c>
    </row>
    <row r="546" spans="3:4">
      <c r="C546" s="92">
        <v>44649</v>
      </c>
      <c r="D546" s="93">
        <v>154</v>
      </c>
    </row>
    <row r="547" spans="3:4">
      <c r="C547" s="92">
        <v>44650</v>
      </c>
      <c r="D547" s="93">
        <v>154.36000000000001</v>
      </c>
    </row>
    <row r="548" spans="3:4">
      <c r="C548" s="92">
        <v>44651</v>
      </c>
      <c r="D548" s="93">
        <v>154.91</v>
      </c>
    </row>
    <row r="549" spans="3:4">
      <c r="C549" s="92">
        <v>44652</v>
      </c>
      <c r="D549" s="93">
        <v>152.54</v>
      </c>
    </row>
    <row r="550" spans="3:4">
      <c r="C550" s="92">
        <v>44655</v>
      </c>
      <c r="D550" s="93">
        <v>154.97</v>
      </c>
    </row>
    <row r="551" spans="3:4">
      <c r="C551" s="92">
        <v>44656</v>
      </c>
      <c r="D551" s="93">
        <v>159.16999999999999</v>
      </c>
    </row>
    <row r="552" spans="3:4">
      <c r="C552" s="92">
        <v>44657</v>
      </c>
      <c r="D552" s="93">
        <v>145.34</v>
      </c>
    </row>
    <row r="553" spans="3:4">
      <c r="C553" s="92">
        <v>44658</v>
      </c>
      <c r="D553" s="93">
        <v>144.59</v>
      </c>
    </row>
    <row r="554" spans="3:4">
      <c r="C554" s="92">
        <v>44659</v>
      </c>
      <c r="D554" s="93">
        <v>141.38</v>
      </c>
    </row>
    <row r="555" spans="3:4">
      <c r="C555" s="92">
        <v>44662</v>
      </c>
      <c r="D555" s="93">
        <v>138.19999999999999</v>
      </c>
    </row>
    <row r="556" spans="3:4">
      <c r="C556" s="92">
        <v>44663</v>
      </c>
      <c r="D556" s="93">
        <v>144.94999999999999</v>
      </c>
    </row>
    <row r="557" spans="3:4">
      <c r="C557" s="92">
        <v>44664</v>
      </c>
      <c r="D557" s="93">
        <v>138.12</v>
      </c>
    </row>
    <row r="558" spans="3:4">
      <c r="C558" s="92">
        <v>44665</v>
      </c>
      <c r="D558" s="93">
        <v>141.25</v>
      </c>
    </row>
    <row r="559" spans="3:4">
      <c r="C559" s="92">
        <v>44669</v>
      </c>
      <c r="D559" s="93">
        <v>136.56</v>
      </c>
    </row>
    <row r="560" spans="3:4">
      <c r="C560" s="92">
        <v>44670</v>
      </c>
      <c r="D560" s="93">
        <v>132.74</v>
      </c>
    </row>
    <row r="561" spans="3:4">
      <c r="C561" s="92">
        <v>44671</v>
      </c>
      <c r="D561" s="93">
        <v>130.01</v>
      </c>
    </row>
    <row r="562" spans="3:4">
      <c r="C562" s="92">
        <v>44672</v>
      </c>
      <c r="D562" s="93">
        <v>123.34</v>
      </c>
    </row>
    <row r="563" spans="3:4">
      <c r="C563" s="92">
        <v>44673</v>
      </c>
      <c r="D563" s="93">
        <v>112.7</v>
      </c>
    </row>
    <row r="564" spans="3:4">
      <c r="C564" s="92">
        <v>44676</v>
      </c>
      <c r="D564" s="93">
        <v>108.77</v>
      </c>
    </row>
    <row r="565" spans="3:4">
      <c r="C565" s="92">
        <v>44677</v>
      </c>
      <c r="D565" s="93">
        <v>112.34</v>
      </c>
    </row>
    <row r="566" spans="3:4">
      <c r="C566" s="92">
        <v>44678</v>
      </c>
      <c r="D566" s="93">
        <v>97.22</v>
      </c>
    </row>
    <row r="567" spans="3:4">
      <c r="C567" s="92">
        <v>44679</v>
      </c>
      <c r="D567" s="93">
        <v>96.91</v>
      </c>
    </row>
    <row r="568" spans="3:4">
      <c r="C568" s="92">
        <v>44680</v>
      </c>
      <c r="D568" s="93">
        <v>102.04</v>
      </c>
    </row>
    <row r="569" spans="3:4">
      <c r="C569" s="92">
        <v>44683</v>
      </c>
      <c r="D569" s="93">
        <v>101.17</v>
      </c>
    </row>
    <row r="570" spans="3:4">
      <c r="C570" s="92">
        <v>44684</v>
      </c>
      <c r="D570" s="93">
        <v>107.26</v>
      </c>
    </row>
    <row r="571" spans="3:4">
      <c r="C571" s="92">
        <v>44685</v>
      </c>
      <c r="D571" s="93">
        <v>108.62</v>
      </c>
    </row>
    <row r="572" spans="3:4">
      <c r="C572" s="92">
        <v>44686</v>
      </c>
      <c r="D572" s="93">
        <v>110.42</v>
      </c>
    </row>
    <row r="573" spans="3:4">
      <c r="C573" s="92">
        <v>44687</v>
      </c>
      <c r="D573" s="93">
        <v>108.33</v>
      </c>
    </row>
    <row r="574" spans="3:4">
      <c r="C574" s="92">
        <v>44690</v>
      </c>
      <c r="D574" s="93">
        <v>101.78</v>
      </c>
    </row>
    <row r="575" spans="3:4">
      <c r="C575" s="92">
        <v>44691</v>
      </c>
      <c r="D575" s="93">
        <v>97.87</v>
      </c>
    </row>
    <row r="576" spans="3:4">
      <c r="C576" s="92">
        <v>44692</v>
      </c>
      <c r="D576" s="93">
        <v>97.71</v>
      </c>
    </row>
    <row r="577" spans="3:4">
      <c r="C577" s="92">
        <v>44693</v>
      </c>
      <c r="D577" s="93">
        <v>90.44</v>
      </c>
    </row>
    <row r="578" spans="3:4">
      <c r="C578" s="92">
        <v>44694</v>
      </c>
      <c r="D578" s="93">
        <v>99.95</v>
      </c>
    </row>
    <row r="579" spans="3:4">
      <c r="C579" s="92">
        <v>44697</v>
      </c>
      <c r="D579" s="93">
        <v>104.31</v>
      </c>
    </row>
    <row r="580" spans="3:4">
      <c r="C580" s="92">
        <v>44698</v>
      </c>
      <c r="D580" s="93">
        <v>103.11</v>
      </c>
    </row>
    <row r="581" spans="3:4">
      <c r="C581" s="92">
        <v>44699</v>
      </c>
      <c r="D581" s="93">
        <v>103.44</v>
      </c>
    </row>
    <row r="582" spans="3:4">
      <c r="C582" s="92">
        <v>44700</v>
      </c>
      <c r="D582" s="93">
        <v>104</v>
      </c>
    </row>
    <row r="583" spans="3:4">
      <c r="C583" s="92">
        <v>44701</v>
      </c>
      <c r="D583" s="93">
        <v>107.25</v>
      </c>
    </row>
    <row r="584" spans="3:4">
      <c r="C584" s="92">
        <v>44704</v>
      </c>
      <c r="D584" s="93">
        <v>106.27</v>
      </c>
    </row>
    <row r="585" spans="3:4">
      <c r="C585" s="92">
        <v>44705</v>
      </c>
      <c r="D585" s="93">
        <v>105.5</v>
      </c>
    </row>
    <row r="586" spans="3:4">
      <c r="C586" s="92">
        <v>44706</v>
      </c>
      <c r="D586" s="93">
        <v>103.38</v>
      </c>
    </row>
    <row r="587" spans="3:4">
      <c r="C587" s="92">
        <v>44707</v>
      </c>
      <c r="D587" s="93">
        <v>107.99</v>
      </c>
    </row>
    <row r="588" spans="3:4">
      <c r="C588" s="92">
        <v>44708</v>
      </c>
      <c r="D588" s="93">
        <v>109.7</v>
      </c>
    </row>
    <row r="589" spans="3:4">
      <c r="C589" s="92">
        <v>44712</v>
      </c>
      <c r="D589" s="93">
        <v>115.22</v>
      </c>
    </row>
    <row r="590" spans="3:4">
      <c r="C590" s="92">
        <v>44713</v>
      </c>
      <c r="D590" s="93">
        <v>114.02</v>
      </c>
    </row>
    <row r="591" spans="3:4">
      <c r="C591" s="92">
        <v>44714</v>
      </c>
      <c r="D591" s="93">
        <v>110.04</v>
      </c>
    </row>
    <row r="592" spans="3:4">
      <c r="C592" s="92">
        <v>44715</v>
      </c>
      <c r="D592" s="93">
        <v>114.2</v>
      </c>
    </row>
    <row r="593" spans="3:4">
      <c r="C593" s="92">
        <v>44718</v>
      </c>
      <c r="D593" s="93">
        <v>116.99</v>
      </c>
    </row>
    <row r="594" spans="3:4">
      <c r="C594" s="92">
        <v>44719</v>
      </c>
      <c r="D594" s="93">
        <v>110</v>
      </c>
    </row>
    <row r="595" spans="3:4">
      <c r="C595" s="92">
        <v>44720</v>
      </c>
      <c r="D595" s="93">
        <v>110.12</v>
      </c>
    </row>
    <row r="596" spans="3:4">
      <c r="C596" s="92">
        <v>44721</v>
      </c>
      <c r="D596" s="93">
        <v>116.09</v>
      </c>
    </row>
    <row r="597" spans="3:4">
      <c r="C597" s="92">
        <v>44722</v>
      </c>
      <c r="D597" s="93">
        <v>108.85</v>
      </c>
    </row>
    <row r="598" spans="3:4">
      <c r="C598" s="92">
        <v>44725</v>
      </c>
      <c r="D598" s="93">
        <v>98.62</v>
      </c>
    </row>
    <row r="599" spans="3:4">
      <c r="C599" s="92">
        <v>44726</v>
      </c>
      <c r="D599" s="93">
        <v>102.54</v>
      </c>
    </row>
    <row r="600" spans="3:4">
      <c r="C600" s="92">
        <v>44727</v>
      </c>
      <c r="D600" s="93">
        <v>103.69</v>
      </c>
    </row>
    <row r="601" spans="3:4">
      <c r="C601" s="92">
        <v>44728</v>
      </c>
      <c r="D601" s="93">
        <v>102.35</v>
      </c>
    </row>
    <row r="602" spans="3:4">
      <c r="C602" s="92">
        <v>44729</v>
      </c>
      <c r="D602" s="93">
        <v>98.96</v>
      </c>
    </row>
    <row r="603" spans="3:4">
      <c r="C603" s="92">
        <v>44733</v>
      </c>
      <c r="D603" s="93">
        <v>101.01</v>
      </c>
    </row>
    <row r="604" spans="3:4">
      <c r="C604" s="92">
        <v>44734</v>
      </c>
      <c r="D604" s="93">
        <v>99.72</v>
      </c>
    </row>
    <row r="605" spans="3:4">
      <c r="C605" s="92">
        <v>44735</v>
      </c>
      <c r="D605" s="93">
        <v>100.19</v>
      </c>
    </row>
    <row r="606" spans="3:4">
      <c r="C606" s="92">
        <v>44736</v>
      </c>
      <c r="D606" s="93">
        <v>103.73</v>
      </c>
    </row>
    <row r="607" spans="3:4">
      <c r="C607" s="92">
        <v>44739</v>
      </c>
      <c r="D607" s="93">
        <v>108.66</v>
      </c>
    </row>
    <row r="608" spans="3:4">
      <c r="C608" s="92">
        <v>44740</v>
      </c>
      <c r="D608" s="93">
        <v>106.35</v>
      </c>
    </row>
    <row r="609" spans="3:4">
      <c r="C609" s="92">
        <v>44741</v>
      </c>
      <c r="D609" s="93">
        <v>97.64</v>
      </c>
    </row>
    <row r="610" spans="3:4">
      <c r="C610" s="92">
        <v>44742</v>
      </c>
      <c r="D610" s="93">
        <v>96.95</v>
      </c>
    </row>
    <row r="611" spans="3:4">
      <c r="C611" s="92">
        <v>44743</v>
      </c>
      <c r="D611" s="93">
        <v>94.68</v>
      </c>
    </row>
    <row r="612" spans="3:4">
      <c r="C612" s="92">
        <v>44747</v>
      </c>
      <c r="D612" s="93">
        <v>95.81</v>
      </c>
    </row>
    <row r="613" spans="3:4">
      <c r="C613" s="92">
        <v>44748</v>
      </c>
      <c r="D613" s="93">
        <v>104.03</v>
      </c>
    </row>
    <row r="614" spans="3:4">
      <c r="C614" s="92">
        <v>44749</v>
      </c>
      <c r="D614" s="93">
        <v>102.61</v>
      </c>
    </row>
    <row r="615" spans="3:4">
      <c r="C615" s="92">
        <v>44750</v>
      </c>
      <c r="D615" s="93">
        <v>103.6</v>
      </c>
    </row>
    <row r="616" spans="3:4">
      <c r="C616" s="92">
        <v>44753</v>
      </c>
      <c r="D616" s="93">
        <v>102.24</v>
      </c>
    </row>
    <row r="617" spans="3:4">
      <c r="C617" s="92">
        <v>44754</v>
      </c>
      <c r="D617" s="93">
        <v>100.01</v>
      </c>
    </row>
    <row r="618" spans="3:4">
      <c r="C618" s="92">
        <v>44755</v>
      </c>
      <c r="D618" s="93">
        <v>95.96</v>
      </c>
    </row>
    <row r="619" spans="3:4">
      <c r="C619" s="92">
        <v>44756</v>
      </c>
      <c r="D619" s="93">
        <v>98.06</v>
      </c>
    </row>
    <row r="620" spans="3:4">
      <c r="C620" s="92">
        <v>44757</v>
      </c>
      <c r="D620" s="93">
        <v>97.81</v>
      </c>
    </row>
    <row r="621" spans="3:4">
      <c r="C621" s="92">
        <v>44760</v>
      </c>
      <c r="D621" s="93">
        <v>104.45</v>
      </c>
    </row>
    <row r="622" spans="3:4">
      <c r="C622" s="92">
        <v>44761</v>
      </c>
      <c r="D622" s="93">
        <v>105.95</v>
      </c>
    </row>
    <row r="623" spans="3:4">
      <c r="C623" s="92">
        <v>44762</v>
      </c>
      <c r="D623" s="93">
        <v>110</v>
      </c>
    </row>
    <row r="624" spans="3:4">
      <c r="C624" s="92">
        <v>44763</v>
      </c>
      <c r="D624" s="93">
        <v>112.66</v>
      </c>
    </row>
    <row r="625" spans="3:4">
      <c r="C625" s="92">
        <v>44764</v>
      </c>
      <c r="D625" s="93">
        <v>113.19</v>
      </c>
    </row>
    <row r="626" spans="3:4">
      <c r="C626" s="92">
        <v>44767</v>
      </c>
      <c r="D626" s="93">
        <v>110.6</v>
      </c>
    </row>
    <row r="627" spans="3:4">
      <c r="C627" s="92">
        <v>44768</v>
      </c>
      <c r="D627" s="93">
        <v>105.94</v>
      </c>
    </row>
    <row r="628" spans="3:4">
      <c r="C628" s="92">
        <v>44769</v>
      </c>
      <c r="D628" s="93">
        <v>118.04</v>
      </c>
    </row>
    <row r="629" spans="3:4">
      <c r="C629" s="92">
        <v>44770</v>
      </c>
      <c r="D629" s="93">
        <v>115.53</v>
      </c>
    </row>
    <row r="630" spans="3:4">
      <c r="C630" s="92">
        <v>44771</v>
      </c>
      <c r="D630" s="93">
        <v>112.9</v>
      </c>
    </row>
    <row r="631" spans="3:4">
      <c r="C631" s="92">
        <v>44774</v>
      </c>
      <c r="D631" s="93">
        <v>111.44</v>
      </c>
    </row>
    <row r="632" spans="3:4">
      <c r="C632" s="92">
        <v>44775</v>
      </c>
      <c r="D632" s="93">
        <v>113.79</v>
      </c>
    </row>
    <row r="633" spans="3:4">
      <c r="C633" s="92">
        <v>44776</v>
      </c>
      <c r="D633" s="93">
        <v>117.6</v>
      </c>
    </row>
    <row r="634" spans="3:4">
      <c r="C634" s="92">
        <v>44777</v>
      </c>
      <c r="D634" s="93">
        <v>120.58</v>
      </c>
    </row>
    <row r="635" spans="3:4">
      <c r="C635" s="92">
        <v>44778</v>
      </c>
      <c r="D635" s="93">
        <v>118.46</v>
      </c>
    </row>
    <row r="636" spans="3:4">
      <c r="C636" s="92">
        <v>44781</v>
      </c>
      <c r="D636" s="93">
        <v>119.86</v>
      </c>
    </row>
    <row r="637" spans="3:4">
      <c r="C637" s="92">
        <v>44782</v>
      </c>
      <c r="D637" s="93">
        <v>118.23</v>
      </c>
    </row>
    <row r="638" spans="3:4">
      <c r="C638" s="92">
        <v>44783</v>
      </c>
      <c r="D638" s="93">
        <v>119.55</v>
      </c>
    </row>
    <row r="639" spans="3:4">
      <c r="C639" s="92">
        <v>44784</v>
      </c>
      <c r="D639" s="93">
        <v>122.6</v>
      </c>
    </row>
    <row r="640" spans="3:4">
      <c r="C640" s="92">
        <v>44785</v>
      </c>
      <c r="D640" s="93">
        <v>124.17</v>
      </c>
    </row>
    <row r="641" spans="3:4">
      <c r="C641" s="92">
        <v>44788</v>
      </c>
      <c r="D641" s="93">
        <v>122.83</v>
      </c>
    </row>
    <row r="642" spans="3:4">
      <c r="C642" s="92">
        <v>44789</v>
      </c>
      <c r="D642" s="93">
        <v>121.48</v>
      </c>
    </row>
    <row r="643" spans="3:4">
      <c r="C643" s="92">
        <v>44790</v>
      </c>
      <c r="D643" s="93">
        <v>117.97</v>
      </c>
    </row>
    <row r="644" spans="3:4">
      <c r="C644" s="92">
        <v>44791</v>
      </c>
      <c r="D644" s="93">
        <v>113.63</v>
      </c>
    </row>
    <row r="645" spans="3:4">
      <c r="C645" s="92">
        <v>44792</v>
      </c>
      <c r="D645" s="93">
        <v>113</v>
      </c>
    </row>
    <row r="646" spans="3:4">
      <c r="C646" s="92">
        <v>44795</v>
      </c>
      <c r="D646" s="93">
        <v>108.68</v>
      </c>
    </row>
    <row r="647" spans="3:4">
      <c r="C647" s="92">
        <v>44796</v>
      </c>
      <c r="D647" s="93">
        <v>109.63</v>
      </c>
    </row>
    <row r="648" spans="3:4">
      <c r="C648" s="92">
        <v>44797</v>
      </c>
      <c r="D648" s="93">
        <v>108.09</v>
      </c>
    </row>
    <row r="649" spans="3:4">
      <c r="C649" s="92">
        <v>44798</v>
      </c>
      <c r="D649" s="93">
        <v>111.64</v>
      </c>
    </row>
    <row r="650" spans="3:4">
      <c r="C650" s="92">
        <v>44799</v>
      </c>
      <c r="D650" s="93">
        <v>113.91</v>
      </c>
    </row>
    <row r="651" spans="3:4">
      <c r="C651" s="92">
        <v>44802</v>
      </c>
      <c r="D651" s="93">
        <v>107.45</v>
      </c>
    </row>
    <row r="652" spans="3:4">
      <c r="C652" s="92">
        <v>44803</v>
      </c>
      <c r="D652" s="93">
        <v>110.32</v>
      </c>
    </row>
    <row r="653" spans="3:4">
      <c r="C653" s="92">
        <v>44804</v>
      </c>
      <c r="D653" s="93">
        <v>109.5</v>
      </c>
    </row>
    <row r="654" spans="3:4">
      <c r="C654" s="92">
        <v>44805</v>
      </c>
      <c r="D654" s="93">
        <v>106.06</v>
      </c>
    </row>
    <row r="655" spans="3:4">
      <c r="C655" s="92">
        <v>44806</v>
      </c>
      <c r="D655" s="93">
        <v>107.55</v>
      </c>
    </row>
    <row r="656" spans="3:4">
      <c r="C656" s="92">
        <v>44810</v>
      </c>
      <c r="D656" s="93">
        <v>104.06</v>
      </c>
    </row>
    <row r="657" spans="3:4">
      <c r="C657" s="92">
        <v>44811</v>
      </c>
      <c r="D657" s="93">
        <v>102.35</v>
      </c>
    </row>
    <row r="658" spans="3:4">
      <c r="C658" s="92">
        <v>44812</v>
      </c>
      <c r="D658" s="93">
        <v>104.36</v>
      </c>
    </row>
    <row r="659" spans="3:4">
      <c r="C659" s="92">
        <v>44813</v>
      </c>
      <c r="D659" s="93">
        <v>106.31</v>
      </c>
    </row>
    <row r="660" spans="3:4">
      <c r="C660" s="92">
        <v>44816</v>
      </c>
      <c r="D660" s="93">
        <v>111.54</v>
      </c>
    </row>
    <row r="661" spans="3:4">
      <c r="C661" s="92">
        <v>44817</v>
      </c>
      <c r="D661" s="93">
        <v>106</v>
      </c>
    </row>
    <row r="662" spans="3:4">
      <c r="C662" s="92">
        <v>44818</v>
      </c>
      <c r="D662" s="93">
        <v>101.74</v>
      </c>
    </row>
    <row r="663" spans="3:4">
      <c r="C663" s="92">
        <v>44819</v>
      </c>
      <c r="D663" s="93">
        <v>100.48</v>
      </c>
    </row>
    <row r="664" spans="3:4">
      <c r="C664" s="92">
        <v>44820</v>
      </c>
      <c r="D664" s="93">
        <v>102.26</v>
      </c>
    </row>
    <row r="665" spans="3:4">
      <c r="C665" s="92">
        <v>44823</v>
      </c>
      <c r="D665" s="93">
        <v>99.78</v>
      </c>
    </row>
    <row r="666" spans="3:4">
      <c r="C666" s="92">
        <v>44824</v>
      </c>
      <c r="D666" s="93">
        <v>98.02</v>
      </c>
    </row>
    <row r="667" spans="3:4">
      <c r="C667" s="92">
        <v>44825</v>
      </c>
      <c r="D667" s="93">
        <v>96.96</v>
      </c>
    </row>
    <row r="668" spans="3:4">
      <c r="C668" s="92">
        <v>44826</v>
      </c>
      <c r="D668" s="93">
        <v>94.9</v>
      </c>
    </row>
    <row r="669" spans="3:4">
      <c r="C669" s="92">
        <v>44827</v>
      </c>
      <c r="D669" s="93">
        <v>90.51</v>
      </c>
    </row>
    <row r="670" spans="3:4">
      <c r="C670" s="92">
        <v>44830</v>
      </c>
      <c r="D670" s="93">
        <v>89</v>
      </c>
    </row>
    <row r="671" spans="3:4">
      <c r="C671" s="92">
        <v>44831</v>
      </c>
      <c r="D671" s="93">
        <v>91.01</v>
      </c>
    </row>
    <row r="672" spans="3:4">
      <c r="C672" s="92">
        <v>44832</v>
      </c>
      <c r="D672" s="93">
        <v>90.05</v>
      </c>
    </row>
    <row r="673" spans="3:4">
      <c r="C673" s="92">
        <v>44833</v>
      </c>
      <c r="D673" s="93">
        <v>90.95</v>
      </c>
    </row>
    <row r="674" spans="3:4">
      <c r="C674" s="92">
        <v>44834</v>
      </c>
      <c r="D674" s="93">
        <v>86.49</v>
      </c>
    </row>
    <row r="675" spans="3:4">
      <c r="C675" s="92">
        <v>44837</v>
      </c>
      <c r="D675" s="93">
        <v>87.5</v>
      </c>
    </row>
    <row r="676" spans="3:4">
      <c r="C676" s="92">
        <v>44838</v>
      </c>
      <c r="D676" s="93">
        <v>91.93</v>
      </c>
    </row>
    <row r="677" spans="3:4">
      <c r="C677" s="92">
        <v>44839</v>
      </c>
      <c r="D677" s="93">
        <v>92.28</v>
      </c>
    </row>
    <row r="678" spans="3:4">
      <c r="C678" s="92">
        <v>44840</v>
      </c>
      <c r="D678" s="93">
        <v>91.93</v>
      </c>
    </row>
    <row r="679" spans="3:4">
      <c r="C679" s="92">
        <v>44841</v>
      </c>
      <c r="D679" s="93">
        <v>90.06</v>
      </c>
    </row>
    <row r="680" spans="3:4">
      <c r="C680" s="92">
        <v>44844</v>
      </c>
      <c r="D680" s="93">
        <v>88.01</v>
      </c>
    </row>
    <row r="681" spans="3:4">
      <c r="C681" s="92">
        <v>44845</v>
      </c>
      <c r="D681" s="93">
        <v>85</v>
      </c>
    </row>
    <row r="682" spans="3:4">
      <c r="C682" s="92">
        <v>44846</v>
      </c>
      <c r="D682" s="93">
        <v>82.15</v>
      </c>
    </row>
    <row r="683" spans="3:4">
      <c r="C683" s="92">
        <v>44847</v>
      </c>
      <c r="D683" s="93">
        <v>79.86</v>
      </c>
    </row>
    <row r="684" spans="3:4">
      <c r="C684" s="92">
        <v>44848</v>
      </c>
      <c r="D684" s="93">
        <v>84.36</v>
      </c>
    </row>
    <row r="685" spans="3:4">
      <c r="C685" s="92">
        <v>44851</v>
      </c>
      <c r="D685" s="93">
        <v>84.5</v>
      </c>
    </row>
    <row r="686" spans="3:4">
      <c r="C686" s="92">
        <v>44852</v>
      </c>
      <c r="D686" s="93">
        <v>89.41</v>
      </c>
    </row>
    <row r="687" spans="3:4">
      <c r="C687" s="92">
        <v>44853</v>
      </c>
      <c r="D687" s="93">
        <v>89.36</v>
      </c>
    </row>
    <row r="688" spans="3:4">
      <c r="C688" s="92">
        <v>44854</v>
      </c>
      <c r="D688" s="93">
        <v>87.25</v>
      </c>
    </row>
    <row r="689" spans="3:4">
      <c r="C689" s="92">
        <v>44855</v>
      </c>
      <c r="D689" s="93">
        <v>85.55</v>
      </c>
    </row>
    <row r="690" spans="3:4">
      <c r="C690" s="92">
        <v>44858</v>
      </c>
      <c r="D690" s="93">
        <v>88.96</v>
      </c>
    </row>
    <row r="691" spans="3:4">
      <c r="C691" s="92">
        <v>44859</v>
      </c>
      <c r="D691" s="93">
        <v>95.57</v>
      </c>
    </row>
    <row r="692" spans="3:4">
      <c r="C692" s="92">
        <v>44860</v>
      </c>
      <c r="D692" s="93">
        <v>91.53</v>
      </c>
    </row>
    <row r="693" spans="3:4">
      <c r="C693" s="92">
        <v>44861</v>
      </c>
      <c r="D693" s="93">
        <v>84.23</v>
      </c>
    </row>
    <row r="694" spans="3:4">
      <c r="C694" s="92">
        <v>44862</v>
      </c>
      <c r="D694" s="93">
        <v>81.42</v>
      </c>
    </row>
    <row r="695" spans="3:4">
      <c r="C695" s="92">
        <v>44865</v>
      </c>
      <c r="D695" s="93">
        <v>83</v>
      </c>
    </row>
    <row r="696" spans="3:4">
      <c r="C696" s="92">
        <v>44866</v>
      </c>
      <c r="D696" s="93">
        <v>81.599999999999994</v>
      </c>
    </row>
    <row r="697" spans="3:4">
      <c r="C697" s="92">
        <v>44867</v>
      </c>
      <c r="D697" s="93">
        <v>79.8</v>
      </c>
    </row>
    <row r="698" spans="3:4">
      <c r="C698" s="92">
        <v>44868</v>
      </c>
      <c r="D698" s="93">
        <v>73.67</v>
      </c>
    </row>
    <row r="699" spans="3:4">
      <c r="C699" s="92">
        <v>44869</v>
      </c>
      <c r="D699" s="93">
        <v>73.23</v>
      </c>
    </row>
    <row r="700" spans="3:4">
      <c r="C700" s="92">
        <v>44872</v>
      </c>
      <c r="D700" s="93">
        <v>72.650000000000006</v>
      </c>
    </row>
    <row r="701" spans="3:4">
      <c r="C701" s="92">
        <v>44873</v>
      </c>
      <c r="D701" s="93">
        <v>73.2</v>
      </c>
    </row>
    <row r="702" spans="3:4">
      <c r="C702" s="92">
        <v>44874</v>
      </c>
      <c r="D702" s="93">
        <v>71.930000000000007</v>
      </c>
    </row>
    <row r="703" spans="3:4">
      <c r="C703" s="92">
        <v>44875</v>
      </c>
      <c r="D703" s="93">
        <v>75.930000000000007</v>
      </c>
    </row>
    <row r="704" spans="3:4">
      <c r="C704" s="92">
        <v>44876</v>
      </c>
      <c r="D704" s="93">
        <v>79.599999999999994</v>
      </c>
    </row>
    <row r="705" spans="3:4">
      <c r="C705" s="92">
        <v>44879</v>
      </c>
      <c r="D705" s="93">
        <v>82.21</v>
      </c>
    </row>
    <row r="706" spans="3:4">
      <c r="C706" s="92">
        <v>44880</v>
      </c>
      <c r="D706" s="93">
        <v>85.99</v>
      </c>
    </row>
    <row r="707" spans="3:4">
      <c r="C707" s="92">
        <v>44881</v>
      </c>
      <c r="D707" s="93">
        <v>83.54</v>
      </c>
    </row>
    <row r="708" spans="3:4">
      <c r="C708" s="92">
        <v>44882</v>
      </c>
      <c r="D708" s="93">
        <v>80</v>
      </c>
    </row>
    <row r="709" spans="3:4">
      <c r="C709" s="92">
        <v>44883</v>
      </c>
      <c r="D709" s="93">
        <v>80.87</v>
      </c>
    </row>
    <row r="710" spans="3:4">
      <c r="C710" s="92">
        <v>44886</v>
      </c>
      <c r="D710" s="93">
        <v>75.89</v>
      </c>
    </row>
    <row r="711" spans="3:4">
      <c r="C711" s="92">
        <v>44887</v>
      </c>
      <c r="D711" s="93">
        <v>72.97</v>
      </c>
    </row>
    <row r="712" spans="3:4">
      <c r="C712" s="92">
        <v>44888</v>
      </c>
      <c r="D712" s="93">
        <v>75.5</v>
      </c>
    </row>
    <row r="713" spans="3:4">
      <c r="C713" s="92">
        <v>44890</v>
      </c>
      <c r="D713" s="93">
        <v>77.849999999999994</v>
      </c>
    </row>
    <row r="714" spans="3:4">
      <c r="C714" s="92">
        <v>44893</v>
      </c>
      <c r="D714" s="93">
        <v>77.75</v>
      </c>
    </row>
    <row r="715" spans="3:4">
      <c r="C715" s="92">
        <v>44894</v>
      </c>
      <c r="D715" s="93">
        <v>77</v>
      </c>
    </row>
    <row r="716" spans="3:4">
      <c r="C716" s="92">
        <v>44895</v>
      </c>
      <c r="D716" s="93">
        <v>75.39</v>
      </c>
    </row>
    <row r="717" spans="3:4">
      <c r="C717" s="92">
        <v>44896</v>
      </c>
      <c r="D717" s="93">
        <v>80.25</v>
      </c>
    </row>
    <row r="718" spans="3:4">
      <c r="C718" s="92">
        <v>44897</v>
      </c>
      <c r="D718" s="93">
        <v>77.86</v>
      </c>
    </row>
    <row r="719" spans="3:4">
      <c r="C719" s="92">
        <v>44900</v>
      </c>
      <c r="D719" s="93">
        <v>79.5</v>
      </c>
    </row>
    <row r="720" spans="3:4">
      <c r="C720" s="92">
        <v>44901</v>
      </c>
      <c r="D720" s="93">
        <v>78.31</v>
      </c>
    </row>
    <row r="721" spans="3:4">
      <c r="C721" s="92">
        <v>44902</v>
      </c>
      <c r="D721" s="93">
        <v>74.52</v>
      </c>
    </row>
    <row r="722" spans="3:4">
      <c r="C722" s="92">
        <v>44903</v>
      </c>
      <c r="D722" s="93">
        <v>76</v>
      </c>
    </row>
    <row r="723" spans="3:4">
      <c r="C723" s="92">
        <v>44904</v>
      </c>
      <c r="D723" s="93">
        <v>78.16</v>
      </c>
    </row>
    <row r="724" spans="3:4">
      <c r="C724" s="92">
        <v>44907</v>
      </c>
      <c r="D724" s="93">
        <v>77.91</v>
      </c>
    </row>
    <row r="725" spans="3:4">
      <c r="C725" s="92">
        <v>44908</v>
      </c>
      <c r="D725" s="93">
        <v>83.95</v>
      </c>
    </row>
    <row r="726" spans="3:4">
      <c r="C726" s="92">
        <v>44909</v>
      </c>
      <c r="D726" s="93">
        <v>80.239999999999995</v>
      </c>
    </row>
    <row r="727" spans="3:4">
      <c r="C727" s="92">
        <v>44910</v>
      </c>
      <c r="D727" s="93">
        <v>77.31</v>
      </c>
    </row>
    <row r="728" spans="3:4">
      <c r="C728" s="92">
        <v>44911</v>
      </c>
      <c r="D728" s="93">
        <v>72.12</v>
      </c>
    </row>
    <row r="729" spans="3:4">
      <c r="C729" s="92">
        <v>44914</v>
      </c>
      <c r="D729" s="93">
        <v>74.540000000000006</v>
      </c>
    </row>
    <row r="730" spans="3:4">
      <c r="C730" s="92">
        <v>44915</v>
      </c>
      <c r="D730" s="93">
        <v>72.2</v>
      </c>
    </row>
    <row r="731" spans="3:4">
      <c r="C731" s="92">
        <v>44916</v>
      </c>
      <c r="D731" s="93">
        <v>76.930000000000007</v>
      </c>
    </row>
    <row r="732" spans="3:4">
      <c r="C732" s="92">
        <v>44917</v>
      </c>
      <c r="D732" s="93">
        <v>75.92</v>
      </c>
    </row>
    <row r="733" spans="3:4">
      <c r="C733" s="92">
        <v>44918</v>
      </c>
      <c r="D733" s="93">
        <v>77.599999999999994</v>
      </c>
    </row>
    <row r="734" spans="3:4">
      <c r="C734" s="92">
        <v>44922</v>
      </c>
      <c r="D734" s="93">
        <v>76.650000000000006</v>
      </c>
    </row>
    <row r="735" spans="3:4">
      <c r="C735" s="92">
        <v>44923</v>
      </c>
      <c r="D735" s="93">
        <v>76.09</v>
      </c>
    </row>
    <row r="736" spans="3:4">
      <c r="C736" s="92">
        <v>44924</v>
      </c>
      <c r="D736" s="93">
        <v>78</v>
      </c>
    </row>
    <row r="737" spans="3:4">
      <c r="C737" s="92">
        <v>44925</v>
      </c>
      <c r="D737" s="93">
        <v>76.77</v>
      </c>
    </row>
    <row r="738" spans="3:4">
      <c r="C738" s="92">
        <v>44929</v>
      </c>
      <c r="D738" s="93">
        <v>81.88</v>
      </c>
    </row>
    <row r="739" spans="3:4">
      <c r="C739" s="92">
        <v>44930</v>
      </c>
      <c r="D739" s="93">
        <v>83</v>
      </c>
    </row>
    <row r="740" spans="3:4">
      <c r="C740" s="92">
        <v>44931</v>
      </c>
      <c r="D740" s="93">
        <v>80.61</v>
      </c>
    </row>
    <row r="741" spans="3:4">
      <c r="C741" s="92">
        <v>44932</v>
      </c>
      <c r="D741" s="93">
        <v>82.65</v>
      </c>
    </row>
    <row r="742" spans="3:4">
      <c r="C742" s="92">
        <v>44935</v>
      </c>
      <c r="D742" s="93">
        <v>84.45</v>
      </c>
    </row>
    <row r="743" spans="3:4">
      <c r="C743" s="92">
        <v>44936</v>
      </c>
      <c r="D743" s="93">
        <v>84.86</v>
      </c>
    </row>
    <row r="744" spans="3:4">
      <c r="C744" s="92">
        <v>44937</v>
      </c>
      <c r="D744" s="93">
        <v>91.32</v>
      </c>
    </row>
    <row r="745" spans="3:4">
      <c r="C745" s="92">
        <v>44938</v>
      </c>
      <c r="D745" s="93">
        <v>89.14</v>
      </c>
    </row>
    <row r="746" spans="3:4">
      <c r="C746" s="92">
        <v>44939</v>
      </c>
      <c r="D746" s="93">
        <v>90.68</v>
      </c>
    </row>
    <row r="747" spans="3:4">
      <c r="C747" s="92">
        <v>44943</v>
      </c>
      <c r="D747" s="93">
        <v>92.08</v>
      </c>
    </row>
    <row r="748" spans="3:4">
      <c r="C748" s="92">
        <v>44944</v>
      </c>
      <c r="D748" s="93">
        <v>92.73</v>
      </c>
    </row>
    <row r="749" spans="3:4">
      <c r="C749" s="92">
        <v>44945</v>
      </c>
      <c r="D749" s="93">
        <v>91.37</v>
      </c>
    </row>
    <row r="750" spans="3:4">
      <c r="C750" s="92">
        <v>44946</v>
      </c>
      <c r="D750" s="93">
        <v>96.1</v>
      </c>
    </row>
    <row r="751" spans="3:4">
      <c r="C751" s="92">
        <v>44949</v>
      </c>
      <c r="D751" s="93">
        <v>102.39</v>
      </c>
    </row>
    <row r="752" spans="3:4">
      <c r="C752" s="92">
        <v>44950</v>
      </c>
      <c r="D752" s="93">
        <v>99</v>
      </c>
    </row>
    <row r="753" spans="3:4">
      <c r="C753" s="92">
        <v>44951</v>
      </c>
      <c r="D753" s="93">
        <v>97.18</v>
      </c>
    </row>
    <row r="754" spans="3:4">
      <c r="C754" s="92">
        <v>44952</v>
      </c>
      <c r="D754" s="93">
        <v>101.29</v>
      </c>
    </row>
    <row r="755" spans="3:4">
      <c r="C755" s="92">
        <v>44953</v>
      </c>
      <c r="D755" s="93">
        <v>100.52</v>
      </c>
    </row>
    <row r="756" spans="3:4">
      <c r="C756" s="92">
        <v>44956</v>
      </c>
      <c r="D756" s="93">
        <v>101.07</v>
      </c>
    </row>
    <row r="757" spans="3:4">
      <c r="C757" s="92">
        <v>44957</v>
      </c>
      <c r="D757" s="93">
        <v>109.37</v>
      </c>
    </row>
    <row r="758" spans="3:4">
      <c r="C758" s="92">
        <v>44958</v>
      </c>
      <c r="D758" s="93">
        <v>113.37</v>
      </c>
    </row>
    <row r="759" spans="3:4">
      <c r="C759" s="92">
        <v>44959</v>
      </c>
      <c r="D759" s="93">
        <v>120.78</v>
      </c>
    </row>
    <row r="760" spans="3:4">
      <c r="C760" s="92">
        <v>44960</v>
      </c>
      <c r="D760" s="93">
        <v>118.08</v>
      </c>
    </row>
    <row r="761" spans="3:4">
      <c r="C761" s="92">
        <v>44963</v>
      </c>
      <c r="D761" s="93">
        <v>123.5</v>
      </c>
    </row>
    <row r="762" spans="3:4">
      <c r="C762" s="92">
        <v>44964</v>
      </c>
      <c r="D762" s="93">
        <v>121.77</v>
      </c>
    </row>
    <row r="763" spans="3:4">
      <c r="C763" s="92">
        <v>44965</v>
      </c>
      <c r="D763" s="93">
        <v>124.4</v>
      </c>
    </row>
    <row r="764" spans="3:4">
      <c r="C764" s="92">
        <v>44966</v>
      </c>
      <c r="D764" s="93">
        <v>125.8</v>
      </c>
    </row>
    <row r="765" spans="3:4">
      <c r="C765" s="92">
        <v>44967</v>
      </c>
      <c r="D765" s="93">
        <v>125</v>
      </c>
    </row>
    <row r="766" spans="3:4">
      <c r="C766" s="92">
        <v>44970</v>
      </c>
      <c r="D766" s="93">
        <v>125.87</v>
      </c>
    </row>
    <row r="767" spans="3:4">
      <c r="C767" s="92">
        <v>44971</v>
      </c>
      <c r="D767" s="93">
        <v>121.52</v>
      </c>
    </row>
    <row r="768" spans="3:4">
      <c r="C768" s="92">
        <v>44972</v>
      </c>
      <c r="D768" s="93">
        <v>125.37</v>
      </c>
    </row>
    <row r="769" spans="3:4">
      <c r="C769" s="92">
        <v>44973</v>
      </c>
      <c r="D769" s="93">
        <v>125.74</v>
      </c>
    </row>
    <row r="770" spans="3:4">
      <c r="C770" s="92">
        <v>44974</v>
      </c>
      <c r="D770" s="93">
        <v>123.93</v>
      </c>
    </row>
    <row r="771" spans="3:4">
      <c r="C771" s="92">
        <v>44978</v>
      </c>
      <c r="D771" s="93">
        <v>121.11</v>
      </c>
    </row>
    <row r="772" spans="3:4">
      <c r="C772" s="92">
        <v>44979</v>
      </c>
      <c r="D772" s="93">
        <v>120.25</v>
      </c>
    </row>
    <row r="773" spans="3:4">
      <c r="C773" s="92">
        <v>44980</v>
      </c>
      <c r="D773" s="93">
        <v>121.05</v>
      </c>
    </row>
    <row r="774" spans="3:4">
      <c r="C774" s="92">
        <v>44981</v>
      </c>
      <c r="D774" s="93">
        <v>116.44</v>
      </c>
    </row>
    <row r="775" spans="3:4">
      <c r="C775" s="92">
        <v>44984</v>
      </c>
      <c r="D775" s="93">
        <v>117.76</v>
      </c>
    </row>
    <row r="776" spans="3:4">
      <c r="C776" s="92">
        <v>44985</v>
      </c>
      <c r="D776" s="93">
        <v>116.48</v>
      </c>
    </row>
    <row r="777" spans="3:4">
      <c r="C777" s="92">
        <v>44986</v>
      </c>
      <c r="D777" s="93">
        <v>117.92</v>
      </c>
    </row>
    <row r="778" spans="3:4">
      <c r="C778" s="92">
        <v>44987</v>
      </c>
      <c r="D778" s="93">
        <v>115.06</v>
      </c>
    </row>
    <row r="779" spans="3:4">
      <c r="C779" s="92">
        <v>44988</v>
      </c>
      <c r="D779" s="93">
        <v>119.6</v>
      </c>
    </row>
    <row r="780" spans="3:4">
      <c r="C780" s="92">
        <v>44991</v>
      </c>
      <c r="D780" s="93">
        <v>124.04</v>
      </c>
    </row>
    <row r="781" spans="3:4">
      <c r="C781" s="92">
        <v>44992</v>
      </c>
      <c r="D781" s="93">
        <v>127.11</v>
      </c>
    </row>
    <row r="782" spans="3:4">
      <c r="C782" s="92">
        <v>44993</v>
      </c>
      <c r="D782" s="93">
        <v>126</v>
      </c>
    </row>
    <row r="783" spans="3:4">
      <c r="C783" s="92">
        <v>44994</v>
      </c>
      <c r="D783" s="93">
        <v>127</v>
      </c>
    </row>
    <row r="784" spans="3:4">
      <c r="C784" s="92">
        <v>44995</v>
      </c>
      <c r="D784" s="93">
        <v>123.68</v>
      </c>
    </row>
    <row r="785" spans="3:4">
      <c r="C785" s="92">
        <v>44998</v>
      </c>
      <c r="D785" s="93">
        <v>120.2</v>
      </c>
    </row>
    <row r="786" spans="3:4">
      <c r="C786" s="92">
        <v>44999</v>
      </c>
      <c r="D786" s="93">
        <v>125.12</v>
      </c>
    </row>
    <row r="787" spans="3:4">
      <c r="C787" s="92">
        <v>45000</v>
      </c>
      <c r="D787" s="93">
        <v>123.41</v>
      </c>
    </row>
    <row r="788" spans="3:4">
      <c r="C788" s="92">
        <v>45001</v>
      </c>
      <c r="D788" s="93">
        <v>125.66</v>
      </c>
    </row>
    <row r="789" spans="3:4">
      <c r="C789" s="92">
        <v>45002</v>
      </c>
      <c r="D789" s="93">
        <v>128.75</v>
      </c>
    </row>
    <row r="790" spans="3:4">
      <c r="C790" s="92">
        <v>45005</v>
      </c>
      <c r="D790" s="93">
        <v>125.34</v>
      </c>
    </row>
    <row r="791" spans="3:4">
      <c r="C791" s="92">
        <v>45006</v>
      </c>
      <c r="D791" s="93">
        <v>127.5</v>
      </c>
    </row>
    <row r="792" spans="3:4">
      <c r="C792" s="92">
        <v>45007</v>
      </c>
      <c r="D792" s="93">
        <v>132.28</v>
      </c>
    </row>
    <row r="793" spans="3:4">
      <c r="C793" s="92">
        <v>45008</v>
      </c>
      <c r="D793" s="93">
        <v>129</v>
      </c>
    </row>
    <row r="794" spans="3:4">
      <c r="C794" s="92">
        <v>45009</v>
      </c>
      <c r="D794" s="93">
        <v>130.19</v>
      </c>
    </row>
    <row r="795" spans="3:4">
      <c r="C795" s="92">
        <v>45012</v>
      </c>
      <c r="D795" s="93">
        <v>128.75</v>
      </c>
    </row>
    <row r="796" spans="3:4">
      <c r="C796" s="92">
        <v>45013</v>
      </c>
      <c r="D796" s="93">
        <v>128.63</v>
      </c>
    </row>
    <row r="797" spans="3:4">
      <c r="C797" s="92">
        <v>45014</v>
      </c>
      <c r="D797" s="93">
        <v>129.59</v>
      </c>
    </row>
    <row r="798" spans="3:4">
      <c r="C798" s="92">
        <v>45015</v>
      </c>
      <c r="D798" s="93">
        <v>130.9</v>
      </c>
    </row>
    <row r="799" spans="3:4">
      <c r="C799" s="92">
        <v>45016</v>
      </c>
      <c r="D799" s="93">
        <v>130.97</v>
      </c>
    </row>
    <row r="800" spans="3:4">
      <c r="C800" s="92">
        <v>45019</v>
      </c>
      <c r="D800" s="93">
        <v>132.37</v>
      </c>
    </row>
    <row r="801" spans="3:4">
      <c r="C801" s="92">
        <v>45020</v>
      </c>
      <c r="D801" s="93">
        <v>135.99</v>
      </c>
    </row>
    <row r="802" spans="3:4">
      <c r="C802" s="92">
        <v>45021</v>
      </c>
      <c r="D802" s="93">
        <v>133.99</v>
      </c>
    </row>
    <row r="803" spans="3:4">
      <c r="C803" s="92">
        <v>45022</v>
      </c>
      <c r="D803" s="93">
        <v>130.08000000000001</v>
      </c>
    </row>
    <row r="804" spans="3:4">
      <c r="C804" s="92">
        <v>45026</v>
      </c>
      <c r="D804" s="93">
        <v>130.09</v>
      </c>
    </row>
    <row r="805" spans="3:4">
      <c r="C805" s="92">
        <v>45027</v>
      </c>
      <c r="D805" s="93">
        <v>133.36000000000001</v>
      </c>
    </row>
    <row r="806" spans="3:4">
      <c r="C806" s="92">
        <v>45028</v>
      </c>
      <c r="D806" s="93">
        <v>133.09</v>
      </c>
    </row>
    <row r="807" spans="3:4">
      <c r="C807" s="92">
        <v>45029</v>
      </c>
      <c r="D807" s="93">
        <v>132.4</v>
      </c>
    </row>
    <row r="808" spans="3:4">
      <c r="C808" s="92">
        <v>45030</v>
      </c>
      <c r="D808" s="93">
        <v>134.03</v>
      </c>
    </row>
    <row r="809" spans="3:4">
      <c r="C809" s="92">
        <v>45033</v>
      </c>
      <c r="D809" s="93">
        <v>134.07</v>
      </c>
    </row>
    <row r="810" spans="3:4">
      <c r="C810" s="92">
        <v>45034</v>
      </c>
      <c r="D810" s="93">
        <v>136.16</v>
      </c>
    </row>
    <row r="811" spans="3:4">
      <c r="C811" s="92">
        <v>45035</v>
      </c>
      <c r="D811" s="93">
        <v>132.61000000000001</v>
      </c>
    </row>
    <row r="812" spans="3:4">
      <c r="C812" s="92">
        <v>45036</v>
      </c>
      <c r="D812" s="93">
        <v>132.24</v>
      </c>
    </row>
    <row r="813" spans="3:4">
      <c r="C813" s="92">
        <v>45037</v>
      </c>
      <c r="D813" s="93">
        <v>134.12</v>
      </c>
    </row>
    <row r="814" spans="3:4">
      <c r="C814" s="92">
        <v>45040</v>
      </c>
      <c r="D814" s="93">
        <v>133.1</v>
      </c>
    </row>
    <row r="815" spans="3:4">
      <c r="C815" s="92">
        <v>45041</v>
      </c>
      <c r="D815" s="93">
        <v>140.5</v>
      </c>
    </row>
    <row r="816" spans="3:4">
      <c r="C816" s="92">
        <v>45042</v>
      </c>
      <c r="D816" s="93">
        <v>138.53</v>
      </c>
    </row>
    <row r="817" spans="3:4">
      <c r="C817" s="92">
        <v>45043</v>
      </c>
      <c r="D817" s="93">
        <v>133.96</v>
      </c>
    </row>
    <row r="818" spans="3:4">
      <c r="C818" s="92">
        <v>45044</v>
      </c>
      <c r="D818" s="93">
        <v>131.04</v>
      </c>
    </row>
    <row r="819" spans="3:4">
      <c r="C819" s="92">
        <v>45047</v>
      </c>
      <c r="D819" s="93">
        <v>134</v>
      </c>
    </row>
    <row r="820" spans="3:4">
      <c r="C820" s="92">
        <v>45048</v>
      </c>
      <c r="D820" s="93">
        <v>138.02000000000001</v>
      </c>
    </row>
    <row r="821" spans="3:4">
      <c r="C821" s="92">
        <v>45049</v>
      </c>
      <c r="D821" s="93">
        <v>135.91</v>
      </c>
    </row>
    <row r="822" spans="3:4">
      <c r="C822" s="92">
        <v>45050</v>
      </c>
      <c r="D822" s="93">
        <v>137.47999999999999</v>
      </c>
    </row>
    <row r="823" spans="3:4">
      <c r="C823" s="92">
        <v>45051</v>
      </c>
      <c r="D823" s="93">
        <v>141.32</v>
      </c>
    </row>
    <row r="824" spans="3:4">
      <c r="C824" s="92">
        <v>45054</v>
      </c>
      <c r="D824" s="93">
        <v>141.96</v>
      </c>
    </row>
    <row r="825" spans="3:4">
      <c r="C825" s="92">
        <v>45055</v>
      </c>
      <c r="D825" s="93">
        <v>143.58000000000001</v>
      </c>
    </row>
    <row r="826" spans="3:4">
      <c r="C826" s="92">
        <v>45056</v>
      </c>
      <c r="D826" s="93">
        <v>145</v>
      </c>
    </row>
    <row r="827" spans="3:4">
      <c r="C827" s="92">
        <v>45057</v>
      </c>
      <c r="D827" s="93">
        <v>148.16</v>
      </c>
    </row>
    <row r="828" spans="3:4">
      <c r="C828" s="92">
        <v>45058</v>
      </c>
      <c r="D828" s="93">
        <v>146.69999999999999</v>
      </c>
    </row>
    <row r="829" spans="3:4">
      <c r="C829" s="92">
        <v>45061</v>
      </c>
      <c r="D829" s="93">
        <v>141.87</v>
      </c>
    </row>
    <row r="830" spans="3:4">
      <c r="C830" s="92">
        <v>45062</v>
      </c>
      <c r="D830" s="93">
        <v>144.22</v>
      </c>
    </row>
    <row r="831" spans="3:4">
      <c r="C831" s="92">
        <v>45063</v>
      </c>
      <c r="D831" s="93">
        <v>146.79</v>
      </c>
    </row>
    <row r="832" spans="3:4">
      <c r="C832" s="92">
        <v>45064</v>
      </c>
      <c r="D832" s="93">
        <v>145.46</v>
      </c>
    </row>
    <row r="833" spans="3:4">
      <c r="C833" s="92">
        <v>45065</v>
      </c>
      <c r="D833" s="93">
        <v>151.21</v>
      </c>
    </row>
    <row r="834" spans="3:4">
      <c r="C834" s="92">
        <v>45068</v>
      </c>
      <c r="D834" s="93">
        <v>148.65</v>
      </c>
    </row>
    <row r="835" spans="3:4">
      <c r="C835" s="92">
        <v>45069</v>
      </c>
      <c r="D835" s="93">
        <v>148.16</v>
      </c>
    </row>
    <row r="836" spans="3:4">
      <c r="C836" s="92">
        <v>45070</v>
      </c>
      <c r="D836" s="93">
        <v>145.69999999999999</v>
      </c>
    </row>
    <row r="837" spans="3:4">
      <c r="C837" s="92">
        <v>45071</v>
      </c>
      <c r="D837" s="93">
        <v>149.35</v>
      </c>
    </row>
    <row r="838" spans="3:4">
      <c r="C838" s="92">
        <v>45072</v>
      </c>
      <c r="D838" s="93">
        <v>148</v>
      </c>
    </row>
    <row r="839" spans="3:4">
      <c r="C839" s="92">
        <v>45076</v>
      </c>
      <c r="D839" s="93">
        <v>151.85</v>
      </c>
    </row>
    <row r="840" spans="3:4">
      <c r="C840" s="92">
        <v>45077</v>
      </c>
      <c r="D840" s="93">
        <v>146.08000000000001</v>
      </c>
    </row>
    <row r="841" spans="3:4">
      <c r="C841" s="92">
        <v>45078</v>
      </c>
      <c r="D841" s="93">
        <v>150.19999999999999</v>
      </c>
    </row>
    <row r="842" spans="3:4">
      <c r="C842" s="92">
        <v>45079</v>
      </c>
      <c r="D842" s="93">
        <v>154.30000000000001</v>
      </c>
    </row>
    <row r="843" spans="3:4">
      <c r="C843" s="92">
        <v>45082</v>
      </c>
      <c r="D843" s="93">
        <v>151.1</v>
      </c>
    </row>
    <row r="844" spans="3:4">
      <c r="C844" s="92">
        <v>45083</v>
      </c>
      <c r="D844" s="93">
        <v>156.34</v>
      </c>
    </row>
    <row r="845" spans="3:4">
      <c r="C845" s="92">
        <v>45084</v>
      </c>
      <c r="D845" s="93">
        <v>153</v>
      </c>
    </row>
    <row r="846" spans="3:4">
      <c r="C846" s="92">
        <v>45085</v>
      </c>
      <c r="D846" s="93">
        <v>150.27000000000001</v>
      </c>
    </row>
    <row r="847" spans="3:4">
      <c r="C847" s="92">
        <v>45086</v>
      </c>
      <c r="D847" s="93">
        <v>149.5</v>
      </c>
    </row>
    <row r="848" spans="3:4">
      <c r="C848" s="92">
        <v>45089</v>
      </c>
      <c r="D848" s="93">
        <v>150.88999999999999</v>
      </c>
    </row>
    <row r="849" spans="3:4">
      <c r="C849" s="92">
        <v>45090</v>
      </c>
      <c r="D849" s="93">
        <v>151.53</v>
      </c>
    </row>
    <row r="850" spans="3:4">
      <c r="C850" s="92">
        <v>45091</v>
      </c>
      <c r="D850" s="93">
        <v>151.96</v>
      </c>
    </row>
    <row r="851" spans="3:4">
      <c r="C851" s="92">
        <v>45092</v>
      </c>
      <c r="D851" s="93">
        <v>150.08000000000001</v>
      </c>
    </row>
    <row r="852" spans="3:4">
      <c r="C852" s="92">
        <v>45093</v>
      </c>
      <c r="D852" s="93">
        <v>153.31</v>
      </c>
    </row>
    <row r="853" spans="3:4">
      <c r="C853" s="92">
        <v>45097</v>
      </c>
      <c r="D853" s="93">
        <v>156.19999999999999</v>
      </c>
    </row>
    <row r="854" spans="3:4">
      <c r="C854" s="92">
        <v>45098</v>
      </c>
      <c r="D854" s="93">
        <v>159.30000000000001</v>
      </c>
    </row>
    <row r="855" spans="3:4">
      <c r="C855" s="92">
        <v>45099</v>
      </c>
      <c r="D855" s="93">
        <v>154.44999999999999</v>
      </c>
    </row>
    <row r="856" spans="3:4">
      <c r="C856" s="92">
        <v>45100</v>
      </c>
      <c r="D856" s="93">
        <v>157.05000000000001</v>
      </c>
    </row>
    <row r="857" spans="3:4">
      <c r="C857" s="92">
        <v>45103</v>
      </c>
      <c r="D857" s="93">
        <v>156.41</v>
      </c>
    </row>
    <row r="858" spans="3:4">
      <c r="C858" s="92">
        <v>45104</v>
      </c>
      <c r="D858" s="93">
        <v>156.13999999999999</v>
      </c>
    </row>
    <row r="859" spans="3:4">
      <c r="C859" s="92">
        <v>45105</v>
      </c>
      <c r="D859" s="93">
        <v>158.32</v>
      </c>
    </row>
    <row r="860" spans="3:4">
      <c r="C860" s="92">
        <v>45106</v>
      </c>
      <c r="D860" s="93">
        <v>160.53</v>
      </c>
    </row>
    <row r="861" spans="3:4">
      <c r="C861" s="92">
        <v>45107</v>
      </c>
      <c r="D861" s="93">
        <v>160.1</v>
      </c>
    </row>
    <row r="862" spans="3:4">
      <c r="C862" s="92">
        <v>45110</v>
      </c>
      <c r="D862" s="93">
        <v>160.85</v>
      </c>
    </row>
    <row r="863" spans="3:4">
      <c r="C863" s="92">
        <v>45112</v>
      </c>
      <c r="D863" s="93">
        <v>160.69</v>
      </c>
    </row>
    <row r="864" spans="3:4">
      <c r="C864" s="92">
        <v>45113</v>
      </c>
      <c r="D864" s="93">
        <v>158.78</v>
      </c>
    </row>
    <row r="865" spans="3:4">
      <c r="C865" s="92">
        <v>45114</v>
      </c>
      <c r="D865" s="93">
        <v>156.52000000000001</v>
      </c>
    </row>
    <row r="866" spans="3:4">
      <c r="C866" s="92">
        <v>45117</v>
      </c>
      <c r="D866" s="93">
        <v>156.03</v>
      </c>
    </row>
    <row r="867" spans="3:4">
      <c r="C867" s="92">
        <v>45118</v>
      </c>
      <c r="D867" s="93">
        <v>157.34</v>
      </c>
    </row>
    <row r="868" spans="3:4">
      <c r="C868" s="92">
        <v>45119</v>
      </c>
      <c r="D868" s="93">
        <v>162</v>
      </c>
    </row>
    <row r="869" spans="3:4">
      <c r="C869" s="92">
        <v>45120</v>
      </c>
      <c r="D869" s="93">
        <v>167</v>
      </c>
    </row>
    <row r="870" spans="3:4">
      <c r="C870" s="92">
        <v>45121</v>
      </c>
      <c r="D870" s="93">
        <v>176.2</v>
      </c>
    </row>
    <row r="871" spans="3:4">
      <c r="C871" s="92">
        <v>45124</v>
      </c>
      <c r="D871" s="93">
        <v>171.77</v>
      </c>
    </row>
    <row r="872" spans="3:4">
      <c r="C872" s="92">
        <v>45125</v>
      </c>
      <c r="D872" s="93">
        <v>178.5</v>
      </c>
    </row>
    <row r="873" spans="3:4">
      <c r="C873" s="92">
        <v>45126</v>
      </c>
      <c r="D873" s="93">
        <v>180</v>
      </c>
    </row>
    <row r="874" spans="3:4">
      <c r="C874" s="92">
        <v>45127</v>
      </c>
      <c r="D874" s="93">
        <v>177.01</v>
      </c>
    </row>
    <row r="875" spans="3:4">
      <c r="C875" s="92">
        <v>45128</v>
      </c>
      <c r="D875" s="93">
        <v>173.49</v>
      </c>
    </row>
    <row r="876" spans="3:4">
      <c r="C876" s="92">
        <v>45131</v>
      </c>
      <c r="D876" s="93">
        <v>169.52</v>
      </c>
    </row>
    <row r="877" spans="3:4">
      <c r="C877" s="92">
        <v>45132</v>
      </c>
      <c r="D877" s="93">
        <v>150.1</v>
      </c>
    </row>
    <row r="878" spans="3:4">
      <c r="C878" s="92">
        <v>45133</v>
      </c>
      <c r="D878" s="93">
        <v>141.69</v>
      </c>
    </row>
    <row r="879" spans="3:4">
      <c r="C879" s="92">
        <v>45134</v>
      </c>
      <c r="D879" s="93">
        <v>151.47</v>
      </c>
    </row>
    <row r="880" spans="3:4">
      <c r="C880" s="92">
        <v>45135</v>
      </c>
      <c r="D880" s="93">
        <v>146.05000000000001</v>
      </c>
    </row>
    <row r="881" spans="3:4">
      <c r="C881" s="92">
        <v>45138</v>
      </c>
      <c r="D881" s="93">
        <v>149.69999999999999</v>
      </c>
    </row>
    <row r="882" spans="3:4">
      <c r="C882" s="92">
        <v>45139</v>
      </c>
      <c r="D882" s="93">
        <v>148.61000000000001</v>
      </c>
    </row>
    <row r="883" spans="3:4">
      <c r="C883" s="92">
        <v>45140</v>
      </c>
      <c r="D883" s="93">
        <v>149.21</v>
      </c>
    </row>
    <row r="884" spans="3:4">
      <c r="C884" s="92">
        <v>45141</v>
      </c>
      <c r="D884" s="93">
        <v>144.57</v>
      </c>
    </row>
    <row r="885" spans="3:4">
      <c r="C885" s="92">
        <v>45142</v>
      </c>
      <c r="D885" s="93">
        <v>145.27000000000001</v>
      </c>
    </row>
    <row r="886" spans="3:4">
      <c r="C886" s="92">
        <v>45145</v>
      </c>
      <c r="D886" s="93">
        <v>145.1</v>
      </c>
    </row>
    <row r="887" spans="3:4">
      <c r="C887" s="92">
        <v>45146</v>
      </c>
      <c r="D887" s="93">
        <v>141.13999999999999</v>
      </c>
    </row>
    <row r="888" spans="3:4">
      <c r="C888" s="92">
        <v>45147</v>
      </c>
      <c r="D888" s="93">
        <v>138.47</v>
      </c>
    </row>
    <row r="889" spans="3:4">
      <c r="C889" s="92">
        <v>45148</v>
      </c>
      <c r="D889" s="93">
        <v>140.34</v>
      </c>
    </row>
    <row r="890" spans="3:4">
      <c r="C890" s="92">
        <v>45149</v>
      </c>
      <c r="D890" s="93">
        <v>136.38999999999999</v>
      </c>
    </row>
    <row r="891" spans="3:4">
      <c r="C891" s="92">
        <v>45152</v>
      </c>
      <c r="D891" s="93">
        <v>137.30000000000001</v>
      </c>
    </row>
    <row r="892" spans="3:4">
      <c r="C892" s="92">
        <v>45153</v>
      </c>
      <c r="D892" s="93">
        <v>138.38</v>
      </c>
    </row>
    <row r="893" spans="3:4">
      <c r="C893" s="92">
        <v>45154</v>
      </c>
      <c r="D893" s="93">
        <v>132.6</v>
      </c>
    </row>
    <row r="894" spans="3:4">
      <c r="C894" s="92">
        <v>45155</v>
      </c>
      <c r="D894" s="93">
        <v>134.35</v>
      </c>
    </row>
    <row r="895" spans="3:4">
      <c r="C895" s="92">
        <v>45156</v>
      </c>
      <c r="D895" s="93">
        <v>129.9</v>
      </c>
    </row>
    <row r="896" spans="3:4">
      <c r="C896" s="92">
        <v>45159</v>
      </c>
      <c r="D896" s="93">
        <v>131.91999999999999</v>
      </c>
    </row>
    <row r="897" spans="3:4">
      <c r="C897" s="92">
        <v>45160</v>
      </c>
      <c r="D897" s="93">
        <v>133</v>
      </c>
    </row>
    <row r="898" spans="3:4">
      <c r="C898" s="92">
        <v>45161</v>
      </c>
      <c r="D898" s="93">
        <v>133.22</v>
      </c>
    </row>
    <row r="899" spans="3:4">
      <c r="C899" s="92">
        <v>45162</v>
      </c>
      <c r="D899" s="93">
        <v>139.18</v>
      </c>
    </row>
    <row r="900" spans="3:4">
      <c r="C900" s="92">
        <v>45163</v>
      </c>
      <c r="D900" s="93">
        <v>138.81</v>
      </c>
    </row>
    <row r="901" spans="3:4">
      <c r="C901" s="92">
        <v>45166</v>
      </c>
      <c r="D901" s="93">
        <v>138.88999999999999</v>
      </c>
    </row>
    <row r="902" spans="3:4">
      <c r="C902" s="92">
        <v>45167</v>
      </c>
      <c r="D902" s="93">
        <v>140.61000000000001</v>
      </c>
    </row>
    <row r="903" spans="3:4">
      <c r="C903" s="92">
        <v>45168</v>
      </c>
      <c r="D903" s="93">
        <v>144.63999999999999</v>
      </c>
    </row>
    <row r="904" spans="3:4">
      <c r="C904" s="92">
        <v>45169</v>
      </c>
      <c r="D904" s="93">
        <v>149.94999999999999</v>
      </c>
    </row>
    <row r="905" spans="3:4">
      <c r="C905" s="92">
        <v>45170</v>
      </c>
      <c r="D905" s="93">
        <v>155.56</v>
      </c>
    </row>
    <row r="906" spans="3:4">
      <c r="C906" s="92">
        <v>45174</v>
      </c>
      <c r="D906" s="93">
        <v>156.03</v>
      </c>
    </row>
    <row r="907" spans="3:4">
      <c r="C907" s="92">
        <v>45175</v>
      </c>
      <c r="D907" s="93">
        <v>161.9</v>
      </c>
    </row>
    <row r="908" spans="3:4">
      <c r="C908" s="92">
        <v>45176</v>
      </c>
      <c r="D908" s="93">
        <v>158.57</v>
      </c>
    </row>
    <row r="909" spans="3:4">
      <c r="C909" s="92">
        <v>45177</v>
      </c>
      <c r="D909" s="93">
        <v>159.83000000000001</v>
      </c>
    </row>
    <row r="910" spans="3:4">
      <c r="C910" s="92">
        <v>45180</v>
      </c>
      <c r="D910" s="93">
        <v>155.99</v>
      </c>
    </row>
    <row r="911" spans="3:4">
      <c r="C911" s="92">
        <v>45181</v>
      </c>
      <c r="D911" s="93">
        <v>156.65</v>
      </c>
    </row>
    <row r="912" spans="3:4">
      <c r="C912" s="92">
        <v>45182</v>
      </c>
      <c r="D912" s="93">
        <v>153.13999999999999</v>
      </c>
    </row>
    <row r="913" spans="3:4">
      <c r="C913" s="92">
        <v>45183</v>
      </c>
      <c r="D913" s="93">
        <v>155.29</v>
      </c>
    </row>
    <row r="914" spans="3:4">
      <c r="C914" s="92">
        <v>45184</v>
      </c>
      <c r="D914" s="93">
        <v>156.68</v>
      </c>
    </row>
    <row r="915" spans="3:4">
      <c r="C915" s="92">
        <v>45187</v>
      </c>
      <c r="D915" s="93">
        <v>157.36000000000001</v>
      </c>
    </row>
    <row r="916" spans="3:4">
      <c r="C916" s="92">
        <v>45188</v>
      </c>
      <c r="D916" s="93">
        <v>158.5</v>
      </c>
    </row>
    <row r="917" spans="3:4">
      <c r="C917" s="92">
        <v>45189</v>
      </c>
      <c r="D917" s="93">
        <v>163.03</v>
      </c>
    </row>
    <row r="918" spans="3:4">
      <c r="C918" s="92">
        <v>45190</v>
      </c>
      <c r="D918" s="93">
        <v>158.52000000000001</v>
      </c>
    </row>
    <row r="919" spans="3:4">
      <c r="C919" s="92">
        <v>45191</v>
      </c>
      <c r="D919" s="93">
        <v>156.38</v>
      </c>
    </row>
    <row r="920" spans="3:4">
      <c r="C920" s="92">
        <v>45194</v>
      </c>
      <c r="D920" s="93">
        <v>155.66999999999999</v>
      </c>
    </row>
    <row r="921" spans="3:4">
      <c r="C921" s="92">
        <v>45195</v>
      </c>
      <c r="D921" s="93">
        <v>154.02000000000001</v>
      </c>
    </row>
    <row r="922" spans="3:4">
      <c r="C922" s="92">
        <v>45196</v>
      </c>
      <c r="D922" s="93">
        <v>153.33000000000001</v>
      </c>
    </row>
    <row r="923" spans="3:4">
      <c r="C923" s="92">
        <v>45197</v>
      </c>
      <c r="D923" s="93">
        <v>150.80000000000001</v>
      </c>
    </row>
    <row r="924" spans="3:4">
      <c r="C924" s="92">
        <v>45198</v>
      </c>
      <c r="D924" s="93">
        <v>157.35</v>
      </c>
    </row>
    <row r="925" spans="3:4">
      <c r="C925" s="92">
        <v>45201</v>
      </c>
      <c r="D925" s="93">
        <v>155.29</v>
      </c>
    </row>
    <row r="926" spans="3:4">
      <c r="C926" s="92">
        <v>45202</v>
      </c>
      <c r="D926" s="93">
        <v>157.44</v>
      </c>
    </row>
    <row r="927" spans="3:4">
      <c r="C927" s="92">
        <v>45203</v>
      </c>
      <c r="D927" s="93">
        <v>154.21</v>
      </c>
    </row>
    <row r="928" spans="3:4">
      <c r="C928" s="92">
        <v>45204</v>
      </c>
      <c r="D928" s="93">
        <v>158.72999999999999</v>
      </c>
    </row>
    <row r="929" spans="3:4">
      <c r="C929" s="92">
        <v>45205</v>
      </c>
      <c r="D929" s="93">
        <v>155.63999999999999</v>
      </c>
    </row>
    <row r="930" spans="3:4">
      <c r="C930" s="92">
        <v>45208</v>
      </c>
      <c r="D930" s="93">
        <v>155.84</v>
      </c>
    </row>
    <row r="931" spans="3:4">
      <c r="C931" s="92">
        <v>45209</v>
      </c>
      <c r="D931" s="93">
        <v>156.21</v>
      </c>
    </row>
    <row r="932" spans="3:4">
      <c r="C932" s="92">
        <v>45210</v>
      </c>
      <c r="D932" s="93">
        <v>157.41999999999999</v>
      </c>
    </row>
    <row r="933" spans="3:4">
      <c r="C933" s="92">
        <v>45211</v>
      </c>
      <c r="D933" s="93">
        <v>159.52000000000001</v>
      </c>
    </row>
    <row r="934" spans="3:4">
      <c r="C934" s="92">
        <v>45212</v>
      </c>
      <c r="D934" s="93">
        <v>156.86000000000001</v>
      </c>
    </row>
    <row r="935" spans="3:4">
      <c r="C935" s="92">
        <v>45215</v>
      </c>
      <c r="D935" s="93">
        <v>153.52000000000001</v>
      </c>
    </row>
    <row r="936" spans="3:4">
      <c r="C936" s="92">
        <v>45216</v>
      </c>
      <c r="D936" s="93">
        <v>157.44999999999999</v>
      </c>
    </row>
    <row r="937" spans="3:4">
      <c r="C937" s="92">
        <v>45217</v>
      </c>
      <c r="D937" s="93">
        <v>156</v>
      </c>
    </row>
    <row r="938" spans="3:4">
      <c r="C938" s="92">
        <v>45218</v>
      </c>
      <c r="D938" s="93">
        <v>152.61000000000001</v>
      </c>
    </row>
    <row r="939" spans="3:4">
      <c r="C939" s="92">
        <v>45219</v>
      </c>
      <c r="D939" s="93">
        <v>149.30000000000001</v>
      </c>
    </row>
    <row r="940" spans="3:4">
      <c r="C940" s="92">
        <v>45222</v>
      </c>
      <c r="D940" s="93">
        <v>146.06</v>
      </c>
    </row>
    <row r="941" spans="3:4">
      <c r="C941" s="92">
        <v>45223</v>
      </c>
      <c r="D941" s="93">
        <v>163.98</v>
      </c>
    </row>
    <row r="942" spans="3:4">
      <c r="C942" s="92">
        <v>45224</v>
      </c>
      <c r="D942" s="93">
        <v>169.94</v>
      </c>
    </row>
    <row r="943" spans="3:4">
      <c r="C943" s="92">
        <v>45225</v>
      </c>
      <c r="D943" s="93">
        <v>162.75</v>
      </c>
    </row>
    <row r="944" spans="3:4">
      <c r="C944" s="92">
        <v>45226</v>
      </c>
      <c r="D944" s="93">
        <v>158.59</v>
      </c>
    </row>
    <row r="945" spans="3:4">
      <c r="C945" s="92">
        <v>45229</v>
      </c>
      <c r="D945" s="93">
        <v>161.19999999999999</v>
      </c>
    </row>
    <row r="946" spans="3:4">
      <c r="C946" s="92">
        <v>45230</v>
      </c>
      <c r="D946" s="93">
        <v>163.03</v>
      </c>
    </row>
    <row r="947" spans="3:4">
      <c r="C947" s="92">
        <v>45231</v>
      </c>
      <c r="D947" s="93">
        <v>165</v>
      </c>
    </row>
    <row r="948" spans="3:4">
      <c r="C948" s="92">
        <v>45232</v>
      </c>
      <c r="D948" s="93">
        <v>170.5</v>
      </c>
    </row>
    <row r="949" spans="3:4">
      <c r="C949" s="92">
        <v>45233</v>
      </c>
      <c r="D949" s="93">
        <v>167.5</v>
      </c>
    </row>
    <row r="950" spans="3:4">
      <c r="C950" s="92">
        <v>45236</v>
      </c>
      <c r="D950" s="93">
        <v>169.58</v>
      </c>
    </row>
    <row r="951" spans="3:4">
      <c r="C951" s="92">
        <v>45237</v>
      </c>
      <c r="D951" s="93">
        <v>168.45</v>
      </c>
    </row>
    <row r="952" spans="3:4">
      <c r="C952" s="92">
        <v>45238</v>
      </c>
      <c r="D952" s="93">
        <v>165.87</v>
      </c>
    </row>
    <row r="953" spans="3:4">
      <c r="C953" s="92">
        <v>45239</v>
      </c>
      <c r="D953" s="93">
        <v>171.2</v>
      </c>
    </row>
    <row r="954" spans="3:4">
      <c r="C954" s="92">
        <v>45240</v>
      </c>
      <c r="D954" s="93">
        <v>169.52</v>
      </c>
    </row>
    <row r="955" spans="3:4">
      <c r="C955" s="92">
        <v>45243</v>
      </c>
      <c r="D955" s="93">
        <v>170</v>
      </c>
    </row>
    <row r="956" spans="3:4">
      <c r="C956" s="92">
        <v>45244</v>
      </c>
      <c r="D956" s="93">
        <v>174.56</v>
      </c>
    </row>
    <row r="957" spans="3:4">
      <c r="C957" s="92">
        <v>45245</v>
      </c>
      <c r="D957" s="93">
        <v>174.43</v>
      </c>
    </row>
    <row r="958" spans="3:4">
      <c r="C958" s="92">
        <v>45246</v>
      </c>
      <c r="D958" s="93">
        <v>171.85</v>
      </c>
    </row>
    <row r="959" spans="3:4">
      <c r="C959" s="92">
        <v>45247</v>
      </c>
      <c r="D959" s="93">
        <v>175.72</v>
      </c>
    </row>
    <row r="960" spans="3:4">
      <c r="C960" s="92">
        <v>45250</v>
      </c>
      <c r="D960" s="93">
        <v>175.04</v>
      </c>
    </row>
    <row r="961" spans="3:4">
      <c r="C961" s="92">
        <v>45251</v>
      </c>
      <c r="D961" s="93">
        <v>178.54</v>
      </c>
    </row>
    <row r="962" spans="3:4">
      <c r="C962" s="92">
        <v>45252</v>
      </c>
      <c r="D962" s="93">
        <v>179.63</v>
      </c>
    </row>
    <row r="963" spans="3:4">
      <c r="C963" s="92">
        <v>45254</v>
      </c>
      <c r="D963" s="93">
        <v>179.22</v>
      </c>
    </row>
    <row r="964" spans="3:4">
      <c r="C964" s="92">
        <v>45257</v>
      </c>
      <c r="D964" s="93">
        <v>182</v>
      </c>
    </row>
    <row r="965" spans="3:4">
      <c r="C965" s="92">
        <v>45258</v>
      </c>
      <c r="D965" s="93">
        <v>183</v>
      </c>
    </row>
    <row r="966" spans="3:4">
      <c r="C966" s="92">
        <v>45259</v>
      </c>
      <c r="D966" s="93">
        <v>183</v>
      </c>
    </row>
    <row r="967" spans="3:4">
      <c r="C967" s="92">
        <v>45260</v>
      </c>
      <c r="D967" s="93">
        <v>183.03</v>
      </c>
    </row>
    <row r="968" spans="3:4">
      <c r="C968" s="92">
        <v>45261</v>
      </c>
      <c r="D968" s="93">
        <v>180.73</v>
      </c>
    </row>
    <row r="969" spans="3:4">
      <c r="C969" s="92">
        <v>45264</v>
      </c>
      <c r="D969" s="93">
        <v>193</v>
      </c>
    </row>
    <row r="970" spans="3:4">
      <c r="C970" s="92">
        <v>45265</v>
      </c>
      <c r="D970" s="93">
        <v>192.9</v>
      </c>
    </row>
    <row r="971" spans="3:4">
      <c r="C971" s="92">
        <v>45266</v>
      </c>
      <c r="D971" s="93">
        <v>199</v>
      </c>
    </row>
    <row r="972" spans="3:4">
      <c r="C972" s="92">
        <v>45267</v>
      </c>
      <c r="D972" s="93">
        <v>193.95</v>
      </c>
    </row>
    <row r="973" spans="3:4">
      <c r="C973" s="92">
        <v>45268</v>
      </c>
      <c r="D973" s="93">
        <v>192.26</v>
      </c>
    </row>
    <row r="974" spans="3:4">
      <c r="C974" s="92">
        <v>45271</v>
      </c>
      <c r="D974" s="93">
        <v>200</v>
      </c>
    </row>
    <row r="975" spans="3:4">
      <c r="C975" s="92">
        <v>45272</v>
      </c>
      <c r="D975" s="93">
        <v>197.13</v>
      </c>
    </row>
    <row r="976" spans="3:4">
      <c r="C976" s="92">
        <v>45273</v>
      </c>
      <c r="D976" s="93">
        <v>199.02</v>
      </c>
    </row>
    <row r="977" spans="3:4">
      <c r="C977" s="92">
        <v>45274</v>
      </c>
      <c r="D977" s="93">
        <v>198.35</v>
      </c>
    </row>
    <row r="978" spans="3:4">
      <c r="C978" s="92">
        <v>45275</v>
      </c>
      <c r="D978" s="93">
        <v>195.1</v>
      </c>
    </row>
    <row r="979" spans="3:4">
      <c r="C979" s="92">
        <v>45278</v>
      </c>
      <c r="D979" s="93">
        <v>190.74</v>
      </c>
    </row>
    <row r="980" spans="3:4">
      <c r="C980" s="92">
        <v>45279</v>
      </c>
      <c r="D980" s="93">
        <v>192.58</v>
      </c>
    </row>
    <row r="981" spans="3:4">
      <c r="C981" s="92">
        <v>45280</v>
      </c>
      <c r="D981" s="93">
        <v>190.24</v>
      </c>
    </row>
    <row r="982" spans="3:4">
      <c r="C982" s="92">
        <v>45281</v>
      </c>
      <c r="D982" s="93">
        <v>195.31</v>
      </c>
    </row>
    <row r="983" spans="3:4">
      <c r="C983" s="92">
        <v>45282</v>
      </c>
      <c r="D983" s="93">
        <v>192.83</v>
      </c>
    </row>
    <row r="984" spans="3:4">
      <c r="C984" s="92">
        <v>45286</v>
      </c>
      <c r="D984" s="93">
        <v>189.99</v>
      </c>
    </row>
    <row r="985" spans="3:4">
      <c r="C985" s="92">
        <v>45287</v>
      </c>
      <c r="D985" s="93">
        <v>190.36</v>
      </c>
    </row>
    <row r="986" spans="3:4">
      <c r="C986" s="92">
        <v>45288</v>
      </c>
      <c r="D986" s="93">
        <v>191.67</v>
      </c>
    </row>
    <row r="987" spans="3:4">
      <c r="C987" s="92">
        <v>45289</v>
      </c>
      <c r="D987" s="93">
        <v>189.31</v>
      </c>
    </row>
    <row r="988" spans="3:4">
      <c r="C988" s="92">
        <v>45293</v>
      </c>
      <c r="D988" s="93">
        <v>188.05</v>
      </c>
    </row>
    <row r="989" spans="3:4">
      <c r="C989" s="92">
        <v>45294</v>
      </c>
      <c r="D989" s="93">
        <v>187.34</v>
      </c>
    </row>
    <row r="990" spans="3:4">
      <c r="C990" s="92">
        <v>45295</v>
      </c>
      <c r="D990" s="93">
        <v>190</v>
      </c>
    </row>
    <row r="991" spans="3:4">
      <c r="C991" s="92">
        <v>45296</v>
      </c>
      <c r="D991" s="93">
        <v>192.62</v>
      </c>
    </row>
    <row r="992" spans="3:4">
      <c r="C992" s="92">
        <v>45299</v>
      </c>
      <c r="D992" s="93">
        <v>195.2</v>
      </c>
    </row>
    <row r="993" spans="3:4">
      <c r="C993" s="92">
        <v>45300</v>
      </c>
      <c r="D993" s="93">
        <v>196.98</v>
      </c>
    </row>
    <row r="994" spans="3:4">
      <c r="C994" s="92">
        <v>45301</v>
      </c>
      <c r="D994" s="93">
        <v>193.25</v>
      </c>
    </row>
    <row r="995" spans="3:4">
      <c r="C995" s="92">
        <v>45302</v>
      </c>
      <c r="D995" s="93">
        <v>198.27</v>
      </c>
    </row>
    <row r="996" spans="3:4">
      <c r="C996" s="92">
        <v>45303</v>
      </c>
      <c r="D996" s="93">
        <v>200.95</v>
      </c>
    </row>
    <row r="997" spans="3:4">
      <c r="C997" s="92">
        <v>45307</v>
      </c>
      <c r="D997" s="93">
        <v>201.16</v>
      </c>
    </row>
    <row r="998" spans="3:4">
      <c r="C998" s="92">
        <v>45308</v>
      </c>
      <c r="D998" s="93">
        <v>196.64</v>
      </c>
    </row>
    <row r="999" spans="3:4">
      <c r="C999" s="92">
        <v>45309</v>
      </c>
      <c r="D999" s="93">
        <v>200.81</v>
      </c>
    </row>
    <row r="1000" spans="3:4">
      <c r="C1000" s="92">
        <v>45310</v>
      </c>
      <c r="D1000" s="93">
        <v>205.93</v>
      </c>
    </row>
    <row r="1001" spans="3:4">
      <c r="C1001" s="92">
        <v>45313</v>
      </c>
      <c r="D1001" s="93">
        <v>206</v>
      </c>
    </row>
    <row r="1002" spans="3:4">
      <c r="C1002" s="92">
        <v>45314</v>
      </c>
      <c r="D1002" s="93">
        <v>205.32</v>
      </c>
    </row>
    <row r="1003" spans="3:4">
      <c r="C1003" s="92">
        <v>45315</v>
      </c>
      <c r="D1003" s="93">
        <v>213</v>
      </c>
    </row>
    <row r="1004" spans="3:4">
      <c r="C1004" s="92">
        <v>45316</v>
      </c>
      <c r="D1004" s="93">
        <v>211.43</v>
      </c>
    </row>
    <row r="1005" spans="3:4">
      <c r="C1005" s="92">
        <v>45317</v>
      </c>
      <c r="D1005" s="93">
        <v>213.06</v>
      </c>
    </row>
    <row r="1006" spans="3:4">
      <c r="C1006" s="92">
        <v>45320</v>
      </c>
      <c r="D1006" s="93">
        <v>216</v>
      </c>
    </row>
    <row r="1007" spans="3:4">
      <c r="C1007" s="92">
        <v>45321</v>
      </c>
      <c r="D1007" s="93">
        <v>222.3</v>
      </c>
    </row>
    <row r="1008" spans="3:4">
      <c r="C1008" s="92">
        <v>45322</v>
      </c>
      <c r="D1008" s="93">
        <v>214.01</v>
      </c>
    </row>
    <row r="1009" spans="3:4">
      <c r="C1009" s="92">
        <v>45323</v>
      </c>
      <c r="D1009" s="93">
        <v>217.25</v>
      </c>
    </row>
    <row r="1010" spans="3:4">
      <c r="C1010" s="92">
        <v>45324</v>
      </c>
      <c r="D1010" s="93">
        <v>221.34</v>
      </c>
    </row>
    <row r="1011" spans="3:4">
      <c r="C1011" s="92">
        <v>45327</v>
      </c>
      <c r="D1011" s="93">
        <v>220.55</v>
      </c>
    </row>
    <row r="1012" spans="3:4">
      <c r="C1012" s="92">
        <v>45328</v>
      </c>
      <c r="D1012" s="93">
        <v>241.01</v>
      </c>
    </row>
    <row r="1013" spans="3:4">
      <c r="C1013" s="92">
        <v>45329</v>
      </c>
      <c r="D1013" s="93">
        <v>230.02</v>
      </c>
    </row>
    <row r="1014" spans="3:4">
      <c r="C1014" s="92">
        <v>45330</v>
      </c>
      <c r="D1014" s="93">
        <v>238</v>
      </c>
    </row>
    <row r="1015" spans="3:4">
      <c r="C1015" s="92">
        <v>45331</v>
      </c>
      <c r="D1015" s="93">
        <v>239.55</v>
      </c>
    </row>
    <row r="1016" spans="3:4">
      <c r="C1016" s="92">
        <v>45334</v>
      </c>
      <c r="D1016" s="93">
        <v>238.38</v>
      </c>
    </row>
    <row r="1017" spans="3:4">
      <c r="C1017" s="92">
        <v>45335</v>
      </c>
      <c r="D1017" s="93">
        <v>231.34</v>
      </c>
    </row>
    <row r="1018" spans="3:4">
      <c r="C1018" s="92">
        <v>45336</v>
      </c>
      <c r="D1018" s="93">
        <v>240.72</v>
      </c>
    </row>
    <row r="1019" spans="3:4">
      <c r="C1019" s="92">
        <v>45337</v>
      </c>
      <c r="D1019" s="93">
        <v>244.17</v>
      </c>
    </row>
    <row r="1020" spans="3:4">
      <c r="C1020" s="92">
        <v>45338</v>
      </c>
      <c r="D1020" s="93">
        <v>245.46</v>
      </c>
    </row>
    <row r="1021" spans="3:4">
      <c r="C1021" s="92">
        <v>45342</v>
      </c>
      <c r="D1021" s="93">
        <v>244.14</v>
      </c>
    </row>
    <row r="1022" spans="3:4">
      <c r="C1022" s="92">
        <v>45343</v>
      </c>
      <c r="D1022" s="93">
        <v>243.29</v>
      </c>
    </row>
    <row r="1023" spans="3:4">
      <c r="C1023" s="92">
        <v>45344</v>
      </c>
      <c r="D1023" s="93">
        <v>247.96</v>
      </c>
    </row>
    <row r="1024" spans="3:4">
      <c r="C1024" s="92">
        <v>45345</v>
      </c>
      <c r="D1024" s="93">
        <v>249.28</v>
      </c>
    </row>
    <row r="1025" spans="3:4">
      <c r="C1025" s="92">
        <v>45348</v>
      </c>
      <c r="D1025" s="93">
        <v>255.49</v>
      </c>
    </row>
    <row r="1026" spans="3:4">
      <c r="C1026" s="92">
        <v>45349</v>
      </c>
      <c r="D1026" s="93">
        <v>255.82</v>
      </c>
    </row>
    <row r="1027" spans="3:4">
      <c r="C1027" s="92">
        <v>45350</v>
      </c>
      <c r="D1027" s="93">
        <v>250.97</v>
      </c>
    </row>
    <row r="1028" spans="3:4">
      <c r="C1028" s="92">
        <v>45351</v>
      </c>
      <c r="D1028" s="93">
        <v>254.36</v>
      </c>
    </row>
    <row r="1029" spans="3:4">
      <c r="C1029" s="92">
        <v>45352</v>
      </c>
      <c r="D1029" s="93">
        <v>256.14999999999998</v>
      </c>
    </row>
    <row r="1030" spans="3:4">
      <c r="C1030" s="92">
        <v>45355</v>
      </c>
      <c r="D1030" s="93">
        <v>263.56</v>
      </c>
    </row>
    <row r="1031" spans="3:4">
      <c r="C1031" s="92">
        <v>45356</v>
      </c>
      <c r="D1031" s="93">
        <v>268.36</v>
      </c>
    </row>
    <row r="1032" spans="3:4">
      <c r="C1032" s="92">
        <v>45357</v>
      </c>
      <c r="D1032" s="93">
        <v>270</v>
      </c>
    </row>
    <row r="1033" spans="3:4">
      <c r="C1033" s="92">
        <v>45358</v>
      </c>
      <c r="D1033" s="93">
        <v>268</v>
      </c>
    </row>
    <row r="1034" spans="3:4">
      <c r="C1034" s="92">
        <v>45359</v>
      </c>
      <c r="D1034" s="93">
        <v>269.5</v>
      </c>
    </row>
    <row r="1035" spans="3:4">
      <c r="C1035" s="92">
        <v>45362</v>
      </c>
      <c r="D1035" s="93">
        <v>258.5</v>
      </c>
    </row>
    <row r="1036" spans="3:4">
      <c r="C1036" s="92">
        <v>45363</v>
      </c>
      <c r="D1036" s="93">
        <v>255.5</v>
      </c>
    </row>
    <row r="1037" spans="3:4">
      <c r="C1037" s="92">
        <v>45364</v>
      </c>
      <c r="D1037" s="93">
        <v>258.27</v>
      </c>
    </row>
    <row r="1038" spans="3:4">
      <c r="C1038" s="92">
        <v>45365</v>
      </c>
      <c r="D1038" s="93">
        <v>257.55</v>
      </c>
    </row>
    <row r="1039" spans="3:4">
      <c r="C1039" s="92">
        <v>45366</v>
      </c>
      <c r="D1039" s="93">
        <v>256.99</v>
      </c>
    </row>
    <row r="1040" spans="3:4">
      <c r="C1040" s="92">
        <v>45369</v>
      </c>
      <c r="D1040" s="93">
        <v>257</v>
      </c>
    </row>
    <row r="1041" spans="3:4">
      <c r="C1041" s="92">
        <v>45370</v>
      </c>
      <c r="D1041" s="93">
        <v>253.95</v>
      </c>
    </row>
    <row r="1042" spans="3:4">
      <c r="C1042" s="92">
        <v>45371</v>
      </c>
      <c r="D1042" s="93">
        <v>256.17</v>
      </c>
    </row>
    <row r="1043" spans="3:4">
      <c r="C1043" s="92">
        <v>45372</v>
      </c>
      <c r="D1043" s="93">
        <v>264.20999999999998</v>
      </c>
    </row>
    <row r="1044" spans="3:4">
      <c r="C1044" s="92">
        <v>45373</v>
      </c>
      <c r="D1044" s="93">
        <v>259.38</v>
      </c>
    </row>
    <row r="1045" spans="3:4">
      <c r="C1045" s="92">
        <v>45376</v>
      </c>
      <c r="D1045" s="93">
        <v>263.01</v>
      </c>
    </row>
    <row r="1046" spans="3:4">
      <c r="C1046" s="92">
        <v>45377</v>
      </c>
      <c r="D1046" s="93">
        <v>273.01</v>
      </c>
    </row>
    <row r="1047" spans="3:4">
      <c r="C1047" s="92">
        <v>45378</v>
      </c>
      <c r="D1047" s="93">
        <v>267</v>
      </c>
    </row>
    <row r="1048" spans="3:4">
      <c r="C1048" s="92">
        <v>45379</v>
      </c>
      <c r="D1048" s="93">
        <v>258.52999999999997</v>
      </c>
    </row>
    <row r="1049" spans="3:4">
      <c r="C1049" s="92">
        <v>45383</v>
      </c>
      <c r="D1049" s="93">
        <v>262.97000000000003</v>
      </c>
    </row>
    <row r="1050" spans="3:4">
      <c r="C1050" s="92">
        <v>45384</v>
      </c>
      <c r="D1050" s="93">
        <v>261.44</v>
      </c>
    </row>
    <row r="1051" spans="3:4">
      <c r="C1051" s="92">
        <v>45385</v>
      </c>
      <c r="D1051" s="93">
        <v>285.04000000000002</v>
      </c>
    </row>
    <row r="1052" spans="3:4">
      <c r="C1052" s="92">
        <v>45386</v>
      </c>
      <c r="D1052" s="93">
        <v>293</v>
      </c>
    </row>
    <row r="1053" spans="3:4">
      <c r="C1053" s="92">
        <v>45387</v>
      </c>
      <c r="D1053" s="93">
        <v>298.68</v>
      </c>
    </row>
    <row r="1054" spans="3:4">
      <c r="C1054" s="92">
        <v>45390</v>
      </c>
      <c r="D1054" s="93">
        <v>309.2</v>
      </c>
    </row>
    <row r="1055" spans="3:4">
      <c r="C1055" s="92">
        <v>45391</v>
      </c>
      <c r="D1055" s="93">
        <v>308.60000000000002</v>
      </c>
    </row>
    <row r="1056" spans="3:4">
      <c r="C1056" s="92">
        <v>45392</v>
      </c>
      <c r="D1056" s="93">
        <v>297.79000000000002</v>
      </c>
    </row>
    <row r="1057" spans="3:4">
      <c r="C1057" s="92">
        <v>45393</v>
      </c>
      <c r="D1057" s="93">
        <v>300.79000000000002</v>
      </c>
    </row>
    <row r="1058" spans="3:4">
      <c r="C1058" s="92">
        <v>45394</v>
      </c>
      <c r="D1058" s="93">
        <v>301</v>
      </c>
    </row>
    <row r="1059" spans="3:4">
      <c r="C1059" s="92">
        <v>45397</v>
      </c>
      <c r="D1059" s="93">
        <v>302.72000000000003</v>
      </c>
    </row>
    <row r="1060" spans="3:4">
      <c r="C1060" s="92">
        <v>45398</v>
      </c>
      <c r="D1060" s="93">
        <v>291.13</v>
      </c>
    </row>
    <row r="1061" spans="3:4">
      <c r="C1061" s="92">
        <v>45399</v>
      </c>
      <c r="D1061" s="93">
        <v>298.32</v>
      </c>
    </row>
    <row r="1062" spans="3:4">
      <c r="C1062" s="92">
        <v>45400</v>
      </c>
      <c r="D1062" s="93">
        <v>294.77999999999997</v>
      </c>
    </row>
    <row r="1063" spans="3:4">
      <c r="C1063" s="92">
        <v>45401</v>
      </c>
      <c r="D1063" s="93">
        <v>284.8</v>
      </c>
    </row>
    <row r="1064" spans="3:4">
      <c r="C1064" s="92">
        <v>45404</v>
      </c>
      <c r="D1064" s="93">
        <v>280.97000000000003</v>
      </c>
    </row>
    <row r="1065" spans="3:4">
      <c r="C1065" s="92">
        <v>45405</v>
      </c>
      <c r="D1065" s="93">
        <v>303</v>
      </c>
    </row>
    <row r="1066" spans="3:4">
      <c r="C1066" s="92">
        <v>45406</v>
      </c>
      <c r="D1066" s="93">
        <v>301.35000000000002</v>
      </c>
    </row>
    <row r="1067" spans="3:4">
      <c r="C1067" s="92">
        <v>45407</v>
      </c>
      <c r="D1067" s="93">
        <v>275.67</v>
      </c>
    </row>
    <row r="1068" spans="3:4">
      <c r="C1068" s="92">
        <v>45408</v>
      </c>
      <c r="D1068" s="93">
        <v>292.64999999999998</v>
      </c>
    </row>
    <row r="1069" spans="3:4">
      <c r="C1069" s="92">
        <v>45411</v>
      </c>
      <c r="D1069" s="93">
        <v>289.01</v>
      </c>
    </row>
    <row r="1070" spans="3:4">
      <c r="C1070" s="92">
        <v>45412</v>
      </c>
      <c r="D1070" s="93">
        <v>287</v>
      </c>
    </row>
    <row r="1071" spans="3:4">
      <c r="C1071" s="92">
        <v>45413</v>
      </c>
      <c r="D1071" s="93">
        <v>280.66000000000003</v>
      </c>
    </row>
    <row r="1072" spans="3:4">
      <c r="C1072" s="92">
        <v>45414</v>
      </c>
      <c r="D1072" s="93">
        <v>287.51499999999999</v>
      </c>
    </row>
    <row r="1073" spans="3:4">
      <c r="C1073" s="92">
        <v>45415</v>
      </c>
      <c r="D1073" s="93">
        <v>294.81</v>
      </c>
    </row>
    <row r="1074" spans="3:4">
      <c r="C1074" s="92">
        <v>45418</v>
      </c>
      <c r="D1074" s="93">
        <v>298</v>
      </c>
    </row>
    <row r="1075" spans="3:4">
      <c r="C1075" s="92">
        <v>45419</v>
      </c>
      <c r="D1075" s="93">
        <v>296.54000000000002</v>
      </c>
    </row>
    <row r="1076" spans="3:4">
      <c r="C1076" s="92">
        <v>45420</v>
      </c>
      <c r="D1076" s="93">
        <v>297.55</v>
      </c>
    </row>
    <row r="1077" spans="3:4">
      <c r="C1077" s="92">
        <v>45421</v>
      </c>
      <c r="D1077" s="93">
        <v>298.88</v>
      </c>
    </row>
    <row r="1078" spans="3:4">
      <c r="C1078" s="92">
        <v>45422</v>
      </c>
      <c r="D1078" s="93">
        <v>300.20999999999998</v>
      </c>
    </row>
    <row r="1079" spans="3:4">
      <c r="C1079" s="92">
        <v>45425</v>
      </c>
      <c r="D1079" s="93">
        <v>294.64999999999998</v>
      </c>
    </row>
    <row r="1080" spans="3:4">
      <c r="C1080" s="92">
        <v>45426</v>
      </c>
      <c r="D1080" s="93">
        <v>287.72000000000003</v>
      </c>
    </row>
    <row r="1081" spans="3:4">
      <c r="C1081" s="92">
        <v>45427</v>
      </c>
      <c r="D1081" s="93">
        <v>298.85000000000002</v>
      </c>
    </row>
    <row r="1082" spans="3:4">
      <c r="C1082" s="92">
        <v>45428</v>
      </c>
      <c r="D1082" s="93">
        <v>302.54000000000002</v>
      </c>
    </row>
    <row r="1083" spans="3:4">
      <c r="C1083" s="92">
        <v>45429</v>
      </c>
      <c r="D1083" s="93">
        <v>299.95</v>
      </c>
    </row>
    <row r="1084" spans="3:4">
      <c r="C1084" s="92">
        <v>45432</v>
      </c>
      <c r="D1084" s="93">
        <v>303</v>
      </c>
    </row>
    <row r="1085" spans="3:4">
      <c r="C1085" s="92">
        <v>45433</v>
      </c>
      <c r="D1085" s="93">
        <v>304.85000000000002</v>
      </c>
    </row>
    <row r="1086" spans="3:4">
      <c r="C1086" s="92">
        <v>45434</v>
      </c>
      <c r="D1086" s="93">
        <v>306</v>
      </c>
    </row>
    <row r="1087" spans="3:4">
      <c r="C1087" s="92">
        <v>45435</v>
      </c>
      <c r="D1087" s="93">
        <v>302.92</v>
      </c>
    </row>
    <row r="1088" spans="3:4">
      <c r="C1088" s="92">
        <v>45436</v>
      </c>
      <c r="D1088" s="93">
        <v>298</v>
      </c>
    </row>
    <row r="1089" spans="3:4">
      <c r="C1089" s="92">
        <v>45440</v>
      </c>
      <c r="D1089" s="93">
        <v>307</v>
      </c>
    </row>
    <row r="1090" spans="3:4">
      <c r="C1090" s="92">
        <v>45441</v>
      </c>
      <c r="D1090" s="93">
        <v>307.70999999999998</v>
      </c>
    </row>
    <row r="1091" spans="3:4">
      <c r="C1091" s="92">
        <v>45442</v>
      </c>
      <c r="D1091" s="93">
        <v>305.45</v>
      </c>
    </row>
    <row r="1092" spans="3:4">
      <c r="C1092" s="92">
        <v>45443</v>
      </c>
      <c r="D1092" s="93">
        <v>301.89</v>
      </c>
    </row>
    <row r="1093" spans="3:4">
      <c r="C1093" s="92">
        <v>45446</v>
      </c>
      <c r="D1093" s="93">
        <v>313.01</v>
      </c>
    </row>
    <row r="1094" spans="3:4">
      <c r="C1094" s="92">
        <v>45447</v>
      </c>
      <c r="D1094" s="93">
        <v>312.64</v>
      </c>
    </row>
    <row r="1095" spans="3:4">
      <c r="C1095" s="92">
        <v>45448</v>
      </c>
      <c r="D1095" s="93">
        <v>326.55</v>
      </c>
    </row>
    <row r="1096" spans="3:4">
      <c r="C1096" s="92">
        <v>45449</v>
      </c>
      <c r="D1096" s="93">
        <v>325</v>
      </c>
    </row>
    <row r="1097" spans="3:4">
      <c r="C1097" s="92">
        <v>45450</v>
      </c>
      <c r="D1097" s="93">
        <v>318.99</v>
      </c>
    </row>
    <row r="1098" spans="3:4">
      <c r="C1098" s="92">
        <v>45453</v>
      </c>
      <c r="D1098" s="93">
        <v>309.45999999999998</v>
      </c>
    </row>
    <row r="1099" spans="3:4">
      <c r="C1099" s="92">
        <v>45454</v>
      </c>
      <c r="D1099" s="93">
        <v>319</v>
      </c>
    </row>
    <row r="1100" spans="3:4">
      <c r="C1100" s="92">
        <v>45455</v>
      </c>
      <c r="D1100" s="93">
        <v>311</v>
      </c>
    </row>
    <row r="1101" spans="3:4">
      <c r="C1101" s="92">
        <v>45456</v>
      </c>
      <c r="D1101" s="93">
        <v>313.14</v>
      </c>
    </row>
    <row r="1102" spans="3:4">
      <c r="C1102" s="92">
        <v>45457</v>
      </c>
      <c r="D1102" s="93">
        <v>307.23</v>
      </c>
    </row>
    <row r="1103" spans="3:4">
      <c r="C1103" s="92">
        <v>45460</v>
      </c>
      <c r="D1103" s="93">
        <v>312.67</v>
      </c>
    </row>
    <row r="1104" spans="3:4">
      <c r="C1104" s="92">
        <v>45461</v>
      </c>
      <c r="D1104" s="93">
        <v>310</v>
      </c>
    </row>
    <row r="1105" spans="3:4">
      <c r="C1105" s="92">
        <v>45463</v>
      </c>
      <c r="D1105" s="93">
        <v>311.64</v>
      </c>
    </row>
    <row r="1106" spans="3:4">
      <c r="C1106" s="92">
        <v>45464</v>
      </c>
      <c r="D1106" s="93">
        <v>311.70999999999998</v>
      </c>
    </row>
    <row r="1107" spans="3:4">
      <c r="C1107" s="92">
        <v>45467</v>
      </c>
      <c r="D1107" s="93">
        <v>317.74</v>
      </c>
    </row>
    <row r="1108" spans="3:4">
      <c r="C1108" s="92">
        <v>45468</v>
      </c>
      <c r="D1108" s="93">
        <v>317.91000000000003</v>
      </c>
    </row>
    <row r="1109" spans="3:4">
      <c r="C1109" s="92">
        <v>45469</v>
      </c>
      <c r="D1109" s="93">
        <v>320</v>
      </c>
    </row>
    <row r="1110" spans="3:4">
      <c r="C1110" s="92">
        <v>45470</v>
      </c>
      <c r="D1110" s="93">
        <v>319.29000000000002</v>
      </c>
    </row>
    <row r="1111" spans="3:4">
      <c r="C1111" s="92">
        <v>45471</v>
      </c>
      <c r="D1111" s="93">
        <v>315.39</v>
      </c>
    </row>
    <row r="1112" spans="3:4">
      <c r="C1112" s="92">
        <v>45474</v>
      </c>
      <c r="D1112" s="93">
        <v>313.64</v>
      </c>
    </row>
    <row r="1113" spans="3:4">
      <c r="C1113" s="92">
        <v>45475</v>
      </c>
      <c r="D1113" s="93">
        <v>314.02</v>
      </c>
    </row>
    <row r="1114" spans="3:4">
      <c r="C1114" s="92">
        <v>45476</v>
      </c>
      <c r="D1114" s="93">
        <v>315.3</v>
      </c>
    </row>
    <row r="1115" spans="3:4">
      <c r="C1115" s="92">
        <v>45478</v>
      </c>
      <c r="D1115" s="93">
        <v>315</v>
      </c>
    </row>
    <row r="1116" spans="3:4">
      <c r="C1116" s="92">
        <v>45481</v>
      </c>
      <c r="D1116" s="93">
        <v>321.94</v>
      </c>
    </row>
    <row r="1117" spans="3:4">
      <c r="C1117" s="92">
        <v>45482</v>
      </c>
      <c r="D1117" s="93">
        <v>315.26</v>
      </c>
    </row>
    <row r="1118" spans="3:4">
      <c r="C1118" s="92">
        <v>45483</v>
      </c>
      <c r="D1118" s="93">
        <v>308</v>
      </c>
    </row>
    <row r="1119" spans="3:4">
      <c r="C1119" s="92">
        <v>45484</v>
      </c>
      <c r="D1119" s="93">
        <v>312.73</v>
      </c>
    </row>
    <row r="1120" spans="3:4">
      <c r="C1120" s="92">
        <v>45485</v>
      </c>
      <c r="D1120" s="93">
        <v>302.13</v>
      </c>
    </row>
    <row r="1121" spans="3:4">
      <c r="C1121" s="92">
        <v>45488</v>
      </c>
      <c r="D1121" s="93">
        <v>302.27</v>
      </c>
    </row>
    <row r="1122" spans="3:4">
      <c r="C1122" s="92">
        <v>45489</v>
      </c>
      <c r="D1122" s="93">
        <v>303.77999999999997</v>
      </c>
    </row>
    <row r="1123" spans="3:4">
      <c r="C1123" s="92">
        <v>45490</v>
      </c>
      <c r="D1123" s="93">
        <v>294.79000000000002</v>
      </c>
    </row>
    <row r="1124" spans="3:4">
      <c r="C1124" s="92">
        <v>45491</v>
      </c>
      <c r="D1124" s="93">
        <v>296.66000000000003</v>
      </c>
    </row>
    <row r="1125" spans="3:4">
      <c r="C1125" s="92">
        <v>45492</v>
      </c>
      <c r="D1125" s="93">
        <v>292.23</v>
      </c>
    </row>
    <row r="1126" spans="3:4">
      <c r="C1126" s="92">
        <v>45495</v>
      </c>
      <c r="D1126" s="93">
        <v>298</v>
      </c>
    </row>
    <row r="1127" spans="3:4">
      <c r="C1127" s="92">
        <v>45496</v>
      </c>
      <c r="D1127" s="93">
        <v>339.5</v>
      </c>
    </row>
    <row r="1128" spans="3:4">
      <c r="C1128" s="92">
        <v>45497</v>
      </c>
      <c r="D1128" s="93">
        <v>333.62</v>
      </c>
    </row>
    <row r="1129" spans="3:4">
      <c r="C1129" s="92">
        <v>45498</v>
      </c>
      <c r="D1129" s="93">
        <v>336.82</v>
      </c>
    </row>
    <row r="1130" spans="3:4">
      <c r="C1130" s="92">
        <v>45499</v>
      </c>
      <c r="D1130" s="93">
        <v>330.42</v>
      </c>
    </row>
    <row r="1131" spans="3:4">
      <c r="C1131" s="92">
        <v>45502</v>
      </c>
      <c r="D1131" s="93">
        <v>323.74</v>
      </c>
    </row>
    <row r="1132" spans="3:4">
      <c r="C1132" s="92">
        <v>45503</v>
      </c>
      <c r="D1132" s="93">
        <v>323.35000000000002</v>
      </c>
    </row>
    <row r="1133" spans="3:4">
      <c r="C1133" s="92">
        <v>45504</v>
      </c>
      <c r="D1133" s="93">
        <v>334.05</v>
      </c>
    </row>
    <row r="1134" spans="3:4">
      <c r="C1134" s="92">
        <v>45505</v>
      </c>
      <c r="D1134" s="93">
        <v>345.09</v>
      </c>
    </row>
    <row r="1135" spans="3:4">
      <c r="C1135" s="92">
        <v>45506</v>
      </c>
      <c r="D1135" s="93">
        <v>326.41000000000003</v>
      </c>
    </row>
    <row r="1136" spans="3:4">
      <c r="C1136" s="92">
        <v>45509</v>
      </c>
      <c r="D1136" s="93">
        <v>302.01</v>
      </c>
    </row>
    <row r="1137" spans="3:4">
      <c r="C1137" s="92">
        <v>45510</v>
      </c>
      <c r="D1137" s="93">
        <v>323.99</v>
      </c>
    </row>
    <row r="1138" spans="3:4">
      <c r="C1138" s="92">
        <v>45511</v>
      </c>
      <c r="D1138" s="93">
        <v>329</v>
      </c>
    </row>
    <row r="1139" spans="3:4">
      <c r="C1139" s="92">
        <v>45512</v>
      </c>
      <c r="D1139" s="93">
        <v>328.2</v>
      </c>
    </row>
    <row r="1140" spans="3:4">
      <c r="C1140" s="92">
        <v>45513</v>
      </c>
      <c r="D1140" s="93">
        <v>337.27</v>
      </c>
    </row>
    <row r="1141" spans="3:4">
      <c r="C1141" s="92">
        <v>45516</v>
      </c>
      <c r="D1141" s="93">
        <v>340</v>
      </c>
    </row>
    <row r="1142" spans="3:4">
      <c r="C1142" s="92">
        <v>45517</v>
      </c>
      <c r="D1142" s="93">
        <v>339</v>
      </c>
    </row>
    <row r="1143" spans="3:4">
      <c r="C1143" s="92">
        <v>45518</v>
      </c>
      <c r="D1143" s="93">
        <v>335.99</v>
      </c>
    </row>
    <row r="1144" spans="3:4">
      <c r="C1144" s="92">
        <v>45519</v>
      </c>
      <c r="D1144" s="93">
        <v>337</v>
      </c>
    </row>
    <row r="1145" spans="3:4">
      <c r="C1145" s="92">
        <v>45520</v>
      </c>
      <c r="D1145" s="93">
        <v>335.21</v>
      </c>
    </row>
    <row r="1146" spans="3:4">
      <c r="C1146" s="92">
        <v>45523</v>
      </c>
      <c r="D1146" s="93">
        <v>335</v>
      </c>
    </row>
    <row r="1147" spans="3:4">
      <c r="C1147" s="92">
        <v>45524</v>
      </c>
      <c r="D1147" s="93">
        <v>346.55</v>
      </c>
    </row>
    <row r="1148" spans="3:4">
      <c r="C1148" s="92">
        <v>45525</v>
      </c>
      <c r="D1148" s="93">
        <v>345.16</v>
      </c>
    </row>
    <row r="1149" spans="3:4">
      <c r="C1149" s="92">
        <v>45526</v>
      </c>
      <c r="D1149" s="93">
        <v>345.01</v>
      </c>
    </row>
    <row r="1150" spans="3:4">
      <c r="C1150" s="92">
        <v>45527</v>
      </c>
      <c r="D1150" s="93">
        <v>342.41</v>
      </c>
    </row>
    <row r="1151" spans="3:4">
      <c r="C1151" s="92">
        <v>45530</v>
      </c>
      <c r="D1151" s="93">
        <v>342.5</v>
      </c>
    </row>
    <row r="1152" spans="3:4">
      <c r="C1152" s="92">
        <v>45531</v>
      </c>
      <c r="D1152" s="93">
        <v>333.51</v>
      </c>
    </row>
    <row r="1153" spans="3:4">
      <c r="C1153" s="92">
        <v>45532</v>
      </c>
      <c r="D1153" s="93">
        <v>338.31</v>
      </c>
    </row>
    <row r="1154" spans="3:4">
      <c r="C1154" s="92">
        <v>45533</v>
      </c>
      <c r="D1154" s="93">
        <v>338.8</v>
      </c>
    </row>
    <row r="1155" spans="3:4">
      <c r="C1155" s="92">
        <v>45534</v>
      </c>
      <c r="D1155" s="93">
        <v>341.17</v>
      </c>
    </row>
    <row r="1156" spans="3:4">
      <c r="C1156" s="92">
        <v>45538</v>
      </c>
      <c r="D1156" s="93">
        <v>340.05</v>
      </c>
    </row>
    <row r="1157" spans="3:4">
      <c r="C1157" s="92">
        <v>45539</v>
      </c>
      <c r="D1157" s="93">
        <v>327.8</v>
      </c>
    </row>
    <row r="1158" spans="3:4">
      <c r="C1158" s="92">
        <v>45540</v>
      </c>
      <c r="D1158" s="93">
        <v>323.38</v>
      </c>
    </row>
    <row r="1159" spans="3:4">
      <c r="C1159" s="92">
        <v>45541</v>
      </c>
      <c r="D1159" s="93">
        <v>331.26</v>
      </c>
    </row>
    <row r="1160" spans="3:4">
      <c r="C1160" s="92">
        <v>45544</v>
      </c>
      <c r="D1160" s="93">
        <v>324.5</v>
      </c>
    </row>
    <row r="1161" spans="3:4">
      <c r="C1161" s="92">
        <v>45545</v>
      </c>
      <c r="D1161" s="93">
        <v>326.52</v>
      </c>
    </row>
    <row r="1162" spans="3:4">
      <c r="C1162" s="92">
        <v>45546</v>
      </c>
      <c r="D1162" s="93">
        <v>328.11</v>
      </c>
    </row>
    <row r="1163" spans="3:4">
      <c r="C1163" s="92">
        <v>45547</v>
      </c>
      <c r="D1163" s="93">
        <v>338.25</v>
      </c>
    </row>
    <row r="1164" spans="3:4">
      <c r="C1164" s="92">
        <v>45548</v>
      </c>
      <c r="D1164" s="93">
        <v>337.79</v>
      </c>
    </row>
    <row r="1165" spans="3:4">
      <c r="C1165" s="92">
        <v>45551</v>
      </c>
      <c r="D1165" s="93">
        <v>343.02</v>
      </c>
    </row>
    <row r="1166" spans="3:4">
      <c r="C1166" s="92">
        <v>45552</v>
      </c>
      <c r="D1166" s="93">
        <v>341.04</v>
      </c>
    </row>
    <row r="1167" spans="3:4">
      <c r="C1167" s="92">
        <v>45553</v>
      </c>
      <c r="D1167" s="93">
        <v>342.85</v>
      </c>
    </row>
    <row r="1168" spans="3:4">
      <c r="C1168" s="92">
        <v>45554</v>
      </c>
      <c r="D1168" s="93">
        <v>350</v>
      </c>
    </row>
    <row r="1169" spans="3:4">
      <c r="C1169" s="92">
        <v>45555</v>
      </c>
      <c r="D1169" s="93">
        <v>363.82</v>
      </c>
    </row>
    <row r="1170" spans="3:4">
      <c r="C1170" s="92">
        <v>45558</v>
      </c>
      <c r="D1170" s="93">
        <v>367</v>
      </c>
    </row>
    <row r="1171" spans="3:4">
      <c r="C1171" s="92">
        <v>45559</v>
      </c>
      <c r="D1171" s="93">
        <v>374.83</v>
      </c>
    </row>
    <row r="1172" spans="3:4">
      <c r="C1172" s="92">
        <v>45560</v>
      </c>
      <c r="D1172" s="93">
        <v>377.8</v>
      </c>
    </row>
    <row r="1173" spans="3:4">
      <c r="C1173" s="92">
        <v>45561</v>
      </c>
      <c r="D1173" s="93">
        <v>386.72</v>
      </c>
    </row>
    <row r="1174" spans="3:4">
      <c r="C1174" s="92">
        <v>45562</v>
      </c>
      <c r="D1174" s="93">
        <v>376.76</v>
      </c>
    </row>
    <row r="1175" spans="3:4">
      <c r="C1175" s="92">
        <v>45565</v>
      </c>
      <c r="D1175" s="93">
        <v>369.05</v>
      </c>
    </row>
    <row r="1176" spans="3:4">
      <c r="C1176" s="92">
        <v>45566</v>
      </c>
      <c r="D1176" s="93">
        <v>370.49</v>
      </c>
    </row>
    <row r="1177" spans="3:4">
      <c r="C1177" s="92">
        <v>45567</v>
      </c>
      <c r="D1177" s="93">
        <v>374.46</v>
      </c>
    </row>
    <row r="1178" spans="3:4">
      <c r="C1178" s="92">
        <v>45568</v>
      </c>
      <c r="D1178" s="93">
        <v>372.57</v>
      </c>
    </row>
    <row r="1179" spans="3:4">
      <c r="C1179" s="92">
        <v>45569</v>
      </c>
      <c r="D1179" s="93">
        <v>376.38</v>
      </c>
    </row>
    <row r="1180" spans="3:4">
      <c r="C1180" s="92">
        <v>45572</v>
      </c>
      <c r="D1180" s="93">
        <v>369.36</v>
      </c>
    </row>
    <row r="1181" spans="3:4">
      <c r="C1181" s="92">
        <v>45573</v>
      </c>
      <c r="D1181" s="93">
        <v>366.58</v>
      </c>
    </row>
    <row r="1182" spans="3:4">
      <c r="C1182" s="92">
        <v>45574</v>
      </c>
      <c r="D1182" s="93">
        <v>370</v>
      </c>
    </row>
    <row r="1183" spans="3:4">
      <c r="C1183" s="92">
        <v>45575</v>
      </c>
      <c r="D1183" s="93">
        <v>375</v>
      </c>
    </row>
    <row r="1184" spans="3:4">
      <c r="C1184" s="92">
        <v>45576</v>
      </c>
      <c r="D1184" s="93">
        <v>379.11</v>
      </c>
    </row>
    <row r="1185" spans="3:4">
      <c r="C1185" s="92">
        <v>45579</v>
      </c>
      <c r="D1185" s="93">
        <v>375</v>
      </c>
    </row>
    <row r="1186" spans="3:4">
      <c r="C1186" s="92">
        <v>45580</v>
      </c>
      <c r="D1186" s="93">
        <v>373.61</v>
      </c>
    </row>
    <row r="1187" spans="3:4">
      <c r="C1187" s="92">
        <v>45581</v>
      </c>
      <c r="D1187" s="93">
        <v>375</v>
      </c>
    </row>
    <row r="1188" spans="3:4">
      <c r="C1188" s="92">
        <v>45582</v>
      </c>
      <c r="D1188" s="93">
        <v>372.38</v>
      </c>
    </row>
    <row r="1189" spans="3:4">
      <c r="C1189" s="92">
        <v>45583</v>
      </c>
      <c r="D1189" s="93">
        <v>370</v>
      </c>
    </row>
    <row r="1190" spans="3:4">
      <c r="C1190" s="92">
        <v>45586</v>
      </c>
      <c r="D1190" s="93">
        <v>377.43</v>
      </c>
    </row>
    <row r="1191" spans="3:4">
      <c r="C1191" s="92">
        <v>45587</v>
      </c>
      <c r="D1191" s="93">
        <v>381.99</v>
      </c>
    </row>
    <row r="1192" spans="3:4">
      <c r="C1192" s="92">
        <v>45588</v>
      </c>
      <c r="D1192" s="93">
        <v>387.63</v>
      </c>
    </row>
    <row r="1193" spans="3:4">
      <c r="C1193" s="92">
        <v>45589</v>
      </c>
      <c r="D1193" s="93">
        <v>382</v>
      </c>
    </row>
    <row r="1194" spans="3:4">
      <c r="C1194" s="92">
        <v>45590</v>
      </c>
      <c r="D1194" s="93">
        <v>376.7</v>
      </c>
    </row>
    <row r="1195" spans="3:4">
      <c r="C1195" s="92">
        <v>45593</v>
      </c>
      <c r="D1195" s="93">
        <v>388</v>
      </c>
    </row>
    <row r="1196" spans="3:4">
      <c r="C1196" s="92">
        <v>45594</v>
      </c>
      <c r="D1196" s="93">
        <v>386.7</v>
      </c>
    </row>
    <row r="1197" spans="3:4">
      <c r="C1197" s="92">
        <v>45595</v>
      </c>
      <c r="D1197" s="93">
        <v>391.68</v>
      </c>
    </row>
    <row r="1198" spans="3:4">
      <c r="C1198" s="92">
        <v>45596</v>
      </c>
      <c r="D1198" s="93">
        <v>390.08</v>
      </c>
    </row>
    <row r="1199" spans="3:4">
      <c r="C1199" s="92">
        <v>45597</v>
      </c>
      <c r="D1199" s="93">
        <v>382.51</v>
      </c>
    </row>
    <row r="1200" spans="3:4">
      <c r="C1200" s="92">
        <v>45600</v>
      </c>
      <c r="D1200" s="93">
        <v>380.94</v>
      </c>
    </row>
    <row r="1201" spans="3:4">
      <c r="C1201" s="92">
        <v>45601</v>
      </c>
      <c r="D1201" s="93">
        <v>380.27</v>
      </c>
    </row>
    <row r="1202" spans="3:4">
      <c r="C1202" s="92">
        <v>45602</v>
      </c>
      <c r="D1202" s="93">
        <v>386.1</v>
      </c>
    </row>
    <row r="1203" spans="3:4">
      <c r="C1203" s="92">
        <v>45603</v>
      </c>
      <c r="D1203" s="93">
        <v>399</v>
      </c>
    </row>
    <row r="1204" spans="3:4">
      <c r="C1204" s="92">
        <v>45604</v>
      </c>
      <c r="D1204" s="93">
        <v>399.15</v>
      </c>
    </row>
    <row r="1205" spans="3:4">
      <c r="C1205" s="92">
        <v>45607</v>
      </c>
      <c r="D1205" s="93">
        <v>405.11</v>
      </c>
    </row>
    <row r="1206" spans="3:4">
      <c r="C1206" s="92">
        <v>45608</v>
      </c>
      <c r="D1206" s="93">
        <v>415.81</v>
      </c>
    </row>
    <row r="1207" spans="3:4">
      <c r="C1207" s="92">
        <v>45609</v>
      </c>
      <c r="D1207" s="93">
        <v>460.26</v>
      </c>
    </row>
    <row r="1208" spans="3:4">
      <c r="C1208" s="92">
        <v>45610</v>
      </c>
      <c r="D1208" s="93">
        <v>471</v>
      </c>
    </row>
    <row r="1209" spans="3:4">
      <c r="C1209" s="92">
        <v>45611</v>
      </c>
      <c r="D1209" s="93">
        <v>474</v>
      </c>
    </row>
    <row r="1210" spans="3:4">
      <c r="C1210" s="92">
        <v>45614</v>
      </c>
      <c r="D1210" s="93">
        <v>460.64</v>
      </c>
    </row>
    <row r="1211" spans="3:4">
      <c r="C1211" s="92">
        <v>45615</v>
      </c>
      <c r="D1211" s="93">
        <v>454.3</v>
      </c>
    </row>
    <row r="1212" spans="3:4">
      <c r="C1212" s="92">
        <v>45616</v>
      </c>
      <c r="D1212" s="93">
        <v>467.78</v>
      </c>
    </row>
    <row r="1213" spans="3:4">
      <c r="C1213" s="92">
        <v>45617</v>
      </c>
      <c r="D1213" s="93">
        <v>468.22</v>
      </c>
    </row>
    <row r="1214" spans="3:4">
      <c r="C1214" s="92">
        <v>45618</v>
      </c>
      <c r="D1214" s="93">
        <v>471.81</v>
      </c>
    </row>
    <row r="1215" spans="3:4">
      <c r="C1215" s="92">
        <v>45621</v>
      </c>
      <c r="D1215" s="93">
        <v>483.35</v>
      </c>
    </row>
    <row r="1216" spans="3:4">
      <c r="C1216" s="92">
        <v>45622</v>
      </c>
      <c r="D1216" s="93">
        <v>477.55</v>
      </c>
    </row>
    <row r="1217" spans="3:4">
      <c r="C1217" s="92">
        <v>45623</v>
      </c>
      <c r="D1217" s="93">
        <v>480.3</v>
      </c>
    </row>
    <row r="1218" spans="3:4">
      <c r="C1218" s="92">
        <v>45625</v>
      </c>
      <c r="D1218" s="93">
        <v>475.72</v>
      </c>
    </row>
    <row r="1219" spans="3:4">
      <c r="C1219" s="92">
        <v>45628</v>
      </c>
      <c r="D1219" s="93">
        <v>478.76499999999999</v>
      </c>
    </row>
    <row r="1220" spans="3:4">
      <c r="C1220" s="92">
        <v>45629</v>
      </c>
      <c r="D1220" s="93">
        <v>477.28</v>
      </c>
    </row>
    <row r="1221" spans="3:4">
      <c r="C1221" s="92">
        <v>45630</v>
      </c>
      <c r="D1221" s="93">
        <v>493.5</v>
      </c>
    </row>
    <row r="1222" spans="3:4">
      <c r="C1222" s="92">
        <v>45631</v>
      </c>
      <c r="D1222" s="93">
        <v>492.6</v>
      </c>
    </row>
    <row r="1223" spans="3:4">
      <c r="C1223" s="92">
        <v>45632</v>
      </c>
      <c r="D1223" s="93">
        <v>495.22</v>
      </c>
    </row>
    <row r="1224" spans="3:4">
      <c r="C1224" s="92">
        <v>45635</v>
      </c>
      <c r="D1224" s="93">
        <v>496.52</v>
      </c>
    </row>
    <row r="1225" spans="3:4">
      <c r="C1225" s="92">
        <v>45636</v>
      </c>
      <c r="D1225" s="93">
        <v>480</v>
      </c>
    </row>
    <row r="1226" spans="3:4">
      <c r="C1226" s="92">
        <v>45637</v>
      </c>
      <c r="D1226" s="93">
        <v>474.98</v>
      </c>
    </row>
    <row r="1227" spans="3:4">
      <c r="C1227" s="92">
        <v>45638</v>
      </c>
      <c r="D1227" s="93">
        <v>477</v>
      </c>
    </row>
    <row r="1228" spans="3:4">
      <c r="C1228" s="92">
        <v>45639</v>
      </c>
      <c r="D1228" s="93">
        <v>479.58499999999998</v>
      </c>
    </row>
    <row r="1229" spans="3:4">
      <c r="C1229" s="92">
        <v>45642</v>
      </c>
      <c r="D1229" s="93">
        <v>483.04</v>
      </c>
    </row>
    <row r="1230" spans="3:4">
      <c r="C1230" s="92">
        <v>45643</v>
      </c>
      <c r="D1230" s="93">
        <v>479.91</v>
      </c>
    </row>
    <row r="1231" spans="3:4">
      <c r="C1231" s="92">
        <v>45644</v>
      </c>
      <c r="D1231" s="93">
        <v>479.5</v>
      </c>
    </row>
    <row r="1232" spans="3:4">
      <c r="C1232" s="92">
        <v>45645</v>
      </c>
      <c r="D1232" s="93">
        <v>453.92</v>
      </c>
    </row>
    <row r="1233" spans="3:4">
      <c r="C1233" s="92">
        <v>45646</v>
      </c>
      <c r="D1233" s="93">
        <v>445.27</v>
      </c>
    </row>
    <row r="1234" spans="3:4">
      <c r="C1234" s="92">
        <v>45649</v>
      </c>
      <c r="D1234" s="93">
        <v>462</v>
      </c>
    </row>
    <row r="1235" spans="3:4">
      <c r="C1235" s="92">
        <v>45650</v>
      </c>
      <c r="D1235" s="93">
        <v>456.82</v>
      </c>
    </row>
    <row r="1236" spans="3:4">
      <c r="C1236" s="92">
        <v>45652</v>
      </c>
      <c r="D1236" s="93">
        <v>458</v>
      </c>
    </row>
    <row r="1237" spans="3:4">
      <c r="C1237" s="92">
        <v>45653</v>
      </c>
      <c r="D1237" s="93">
        <v>456.12</v>
      </c>
    </row>
    <row r="1238" spans="3:4">
      <c r="C1238" s="92">
        <v>45656</v>
      </c>
      <c r="D1238" s="93">
        <v>450</v>
      </c>
    </row>
    <row r="1239" spans="3:4">
      <c r="C1239" s="92">
        <v>45657</v>
      </c>
      <c r="D1239" s="93">
        <v>451.76</v>
      </c>
    </row>
    <row r="1240" spans="3:4">
      <c r="C1240" s="92">
        <v>45659</v>
      </c>
      <c r="D1240" s="93">
        <v>450.58</v>
      </c>
    </row>
    <row r="1241" spans="3:4">
      <c r="C1241" s="92">
        <v>45660</v>
      </c>
      <c r="D1241" s="93">
        <v>459.95</v>
      </c>
    </row>
    <row r="1242" spans="3:4">
      <c r="C1242" s="92">
        <v>45663</v>
      </c>
      <c r="D1242" s="93">
        <v>469.44</v>
      </c>
    </row>
    <row r="1243" spans="3:4">
      <c r="C1243" s="92">
        <v>45664</v>
      </c>
      <c r="D1243" s="93">
        <v>472</v>
      </c>
    </row>
    <row r="1244" spans="3:4">
      <c r="C1244" s="92">
        <v>45665</v>
      </c>
      <c r="D1244" s="93">
        <v>462.71</v>
      </c>
    </row>
    <row r="1245" spans="3:4">
      <c r="C1245" s="92">
        <v>45667</v>
      </c>
      <c r="D1245" s="93">
        <v>476</v>
      </c>
    </row>
    <row r="1246" spans="3:4">
      <c r="C1246" s="92">
        <v>45670</v>
      </c>
      <c r="D1246" s="93">
        <v>452.43</v>
      </c>
    </row>
    <row r="1247" spans="3:4">
      <c r="C1247" s="92">
        <v>45671</v>
      </c>
      <c r="D1247" s="93">
        <v>463.39</v>
      </c>
    </row>
    <row r="1248" spans="3:4">
      <c r="C1248" s="92">
        <v>45672</v>
      </c>
      <c r="D1248" s="93">
        <v>476.12</v>
      </c>
    </row>
    <row r="1249" spans="3:4">
      <c r="C1249" s="92">
        <v>45673</v>
      </c>
      <c r="D1249" s="93">
        <v>490.81</v>
      </c>
    </row>
    <row r="1250" spans="3:4">
      <c r="C1250" s="92">
        <v>45674</v>
      </c>
      <c r="D1250" s="93">
        <v>487</v>
      </c>
    </row>
    <row r="1251" spans="3:4">
      <c r="C1251" s="92">
        <v>45678</v>
      </c>
      <c r="D1251" s="93">
        <v>497.36</v>
      </c>
    </row>
    <row r="1252" spans="3:4">
      <c r="C1252" s="92">
        <v>45679</v>
      </c>
      <c r="D1252" s="93">
        <v>509</v>
      </c>
    </row>
    <row r="1253" spans="3:4">
      <c r="C1253" s="92">
        <v>45680</v>
      </c>
      <c r="D1253" s="93">
        <v>490</v>
      </c>
    </row>
    <row r="1254" spans="3:4">
      <c r="C1254" s="92">
        <v>45681</v>
      </c>
      <c r="D1254" s="93">
        <v>507.82</v>
      </c>
    </row>
    <row r="1255" spans="3:4">
      <c r="C1255" s="92">
        <v>45684</v>
      </c>
      <c r="D1255" s="93">
        <v>495.11</v>
      </c>
    </row>
    <row r="1256" spans="3:4">
      <c r="C1256" s="92">
        <v>45685</v>
      </c>
      <c r="D1256" s="93">
        <v>518</v>
      </c>
    </row>
    <row r="1257" spans="3:4">
      <c r="C1257" s="92">
        <v>45686</v>
      </c>
      <c r="D1257" s="93">
        <v>529.97</v>
      </c>
    </row>
    <row r="1258" spans="3:4">
      <c r="C1258" s="92">
        <v>45687</v>
      </c>
      <c r="D1258" s="93">
        <v>544</v>
      </c>
    </row>
    <row r="1259" spans="3:4">
      <c r="C1259" s="92">
        <v>45688</v>
      </c>
      <c r="D1259" s="93">
        <v>550</v>
      </c>
    </row>
    <row r="1260" spans="3:4">
      <c r="C1260" s="91"/>
      <c r="D1260" s="91"/>
    </row>
    <row r="1261" spans="3:4">
      <c r="C1261" s="92"/>
      <c r="D1261" s="93"/>
    </row>
    <row r="1262" spans="3:4">
      <c r="C1262" s="92"/>
      <c r="D1262" s="93"/>
    </row>
    <row r="1263" spans="3:4">
      <c r="C1263" s="92"/>
      <c r="D1263" s="93"/>
    </row>
    <row r="1264" spans="3:4">
      <c r="C1264" s="92"/>
      <c r="D1264" s="93"/>
    </row>
    <row r="1265" spans="3:4">
      <c r="C1265" s="92"/>
      <c r="D1265" s="93"/>
    </row>
    <row r="1266" spans="3:4">
      <c r="C1266" s="92"/>
      <c r="D1266" s="93"/>
    </row>
    <row r="1267" spans="3:4">
      <c r="C1267" s="92"/>
      <c r="D1267" s="93"/>
    </row>
    <row r="1268" spans="3:4">
      <c r="C1268" s="92"/>
      <c r="D1268" s="93"/>
    </row>
    <row r="1269" spans="3:4">
      <c r="C1269" s="92"/>
      <c r="D1269" s="93"/>
    </row>
    <row r="1270" spans="3:4">
      <c r="C1270" s="92"/>
      <c r="D1270" s="93"/>
    </row>
    <row r="1271" spans="3:4">
      <c r="C1271" s="92"/>
      <c r="D1271" s="93"/>
    </row>
    <row r="1272" spans="3:4">
      <c r="C1272" s="92"/>
      <c r="D1272" s="93"/>
    </row>
    <row r="1273" spans="3:4">
      <c r="C1273" s="92"/>
      <c r="D1273" s="93"/>
    </row>
    <row r="1274" spans="3:4">
      <c r="C1274" s="92"/>
      <c r="D1274" s="93"/>
    </row>
    <row r="1275" spans="3:4">
      <c r="C1275" s="92"/>
      <c r="D1275" s="93"/>
    </row>
    <row r="1276" spans="3:4">
      <c r="C1276" s="92"/>
      <c r="D1276" s="93"/>
    </row>
    <row r="1277" spans="3:4">
      <c r="C1277" s="92"/>
      <c r="D1277" s="93"/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2025-02-03T15:22:39Z</dcterms:modified>
</cp:coreProperties>
</file>