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FC265C34-FED6-0B49-BA58-6A249E50C940}" xr6:coauthVersionLast="47" xr6:coauthVersionMax="47" xr10:uidLastSave="{00000000-0000-0000-0000-000000000000}"/>
  <bookViews>
    <workbookView xWindow="28800" yWindow="500" windowWidth="32000" windowHeight="17500" xr2:uid="{A256FD84-CFEA-E84D-AF0C-3EA2FD332E23}"/>
  </bookViews>
  <sheets>
    <sheet name="GOAT HEDG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7" l="1"/>
  <c r="C33" i="7"/>
  <c r="C32" i="7"/>
  <c r="C31" i="7"/>
  <c r="J44" i="7"/>
  <c r="O46" i="7"/>
  <c r="H47" i="7"/>
  <c r="H48" i="7" s="1"/>
  <c r="N48" i="7" s="1"/>
  <c r="H45" i="7"/>
  <c r="I45" i="7" s="1"/>
  <c r="O45" i="7" s="1"/>
  <c r="C45" i="7"/>
  <c r="H44" i="7"/>
  <c r="I44" i="7" s="1"/>
  <c r="O44" i="7" s="1"/>
  <c r="C38" i="7"/>
  <c r="C37" i="7"/>
  <c r="C29" i="7" s="1"/>
  <c r="C27" i="7"/>
  <c r="C26" i="7"/>
  <c r="N44" i="7" l="1"/>
  <c r="I47" i="7"/>
  <c r="N45" i="7"/>
  <c r="N47" i="7"/>
  <c r="Q44" i="7"/>
  <c r="P44" i="7"/>
  <c r="P45" i="7"/>
  <c r="Q45" i="7"/>
  <c r="K44" i="7"/>
  <c r="K45" i="7"/>
  <c r="J45" i="7"/>
  <c r="I48" i="7"/>
  <c r="O48" i="7" s="1"/>
  <c r="H49" i="7"/>
  <c r="N49" i="7" s="1"/>
  <c r="J47" i="7"/>
  <c r="H43" i="7"/>
  <c r="N43" i="7" s="1"/>
  <c r="P48" i="7" l="1"/>
  <c r="Q48" i="7"/>
  <c r="K47" i="7"/>
  <c r="O47" i="7"/>
  <c r="H50" i="7"/>
  <c r="N50" i="7" s="1"/>
  <c r="I49" i="7"/>
  <c r="O49" i="7" s="1"/>
  <c r="K48" i="7"/>
  <c r="J48" i="7"/>
  <c r="H42" i="7"/>
  <c r="N42" i="7" s="1"/>
  <c r="I43" i="7"/>
  <c r="O43" i="7" s="1"/>
  <c r="P49" i="7" l="1"/>
  <c r="Q49" i="7"/>
  <c r="P47" i="7"/>
  <c r="Q47" i="7"/>
  <c r="Q43" i="7"/>
  <c r="P43" i="7"/>
  <c r="K43" i="7"/>
  <c r="J43" i="7"/>
  <c r="I42" i="7"/>
  <c r="O42" i="7" s="1"/>
  <c r="H41" i="7"/>
  <c r="N41" i="7" s="1"/>
  <c r="K49" i="7"/>
  <c r="J49" i="7"/>
  <c r="I50" i="7"/>
  <c r="O50" i="7" s="1"/>
  <c r="H51" i="7"/>
  <c r="N51" i="7" s="1"/>
  <c r="P50" i="7" l="1"/>
  <c r="Q50" i="7"/>
  <c r="P42" i="7"/>
  <c r="Q42" i="7"/>
  <c r="H52" i="7"/>
  <c r="N52" i="7" s="1"/>
  <c r="I51" i="7"/>
  <c r="O51" i="7" s="1"/>
  <c r="K50" i="7"/>
  <c r="J50" i="7"/>
  <c r="H40" i="7"/>
  <c r="N40" i="7" s="1"/>
  <c r="I41" i="7"/>
  <c r="O41" i="7" s="1"/>
  <c r="K42" i="7"/>
  <c r="J42" i="7"/>
  <c r="P51" i="7" l="1"/>
  <c r="Q51" i="7"/>
  <c r="Q41" i="7"/>
  <c r="P41" i="7"/>
  <c r="I40" i="7"/>
  <c r="O40" i="7" s="1"/>
  <c r="H39" i="7"/>
  <c r="N39" i="7" s="1"/>
  <c r="K41" i="7"/>
  <c r="J41" i="7"/>
  <c r="K51" i="7"/>
  <c r="J51" i="7"/>
  <c r="I52" i="7"/>
  <c r="O52" i="7" s="1"/>
  <c r="H53" i="7"/>
  <c r="N53" i="7" s="1"/>
  <c r="P52" i="7" l="1"/>
  <c r="Q52" i="7"/>
  <c r="Q40" i="7"/>
  <c r="P40" i="7"/>
  <c r="H38" i="7"/>
  <c r="N38" i="7" s="1"/>
  <c r="I39" i="7"/>
  <c r="O39" i="7" s="1"/>
  <c r="H54" i="7"/>
  <c r="N54" i="7" s="1"/>
  <c r="I53" i="7"/>
  <c r="O53" i="7" s="1"/>
  <c r="K52" i="7"/>
  <c r="J52" i="7"/>
  <c r="K40" i="7"/>
  <c r="J40" i="7"/>
  <c r="P53" i="7" l="1"/>
  <c r="Q53" i="7"/>
  <c r="Q39" i="7"/>
  <c r="P39" i="7"/>
  <c r="K53" i="7"/>
  <c r="J53" i="7"/>
  <c r="I54" i="7"/>
  <c r="O54" i="7" s="1"/>
  <c r="H55" i="7"/>
  <c r="N55" i="7" s="1"/>
  <c r="K39" i="7"/>
  <c r="J39" i="7"/>
  <c r="I38" i="7"/>
  <c r="O38" i="7" s="1"/>
  <c r="H37" i="7"/>
  <c r="N37" i="7" s="1"/>
  <c r="P54" i="7" l="1"/>
  <c r="Q54" i="7"/>
  <c r="Q38" i="7"/>
  <c r="P38" i="7"/>
  <c r="H56" i="7"/>
  <c r="N56" i="7" s="1"/>
  <c r="I55" i="7"/>
  <c r="O55" i="7" s="1"/>
  <c r="H36" i="7"/>
  <c r="N36" i="7" s="1"/>
  <c r="I37" i="7"/>
  <c r="O37" i="7" s="1"/>
  <c r="K38" i="7"/>
  <c r="J38" i="7"/>
  <c r="K54" i="7"/>
  <c r="J54" i="7"/>
  <c r="Q55" i="7" l="1"/>
  <c r="P55" i="7"/>
  <c r="Q37" i="7"/>
  <c r="P37" i="7"/>
  <c r="K37" i="7"/>
  <c r="J37" i="7"/>
  <c r="I36" i="7"/>
  <c r="O36" i="7" s="1"/>
  <c r="H35" i="7"/>
  <c r="N35" i="7" s="1"/>
  <c r="K55" i="7"/>
  <c r="J55" i="7"/>
  <c r="I56" i="7"/>
  <c r="O56" i="7" s="1"/>
  <c r="H57" i="7"/>
  <c r="N57" i="7" s="1"/>
  <c r="P56" i="7" l="1"/>
  <c r="Q56" i="7"/>
  <c r="Q36" i="7"/>
  <c r="P36" i="7"/>
  <c r="H58" i="7"/>
  <c r="N58" i="7" s="1"/>
  <c r="I57" i="7"/>
  <c r="O57" i="7" s="1"/>
  <c r="K56" i="7"/>
  <c r="J56" i="7"/>
  <c r="H34" i="7"/>
  <c r="N34" i="7" s="1"/>
  <c r="I35" i="7"/>
  <c r="O35" i="7" s="1"/>
  <c r="K36" i="7"/>
  <c r="J36" i="7"/>
  <c r="P57" i="7" l="1"/>
  <c r="Q57" i="7"/>
  <c r="P35" i="7"/>
  <c r="Q35" i="7"/>
  <c r="K35" i="7"/>
  <c r="J35" i="7"/>
  <c r="I34" i="7"/>
  <c r="O34" i="7" s="1"/>
  <c r="H33" i="7"/>
  <c r="N33" i="7" s="1"/>
  <c r="K57" i="7"/>
  <c r="J57" i="7"/>
  <c r="I58" i="7"/>
  <c r="O58" i="7" s="1"/>
  <c r="H59" i="7"/>
  <c r="N59" i="7" s="1"/>
  <c r="P58" i="7" l="1"/>
  <c r="Q58" i="7"/>
  <c r="P34" i="7"/>
  <c r="Q34" i="7"/>
  <c r="H60" i="7"/>
  <c r="N60" i="7" s="1"/>
  <c r="I59" i="7"/>
  <c r="O59" i="7" s="1"/>
  <c r="K58" i="7"/>
  <c r="J58" i="7"/>
  <c r="H32" i="7"/>
  <c r="N32" i="7" s="1"/>
  <c r="I33" i="7"/>
  <c r="O33" i="7" s="1"/>
  <c r="K34" i="7"/>
  <c r="J34" i="7"/>
  <c r="P59" i="7" l="1"/>
  <c r="Q59" i="7"/>
  <c r="P33" i="7"/>
  <c r="Q33" i="7"/>
  <c r="K59" i="7"/>
  <c r="J59" i="7"/>
  <c r="K33" i="7"/>
  <c r="J33" i="7"/>
  <c r="H31" i="7"/>
  <c r="N31" i="7" s="1"/>
  <c r="I32" i="7"/>
  <c r="O32" i="7" s="1"/>
  <c r="I60" i="7"/>
  <c r="O60" i="7" s="1"/>
  <c r="H61" i="7"/>
  <c r="N61" i="7" s="1"/>
  <c r="P60" i="7" l="1"/>
  <c r="Q60" i="7"/>
  <c r="Q32" i="7"/>
  <c r="P32" i="7"/>
  <c r="H62" i="7"/>
  <c r="N62" i="7" s="1"/>
  <c r="I61" i="7"/>
  <c r="O61" i="7" s="1"/>
  <c r="K60" i="7"/>
  <c r="J60" i="7"/>
  <c r="K32" i="7"/>
  <c r="J32" i="7"/>
  <c r="I31" i="7"/>
  <c r="O31" i="7" s="1"/>
  <c r="H30" i="7"/>
  <c r="N30" i="7" s="1"/>
  <c r="P61" i="7" l="1"/>
  <c r="Q61" i="7"/>
  <c r="Q31" i="7"/>
  <c r="P31" i="7"/>
  <c r="K61" i="7"/>
  <c r="J61" i="7"/>
  <c r="H29" i="7"/>
  <c r="N29" i="7" s="1"/>
  <c r="I30" i="7"/>
  <c r="O30" i="7" s="1"/>
  <c r="K31" i="7"/>
  <c r="J31" i="7"/>
  <c r="I62" i="7"/>
  <c r="O62" i="7" s="1"/>
  <c r="H63" i="7"/>
  <c r="N63" i="7" s="1"/>
  <c r="Q62" i="7" l="1"/>
  <c r="P62" i="7"/>
  <c r="Q30" i="7"/>
  <c r="P30" i="7"/>
  <c r="H64" i="7"/>
  <c r="N64" i="7" s="1"/>
  <c r="I63" i="7"/>
  <c r="O63" i="7" s="1"/>
  <c r="K62" i="7"/>
  <c r="J62" i="7"/>
  <c r="K30" i="7"/>
  <c r="J30" i="7"/>
  <c r="I29" i="7"/>
  <c r="O29" i="7" s="1"/>
  <c r="H28" i="7"/>
  <c r="N28" i="7" s="1"/>
  <c r="Q63" i="7" l="1"/>
  <c r="P63" i="7"/>
  <c r="Q29" i="7"/>
  <c r="P29" i="7"/>
  <c r="J29" i="7"/>
  <c r="K29" i="7"/>
  <c r="H27" i="7"/>
  <c r="N27" i="7" s="1"/>
  <c r="I28" i="7"/>
  <c r="O28" i="7" s="1"/>
  <c r="K63" i="7"/>
  <c r="J63" i="7"/>
  <c r="I64" i="7"/>
  <c r="O64" i="7" s="1"/>
  <c r="H65" i="7"/>
  <c r="N65" i="7" s="1"/>
  <c r="P64" i="7" l="1"/>
  <c r="Q64" i="7"/>
  <c r="Q28" i="7"/>
  <c r="P28" i="7"/>
  <c r="H66" i="7"/>
  <c r="N66" i="7" s="1"/>
  <c r="I65" i="7"/>
  <c r="O65" i="7" s="1"/>
  <c r="K64" i="7"/>
  <c r="J64" i="7"/>
  <c r="K28" i="7"/>
  <c r="J28" i="7"/>
  <c r="H26" i="7"/>
  <c r="N26" i="7" s="1"/>
  <c r="I27" i="7"/>
  <c r="O27" i="7" s="1"/>
  <c r="P65" i="7" l="1"/>
  <c r="Q65" i="7"/>
  <c r="P27" i="7"/>
  <c r="Q27" i="7"/>
  <c r="H25" i="7"/>
  <c r="N25" i="7" s="1"/>
  <c r="I26" i="7"/>
  <c r="O26" i="7" s="1"/>
  <c r="K27" i="7"/>
  <c r="J27" i="7"/>
  <c r="K65" i="7"/>
  <c r="J65" i="7"/>
  <c r="I66" i="7"/>
  <c r="O66" i="7" s="1"/>
  <c r="H67" i="7"/>
  <c r="N67" i="7" s="1"/>
  <c r="P66" i="7" l="1"/>
  <c r="Q66" i="7"/>
  <c r="P26" i="7"/>
  <c r="Q26" i="7"/>
  <c r="H68" i="7"/>
  <c r="N68" i="7" s="1"/>
  <c r="I67" i="7"/>
  <c r="O67" i="7" s="1"/>
  <c r="K66" i="7"/>
  <c r="J66" i="7"/>
  <c r="K26" i="7"/>
  <c r="J26" i="7"/>
  <c r="I25" i="7"/>
  <c r="O25" i="7" s="1"/>
  <c r="H24" i="7"/>
  <c r="N24" i="7" s="1"/>
  <c r="Q67" i="7" l="1"/>
  <c r="P67" i="7"/>
  <c r="Q25" i="7"/>
  <c r="P25" i="7"/>
  <c r="K67" i="7"/>
  <c r="J67" i="7"/>
  <c r="I24" i="7"/>
  <c r="O24" i="7" s="1"/>
  <c r="H23" i="7"/>
  <c r="N23" i="7" s="1"/>
  <c r="K25" i="7"/>
  <c r="J25" i="7"/>
  <c r="I68" i="7"/>
  <c r="O68" i="7" s="1"/>
  <c r="H69" i="7"/>
  <c r="N69" i="7" s="1"/>
  <c r="P68" i="7" l="1"/>
  <c r="Q68" i="7"/>
  <c r="P24" i="7"/>
  <c r="Q24" i="7"/>
  <c r="H70" i="7"/>
  <c r="N70" i="7" s="1"/>
  <c r="I69" i="7"/>
  <c r="O69" i="7" s="1"/>
  <c r="K68" i="7"/>
  <c r="J68" i="7"/>
  <c r="I23" i="7"/>
  <c r="O23" i="7" s="1"/>
  <c r="H22" i="7"/>
  <c r="N22" i="7" s="1"/>
  <c r="K24" i="7"/>
  <c r="J24" i="7"/>
  <c r="P69" i="7" l="1"/>
  <c r="Q69" i="7"/>
  <c r="Q23" i="7"/>
  <c r="P23" i="7"/>
  <c r="I22" i="7"/>
  <c r="O22" i="7" s="1"/>
  <c r="H21" i="7"/>
  <c r="N21" i="7" s="1"/>
  <c r="K23" i="7"/>
  <c r="J23" i="7"/>
  <c r="K69" i="7"/>
  <c r="J69" i="7"/>
  <c r="I70" i="7"/>
  <c r="O70" i="7" s="1"/>
  <c r="H71" i="7"/>
  <c r="N71" i="7" s="1"/>
  <c r="P70" i="7" l="1"/>
  <c r="Q70" i="7"/>
  <c r="Q22" i="7"/>
  <c r="P22" i="7"/>
  <c r="H72" i="7"/>
  <c r="N72" i="7" s="1"/>
  <c r="I71" i="7"/>
  <c r="O71" i="7" s="1"/>
  <c r="K70" i="7"/>
  <c r="J70" i="7"/>
  <c r="I21" i="7"/>
  <c r="O21" i="7" s="1"/>
  <c r="H20" i="7"/>
  <c r="N20" i="7" s="1"/>
  <c r="K22" i="7"/>
  <c r="J22" i="7"/>
  <c r="Q71" i="7" l="1"/>
  <c r="P71" i="7"/>
  <c r="Q21" i="7"/>
  <c r="P21" i="7"/>
  <c r="I20" i="7"/>
  <c r="O20" i="7" s="1"/>
  <c r="H19" i="7"/>
  <c r="N19" i="7" s="1"/>
  <c r="K21" i="7"/>
  <c r="J21" i="7"/>
  <c r="K71" i="7"/>
  <c r="J71" i="7"/>
  <c r="I72" i="7"/>
  <c r="O72" i="7" s="1"/>
  <c r="H73" i="7"/>
  <c r="N73" i="7" s="1"/>
  <c r="P72" i="7" l="1"/>
  <c r="Q72" i="7"/>
  <c r="Q20" i="7"/>
  <c r="P20" i="7"/>
  <c r="H74" i="7"/>
  <c r="N74" i="7" s="1"/>
  <c r="I73" i="7"/>
  <c r="O73" i="7" s="1"/>
  <c r="K72" i="7"/>
  <c r="J72" i="7"/>
  <c r="I19" i="7"/>
  <c r="O19" i="7" s="1"/>
  <c r="H18" i="7"/>
  <c r="N18" i="7" s="1"/>
  <c r="K20" i="7"/>
  <c r="J20" i="7"/>
  <c r="P73" i="7" l="1"/>
  <c r="Q73" i="7"/>
  <c r="P19" i="7"/>
  <c r="Q19" i="7"/>
  <c r="I18" i="7"/>
  <c r="O18" i="7" s="1"/>
  <c r="H17" i="7"/>
  <c r="N17" i="7" s="1"/>
  <c r="K19" i="7"/>
  <c r="J19" i="7"/>
  <c r="K73" i="7"/>
  <c r="J73" i="7"/>
  <c r="I74" i="7"/>
  <c r="O74" i="7" s="1"/>
  <c r="H75" i="7"/>
  <c r="N75" i="7" s="1"/>
  <c r="Q74" i="7" l="1"/>
  <c r="P74" i="7"/>
  <c r="Q18" i="7"/>
  <c r="P18" i="7"/>
  <c r="I17" i="7"/>
  <c r="O17" i="7" s="1"/>
  <c r="H16" i="7"/>
  <c r="N16" i="7" s="1"/>
  <c r="H76" i="7"/>
  <c r="N76" i="7" s="1"/>
  <c r="I75" i="7"/>
  <c r="O75" i="7" s="1"/>
  <c r="K74" i="7"/>
  <c r="J74" i="7"/>
  <c r="K18" i="7"/>
  <c r="J18" i="7"/>
  <c r="P75" i="7" l="1"/>
  <c r="Q75" i="7"/>
  <c r="P17" i="7"/>
  <c r="Q17" i="7"/>
  <c r="I16" i="7"/>
  <c r="O16" i="7" s="1"/>
  <c r="H15" i="7"/>
  <c r="N15" i="7" s="1"/>
  <c r="K75" i="7"/>
  <c r="J75" i="7"/>
  <c r="I76" i="7"/>
  <c r="O76" i="7" s="1"/>
  <c r="H77" i="7"/>
  <c r="N77" i="7" s="1"/>
  <c r="K17" i="7"/>
  <c r="J17" i="7"/>
  <c r="P76" i="7" l="1"/>
  <c r="Q76" i="7"/>
  <c r="Q16" i="7"/>
  <c r="P16" i="7"/>
  <c r="I15" i="7"/>
  <c r="O15" i="7" s="1"/>
  <c r="H14" i="7"/>
  <c r="N14" i="7" s="1"/>
  <c r="H78" i="7"/>
  <c r="N78" i="7" s="1"/>
  <c r="I77" i="7"/>
  <c r="O77" i="7" s="1"/>
  <c r="K76" i="7"/>
  <c r="J76" i="7"/>
  <c r="K16" i="7"/>
  <c r="J16" i="7"/>
  <c r="Q77" i="7" l="1"/>
  <c r="P77" i="7"/>
  <c r="P15" i="7"/>
  <c r="Q15" i="7"/>
  <c r="I14" i="7"/>
  <c r="O14" i="7" s="1"/>
  <c r="H13" i="7"/>
  <c r="N13" i="7" s="1"/>
  <c r="K77" i="7"/>
  <c r="J77" i="7"/>
  <c r="I78" i="7"/>
  <c r="O78" i="7" s="1"/>
  <c r="H79" i="7"/>
  <c r="N79" i="7" s="1"/>
  <c r="K15" i="7"/>
  <c r="J15" i="7"/>
  <c r="P78" i="7" l="1"/>
  <c r="Q78" i="7"/>
  <c r="Q14" i="7"/>
  <c r="P14" i="7"/>
  <c r="I13" i="7"/>
  <c r="O13" i="7" s="1"/>
  <c r="H12" i="7"/>
  <c r="N12" i="7" s="1"/>
  <c r="H80" i="7"/>
  <c r="N80" i="7" s="1"/>
  <c r="I79" i="7"/>
  <c r="O79" i="7" s="1"/>
  <c r="K78" i="7"/>
  <c r="J78" i="7"/>
  <c r="J14" i="7"/>
  <c r="K14" i="7"/>
  <c r="Q79" i="7" l="1"/>
  <c r="P79" i="7"/>
  <c r="Q13" i="7"/>
  <c r="P13" i="7"/>
  <c r="I12" i="7"/>
  <c r="O12" i="7" s="1"/>
  <c r="H11" i="7"/>
  <c r="N11" i="7" s="1"/>
  <c r="K79" i="7"/>
  <c r="J79" i="7"/>
  <c r="I80" i="7"/>
  <c r="O80" i="7" s="1"/>
  <c r="H81" i="7"/>
  <c r="N81" i="7" s="1"/>
  <c r="K13" i="7"/>
  <c r="J13" i="7"/>
  <c r="P80" i="7" l="1"/>
  <c r="Q80" i="7"/>
  <c r="Q12" i="7"/>
  <c r="P12" i="7"/>
  <c r="I11" i="7"/>
  <c r="O11" i="7" s="1"/>
  <c r="H10" i="7"/>
  <c r="N10" i="7" s="1"/>
  <c r="H82" i="7"/>
  <c r="N82" i="7" s="1"/>
  <c r="I81" i="7"/>
  <c r="O81" i="7" s="1"/>
  <c r="K80" i="7"/>
  <c r="J80" i="7"/>
  <c r="K12" i="7"/>
  <c r="J12" i="7"/>
  <c r="P81" i="7" l="1"/>
  <c r="Q81" i="7"/>
  <c r="P11" i="7"/>
  <c r="Q11" i="7"/>
  <c r="I82" i="7"/>
  <c r="O82" i="7" s="1"/>
  <c r="H83" i="7"/>
  <c r="N83" i="7" s="1"/>
  <c r="I10" i="7"/>
  <c r="O10" i="7" s="1"/>
  <c r="H9" i="7"/>
  <c r="N9" i="7" s="1"/>
  <c r="K81" i="7"/>
  <c r="J81" i="7"/>
  <c r="K11" i="7"/>
  <c r="J11" i="7"/>
  <c r="P82" i="7" l="1"/>
  <c r="Q82" i="7"/>
  <c r="P10" i="7"/>
  <c r="Q10" i="7"/>
  <c r="H84" i="7"/>
  <c r="N84" i="7" s="1"/>
  <c r="I83" i="7"/>
  <c r="O83" i="7" s="1"/>
  <c r="I9" i="7"/>
  <c r="O9" i="7" s="1"/>
  <c r="H8" i="7"/>
  <c r="N8" i="7" s="1"/>
  <c r="K10" i="7"/>
  <c r="J10" i="7"/>
  <c r="K82" i="7"/>
  <c r="J82" i="7"/>
  <c r="P83" i="7" l="1"/>
  <c r="Q83" i="7"/>
  <c r="P9" i="7"/>
  <c r="Q9" i="7"/>
  <c r="K83" i="7"/>
  <c r="J83" i="7"/>
  <c r="I8" i="7"/>
  <c r="O8" i="7" s="1"/>
  <c r="H7" i="7"/>
  <c r="N7" i="7" s="1"/>
  <c r="K9" i="7"/>
  <c r="J9" i="7"/>
  <c r="I84" i="7"/>
  <c r="O84" i="7" s="1"/>
  <c r="H85" i="7"/>
  <c r="N85" i="7" s="1"/>
  <c r="P84" i="7" l="1"/>
  <c r="Q84" i="7"/>
  <c r="P8" i="7"/>
  <c r="Q8" i="7"/>
  <c r="K84" i="7"/>
  <c r="J84" i="7"/>
  <c r="H86" i="7"/>
  <c r="I85" i="7"/>
  <c r="O85" i="7" s="1"/>
  <c r="I7" i="7"/>
  <c r="O7" i="7" s="1"/>
  <c r="H6" i="7"/>
  <c r="K8" i="7"/>
  <c r="J8" i="7"/>
  <c r="P85" i="7" l="1"/>
  <c r="Q85" i="7"/>
  <c r="I6" i="7"/>
  <c r="O6" i="7" s="1"/>
  <c r="N6" i="7"/>
  <c r="I86" i="7"/>
  <c r="O86" i="7" s="1"/>
  <c r="N86" i="7"/>
  <c r="P6" i="7"/>
  <c r="Q6" i="7"/>
  <c r="Q7" i="7"/>
  <c r="P7" i="7"/>
  <c r="K7" i="7"/>
  <c r="J7" i="7"/>
  <c r="K6" i="7"/>
  <c r="J6" i="7"/>
  <c r="K85" i="7"/>
  <c r="J85" i="7"/>
  <c r="J86" i="7" l="1"/>
  <c r="Q86" i="7"/>
  <c r="P86" i="7"/>
  <c r="K86" i="7"/>
</calcChain>
</file>

<file path=xl/sharedStrings.xml><?xml version="1.0" encoding="utf-8"?>
<sst xmlns="http://schemas.openxmlformats.org/spreadsheetml/2006/main" count="189" uniqueCount="26">
  <si>
    <t xml:space="preserve">Variablen: </t>
  </si>
  <si>
    <t xml:space="preserve">Hebel </t>
  </si>
  <si>
    <t xml:space="preserve">Ratio </t>
  </si>
  <si>
    <t xml:space="preserve">Trades um den Kurs </t>
  </si>
  <si>
    <t xml:space="preserve">&gt; Long </t>
  </si>
  <si>
    <t xml:space="preserve">&gt; Short </t>
  </si>
  <si>
    <t>Long</t>
  </si>
  <si>
    <t xml:space="preserve">Short </t>
  </si>
  <si>
    <t xml:space="preserve">Take Profit </t>
  </si>
  <si>
    <t xml:space="preserve">Stop Loss </t>
  </si>
  <si>
    <t xml:space="preserve">Take </t>
  </si>
  <si>
    <t xml:space="preserve">Limit Long/Short Entry </t>
  </si>
  <si>
    <t xml:space="preserve">Liquidität </t>
  </si>
  <si>
    <t xml:space="preserve">Pro Position </t>
  </si>
  <si>
    <t>Abstände</t>
  </si>
  <si>
    <t xml:space="preserve">Way </t>
  </si>
  <si>
    <t>Ratio:</t>
  </si>
  <si>
    <t>Einsatz pro Position:</t>
  </si>
  <si>
    <t xml:space="preserve">Positionsgröße </t>
  </si>
  <si>
    <t>PnL positiv</t>
  </si>
  <si>
    <t xml:space="preserve">PnL negativ </t>
  </si>
  <si>
    <t xml:space="preserve">Abstände der Trades </t>
  </si>
  <si>
    <t xml:space="preserve">Stock Vola zu Long </t>
  </si>
  <si>
    <t>Stock Vola zu Short</t>
  </si>
  <si>
    <t xml:space="preserve">Stop </t>
  </si>
  <si>
    <t>&gt; Vola benötigt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</si>
</sst>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x0"/>
    <numFmt numFmtId="165" formatCode="_-[$$-409]* #,##0.00_ ;_-[$$-409]* \-#,##0.00\ ;_-[$$-409]* &quot;-&quot;??_ ;_-@_ "/>
    <numFmt numFmtId="166" formatCode="0.0%"/>
    <numFmt numFmtId="167" formatCode="_-* #,##0.00\ _€_-;\-* #,##0.00\ _€_-;_-* &quot;-&quot;??\ _€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10" fontId="2" fillId="3" borderId="0" xfId="0" applyNumberFormat="1" applyFont="1" applyFill="1"/>
    <xf numFmtId="4" fontId="2" fillId="2" borderId="0" xfId="0" applyNumberFormat="1" applyFont="1" applyFill="1"/>
    <xf numFmtId="4" fontId="2" fillId="0" borderId="0" xfId="0" applyNumberFormat="1" applyFont="1"/>
    <xf numFmtId="0" fontId="5" fillId="0" borderId="0" xfId="0" applyFont="1" applyAlignment="1">
      <alignment horizontal="right"/>
    </xf>
    <xf numFmtId="0" fontId="0" fillId="0" borderId="1" xfId="0" applyBorder="1"/>
    <xf numFmtId="0" fontId="5" fillId="0" borderId="0" xfId="0" applyFont="1"/>
    <xf numFmtId="0" fontId="0" fillId="5" borderId="0" xfId="0" applyFill="1"/>
    <xf numFmtId="10" fontId="2" fillId="4" borderId="0" xfId="1" applyNumberFormat="1" applyFont="1" applyFill="1" applyBorder="1"/>
    <xf numFmtId="0" fontId="4" fillId="5" borderId="0" xfId="0" applyFont="1" applyFill="1"/>
    <xf numFmtId="10" fontId="0" fillId="5" borderId="0" xfId="0" applyNumberFormat="1" applyFill="1"/>
    <xf numFmtId="0" fontId="0" fillId="5" borderId="0" xfId="0" applyFill="1" applyAlignment="1">
      <alignment horizontal="right"/>
    </xf>
    <xf numFmtId="166" fontId="0" fillId="5" borderId="0" xfId="1" applyNumberFormat="1" applyFont="1" applyFill="1"/>
    <xf numFmtId="165" fontId="0" fillId="5" borderId="0" xfId="0" applyNumberFormat="1" applyFill="1"/>
    <xf numFmtId="165" fontId="0" fillId="5" borderId="1" xfId="0" applyNumberFormat="1" applyFill="1" applyBorder="1"/>
    <xf numFmtId="0" fontId="2" fillId="4" borderId="0" xfId="0" applyFont="1" applyFill="1"/>
    <xf numFmtId="0" fontId="2" fillId="3" borderId="0" xfId="0" applyFont="1" applyFill="1"/>
    <xf numFmtId="166" fontId="0" fillId="5" borderId="0" xfId="0" applyNumberFormat="1" applyFill="1"/>
    <xf numFmtId="0" fontId="0" fillId="0" borderId="3" xfId="0" applyBorder="1"/>
    <xf numFmtId="9" fontId="0" fillId="5" borderId="2" xfId="1" applyFont="1" applyFill="1" applyBorder="1"/>
    <xf numFmtId="0" fontId="0" fillId="0" borderId="4" xfId="0" applyBorder="1"/>
    <xf numFmtId="9" fontId="0" fillId="5" borderId="5" xfId="1" applyFont="1" applyFill="1" applyBorder="1"/>
    <xf numFmtId="0" fontId="6" fillId="6" borderId="0" xfId="0" applyFont="1" applyFill="1"/>
    <xf numFmtId="10" fontId="6" fillId="6" borderId="0" xfId="0" applyNumberFormat="1" applyFont="1" applyFill="1"/>
    <xf numFmtId="0" fontId="6" fillId="6" borderId="0" xfId="0" applyFont="1" applyFill="1" applyAlignment="1">
      <alignment horizontal="right"/>
    </xf>
    <xf numFmtId="9" fontId="0" fillId="5" borderId="0" xfId="1" applyFont="1" applyFill="1" applyBorder="1"/>
    <xf numFmtId="4" fontId="2" fillId="0" borderId="6" xfId="0" applyNumberFormat="1" applyFont="1" applyBorder="1"/>
    <xf numFmtId="10" fontId="2" fillId="4" borderId="0" xfId="0" applyNumberFormat="1" applyFont="1" applyFill="1"/>
    <xf numFmtId="165" fontId="3" fillId="2" borderId="0" xfId="0" applyNumberFormat="1" applyFont="1" applyFill="1" applyAlignment="1">
      <alignment vertical="center"/>
    </xf>
    <xf numFmtId="167" fontId="2" fillId="0" borderId="0" xfId="0" applyNumberFormat="1" applyFont="1" applyAlignment="1">
      <alignment horizontal="right"/>
    </xf>
    <xf numFmtId="167" fontId="2" fillId="0" borderId="0" xfId="0" applyNumberFormat="1" applyFont="1"/>
    <xf numFmtId="10" fontId="2" fillId="0" borderId="0" xfId="0" applyNumberFormat="1" applyFont="1"/>
    <xf numFmtId="10" fontId="2" fillId="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right" vertical="center"/>
    </xf>
    <xf numFmtId="167" fontId="6" fillId="6" borderId="0" xfId="0" applyNumberFormat="1" applyFont="1" applyFill="1" applyAlignment="1">
      <alignment horizontal="left"/>
    </xf>
    <xf numFmtId="167" fontId="2" fillId="0" borderId="0" xfId="0" applyNumberFormat="1" applyFont="1" applyAlignment="1">
      <alignment horizontal="left"/>
    </xf>
    <xf numFmtId="2" fontId="3" fillId="2" borderId="0" xfId="0" applyNumberFormat="1" applyFont="1" applyFill="1" applyAlignment="1">
      <alignment vertical="center"/>
    </xf>
    <xf numFmtId="2" fontId="3" fillId="2" borderId="6" xfId="0" applyNumberFormat="1" applyFont="1" applyFill="1" applyBorder="1" applyAlignment="1">
      <alignment vertical="center"/>
    </xf>
    <xf numFmtId="10" fontId="0" fillId="2" borderId="0" xfId="0" applyNumberFormat="1" applyFill="1"/>
    <xf numFmtId="164" fontId="0" fillId="2" borderId="0" xfId="1" applyNumberFormat="1" applyFont="1" applyFill="1"/>
    <xf numFmtId="167" fontId="5" fillId="0" borderId="0" xfId="0" applyNumberFormat="1" applyFont="1" applyAlignment="1">
      <alignment horizontal="left"/>
    </xf>
    <xf numFmtId="0" fontId="0" fillId="0" borderId="6" xfId="0" applyBorder="1"/>
    <xf numFmtId="167" fontId="5" fillId="0" borderId="6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67" fontId="2" fillId="2" borderId="7" xfId="0" applyNumberFormat="1" applyFont="1" applyFill="1" applyBorder="1" applyAlignment="1">
      <alignment horizontal="right"/>
    </xf>
    <xf numFmtId="2" fontId="3" fillId="2" borderId="7" xfId="0" applyNumberFormat="1" applyFont="1" applyFill="1" applyBorder="1" applyAlignment="1">
      <alignment horizontal="righ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1739484565894"/>
          <c:y val="0.13585601368367162"/>
          <c:w val="0.8131005977427479"/>
          <c:h val="0.67404748447122242"/>
        </c:manualLayout>
      </c:layout>
      <c:scatterChart>
        <c:scatterStyle val="smoothMarker"/>
        <c:varyColors val="0"/>
        <c:ser>
          <c:idx val="0"/>
          <c:order val="0"/>
          <c:tx>
            <c:v>LINKS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A3A-1E40-B9C6-0EA9F4D16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'GOAT HEDGE'!$I$45:$K$45</c:f>
              <c:numCache>
                <c:formatCode>#,##0.00</c:formatCode>
                <c:ptCount val="3"/>
                <c:pt idx="0">
                  <c:v>94930.835999999996</c:v>
                </c:pt>
                <c:pt idx="1">
                  <c:v>94224.15483870967</c:v>
                </c:pt>
                <c:pt idx="2">
                  <c:v>95215.62850799998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1E40-B9C6-0EA9F4D168D7}"/>
            </c:ext>
          </c:extLst>
        </c:ser>
        <c:ser>
          <c:idx val="1"/>
          <c:order val="1"/>
          <c:tx>
            <c:v>RECHTS HEDGE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LIMIT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A3A-1E40-B9C6-0EA9F4D168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TP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A3A-1E40-B9C6-0EA9F4D16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'GOAT HEDGE'!$O$45:$Q$45</c:f>
              <c:numCache>
                <c:formatCode>_-* #,##0.00\ _€_-;\-* #,##0.00\ _€_-;_-* "-"??\ _€_-;_-@_-</c:formatCode>
                <c:ptCount val="3"/>
                <c:pt idx="0">
                  <c:v>94930.835999999996</c:v>
                </c:pt>
                <c:pt idx="1">
                  <c:v>95642.81727</c:v>
                </c:pt>
                <c:pt idx="2">
                  <c:v>94646.895314057838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1E40-B9C6-0EA9F4D168D7}"/>
            </c:ext>
          </c:extLst>
        </c:ser>
        <c:ser>
          <c:idx val="2"/>
          <c:order val="2"/>
          <c:tx>
            <c:v>LIMIT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'GOAT HEDGE'!$O$45</c:f>
              <c:numCache>
                <c:formatCode>_-* #,##0.00\ _€_-;\-* #,##0.00\ _€_-;_-* "-"??\ _€_-;_-@_-</c:formatCode>
                <c:ptCount val="1"/>
                <c:pt idx="0">
                  <c:v>94930.835999999996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3A-1E40-B9C6-0EA9F4D1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84016"/>
        <c:axId val="1521826384"/>
      </c:scatterChart>
      <c:valAx>
        <c:axId val="1578484016"/>
        <c:scaling>
          <c:orientation val="minMax"/>
          <c:max val="3.3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826384"/>
        <c:crosses val="autoZero"/>
        <c:crossBetween val="midCat"/>
      </c:valAx>
      <c:valAx>
        <c:axId val="152182638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73271</xdr:colOff>
      <xdr:row>47</xdr:row>
      <xdr:rowOff>73270</xdr:rowOff>
    </xdr:from>
    <xdr:to>
      <xdr:col>5</xdr:col>
      <xdr:colOff>903655</xdr:colOff>
      <xdr:row>72</xdr:row>
      <xdr:rowOff>97693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E97A0B-9C3B-50DA-1DFB-68794FC75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997009</xdr:colOff>
      <xdr:row>58</xdr:row>
      <xdr:rowOff>0</xdr:rowOff>
    </xdr:from>
    <xdr:to>
      <xdr:col>5</xdr:col>
      <xdr:colOff>664673</xdr:colOff>
      <xdr:row>58</xdr:row>
      <xdr:rowOff>0</xdr:rowOff>
    </xdr:to>
    <xdr:cxnSp macro="">
      <xdr:nvCxnSpPr>
        <xdr:cNvPr id="3" name="Gerade Verbindung 2">
          <a:extLst>
            <a:ext uri="{FF2B5EF4-FFF2-40B4-BE49-F238E27FC236}">
              <a16:creationId xmlns:a16="http://schemas.microsoft.com/office/drawing/2014/main" id="{64493144-D275-2D86-E036-58BC4D18805D}"/>
            </a:ext>
          </a:extLst>
        </xdr:cNvPr>
        <xdr:cNvCxnSpPr/>
      </xdr:nvCxnSpPr>
      <xdr:spPr>
        <a:xfrm>
          <a:off x="1127570" y="12047196"/>
          <a:ext cx="4498411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7794-03E0-DC44-A66E-2D593C6BD46B}">
  <dimension ref="B2:T86"/>
  <sheetViews>
    <sheetView showGridLines="0" tabSelected="1" zoomScale="81" zoomScaleNormal="81" workbookViewId="0">
      <pane ySplit="5" topLeftCell="A6" activePane="bottomLeft" state="frozen"/>
      <selection pane="bottomLeft" activeCell="G46" sqref="G46"/>
    </sheetView>
  </sheetViews>
  <sheetFormatPr baseColWidth="10" defaultRowHeight="16" x14ac:dyDescent="0.2"/>
  <cols>
    <col min="1" max="1" width="1.6640625" customWidth="1"/>
    <col min="2" max="2" width="36.5" customWidth="1"/>
    <col min="3" max="3" width="10.83203125" style="11"/>
    <col min="5" max="5" width="5.1640625" customWidth="1"/>
    <col min="6" max="6" width="18.33203125" customWidth="1"/>
    <col min="7" max="7" width="10.83203125" style="2"/>
    <col min="8" max="8" width="10.83203125" style="35"/>
    <col min="9" max="11" width="27.5" style="2" customWidth="1"/>
    <col min="12" max="12" width="1.5" style="2" customWidth="1"/>
    <col min="13" max="13" width="11" style="2" customWidth="1"/>
    <col min="14" max="14" width="11.83203125" style="2" bestFit="1" customWidth="1"/>
    <col min="15" max="17" width="27.5" style="39" customWidth="1"/>
    <col min="19" max="19" width="14.5" style="45" bestFit="1" customWidth="1"/>
    <col min="20" max="20" width="15" bestFit="1" customWidth="1"/>
  </cols>
  <sheetData>
    <row r="2" spans="2:20" x14ac:dyDescent="0.2"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2:20" x14ac:dyDescent="0.2">
      <c r="M3" s="49"/>
      <c r="N3" s="49"/>
      <c r="O3" s="49"/>
      <c r="P3" s="49"/>
      <c r="Q3" s="49"/>
    </row>
    <row r="4" spans="2:20" x14ac:dyDescent="0.2">
      <c r="G4" s="49"/>
      <c r="H4" s="49"/>
      <c r="I4" s="49"/>
      <c r="J4" s="49"/>
      <c r="K4" s="49"/>
    </row>
    <row r="5" spans="2:20" ht="22" x14ac:dyDescent="0.3">
      <c r="G5" s="26" t="s">
        <v>15</v>
      </c>
      <c r="H5" s="27" t="s">
        <v>14</v>
      </c>
      <c r="I5" s="28" t="s">
        <v>11</v>
      </c>
      <c r="J5" s="28" t="s">
        <v>8</v>
      </c>
      <c r="K5" s="28" t="s">
        <v>9</v>
      </c>
      <c r="M5" s="26" t="s">
        <v>15</v>
      </c>
      <c r="N5" s="27" t="s">
        <v>14</v>
      </c>
      <c r="O5" s="38" t="s">
        <v>11</v>
      </c>
      <c r="P5" s="38" t="s">
        <v>8</v>
      </c>
      <c r="Q5" s="38" t="s">
        <v>9</v>
      </c>
      <c r="S5" s="46"/>
      <c r="T5" s="44"/>
    </row>
    <row r="6" spans="2:20" x14ac:dyDescent="0.2">
      <c r="G6" s="19" t="s">
        <v>7</v>
      </c>
      <c r="H6" s="12">
        <f t="shared" ref="H6:H42" si="0">H7+$C$28</f>
        <v>4.0000000000000029E-2</v>
      </c>
      <c r="I6" s="6">
        <f>$I$46*(1+H6)</f>
        <v>98629.440000000002</v>
      </c>
      <c r="J6" s="30">
        <f>I6/(1+$C$39)</f>
        <v>97895.225806451606</v>
      </c>
      <c r="K6" s="7">
        <f>I6*(1+$C$40)</f>
        <v>98925.328319999986</v>
      </c>
      <c r="M6" s="20" t="s">
        <v>6</v>
      </c>
      <c r="N6" s="36">
        <f t="shared" ref="N6:N44" si="1">H6</f>
        <v>4.0000000000000029E-2</v>
      </c>
      <c r="O6" s="50">
        <f t="shared" ref="O6:O44" si="2">I6</f>
        <v>98629.440000000002</v>
      </c>
      <c r="P6" s="33">
        <f t="shared" ref="P6:P44" si="3">O6*(1+$C$39)</f>
        <v>99369.160800000012</v>
      </c>
      <c r="Q6" s="34">
        <f t="shared" ref="Q6:Q43" si="4">O6/(1+$C$40)</f>
        <v>98334.436689930226</v>
      </c>
    </row>
    <row r="7" spans="2:20" x14ac:dyDescent="0.2">
      <c r="G7" s="19" t="s">
        <v>7</v>
      </c>
      <c r="H7" s="12">
        <f t="shared" si="0"/>
        <v>3.9000000000000028E-2</v>
      </c>
      <c r="I7" s="6">
        <f t="shared" ref="I7:I15" si="5">$I$46*(1+H7)</f>
        <v>98534.603999999992</v>
      </c>
      <c r="J7" s="30">
        <f t="shared" ref="J7:J43" si="6">I7/(1+$C$39)</f>
        <v>97801.095781637705</v>
      </c>
      <c r="K7" s="7">
        <f t="shared" ref="K7:K43" si="7">I7*(1+$C$40)</f>
        <v>98830.207811999979</v>
      </c>
      <c r="M7" s="20" t="s">
        <v>6</v>
      </c>
      <c r="N7" s="36">
        <f t="shared" si="1"/>
        <v>3.9000000000000028E-2</v>
      </c>
      <c r="O7" s="50">
        <f t="shared" si="2"/>
        <v>98534.603999999992</v>
      </c>
      <c r="P7" s="33">
        <f t="shared" si="3"/>
        <v>99273.613530000002</v>
      </c>
      <c r="Q7" s="34">
        <f t="shared" si="4"/>
        <v>98239.884346959123</v>
      </c>
    </row>
    <row r="8" spans="2:20" x14ac:dyDescent="0.2">
      <c r="G8" s="19" t="s">
        <v>7</v>
      </c>
      <c r="H8" s="12">
        <f t="shared" si="0"/>
        <v>3.8000000000000027E-2</v>
      </c>
      <c r="I8" s="6">
        <f t="shared" si="5"/>
        <v>98439.767999999996</v>
      </c>
      <c r="J8" s="30">
        <f t="shared" si="6"/>
        <v>97706.965756823818</v>
      </c>
      <c r="K8" s="7">
        <f t="shared" si="7"/>
        <v>98735.087303999986</v>
      </c>
      <c r="M8" s="20" t="s">
        <v>6</v>
      </c>
      <c r="N8" s="36">
        <f t="shared" si="1"/>
        <v>3.8000000000000027E-2</v>
      </c>
      <c r="O8" s="50">
        <f t="shared" si="2"/>
        <v>98439.767999999996</v>
      </c>
      <c r="P8" s="33">
        <f t="shared" si="3"/>
        <v>99178.066260000007</v>
      </c>
      <c r="Q8" s="34">
        <f t="shared" si="4"/>
        <v>98145.332003988049</v>
      </c>
    </row>
    <row r="9" spans="2:20" x14ac:dyDescent="0.2">
      <c r="G9" s="19" t="s">
        <v>7</v>
      </c>
      <c r="H9" s="12">
        <f t="shared" si="0"/>
        <v>3.7000000000000026E-2</v>
      </c>
      <c r="I9" s="6">
        <f t="shared" si="5"/>
        <v>98344.931999999986</v>
      </c>
      <c r="J9" s="30">
        <f t="shared" si="6"/>
        <v>97612.835732009902</v>
      </c>
      <c r="K9" s="7">
        <f t="shared" si="7"/>
        <v>98639.966795999979</v>
      </c>
      <c r="M9" s="20" t="s">
        <v>6</v>
      </c>
      <c r="N9" s="36">
        <f t="shared" si="1"/>
        <v>3.7000000000000026E-2</v>
      </c>
      <c r="O9" s="50">
        <f t="shared" si="2"/>
        <v>98344.931999999986</v>
      </c>
      <c r="P9" s="33">
        <f t="shared" si="3"/>
        <v>99082.518989999997</v>
      </c>
      <c r="Q9" s="34">
        <f t="shared" si="4"/>
        <v>98050.779661016946</v>
      </c>
    </row>
    <row r="10" spans="2:20" x14ac:dyDescent="0.2">
      <c r="G10" s="19" t="s">
        <v>7</v>
      </c>
      <c r="H10" s="12">
        <f t="shared" si="0"/>
        <v>3.6000000000000025E-2</v>
      </c>
      <c r="I10" s="6">
        <f t="shared" si="5"/>
        <v>98250.096000000005</v>
      </c>
      <c r="J10" s="30">
        <f t="shared" si="6"/>
        <v>97518.70570719603</v>
      </c>
      <c r="K10" s="7">
        <f t="shared" si="7"/>
        <v>98544.846288000001</v>
      </c>
      <c r="M10" s="20" t="s">
        <v>6</v>
      </c>
      <c r="N10" s="36">
        <f t="shared" si="1"/>
        <v>3.6000000000000025E-2</v>
      </c>
      <c r="O10" s="50">
        <f t="shared" si="2"/>
        <v>98250.096000000005</v>
      </c>
      <c r="P10" s="33">
        <f t="shared" si="3"/>
        <v>98986.971720000016</v>
      </c>
      <c r="Q10" s="34">
        <f t="shared" si="4"/>
        <v>97956.227318045872</v>
      </c>
    </row>
    <row r="11" spans="2:20" x14ac:dyDescent="0.2">
      <c r="G11" s="19" t="s">
        <v>7</v>
      </c>
      <c r="H11" s="12">
        <f t="shared" si="0"/>
        <v>3.5000000000000024E-2</v>
      </c>
      <c r="I11" s="6">
        <f t="shared" si="5"/>
        <v>98155.26</v>
      </c>
      <c r="J11" s="30">
        <f t="shared" si="6"/>
        <v>97424.575682382128</v>
      </c>
      <c r="K11" s="7">
        <f t="shared" si="7"/>
        <v>98449.725779999979</v>
      </c>
      <c r="M11" s="20" t="s">
        <v>6</v>
      </c>
      <c r="N11" s="36">
        <f t="shared" si="1"/>
        <v>3.5000000000000024E-2</v>
      </c>
      <c r="O11" s="50">
        <f t="shared" si="2"/>
        <v>98155.26</v>
      </c>
      <c r="P11" s="33">
        <f t="shared" si="3"/>
        <v>98891.424450000006</v>
      </c>
      <c r="Q11" s="34">
        <f t="shared" si="4"/>
        <v>97861.674975074784</v>
      </c>
    </row>
    <row r="12" spans="2:20" x14ac:dyDescent="0.2">
      <c r="G12" s="19" t="s">
        <v>7</v>
      </c>
      <c r="H12" s="12">
        <f t="shared" si="0"/>
        <v>3.4000000000000023E-2</v>
      </c>
      <c r="I12" s="6">
        <f t="shared" si="5"/>
        <v>98060.423999999999</v>
      </c>
      <c r="J12" s="30">
        <f t="shared" si="6"/>
        <v>97330.445657568227</v>
      </c>
      <c r="K12" s="7">
        <f t="shared" si="7"/>
        <v>98354.605271999986</v>
      </c>
      <c r="M12" s="20" t="s">
        <v>6</v>
      </c>
      <c r="N12" s="36">
        <f t="shared" si="1"/>
        <v>3.4000000000000023E-2</v>
      </c>
      <c r="O12" s="50">
        <f t="shared" si="2"/>
        <v>98060.423999999999</v>
      </c>
      <c r="P12" s="33">
        <f t="shared" si="3"/>
        <v>98795.87718000001</v>
      </c>
      <c r="Q12" s="34">
        <f t="shared" si="4"/>
        <v>97767.122632103696</v>
      </c>
    </row>
    <row r="13" spans="2:20" x14ac:dyDescent="0.2">
      <c r="G13" s="19" t="s">
        <v>7</v>
      </c>
      <c r="H13" s="12">
        <f t="shared" si="0"/>
        <v>3.3000000000000022E-2</v>
      </c>
      <c r="I13" s="6">
        <f t="shared" si="5"/>
        <v>97965.587999999989</v>
      </c>
      <c r="J13" s="30">
        <f t="shared" si="6"/>
        <v>97236.315632754326</v>
      </c>
      <c r="K13" s="7">
        <f t="shared" si="7"/>
        <v>98259.484763999979</v>
      </c>
      <c r="M13" s="20" t="s">
        <v>6</v>
      </c>
      <c r="N13" s="36">
        <f t="shared" si="1"/>
        <v>3.3000000000000022E-2</v>
      </c>
      <c r="O13" s="50">
        <f t="shared" si="2"/>
        <v>97965.587999999989</v>
      </c>
      <c r="P13" s="33">
        <f t="shared" si="3"/>
        <v>98700.32991</v>
      </c>
      <c r="Q13" s="34">
        <f t="shared" si="4"/>
        <v>97672.570289132607</v>
      </c>
    </row>
    <row r="14" spans="2:20" x14ac:dyDescent="0.2">
      <c r="G14" s="19" t="s">
        <v>7</v>
      </c>
      <c r="H14" s="12">
        <f t="shared" si="0"/>
        <v>3.2000000000000021E-2</v>
      </c>
      <c r="I14" s="6">
        <f t="shared" si="5"/>
        <v>97870.752000000008</v>
      </c>
      <c r="J14" s="30">
        <f t="shared" si="6"/>
        <v>97142.185607940453</v>
      </c>
      <c r="K14" s="7">
        <f t="shared" si="7"/>
        <v>98164.364256000001</v>
      </c>
      <c r="M14" s="20" t="s">
        <v>6</v>
      </c>
      <c r="N14" s="36">
        <f t="shared" si="1"/>
        <v>3.2000000000000021E-2</v>
      </c>
      <c r="O14" s="50">
        <f t="shared" si="2"/>
        <v>97870.752000000008</v>
      </c>
      <c r="P14" s="33">
        <f t="shared" si="3"/>
        <v>98604.782640000019</v>
      </c>
      <c r="Q14" s="34">
        <f t="shared" si="4"/>
        <v>97578.017946161533</v>
      </c>
    </row>
    <row r="15" spans="2:20" x14ac:dyDescent="0.2">
      <c r="B15" s="2"/>
      <c r="G15" s="19" t="s">
        <v>7</v>
      </c>
      <c r="H15" s="12">
        <f t="shared" si="0"/>
        <v>3.1000000000000021E-2</v>
      </c>
      <c r="I15" s="6">
        <f t="shared" si="5"/>
        <v>97775.915999999997</v>
      </c>
      <c r="J15" s="30">
        <f t="shared" si="6"/>
        <v>97048.055583126537</v>
      </c>
      <c r="K15" s="7">
        <f t="shared" si="7"/>
        <v>98069.243747999994</v>
      </c>
      <c r="M15" s="20" t="s">
        <v>6</v>
      </c>
      <c r="N15" s="36">
        <f t="shared" si="1"/>
        <v>3.1000000000000021E-2</v>
      </c>
      <c r="O15" s="50">
        <f t="shared" si="2"/>
        <v>97775.915999999997</v>
      </c>
      <c r="P15" s="33">
        <f t="shared" si="3"/>
        <v>98509.235370000009</v>
      </c>
      <c r="Q15" s="34">
        <f t="shared" si="4"/>
        <v>97483.465603190431</v>
      </c>
    </row>
    <row r="16" spans="2:20" x14ac:dyDescent="0.2">
      <c r="G16" s="19" t="s">
        <v>7</v>
      </c>
      <c r="H16" s="12">
        <f t="shared" si="0"/>
        <v>3.000000000000002E-2</v>
      </c>
      <c r="I16" s="6">
        <f>$I$46*(1+H16)</f>
        <v>97681.08</v>
      </c>
      <c r="J16" s="30">
        <f t="shared" si="6"/>
        <v>96953.925558312651</v>
      </c>
      <c r="K16" s="7">
        <f t="shared" si="7"/>
        <v>97974.123239999986</v>
      </c>
      <c r="M16" s="20" t="s">
        <v>6</v>
      </c>
      <c r="N16" s="36">
        <f t="shared" si="1"/>
        <v>3.000000000000002E-2</v>
      </c>
      <c r="O16" s="50">
        <f t="shared" si="2"/>
        <v>97681.08</v>
      </c>
      <c r="P16" s="33">
        <f t="shared" si="3"/>
        <v>98413.688100000014</v>
      </c>
      <c r="Q16" s="34">
        <f t="shared" si="4"/>
        <v>97388.913260219357</v>
      </c>
    </row>
    <row r="17" spans="2:17" x14ac:dyDescent="0.2">
      <c r="G17" s="19" t="s">
        <v>7</v>
      </c>
      <c r="H17" s="12">
        <f t="shared" si="0"/>
        <v>2.9000000000000019E-2</v>
      </c>
      <c r="I17" s="6">
        <f t="shared" ref="I17:I43" si="8">$I$46*(1+H17)</f>
        <v>97586.243999999992</v>
      </c>
      <c r="J17" s="30">
        <f t="shared" si="6"/>
        <v>96859.795533498749</v>
      </c>
      <c r="K17" s="7">
        <f t="shared" si="7"/>
        <v>97879.002731999979</v>
      </c>
      <c r="M17" s="20" t="s">
        <v>6</v>
      </c>
      <c r="N17" s="36">
        <f t="shared" si="1"/>
        <v>2.9000000000000019E-2</v>
      </c>
      <c r="O17" s="50">
        <f t="shared" si="2"/>
        <v>97586.243999999992</v>
      </c>
      <c r="P17" s="33">
        <f t="shared" si="3"/>
        <v>98318.140830000004</v>
      </c>
      <c r="Q17" s="34">
        <f t="shared" si="4"/>
        <v>97294.360917248254</v>
      </c>
    </row>
    <row r="18" spans="2:17" x14ac:dyDescent="0.2">
      <c r="G18" s="19" t="s">
        <v>7</v>
      </c>
      <c r="H18" s="12">
        <f t="shared" si="0"/>
        <v>2.8000000000000018E-2</v>
      </c>
      <c r="I18" s="6">
        <f t="shared" si="8"/>
        <v>97491.407999999996</v>
      </c>
      <c r="J18" s="30">
        <f t="shared" si="6"/>
        <v>96765.665508684848</v>
      </c>
      <c r="K18" s="7">
        <f t="shared" si="7"/>
        <v>97783.882223999986</v>
      </c>
      <c r="M18" s="20" t="s">
        <v>6</v>
      </c>
      <c r="N18" s="36">
        <f t="shared" si="1"/>
        <v>2.8000000000000018E-2</v>
      </c>
      <c r="O18" s="50">
        <f t="shared" si="2"/>
        <v>97491.407999999996</v>
      </c>
      <c r="P18" s="33">
        <f t="shared" si="3"/>
        <v>98222.593560000008</v>
      </c>
      <c r="Q18" s="34">
        <f t="shared" si="4"/>
        <v>97199.80857427718</v>
      </c>
    </row>
    <row r="19" spans="2:17" x14ac:dyDescent="0.2">
      <c r="G19" s="19" t="s">
        <v>7</v>
      </c>
      <c r="H19" s="12">
        <f t="shared" si="0"/>
        <v>2.7000000000000017E-2</v>
      </c>
      <c r="I19" s="6">
        <f t="shared" si="8"/>
        <v>97396.571999999986</v>
      </c>
      <c r="J19" s="30">
        <f t="shared" si="6"/>
        <v>96671.535483870946</v>
      </c>
      <c r="K19" s="7">
        <f t="shared" si="7"/>
        <v>97688.761715999979</v>
      </c>
      <c r="M19" s="20" t="s">
        <v>6</v>
      </c>
      <c r="N19" s="36">
        <f t="shared" si="1"/>
        <v>2.7000000000000017E-2</v>
      </c>
      <c r="O19" s="50">
        <f t="shared" si="2"/>
        <v>97396.571999999986</v>
      </c>
      <c r="P19" s="33">
        <f t="shared" si="3"/>
        <v>98127.046289999998</v>
      </c>
      <c r="Q19" s="34">
        <f t="shared" si="4"/>
        <v>97105.256231306077</v>
      </c>
    </row>
    <row r="20" spans="2:17" x14ac:dyDescent="0.2">
      <c r="C20" s="13"/>
      <c r="F20" s="4"/>
      <c r="G20" s="19" t="s">
        <v>7</v>
      </c>
      <c r="H20" s="12">
        <f t="shared" si="0"/>
        <v>2.6000000000000016E-2</v>
      </c>
      <c r="I20" s="6">
        <f t="shared" si="8"/>
        <v>97301.736000000004</v>
      </c>
      <c r="J20" s="30">
        <f t="shared" si="6"/>
        <v>96577.405459057074</v>
      </c>
      <c r="K20" s="7">
        <f t="shared" si="7"/>
        <v>97593.641208000001</v>
      </c>
      <c r="M20" s="20" t="s">
        <v>6</v>
      </c>
      <c r="N20" s="36">
        <f t="shared" si="1"/>
        <v>2.6000000000000016E-2</v>
      </c>
      <c r="O20" s="50">
        <f t="shared" si="2"/>
        <v>97301.736000000004</v>
      </c>
      <c r="P20" s="33">
        <f t="shared" si="3"/>
        <v>98031.499020000017</v>
      </c>
      <c r="Q20" s="34">
        <f t="shared" si="4"/>
        <v>97010.703888335003</v>
      </c>
    </row>
    <row r="21" spans="2:17" x14ac:dyDescent="0.2">
      <c r="G21" s="19" t="s">
        <v>7</v>
      </c>
      <c r="H21" s="12">
        <f t="shared" si="0"/>
        <v>2.5000000000000015E-2</v>
      </c>
      <c r="I21" s="6">
        <f t="shared" si="8"/>
        <v>97206.9</v>
      </c>
      <c r="J21" s="30">
        <f t="shared" si="6"/>
        <v>96483.275434243158</v>
      </c>
      <c r="K21" s="7">
        <f t="shared" si="7"/>
        <v>97498.520699999979</v>
      </c>
      <c r="M21" s="20" t="s">
        <v>6</v>
      </c>
      <c r="N21" s="36">
        <f t="shared" si="1"/>
        <v>2.5000000000000015E-2</v>
      </c>
      <c r="O21" s="50">
        <f t="shared" si="2"/>
        <v>97206.9</v>
      </c>
      <c r="P21" s="33">
        <f t="shared" si="3"/>
        <v>97935.951750000007</v>
      </c>
      <c r="Q21" s="34">
        <f t="shared" si="4"/>
        <v>96916.151545363915</v>
      </c>
    </row>
    <row r="22" spans="2:17" ht="22" x14ac:dyDescent="0.3">
      <c r="B22" s="10"/>
      <c r="C22" s="13"/>
      <c r="G22" s="19" t="s">
        <v>7</v>
      </c>
      <c r="H22" s="12">
        <f t="shared" si="0"/>
        <v>2.4000000000000014E-2</v>
      </c>
      <c r="I22" s="6">
        <f t="shared" si="8"/>
        <v>97112.063999999998</v>
      </c>
      <c r="J22" s="30">
        <f t="shared" si="6"/>
        <v>96389.145409429271</v>
      </c>
      <c r="K22" s="7">
        <f t="shared" si="7"/>
        <v>97403.400191999986</v>
      </c>
      <c r="M22" s="20" t="s">
        <v>6</v>
      </c>
      <c r="N22" s="36">
        <f t="shared" si="1"/>
        <v>2.4000000000000014E-2</v>
      </c>
      <c r="O22" s="50">
        <f t="shared" si="2"/>
        <v>97112.063999999998</v>
      </c>
      <c r="P22" s="33">
        <f t="shared" si="3"/>
        <v>97840.404479999997</v>
      </c>
      <c r="Q22" s="34">
        <f t="shared" si="4"/>
        <v>96821.599202392827</v>
      </c>
    </row>
    <row r="23" spans="2:17" x14ac:dyDescent="0.2">
      <c r="G23" s="19" t="s">
        <v>7</v>
      </c>
      <c r="H23" s="12">
        <f t="shared" si="0"/>
        <v>2.3000000000000013E-2</v>
      </c>
      <c r="I23" s="6">
        <f t="shared" si="8"/>
        <v>97017.227999999988</v>
      </c>
      <c r="J23" s="30">
        <f t="shared" si="6"/>
        <v>96295.01538461537</v>
      </c>
      <c r="K23" s="7">
        <f t="shared" si="7"/>
        <v>97308.279683999979</v>
      </c>
      <c r="M23" s="20" t="s">
        <v>6</v>
      </c>
      <c r="N23" s="36">
        <f t="shared" si="1"/>
        <v>2.3000000000000013E-2</v>
      </c>
      <c r="O23" s="50">
        <f t="shared" si="2"/>
        <v>97017.227999999988</v>
      </c>
      <c r="P23" s="33">
        <f t="shared" si="3"/>
        <v>97744.857209999987</v>
      </c>
      <c r="Q23" s="34">
        <f t="shared" si="4"/>
        <v>96727.046859421738</v>
      </c>
    </row>
    <row r="24" spans="2:17" x14ac:dyDescent="0.2">
      <c r="B24" s="2" t="s">
        <v>0</v>
      </c>
      <c r="G24" s="19" t="s">
        <v>7</v>
      </c>
      <c r="H24" s="12">
        <f t="shared" si="0"/>
        <v>2.2000000000000013E-2</v>
      </c>
      <c r="I24" s="6">
        <f t="shared" si="8"/>
        <v>96922.392000000007</v>
      </c>
      <c r="J24" s="30">
        <f t="shared" si="6"/>
        <v>96200.885359801483</v>
      </c>
      <c r="K24" s="7">
        <f t="shared" si="7"/>
        <v>97213.159176000001</v>
      </c>
      <c r="M24" s="20" t="s">
        <v>6</v>
      </c>
      <c r="N24" s="36">
        <f t="shared" si="1"/>
        <v>2.2000000000000013E-2</v>
      </c>
      <c r="O24" s="50">
        <f t="shared" si="2"/>
        <v>96922.392000000007</v>
      </c>
      <c r="P24" s="33">
        <f t="shared" si="3"/>
        <v>97649.309940000006</v>
      </c>
      <c r="Q24" s="34">
        <f t="shared" si="4"/>
        <v>96632.494516450664</v>
      </c>
    </row>
    <row r="25" spans="2:17" ht="16" customHeight="1" x14ac:dyDescent="0.3">
      <c r="B25" t="s">
        <v>3</v>
      </c>
      <c r="C25" s="11">
        <v>160</v>
      </c>
      <c r="G25" s="19" t="s">
        <v>7</v>
      </c>
      <c r="H25" s="12">
        <f t="shared" si="0"/>
        <v>2.1000000000000012E-2</v>
      </c>
      <c r="I25" s="6">
        <f t="shared" si="8"/>
        <v>96827.555999999997</v>
      </c>
      <c r="J25" s="30">
        <f t="shared" si="6"/>
        <v>96106.755334987582</v>
      </c>
      <c r="K25" s="7">
        <f t="shared" si="7"/>
        <v>97118.038667999979</v>
      </c>
      <c r="L25" s="8"/>
      <c r="M25" s="20" t="s">
        <v>6</v>
      </c>
      <c r="N25" s="36">
        <f t="shared" si="1"/>
        <v>2.1000000000000012E-2</v>
      </c>
      <c r="O25" s="50">
        <f t="shared" si="2"/>
        <v>96827.555999999997</v>
      </c>
      <c r="P25" s="33">
        <f t="shared" si="3"/>
        <v>97553.762669999996</v>
      </c>
      <c r="Q25" s="34">
        <f t="shared" si="4"/>
        <v>96537.942173479561</v>
      </c>
    </row>
    <row r="26" spans="2:17" ht="16" customHeight="1" x14ac:dyDescent="0.2">
      <c r="B26" t="s">
        <v>4</v>
      </c>
      <c r="C26" s="11">
        <f>C25*0.5</f>
        <v>80</v>
      </c>
      <c r="F26" s="47"/>
      <c r="G26" s="19" t="s">
        <v>7</v>
      </c>
      <c r="H26" s="12">
        <f t="shared" si="0"/>
        <v>2.0000000000000011E-2</v>
      </c>
      <c r="I26" s="6">
        <f t="shared" si="8"/>
        <v>96732.72</v>
      </c>
      <c r="J26" s="30">
        <f t="shared" si="6"/>
        <v>96012.625310173695</v>
      </c>
      <c r="K26" s="7">
        <f t="shared" si="7"/>
        <v>97022.918159999987</v>
      </c>
      <c r="L26" s="7"/>
      <c r="M26" s="20" t="s">
        <v>6</v>
      </c>
      <c r="N26" s="36">
        <f t="shared" si="1"/>
        <v>2.0000000000000011E-2</v>
      </c>
      <c r="O26" s="50">
        <f t="shared" si="2"/>
        <v>96732.72</v>
      </c>
      <c r="P26" s="33">
        <f t="shared" si="3"/>
        <v>97458.215400000001</v>
      </c>
      <c r="Q26" s="34">
        <f t="shared" si="4"/>
        <v>96443.389830508488</v>
      </c>
    </row>
    <row r="27" spans="2:17" x14ac:dyDescent="0.2">
      <c r="B27" t="s">
        <v>5</v>
      </c>
      <c r="C27" s="11">
        <f>C25*0.5</f>
        <v>80</v>
      </c>
      <c r="F27" s="47"/>
      <c r="G27" s="19" t="s">
        <v>7</v>
      </c>
      <c r="H27" s="12">
        <f t="shared" si="0"/>
        <v>1.900000000000001E-2</v>
      </c>
      <c r="I27" s="6">
        <f t="shared" si="8"/>
        <v>96637.883999999991</v>
      </c>
      <c r="J27" s="30">
        <f t="shared" si="6"/>
        <v>95918.495285359793</v>
      </c>
      <c r="K27" s="7">
        <f t="shared" si="7"/>
        <v>96927.797651999979</v>
      </c>
      <c r="L27" s="7"/>
      <c r="M27" s="20" t="s">
        <v>6</v>
      </c>
      <c r="N27" s="36">
        <f t="shared" si="1"/>
        <v>1.900000000000001E-2</v>
      </c>
      <c r="O27" s="50">
        <f t="shared" si="2"/>
        <v>96637.883999999991</v>
      </c>
      <c r="P27" s="33">
        <f t="shared" si="3"/>
        <v>97362.668129999991</v>
      </c>
      <c r="Q27" s="34">
        <f t="shared" si="4"/>
        <v>96348.837487537385</v>
      </c>
    </row>
    <row r="28" spans="2:17" x14ac:dyDescent="0.2">
      <c r="B28" t="s">
        <v>21</v>
      </c>
      <c r="C28" s="14">
        <v>1E-3</v>
      </c>
      <c r="F28" s="47"/>
      <c r="G28" s="19" t="s">
        <v>7</v>
      </c>
      <c r="H28" s="12">
        <f t="shared" si="0"/>
        <v>1.8000000000000009E-2</v>
      </c>
      <c r="I28" s="6">
        <f t="shared" si="8"/>
        <v>96543.047999999995</v>
      </c>
      <c r="J28" s="30">
        <f t="shared" si="6"/>
        <v>95824.365260545892</v>
      </c>
      <c r="K28" s="7">
        <f t="shared" si="7"/>
        <v>96832.677143999987</v>
      </c>
      <c r="L28" s="7"/>
      <c r="M28" s="20" t="s">
        <v>6</v>
      </c>
      <c r="N28" s="36">
        <f t="shared" si="1"/>
        <v>1.8000000000000009E-2</v>
      </c>
      <c r="O28" s="50">
        <f t="shared" si="2"/>
        <v>96543.047999999995</v>
      </c>
      <c r="P28" s="33">
        <f t="shared" si="3"/>
        <v>97267.120859999995</v>
      </c>
      <c r="Q28" s="34">
        <f t="shared" si="4"/>
        <v>96254.285144566311</v>
      </c>
    </row>
    <row r="29" spans="2:17" x14ac:dyDescent="0.2">
      <c r="B29" t="s">
        <v>2</v>
      </c>
      <c r="C29" s="15">
        <f>C37/C38</f>
        <v>2.5</v>
      </c>
      <c r="F29" s="47"/>
      <c r="G29" s="19" t="s">
        <v>7</v>
      </c>
      <c r="H29" s="12">
        <f t="shared" si="0"/>
        <v>1.7000000000000008E-2</v>
      </c>
      <c r="I29" s="6">
        <f t="shared" si="8"/>
        <v>96448.211999999985</v>
      </c>
      <c r="J29" s="30">
        <f t="shared" si="6"/>
        <v>95730.235235731991</v>
      </c>
      <c r="K29" s="7">
        <f t="shared" si="7"/>
        <v>96737.556635999979</v>
      </c>
      <c r="L29" s="7"/>
      <c r="M29" s="20" t="s">
        <v>6</v>
      </c>
      <c r="N29" s="36">
        <f t="shared" si="1"/>
        <v>1.7000000000000008E-2</v>
      </c>
      <c r="O29" s="50">
        <f t="shared" si="2"/>
        <v>96448.211999999985</v>
      </c>
      <c r="P29" s="33">
        <f t="shared" si="3"/>
        <v>97171.573589999985</v>
      </c>
      <c r="Q29" s="34">
        <f t="shared" si="4"/>
        <v>96159.732801595208</v>
      </c>
    </row>
    <row r="30" spans="2:17" x14ac:dyDescent="0.2">
      <c r="B30" t="s">
        <v>1</v>
      </c>
      <c r="C30" s="43">
        <v>30</v>
      </c>
      <c r="F30" s="47"/>
      <c r="G30" s="19" t="s">
        <v>7</v>
      </c>
      <c r="H30" s="12">
        <f t="shared" si="0"/>
        <v>1.6000000000000007E-2</v>
      </c>
      <c r="I30" s="6">
        <f t="shared" si="8"/>
        <v>96353.376000000004</v>
      </c>
      <c r="J30" s="30">
        <f t="shared" si="6"/>
        <v>95636.105210918118</v>
      </c>
      <c r="K30" s="7">
        <f t="shared" si="7"/>
        <v>96642.436127999987</v>
      </c>
      <c r="L30" s="7"/>
      <c r="M30" s="20" t="s">
        <v>6</v>
      </c>
      <c r="N30" s="36">
        <f t="shared" si="1"/>
        <v>1.6000000000000007E-2</v>
      </c>
      <c r="O30" s="50">
        <f t="shared" si="2"/>
        <v>96353.376000000004</v>
      </c>
      <c r="P30" s="33">
        <f t="shared" si="3"/>
        <v>97076.026320000004</v>
      </c>
      <c r="Q30" s="34">
        <f t="shared" si="4"/>
        <v>96065.180458624149</v>
      </c>
    </row>
    <row r="31" spans="2:17" x14ac:dyDescent="0.2">
      <c r="B31" t="s">
        <v>22</v>
      </c>
      <c r="C31" s="14">
        <f>C26*C28/2</f>
        <v>0.04</v>
      </c>
      <c r="F31" s="47"/>
      <c r="G31" s="19" t="s">
        <v>7</v>
      </c>
      <c r="H31" s="12">
        <f t="shared" si="0"/>
        <v>1.5000000000000006E-2</v>
      </c>
      <c r="I31" s="6">
        <f t="shared" si="8"/>
        <v>96258.54</v>
      </c>
      <c r="J31" s="30">
        <f t="shared" si="6"/>
        <v>95541.975186104202</v>
      </c>
      <c r="K31" s="7">
        <f t="shared" si="7"/>
        <v>96547.315619999979</v>
      </c>
      <c r="L31" s="7"/>
      <c r="M31" s="20" t="s">
        <v>6</v>
      </c>
      <c r="N31" s="36">
        <f t="shared" si="1"/>
        <v>1.5000000000000006E-2</v>
      </c>
      <c r="O31" s="50">
        <f t="shared" si="2"/>
        <v>96258.54</v>
      </c>
      <c r="P31" s="33">
        <f t="shared" si="3"/>
        <v>96980.479049999994</v>
      </c>
      <c r="Q31" s="34">
        <f t="shared" si="4"/>
        <v>95970.628115653046</v>
      </c>
    </row>
    <row r="32" spans="2:17" x14ac:dyDescent="0.2">
      <c r="B32" t="s">
        <v>23</v>
      </c>
      <c r="C32" s="14">
        <f>C27*C28/2</f>
        <v>0.04</v>
      </c>
      <c r="F32" s="47"/>
      <c r="G32" s="19" t="s">
        <v>7</v>
      </c>
      <c r="H32" s="12">
        <f t="shared" si="0"/>
        <v>1.4000000000000005E-2</v>
      </c>
      <c r="I32" s="6">
        <f t="shared" si="8"/>
        <v>96163.703999999998</v>
      </c>
      <c r="J32" s="30">
        <f t="shared" si="6"/>
        <v>95447.845161290315</v>
      </c>
      <c r="K32" s="7">
        <f t="shared" si="7"/>
        <v>96452.195111999987</v>
      </c>
      <c r="L32" s="7"/>
      <c r="M32" s="20" t="s">
        <v>6</v>
      </c>
      <c r="N32" s="36">
        <f t="shared" si="1"/>
        <v>1.4000000000000005E-2</v>
      </c>
      <c r="O32" s="50">
        <f t="shared" si="2"/>
        <v>96163.703999999998</v>
      </c>
      <c r="P32" s="33">
        <f t="shared" si="3"/>
        <v>96884.931779999999</v>
      </c>
      <c r="Q32" s="34">
        <f t="shared" si="4"/>
        <v>95876.075772681957</v>
      </c>
    </row>
    <row r="33" spans="2:17" x14ac:dyDescent="0.2">
      <c r="B33" t="s">
        <v>25</v>
      </c>
      <c r="C33" s="42">
        <f>C31-(-C32)</f>
        <v>0.08</v>
      </c>
      <c r="F33" s="47"/>
      <c r="G33" s="19" t="s">
        <v>7</v>
      </c>
      <c r="H33" s="12">
        <f t="shared" si="0"/>
        <v>1.3000000000000005E-2</v>
      </c>
      <c r="I33" s="6">
        <f t="shared" si="8"/>
        <v>96068.867999999988</v>
      </c>
      <c r="J33" s="30">
        <f t="shared" si="6"/>
        <v>95353.715136476414</v>
      </c>
      <c r="K33" s="7">
        <f t="shared" si="7"/>
        <v>96357.074603999979</v>
      </c>
      <c r="L33" s="7"/>
      <c r="M33" s="20" t="s">
        <v>6</v>
      </c>
      <c r="N33" s="36">
        <f t="shared" si="1"/>
        <v>1.3000000000000005E-2</v>
      </c>
      <c r="O33" s="50">
        <f t="shared" si="2"/>
        <v>96068.867999999988</v>
      </c>
      <c r="P33" s="33">
        <f t="shared" si="3"/>
        <v>96789.384509999989</v>
      </c>
      <c r="Q33" s="34">
        <f t="shared" si="4"/>
        <v>95781.523429710869</v>
      </c>
    </row>
    <row r="34" spans="2:17" x14ac:dyDescent="0.2">
      <c r="F34" s="47"/>
      <c r="G34" s="19" t="s">
        <v>7</v>
      </c>
      <c r="H34" s="12">
        <f t="shared" si="0"/>
        <v>1.2000000000000004E-2</v>
      </c>
      <c r="I34" s="6">
        <f t="shared" si="8"/>
        <v>95974.032000000007</v>
      </c>
      <c r="J34" s="30">
        <f t="shared" si="6"/>
        <v>95259.585111662527</v>
      </c>
      <c r="K34" s="7">
        <f t="shared" si="7"/>
        <v>96261.954096000001</v>
      </c>
      <c r="L34" s="7"/>
      <c r="M34" s="20" t="s">
        <v>6</v>
      </c>
      <c r="N34" s="36">
        <f t="shared" si="1"/>
        <v>1.2000000000000004E-2</v>
      </c>
      <c r="O34" s="50">
        <f t="shared" si="2"/>
        <v>95974.032000000007</v>
      </c>
      <c r="P34" s="33">
        <f t="shared" si="3"/>
        <v>96693.837240000008</v>
      </c>
      <c r="Q34" s="34">
        <f t="shared" si="4"/>
        <v>95686.971086739795</v>
      </c>
    </row>
    <row r="35" spans="2:17" x14ac:dyDescent="0.2">
      <c r="E35" s="1"/>
      <c r="F35" s="47"/>
      <c r="G35" s="19" t="s">
        <v>7</v>
      </c>
      <c r="H35" s="12">
        <f t="shared" si="0"/>
        <v>1.1000000000000003E-2</v>
      </c>
      <c r="I35" s="6">
        <f>$I$46*(1+H35)</f>
        <v>95879.195999999996</v>
      </c>
      <c r="J35" s="30">
        <f t="shared" si="6"/>
        <v>95165.455086848626</v>
      </c>
      <c r="K35" s="7">
        <f t="shared" si="7"/>
        <v>96166.833587999979</v>
      </c>
      <c r="L35" s="7"/>
      <c r="M35" s="20" t="s">
        <v>6</v>
      </c>
      <c r="N35" s="36">
        <f t="shared" si="1"/>
        <v>1.1000000000000003E-2</v>
      </c>
      <c r="O35" s="50">
        <f t="shared" si="2"/>
        <v>95879.195999999996</v>
      </c>
      <c r="P35" s="33">
        <f t="shared" si="3"/>
        <v>96598.289969999998</v>
      </c>
      <c r="Q35" s="34">
        <f t="shared" si="4"/>
        <v>95592.418743768707</v>
      </c>
    </row>
    <row r="36" spans="2:17" x14ac:dyDescent="0.2">
      <c r="B36" s="2" t="s">
        <v>16</v>
      </c>
      <c r="C36" s="15"/>
      <c r="F36" s="47"/>
      <c r="G36" s="19" t="s">
        <v>7</v>
      </c>
      <c r="H36" s="12">
        <f t="shared" si="0"/>
        <v>1.0000000000000002E-2</v>
      </c>
      <c r="I36" s="6">
        <f t="shared" si="8"/>
        <v>95784.36</v>
      </c>
      <c r="J36" s="30">
        <f t="shared" si="6"/>
        <v>95071.325062034739</v>
      </c>
      <c r="K36" s="7">
        <f t="shared" si="7"/>
        <v>96071.713079999987</v>
      </c>
      <c r="L36" s="7"/>
      <c r="M36" s="20" t="s">
        <v>6</v>
      </c>
      <c r="N36" s="36">
        <f t="shared" si="1"/>
        <v>1.0000000000000002E-2</v>
      </c>
      <c r="O36" s="50">
        <f t="shared" si="2"/>
        <v>95784.36</v>
      </c>
      <c r="P36" s="33">
        <f t="shared" si="3"/>
        <v>96502.742700000003</v>
      </c>
      <c r="Q36" s="34">
        <f t="shared" si="4"/>
        <v>95497.866400797619</v>
      </c>
    </row>
    <row r="37" spans="2:17" x14ac:dyDescent="0.2">
      <c r="B37" s="22" t="s">
        <v>19</v>
      </c>
      <c r="C37" s="23">
        <f>C30*C39</f>
        <v>0.22499999999999998</v>
      </c>
      <c r="F37" s="47"/>
      <c r="G37" s="19" t="s">
        <v>7</v>
      </c>
      <c r="H37" s="12">
        <f t="shared" si="0"/>
        <v>9.0000000000000011E-3</v>
      </c>
      <c r="I37" s="6">
        <f t="shared" si="8"/>
        <v>95689.52399999999</v>
      </c>
      <c r="J37" s="30">
        <f t="shared" si="6"/>
        <v>94977.195037220823</v>
      </c>
      <c r="K37" s="7">
        <f t="shared" si="7"/>
        <v>95976.59257199998</v>
      </c>
      <c r="L37" s="7"/>
      <c r="M37" s="20" t="s">
        <v>6</v>
      </c>
      <c r="N37" s="36">
        <f t="shared" si="1"/>
        <v>9.0000000000000011E-3</v>
      </c>
      <c r="O37" s="50">
        <f t="shared" si="2"/>
        <v>95689.52399999999</v>
      </c>
      <c r="P37" s="33">
        <f t="shared" si="3"/>
        <v>96407.195429999992</v>
      </c>
      <c r="Q37" s="34">
        <f t="shared" si="4"/>
        <v>95403.314057826516</v>
      </c>
    </row>
    <row r="38" spans="2:17" x14ac:dyDescent="0.2">
      <c r="B38" s="24" t="s">
        <v>20</v>
      </c>
      <c r="C38" s="25">
        <f>C40*C30</f>
        <v>0.09</v>
      </c>
      <c r="F38" s="47"/>
      <c r="G38" s="19" t="s">
        <v>7</v>
      </c>
      <c r="H38" s="12">
        <f t="shared" si="0"/>
        <v>8.0000000000000002E-3</v>
      </c>
      <c r="I38" s="6">
        <f t="shared" si="8"/>
        <v>95594.687999999995</v>
      </c>
      <c r="J38" s="30">
        <f t="shared" si="6"/>
        <v>94883.065012406936</v>
      </c>
      <c r="K38" s="7">
        <f t="shared" si="7"/>
        <v>95881.472063999987</v>
      </c>
      <c r="L38" s="7"/>
      <c r="M38" s="20" t="s">
        <v>6</v>
      </c>
      <c r="N38" s="36">
        <f t="shared" si="1"/>
        <v>8.0000000000000002E-3</v>
      </c>
      <c r="O38" s="50">
        <f t="shared" si="2"/>
        <v>95594.687999999995</v>
      </c>
      <c r="P38" s="33">
        <f t="shared" si="3"/>
        <v>96311.648159999997</v>
      </c>
      <c r="Q38" s="34">
        <f t="shared" si="4"/>
        <v>95308.761714855442</v>
      </c>
    </row>
    <row r="39" spans="2:17" x14ac:dyDescent="0.2">
      <c r="B39" t="s">
        <v>10</v>
      </c>
      <c r="C39" s="16">
        <v>7.4999999999999997E-3</v>
      </c>
      <c r="F39" s="47"/>
      <c r="G39" s="19" t="s">
        <v>7</v>
      </c>
      <c r="H39" s="12">
        <f t="shared" si="0"/>
        <v>7.0000000000000001E-3</v>
      </c>
      <c r="I39" s="6">
        <f>$I$46*(1+H39)</f>
        <v>95499.851999999984</v>
      </c>
      <c r="J39" s="30">
        <f t="shared" si="6"/>
        <v>94788.934987593035</v>
      </c>
      <c r="K39" s="7">
        <f t="shared" si="7"/>
        <v>95786.35155599998</v>
      </c>
      <c r="L39" s="7"/>
      <c r="M39" s="20" t="s">
        <v>6</v>
      </c>
      <c r="N39" s="36">
        <f t="shared" si="1"/>
        <v>7.0000000000000001E-3</v>
      </c>
      <c r="O39" s="50">
        <f t="shared" si="2"/>
        <v>95499.851999999984</v>
      </c>
      <c r="P39" s="33">
        <f t="shared" si="3"/>
        <v>96216.100889999987</v>
      </c>
      <c r="Q39" s="34">
        <f t="shared" si="4"/>
        <v>95214.209371884339</v>
      </c>
    </row>
    <row r="40" spans="2:17" x14ac:dyDescent="0.2">
      <c r="B40" t="s">
        <v>24</v>
      </c>
      <c r="C40" s="16">
        <v>3.0000000000000001E-3</v>
      </c>
      <c r="F40" s="47"/>
      <c r="G40" s="19" t="s">
        <v>7</v>
      </c>
      <c r="H40" s="12">
        <f t="shared" si="0"/>
        <v>6.0000000000000001E-3</v>
      </c>
      <c r="I40" s="6">
        <f t="shared" si="8"/>
        <v>95405.016000000003</v>
      </c>
      <c r="J40" s="30">
        <f>I40/(1+$C$39)</f>
        <v>94694.804962779148</v>
      </c>
      <c r="K40" s="7">
        <f t="shared" si="7"/>
        <v>95691.231047999987</v>
      </c>
      <c r="L40" s="7"/>
      <c r="M40" s="20" t="s">
        <v>6</v>
      </c>
      <c r="N40" s="36">
        <f t="shared" si="1"/>
        <v>6.0000000000000001E-3</v>
      </c>
      <c r="O40" s="50">
        <f t="shared" si="2"/>
        <v>95405.016000000003</v>
      </c>
      <c r="P40" s="33">
        <f t="shared" si="3"/>
        <v>96120.553620000006</v>
      </c>
      <c r="Q40" s="34">
        <f t="shared" si="4"/>
        <v>95119.65702891328</v>
      </c>
    </row>
    <row r="41" spans="2:17" x14ac:dyDescent="0.2">
      <c r="F41" s="47"/>
      <c r="G41" s="19" t="s">
        <v>7</v>
      </c>
      <c r="H41" s="12">
        <f t="shared" si="0"/>
        <v>5.0000000000000001E-3</v>
      </c>
      <c r="I41" s="6">
        <f t="shared" si="8"/>
        <v>95310.18</v>
      </c>
      <c r="J41" s="30">
        <f t="shared" si="6"/>
        <v>94600.674937965246</v>
      </c>
      <c r="K41" s="7">
        <f t="shared" si="7"/>
        <v>95596.11053999998</v>
      </c>
      <c r="L41" s="7"/>
      <c r="M41" s="20" t="s">
        <v>6</v>
      </c>
      <c r="N41" s="36">
        <f t="shared" si="1"/>
        <v>5.0000000000000001E-3</v>
      </c>
      <c r="O41" s="50">
        <f t="shared" si="2"/>
        <v>95310.18</v>
      </c>
      <c r="P41" s="33">
        <f t="shared" si="3"/>
        <v>96025.006349999996</v>
      </c>
      <c r="Q41" s="34">
        <f t="shared" si="4"/>
        <v>95025.104685942177</v>
      </c>
    </row>
    <row r="42" spans="2:17" x14ac:dyDescent="0.2">
      <c r="F42" s="47"/>
      <c r="G42" s="19" t="s">
        <v>7</v>
      </c>
      <c r="H42" s="12">
        <f t="shared" si="0"/>
        <v>4.0000000000000001E-3</v>
      </c>
      <c r="I42" s="6">
        <f t="shared" si="8"/>
        <v>95215.343999999997</v>
      </c>
      <c r="J42" s="30">
        <f t="shared" si="6"/>
        <v>94506.54491315136</v>
      </c>
      <c r="K42" s="7">
        <f t="shared" si="7"/>
        <v>95500.990031999987</v>
      </c>
      <c r="L42" s="7"/>
      <c r="M42" s="20" t="s">
        <v>6</v>
      </c>
      <c r="N42" s="36">
        <f t="shared" si="1"/>
        <v>4.0000000000000001E-3</v>
      </c>
      <c r="O42" s="50">
        <f t="shared" si="2"/>
        <v>95215.343999999997</v>
      </c>
      <c r="P42" s="33">
        <f t="shared" si="3"/>
        <v>95929.459080000001</v>
      </c>
      <c r="Q42" s="34">
        <f t="shared" si="4"/>
        <v>94930.552342971088</v>
      </c>
    </row>
    <row r="43" spans="2:17" x14ac:dyDescent="0.2">
      <c r="B43" s="2" t="s">
        <v>17</v>
      </c>
      <c r="F43" s="47"/>
      <c r="G43" s="19" t="s">
        <v>7</v>
      </c>
      <c r="H43" s="12">
        <f>H44+$C$28</f>
        <v>3.0000000000000001E-3</v>
      </c>
      <c r="I43" s="6">
        <f t="shared" si="8"/>
        <v>95120.507999999987</v>
      </c>
      <c r="J43" s="30">
        <f t="shared" si="6"/>
        <v>94412.414888337444</v>
      </c>
      <c r="K43" s="7">
        <f t="shared" si="7"/>
        <v>95405.86952399998</v>
      </c>
      <c r="L43" s="7"/>
      <c r="M43" s="20" t="s">
        <v>6</v>
      </c>
      <c r="N43" s="36">
        <f t="shared" si="1"/>
        <v>3.0000000000000001E-3</v>
      </c>
      <c r="O43" s="50">
        <f t="shared" si="2"/>
        <v>95120.507999999987</v>
      </c>
      <c r="P43" s="33">
        <f t="shared" si="3"/>
        <v>95833.911809999991</v>
      </c>
      <c r="Q43" s="34">
        <f t="shared" si="4"/>
        <v>94836</v>
      </c>
    </row>
    <row r="44" spans="2:17" x14ac:dyDescent="0.2">
      <c r="B44" t="s">
        <v>12</v>
      </c>
      <c r="C44" s="17">
        <v>100</v>
      </c>
      <c r="F44" s="47"/>
      <c r="G44" s="19" t="s">
        <v>7</v>
      </c>
      <c r="H44" s="12">
        <f>H45+$C$28</f>
        <v>2E-3</v>
      </c>
      <c r="I44" s="6">
        <f>$I$46*(1+H44)</f>
        <v>95025.672000000006</v>
      </c>
      <c r="J44" s="30">
        <f>I44/(1+$C$39)</f>
        <v>94318.284863523571</v>
      </c>
      <c r="K44" s="7">
        <f>I44*(1+$C$40)</f>
        <v>95310.749016000002</v>
      </c>
      <c r="L44" s="7"/>
      <c r="M44" s="20" t="s">
        <v>6</v>
      </c>
      <c r="N44" s="36">
        <f t="shared" si="1"/>
        <v>2E-3</v>
      </c>
      <c r="O44" s="50">
        <f t="shared" si="2"/>
        <v>95025.672000000006</v>
      </c>
      <c r="P44" s="33">
        <f t="shared" si="3"/>
        <v>95738.36454000001</v>
      </c>
      <c r="Q44" s="34">
        <f>O44/(1+$C$40)</f>
        <v>94741.447657028926</v>
      </c>
    </row>
    <row r="45" spans="2:17" x14ac:dyDescent="0.2">
      <c r="B45" t="s">
        <v>13</v>
      </c>
      <c r="C45" s="17">
        <f>C44/C25</f>
        <v>0.625</v>
      </c>
      <c r="F45" s="47"/>
      <c r="G45" s="19" t="s">
        <v>7</v>
      </c>
      <c r="H45" s="31">
        <f>C28</f>
        <v>1E-3</v>
      </c>
      <c r="I45" s="6">
        <f>$I$46*(1+H45)</f>
        <v>94930.835999999996</v>
      </c>
      <c r="J45" s="30">
        <f>I45/(1+C39)</f>
        <v>94224.15483870967</v>
      </c>
      <c r="K45" s="7">
        <f>I45*(1+C40)</f>
        <v>95215.62850799998</v>
      </c>
      <c r="L45" s="7"/>
      <c r="M45" s="20" t="s">
        <v>6</v>
      </c>
      <c r="N45" s="36">
        <f>H45</f>
        <v>1E-3</v>
      </c>
      <c r="O45" s="50">
        <f>I45</f>
        <v>94930.835999999996</v>
      </c>
      <c r="P45" s="33">
        <f>O45*(1+C39)</f>
        <v>95642.81727</v>
      </c>
      <c r="Q45" s="34">
        <f>O45/(1+C40)</f>
        <v>94646.895314057838</v>
      </c>
    </row>
    <row r="46" spans="2:17" ht="30" customHeight="1" x14ac:dyDescent="0.2">
      <c r="B46" s="9" t="s">
        <v>18</v>
      </c>
      <c r="C46" s="18">
        <f>C45*C30</f>
        <v>18.75</v>
      </c>
      <c r="F46" s="3"/>
      <c r="G46" s="32"/>
      <c r="H46" s="32"/>
      <c r="I46" s="40">
        <v>94836</v>
      </c>
      <c r="J46" s="41"/>
      <c r="K46" s="40"/>
      <c r="L46" s="40"/>
      <c r="M46" s="40"/>
      <c r="N46" s="40"/>
      <c r="O46" s="51">
        <f>I46</f>
        <v>94836</v>
      </c>
      <c r="P46" s="37"/>
      <c r="Q46" s="32"/>
    </row>
    <row r="47" spans="2:17" x14ac:dyDescent="0.2">
      <c r="F47" s="48"/>
      <c r="G47" s="20" t="s">
        <v>6</v>
      </c>
      <c r="H47" s="5">
        <f>C28</f>
        <v>1E-3</v>
      </c>
      <c r="I47" s="6">
        <f>$I$46/(1+H47)</f>
        <v>94741.258741258745</v>
      </c>
      <c r="J47" s="30">
        <f>I47*(1+C39)</f>
        <v>95451.818181818191</v>
      </c>
      <c r="K47" s="7">
        <f>I47/(1+C40)</f>
        <v>94457.885086000751</v>
      </c>
      <c r="L47" s="7"/>
      <c r="M47" s="19" t="s">
        <v>7</v>
      </c>
      <c r="N47" s="31">
        <f>H47</f>
        <v>1E-3</v>
      </c>
      <c r="O47" s="50">
        <f>I47</f>
        <v>94741.258741258745</v>
      </c>
      <c r="P47" s="33">
        <f>O47/(1+$C$39)</f>
        <v>94035.988825070715</v>
      </c>
      <c r="Q47" s="34">
        <f t="shared" ref="Q47:Q86" si="9">O47*(1+$C$40)</f>
        <v>95025.482517482509</v>
      </c>
    </row>
    <row r="48" spans="2:17" x14ac:dyDescent="0.2">
      <c r="F48" s="48"/>
      <c r="G48" s="20" t="s">
        <v>6</v>
      </c>
      <c r="H48" s="5">
        <f>H47+$C$28</f>
        <v>2E-3</v>
      </c>
      <c r="I48" s="6">
        <f t="shared" ref="I48:I85" si="10">$I$46/(1+H48)</f>
        <v>94646.706586826345</v>
      </c>
      <c r="J48" s="30">
        <f t="shared" ref="J48:J85" si="11">I48*(1+$C$39)</f>
        <v>95356.556886227554</v>
      </c>
      <c r="K48" s="7">
        <f>I48/(1+$C$40)</f>
        <v>94363.615739607529</v>
      </c>
      <c r="L48" s="7"/>
      <c r="M48" s="19" t="s">
        <v>7</v>
      </c>
      <c r="N48" s="31">
        <f t="shared" ref="N48:N86" si="12">H48</f>
        <v>2E-3</v>
      </c>
      <c r="O48" s="50">
        <f t="shared" ref="O48:O86" si="13">I48</f>
        <v>94646.706586826345</v>
      </c>
      <c r="P48" s="33">
        <f t="shared" ref="P48:P86" si="14">O48/(1+$C$39)</f>
        <v>93942.140532830119</v>
      </c>
      <c r="Q48" s="34">
        <f t="shared" si="9"/>
        <v>94930.64670658682</v>
      </c>
    </row>
    <row r="49" spans="2:17" x14ac:dyDescent="0.2">
      <c r="C49" s="21"/>
      <c r="F49" s="48"/>
      <c r="G49" s="20" t="s">
        <v>6</v>
      </c>
      <c r="H49" s="5">
        <f t="shared" ref="H49:H86" si="15">H48+$C$28</f>
        <v>3.0000000000000001E-3</v>
      </c>
      <c r="I49" s="6">
        <f t="shared" si="10"/>
        <v>94552.342971086749</v>
      </c>
      <c r="J49" s="30">
        <f t="shared" si="11"/>
        <v>95261.485543369912</v>
      </c>
      <c r="K49" s="7">
        <f t="shared" ref="K49:K85" si="16">I49/(1+$C$40)</f>
        <v>94269.534367982807</v>
      </c>
      <c r="L49" s="7"/>
      <c r="M49" s="19" t="s">
        <v>7</v>
      </c>
      <c r="N49" s="31">
        <f t="shared" si="12"/>
        <v>3.0000000000000001E-3</v>
      </c>
      <c r="O49" s="50">
        <f t="shared" si="13"/>
        <v>94552.342971086749</v>
      </c>
      <c r="P49" s="33">
        <f t="shared" si="14"/>
        <v>93848.479375768482</v>
      </c>
      <c r="Q49" s="34">
        <f t="shared" si="9"/>
        <v>94836</v>
      </c>
    </row>
    <row r="50" spans="2:17" x14ac:dyDescent="0.2">
      <c r="F50" s="48"/>
      <c r="G50" s="20" t="s">
        <v>6</v>
      </c>
      <c r="H50" s="5">
        <f t="shared" si="15"/>
        <v>4.0000000000000001E-3</v>
      </c>
      <c r="I50" s="6">
        <f t="shared" si="10"/>
        <v>94458.167330677286</v>
      </c>
      <c r="J50" s="30">
        <f t="shared" si="11"/>
        <v>95166.603585657373</v>
      </c>
      <c r="K50" s="7">
        <f t="shared" si="16"/>
        <v>94175.640409448955</v>
      </c>
      <c r="L50" s="7"/>
      <c r="M50" s="19" t="s">
        <v>7</v>
      </c>
      <c r="N50" s="31">
        <f t="shared" si="12"/>
        <v>4.0000000000000001E-3</v>
      </c>
      <c r="O50" s="50">
        <f t="shared" si="13"/>
        <v>94458.167330677286</v>
      </c>
      <c r="P50" s="33">
        <f t="shared" si="14"/>
        <v>93755.004794716908</v>
      </c>
      <c r="Q50" s="34">
        <f t="shared" si="9"/>
        <v>94741.541832669303</v>
      </c>
    </row>
    <row r="51" spans="2:17" x14ac:dyDescent="0.2">
      <c r="F51" s="48"/>
      <c r="G51" s="20" t="s">
        <v>6</v>
      </c>
      <c r="H51" s="5">
        <f t="shared" si="15"/>
        <v>5.0000000000000001E-3</v>
      </c>
      <c r="I51" s="6">
        <f t="shared" si="10"/>
        <v>94364.179104477618</v>
      </c>
      <c r="J51" s="30">
        <f t="shared" si="11"/>
        <v>95071.910447761213</v>
      </c>
      <c r="K51" s="7">
        <f t="shared" si="16"/>
        <v>94081.933304563936</v>
      </c>
      <c r="L51" s="7"/>
      <c r="M51" s="19" t="s">
        <v>7</v>
      </c>
      <c r="N51" s="31">
        <f t="shared" si="12"/>
        <v>5.0000000000000001E-3</v>
      </c>
      <c r="O51" s="50">
        <f t="shared" si="13"/>
        <v>94364.179104477618</v>
      </c>
      <c r="P51" s="33">
        <f t="shared" si="14"/>
        <v>93661.716232732128</v>
      </c>
      <c r="Q51" s="34">
        <f t="shared" si="9"/>
        <v>94647.271641791041</v>
      </c>
    </row>
    <row r="52" spans="2:17" x14ac:dyDescent="0.2">
      <c r="B52" s="11"/>
      <c r="F52" s="48"/>
      <c r="G52" s="20" t="s">
        <v>6</v>
      </c>
      <c r="H52" s="5">
        <f t="shared" si="15"/>
        <v>6.0000000000000001E-3</v>
      </c>
      <c r="I52" s="6">
        <f t="shared" si="10"/>
        <v>94270.377733598405</v>
      </c>
      <c r="J52" s="30">
        <f t="shared" si="11"/>
        <v>94977.405566600399</v>
      </c>
      <c r="K52" s="7">
        <f t="shared" si="16"/>
        <v>93988.41249611009</v>
      </c>
      <c r="L52" s="7"/>
      <c r="M52" s="19" t="s">
        <v>7</v>
      </c>
      <c r="N52" s="31">
        <f t="shared" si="12"/>
        <v>6.0000000000000001E-3</v>
      </c>
      <c r="O52" s="50">
        <f t="shared" si="13"/>
        <v>94270.377733598405</v>
      </c>
      <c r="P52" s="33">
        <f t="shared" si="14"/>
        <v>93568.613135085267</v>
      </c>
      <c r="Q52" s="34">
        <f t="shared" si="9"/>
        <v>94553.188866799188</v>
      </c>
    </row>
    <row r="53" spans="2:17" x14ac:dyDescent="0.2">
      <c r="B53" s="11"/>
      <c r="C53" s="29"/>
      <c r="F53" s="48"/>
      <c r="G53" s="20" t="s">
        <v>6</v>
      </c>
      <c r="H53" s="5">
        <f t="shared" si="15"/>
        <v>7.0000000000000001E-3</v>
      </c>
      <c r="I53" s="6">
        <f t="shared" si="10"/>
        <v>94176.76266137042</v>
      </c>
      <c r="J53" s="30">
        <f t="shared" si="11"/>
        <v>94883.088381330701</v>
      </c>
      <c r="K53" s="7">
        <f t="shared" si="16"/>
        <v>93895.077429083176</v>
      </c>
      <c r="L53" s="7"/>
      <c r="M53" s="19" t="s">
        <v>7</v>
      </c>
      <c r="N53" s="31">
        <f t="shared" si="12"/>
        <v>7.0000000000000001E-3</v>
      </c>
      <c r="O53" s="50">
        <f t="shared" si="13"/>
        <v>94176.76266137042</v>
      </c>
      <c r="P53" s="33">
        <f t="shared" si="14"/>
        <v>93475.694949251032</v>
      </c>
      <c r="Q53" s="34">
        <f t="shared" si="9"/>
        <v>94459.292949354523</v>
      </c>
    </row>
    <row r="54" spans="2:17" x14ac:dyDescent="0.2">
      <c r="B54" s="11"/>
      <c r="C54" s="29"/>
      <c r="F54" s="48"/>
      <c r="G54" s="20" t="s">
        <v>6</v>
      </c>
      <c r="H54" s="5">
        <f t="shared" si="15"/>
        <v>8.0000000000000002E-3</v>
      </c>
      <c r="I54" s="6">
        <f t="shared" si="10"/>
        <v>94083.333333333328</v>
      </c>
      <c r="J54" s="30">
        <f t="shared" si="11"/>
        <v>94788.958333333328</v>
      </c>
      <c r="K54" s="7">
        <f t="shared" si="16"/>
        <v>93801.927550681299</v>
      </c>
      <c r="L54" s="7"/>
      <c r="M54" s="19" t="s">
        <v>7</v>
      </c>
      <c r="N54" s="31">
        <f t="shared" si="12"/>
        <v>8.0000000000000002E-3</v>
      </c>
      <c r="O54" s="50">
        <f t="shared" si="13"/>
        <v>94083.333333333328</v>
      </c>
      <c r="P54" s="33">
        <f t="shared" si="14"/>
        <v>93382.961124896596</v>
      </c>
      <c r="Q54" s="34">
        <f t="shared" si="9"/>
        <v>94365.583333333314</v>
      </c>
    </row>
    <row r="55" spans="2:17" x14ac:dyDescent="0.2">
      <c r="B55" s="11"/>
      <c r="C55" s="29"/>
      <c r="F55" s="48"/>
      <c r="G55" s="20" t="s">
        <v>6</v>
      </c>
      <c r="H55" s="5">
        <f t="shared" si="15"/>
        <v>9.0000000000000011E-3</v>
      </c>
      <c r="I55" s="6">
        <f t="shared" si="10"/>
        <v>93990.089197224981</v>
      </c>
      <c r="J55" s="30">
        <f t="shared" si="11"/>
        <v>94695.014866204176</v>
      </c>
      <c r="K55" s="7">
        <f t="shared" si="16"/>
        <v>93708.962310294111</v>
      </c>
      <c r="L55" s="7"/>
      <c r="M55" s="19" t="s">
        <v>7</v>
      </c>
      <c r="N55" s="31">
        <f t="shared" si="12"/>
        <v>9.0000000000000011E-3</v>
      </c>
      <c r="O55" s="50">
        <f t="shared" si="13"/>
        <v>93990.089197224981</v>
      </c>
      <c r="P55" s="33">
        <f t="shared" si="14"/>
        <v>93290.411113870941</v>
      </c>
      <c r="Q55" s="34">
        <f t="shared" si="9"/>
        <v>94272.059464816644</v>
      </c>
    </row>
    <row r="56" spans="2:17" x14ac:dyDescent="0.2">
      <c r="B56" s="11"/>
      <c r="C56" s="29"/>
      <c r="F56" s="48"/>
      <c r="G56" s="20" t="s">
        <v>6</v>
      </c>
      <c r="H56" s="5">
        <f t="shared" si="15"/>
        <v>1.0000000000000002E-2</v>
      </c>
      <c r="I56" s="6">
        <f t="shared" si="10"/>
        <v>93897.029702970292</v>
      </c>
      <c r="J56" s="30">
        <f t="shared" si="11"/>
        <v>94601.257425742573</v>
      </c>
      <c r="K56" s="7">
        <f t="shared" si="16"/>
        <v>93616.181159491825</v>
      </c>
      <c r="L56" s="7"/>
      <c r="M56" s="19" t="s">
        <v>7</v>
      </c>
      <c r="N56" s="31">
        <f t="shared" si="12"/>
        <v>1.0000000000000002E-2</v>
      </c>
      <c r="O56" s="50">
        <f t="shared" si="13"/>
        <v>93897.029702970292</v>
      </c>
      <c r="P56" s="33">
        <f t="shared" si="14"/>
        <v>93198.044370193835</v>
      </c>
      <c r="Q56" s="34">
        <f t="shared" si="9"/>
        <v>94178.720792079199</v>
      </c>
    </row>
    <row r="57" spans="2:17" x14ac:dyDescent="0.2">
      <c r="B57" s="11"/>
      <c r="C57" s="29"/>
      <c r="F57" s="48"/>
      <c r="G57" s="20" t="s">
        <v>6</v>
      </c>
      <c r="H57" s="5">
        <f t="shared" si="15"/>
        <v>1.1000000000000003E-2</v>
      </c>
      <c r="I57" s="6">
        <f t="shared" si="10"/>
        <v>93804.154302670635</v>
      </c>
      <c r="J57" s="30">
        <f t="shared" si="11"/>
        <v>94507.685459940665</v>
      </c>
      <c r="K57" s="7">
        <f t="shared" si="16"/>
        <v>93523.583552014607</v>
      </c>
      <c r="L57" s="7"/>
      <c r="M57" s="19" t="s">
        <v>7</v>
      </c>
      <c r="N57" s="31">
        <f t="shared" si="12"/>
        <v>1.1000000000000003E-2</v>
      </c>
      <c r="O57" s="50">
        <f t="shared" si="13"/>
        <v>93804.154302670635</v>
      </c>
      <c r="P57" s="33">
        <f t="shared" si="14"/>
        <v>93105.860350045288</v>
      </c>
      <c r="Q57" s="34">
        <f t="shared" si="9"/>
        <v>94085.566765578638</v>
      </c>
    </row>
    <row r="58" spans="2:17" x14ac:dyDescent="0.2">
      <c r="B58" s="11"/>
      <c r="C58" s="29"/>
      <c r="F58" s="48"/>
      <c r="G58" s="20" t="s">
        <v>6</v>
      </c>
      <c r="H58" s="5">
        <f t="shared" si="15"/>
        <v>1.2000000000000004E-2</v>
      </c>
      <c r="I58" s="6">
        <f t="shared" si="10"/>
        <v>93711.46245059288</v>
      </c>
      <c r="J58" s="30">
        <f t="shared" si="11"/>
        <v>94414.298418972336</v>
      </c>
      <c r="K58" s="7">
        <f t="shared" si="16"/>
        <v>93431.168943761601</v>
      </c>
      <c r="L58" s="7"/>
      <c r="M58" s="19" t="s">
        <v>7</v>
      </c>
      <c r="N58" s="31">
        <f t="shared" si="12"/>
        <v>1.2000000000000004E-2</v>
      </c>
      <c r="O58" s="50">
        <f t="shared" si="13"/>
        <v>93711.46245059288</v>
      </c>
      <c r="P58" s="33">
        <f t="shared" si="14"/>
        <v>93013.858511754719</v>
      </c>
      <c r="Q58" s="34">
        <f t="shared" si="9"/>
        <v>93992.596837944642</v>
      </c>
    </row>
    <row r="59" spans="2:17" x14ac:dyDescent="0.2">
      <c r="B59" s="11"/>
      <c r="C59" s="29"/>
      <c r="F59" s="48"/>
      <c r="G59" s="20" t="s">
        <v>6</v>
      </c>
      <c r="H59" s="5">
        <f t="shared" si="15"/>
        <v>1.3000000000000005E-2</v>
      </c>
      <c r="I59" s="6">
        <f t="shared" si="10"/>
        <v>93618.953603158938</v>
      </c>
      <c r="J59" s="30">
        <f t="shared" si="11"/>
        <v>94321.095755182629</v>
      </c>
      <c r="K59" s="7">
        <f t="shared" si="16"/>
        <v>93338.936792780602</v>
      </c>
      <c r="L59" s="7"/>
      <c r="M59" s="19" t="s">
        <v>7</v>
      </c>
      <c r="N59" s="31">
        <f t="shared" si="12"/>
        <v>1.3000000000000005E-2</v>
      </c>
      <c r="O59" s="50">
        <f t="shared" si="13"/>
        <v>93618.953603158938</v>
      </c>
      <c r="P59" s="33">
        <f t="shared" si="14"/>
        <v>92922.038315790502</v>
      </c>
      <c r="Q59" s="34">
        <f t="shared" si="9"/>
        <v>93899.810463968402</v>
      </c>
    </row>
    <row r="60" spans="2:17" x14ac:dyDescent="0.2">
      <c r="B60" s="11"/>
      <c r="C60" s="29"/>
      <c r="F60" s="48"/>
      <c r="G60" s="20" t="s">
        <v>6</v>
      </c>
      <c r="H60" s="5">
        <f t="shared" si="15"/>
        <v>1.4000000000000005E-2</v>
      </c>
      <c r="I60" s="6">
        <f t="shared" si="10"/>
        <v>93526.627218934911</v>
      </c>
      <c r="J60" s="30">
        <f t="shared" si="11"/>
        <v>94228.076923076922</v>
      </c>
      <c r="K60" s="7">
        <f t="shared" si="16"/>
        <v>93246.886559257153</v>
      </c>
      <c r="L60" s="7"/>
      <c r="M60" s="19" t="s">
        <v>7</v>
      </c>
      <c r="N60" s="31">
        <f t="shared" si="12"/>
        <v>1.4000000000000005E-2</v>
      </c>
      <c r="O60" s="50">
        <f t="shared" si="13"/>
        <v>93526.627218934911</v>
      </c>
      <c r="P60" s="33">
        <f t="shared" si="14"/>
        <v>92830.399224749286</v>
      </c>
      <c r="Q60" s="34">
        <f t="shared" si="9"/>
        <v>93807.20710059171</v>
      </c>
    </row>
    <row r="61" spans="2:17" x14ac:dyDescent="0.2">
      <c r="B61" s="11"/>
      <c r="C61" s="29"/>
      <c r="F61" s="48"/>
      <c r="G61" s="20" t="s">
        <v>6</v>
      </c>
      <c r="H61" s="5">
        <f t="shared" si="15"/>
        <v>1.5000000000000006E-2</v>
      </c>
      <c r="I61" s="6">
        <f t="shared" si="10"/>
        <v>93434.482758620696</v>
      </c>
      <c r="J61" s="30">
        <f t="shared" si="11"/>
        <v>94135.241379310362</v>
      </c>
      <c r="K61" s="7">
        <f t="shared" si="16"/>
        <v>93155.0177055042</v>
      </c>
      <c r="L61" s="7"/>
      <c r="M61" s="19" t="s">
        <v>7</v>
      </c>
      <c r="N61" s="31">
        <f t="shared" si="12"/>
        <v>1.5000000000000006E-2</v>
      </c>
      <c r="O61" s="50">
        <f t="shared" si="13"/>
        <v>93434.482758620696</v>
      </c>
      <c r="P61" s="33">
        <f t="shared" si="14"/>
        <v>92738.940703345594</v>
      </c>
      <c r="Q61" s="34">
        <f t="shared" si="9"/>
        <v>93714.786206896548</v>
      </c>
    </row>
    <row r="62" spans="2:17" x14ac:dyDescent="0.2">
      <c r="B62" s="11"/>
      <c r="C62" s="29"/>
      <c r="F62" s="48"/>
      <c r="G62" s="20" t="s">
        <v>6</v>
      </c>
      <c r="H62" s="5">
        <f t="shared" si="15"/>
        <v>1.6000000000000007E-2</v>
      </c>
      <c r="I62" s="6">
        <f t="shared" si="10"/>
        <v>93342.51968503937</v>
      </c>
      <c r="J62" s="30">
        <f t="shared" si="11"/>
        <v>94042.58858267717</v>
      </c>
      <c r="K62" s="7">
        <f t="shared" si="16"/>
        <v>93063.329695951528</v>
      </c>
      <c r="L62" s="7"/>
      <c r="M62" s="19" t="s">
        <v>7</v>
      </c>
      <c r="N62" s="31">
        <f t="shared" si="12"/>
        <v>1.6000000000000007E-2</v>
      </c>
      <c r="O62" s="50">
        <f t="shared" si="13"/>
        <v>93342.51968503937</v>
      </c>
      <c r="P62" s="33">
        <f t="shared" si="14"/>
        <v>92647.662218401354</v>
      </c>
      <c r="Q62" s="34">
        <f t="shared" si="9"/>
        <v>93622.547244094472</v>
      </c>
    </row>
    <row r="63" spans="2:17" x14ac:dyDescent="0.2">
      <c r="B63" s="11"/>
      <c r="C63" s="29"/>
      <c r="F63" s="48"/>
      <c r="G63" s="20" t="s">
        <v>6</v>
      </c>
      <c r="H63" s="5">
        <f t="shared" si="15"/>
        <v>1.7000000000000008E-2</v>
      </c>
      <c r="I63" s="6">
        <f t="shared" si="10"/>
        <v>93250.737463126847</v>
      </c>
      <c r="J63" s="30">
        <f t="shared" si="11"/>
        <v>93950.117994100307</v>
      </c>
      <c r="K63" s="7">
        <f t="shared" si="16"/>
        <v>92971.821997135456</v>
      </c>
      <c r="L63" s="7"/>
      <c r="M63" s="19" t="s">
        <v>7</v>
      </c>
      <c r="N63" s="31">
        <f t="shared" si="12"/>
        <v>1.7000000000000008E-2</v>
      </c>
      <c r="O63" s="50">
        <f t="shared" si="13"/>
        <v>93250.737463126847</v>
      </c>
      <c r="P63" s="33">
        <f t="shared" si="14"/>
        <v>92556.563238835573</v>
      </c>
      <c r="Q63" s="34">
        <f t="shared" si="9"/>
        <v>93530.489675516219</v>
      </c>
    </row>
    <row r="64" spans="2:17" x14ac:dyDescent="0.2">
      <c r="B64" s="11"/>
      <c r="C64" s="29"/>
      <c r="F64" s="48"/>
      <c r="G64" s="20" t="s">
        <v>6</v>
      </c>
      <c r="H64" s="5">
        <f t="shared" si="15"/>
        <v>1.8000000000000009E-2</v>
      </c>
      <c r="I64" s="6">
        <f t="shared" si="10"/>
        <v>93159.135559921415</v>
      </c>
      <c r="J64" s="30">
        <f t="shared" si="11"/>
        <v>93857.829076620837</v>
      </c>
      <c r="K64" s="7">
        <f t="shared" si="16"/>
        <v>92880.49407768836</v>
      </c>
      <c r="L64" s="7"/>
      <c r="M64" s="19" t="s">
        <v>7</v>
      </c>
      <c r="N64" s="31">
        <f t="shared" si="12"/>
        <v>1.8000000000000009E-2</v>
      </c>
      <c r="O64" s="50">
        <f t="shared" si="13"/>
        <v>93159.135559921415</v>
      </c>
      <c r="P64" s="33">
        <f t="shared" si="14"/>
        <v>92465.643235654003</v>
      </c>
      <c r="Q64" s="34">
        <f t="shared" si="9"/>
        <v>93438.612966601169</v>
      </c>
    </row>
    <row r="65" spans="2:19" x14ac:dyDescent="0.2">
      <c r="B65" s="11"/>
      <c r="C65" s="29"/>
      <c r="F65" s="48"/>
      <c r="G65" s="20" t="s">
        <v>6</v>
      </c>
      <c r="H65" s="5">
        <f t="shared" si="15"/>
        <v>1.900000000000001E-2</v>
      </c>
      <c r="I65" s="6">
        <f t="shared" si="10"/>
        <v>93067.71344455349</v>
      </c>
      <c r="J65" s="30">
        <f t="shared" si="11"/>
        <v>93765.721295387644</v>
      </c>
      <c r="K65" s="7">
        <f t="shared" si="16"/>
        <v>92789.345408328518</v>
      </c>
      <c r="L65" s="7"/>
      <c r="M65" s="19" t="s">
        <v>7</v>
      </c>
      <c r="N65" s="31">
        <f t="shared" si="12"/>
        <v>1.900000000000001E-2</v>
      </c>
      <c r="O65" s="50">
        <f t="shared" si="13"/>
        <v>93067.71344455349</v>
      </c>
      <c r="P65" s="33">
        <f t="shared" si="14"/>
        <v>92374.901681938936</v>
      </c>
      <c r="Q65" s="34">
        <f t="shared" si="9"/>
        <v>93346.916584887134</v>
      </c>
    </row>
    <row r="66" spans="2:19" x14ac:dyDescent="0.2">
      <c r="B66" s="11"/>
      <c r="C66" s="29"/>
      <c r="F66" s="48"/>
      <c r="G66" s="20" t="s">
        <v>6</v>
      </c>
      <c r="H66" s="5">
        <f t="shared" si="15"/>
        <v>2.0000000000000011E-2</v>
      </c>
      <c r="I66" s="6">
        <f>$I$46/(1+H66)</f>
        <v>92976.470588235286</v>
      </c>
      <c r="J66" s="30">
        <f t="shared" si="11"/>
        <v>93673.794117647063</v>
      </c>
      <c r="K66" s="7">
        <f t="shared" si="16"/>
        <v>92698.375461849748</v>
      </c>
      <c r="L66" s="7"/>
      <c r="M66" s="19" t="s">
        <v>7</v>
      </c>
      <c r="N66" s="31">
        <f t="shared" si="12"/>
        <v>2.0000000000000011E-2</v>
      </c>
      <c r="O66" s="50">
        <f t="shared" si="13"/>
        <v>92976.470588235286</v>
      </c>
      <c r="P66" s="33">
        <f t="shared" si="14"/>
        <v>92284.338052838983</v>
      </c>
      <c r="Q66" s="34">
        <f t="shared" si="9"/>
        <v>93255.39999999998</v>
      </c>
    </row>
    <row r="67" spans="2:19" s="2" customFormat="1" x14ac:dyDescent="0.2">
      <c r="B67" s="11"/>
      <c r="C67" s="29"/>
      <c r="D67"/>
      <c r="E67"/>
      <c r="F67"/>
      <c r="G67" s="20" t="s">
        <v>6</v>
      </c>
      <c r="H67" s="5">
        <f t="shared" si="15"/>
        <v>2.1000000000000012E-2</v>
      </c>
      <c r="I67" s="6">
        <f t="shared" si="10"/>
        <v>92885.406464250744</v>
      </c>
      <c r="J67" s="30">
        <f t="shared" si="11"/>
        <v>93582.047012732626</v>
      </c>
      <c r="K67" s="7">
        <f t="shared" si="16"/>
        <v>92607.583713111424</v>
      </c>
      <c r="M67" s="19" t="s">
        <v>7</v>
      </c>
      <c r="N67" s="31">
        <f t="shared" si="12"/>
        <v>2.1000000000000012E-2</v>
      </c>
      <c r="O67" s="50">
        <f t="shared" si="13"/>
        <v>92885.406464250744</v>
      </c>
      <c r="P67" s="33">
        <f t="shared" si="14"/>
        <v>92193.951825559052</v>
      </c>
      <c r="Q67" s="34">
        <f t="shared" si="9"/>
        <v>93164.062683643482</v>
      </c>
      <c r="S67" s="45"/>
    </row>
    <row r="68" spans="2:19" s="2" customFormat="1" x14ac:dyDescent="0.2">
      <c r="B68" s="11"/>
      <c r="C68" s="29"/>
      <c r="D68"/>
      <c r="E68"/>
      <c r="F68"/>
      <c r="G68" s="20" t="s">
        <v>6</v>
      </c>
      <c r="H68" s="5">
        <f t="shared" si="15"/>
        <v>2.2000000000000013E-2</v>
      </c>
      <c r="I68" s="6">
        <f t="shared" si="10"/>
        <v>92794.520547945198</v>
      </c>
      <c r="J68" s="30">
        <f t="shared" si="11"/>
        <v>93490.479452054788</v>
      </c>
      <c r="K68" s="7">
        <f t="shared" si="16"/>
        <v>92516.969639028117</v>
      </c>
      <c r="M68" s="19" t="s">
        <v>7</v>
      </c>
      <c r="N68" s="31">
        <f t="shared" si="12"/>
        <v>2.2000000000000013E-2</v>
      </c>
      <c r="O68" s="50">
        <f t="shared" si="13"/>
        <v>92794.520547945198</v>
      </c>
      <c r="P68" s="33">
        <f t="shared" si="14"/>
        <v>92103.742479350069</v>
      </c>
      <c r="Q68" s="34">
        <f t="shared" si="9"/>
        <v>93072.904109589028</v>
      </c>
      <c r="S68" s="45"/>
    </row>
    <row r="69" spans="2:19" x14ac:dyDescent="0.2">
      <c r="B69" s="11"/>
      <c r="C69" s="29"/>
      <c r="G69" s="20" t="s">
        <v>6</v>
      </c>
      <c r="H69" s="5">
        <f t="shared" si="15"/>
        <v>2.3000000000000013E-2</v>
      </c>
      <c r="I69" s="6">
        <f t="shared" si="10"/>
        <v>92703.812316715557</v>
      </c>
      <c r="J69" s="30">
        <f t="shared" si="11"/>
        <v>93399.090909090926</v>
      </c>
      <c r="K69" s="7">
        <f t="shared" si="16"/>
        <v>92426.532718559887</v>
      </c>
      <c r="M69" s="19" t="s">
        <v>7</v>
      </c>
      <c r="N69" s="31">
        <f t="shared" si="12"/>
        <v>2.3000000000000013E-2</v>
      </c>
      <c r="O69" s="50">
        <f t="shared" si="13"/>
        <v>92703.812316715557</v>
      </c>
      <c r="P69" s="33">
        <f t="shared" si="14"/>
        <v>92013.709495499308</v>
      </c>
      <c r="Q69" s="34">
        <f t="shared" si="9"/>
        <v>92981.923753665687</v>
      </c>
    </row>
    <row r="70" spans="2:19" x14ac:dyDescent="0.2">
      <c r="B70" s="11"/>
      <c r="C70" s="29"/>
      <c r="G70" s="20" t="s">
        <v>6</v>
      </c>
      <c r="H70" s="5">
        <f t="shared" si="15"/>
        <v>2.4000000000000014E-2</v>
      </c>
      <c r="I70" s="6">
        <f t="shared" si="10"/>
        <v>92613.28125</v>
      </c>
      <c r="J70" s="30">
        <f t="shared" si="11"/>
        <v>93307.880859375</v>
      </c>
      <c r="K70" s="7">
        <f t="shared" si="16"/>
        <v>92336.27243270191</v>
      </c>
      <c r="M70" s="19" t="s">
        <v>7</v>
      </c>
      <c r="N70" s="31">
        <f t="shared" si="12"/>
        <v>2.4000000000000014E-2</v>
      </c>
      <c r="O70" s="50">
        <f t="shared" si="13"/>
        <v>92613.28125</v>
      </c>
      <c r="P70" s="33">
        <f t="shared" si="14"/>
        <v>91923.852357320095</v>
      </c>
      <c r="Q70" s="34">
        <f t="shared" si="9"/>
        <v>92891.121093749985</v>
      </c>
    </row>
    <row r="71" spans="2:19" x14ac:dyDescent="0.2">
      <c r="B71" s="11"/>
      <c r="C71" s="29"/>
      <c r="G71" s="20" t="s">
        <v>6</v>
      </c>
      <c r="H71" s="5">
        <f t="shared" si="15"/>
        <v>2.5000000000000015E-2</v>
      </c>
      <c r="I71" s="6">
        <f t="shared" si="10"/>
        <v>92522.926829268297</v>
      </c>
      <c r="J71" s="30">
        <f t="shared" si="11"/>
        <v>93216.84878048781</v>
      </c>
      <c r="K71" s="7">
        <f t="shared" si="16"/>
        <v>92246.188264474884</v>
      </c>
      <c r="M71" s="19" t="s">
        <v>7</v>
      </c>
      <c r="N71" s="31">
        <f t="shared" si="12"/>
        <v>2.5000000000000015E-2</v>
      </c>
      <c r="O71" s="50">
        <f t="shared" si="13"/>
        <v>92522.926829268297</v>
      </c>
      <c r="P71" s="33">
        <f t="shared" si="14"/>
        <v>91834.170550142226</v>
      </c>
      <c r="Q71" s="34">
        <f t="shared" si="9"/>
        <v>92800.495609756093</v>
      </c>
    </row>
    <row r="72" spans="2:19" x14ac:dyDescent="0.2">
      <c r="B72" s="11"/>
      <c r="C72" s="29"/>
      <c r="G72" s="20" t="s">
        <v>6</v>
      </c>
      <c r="H72" s="5">
        <f t="shared" si="15"/>
        <v>2.6000000000000016E-2</v>
      </c>
      <c r="I72" s="6">
        <f t="shared" si="10"/>
        <v>92432.7485380117</v>
      </c>
      <c r="J72" s="30">
        <f t="shared" si="11"/>
        <v>93125.994152046798</v>
      </c>
      <c r="K72" s="7">
        <f t="shared" si="16"/>
        <v>92156.279698914965</v>
      </c>
      <c r="M72" s="19" t="s">
        <v>7</v>
      </c>
      <c r="N72" s="31">
        <f t="shared" si="12"/>
        <v>2.6000000000000016E-2</v>
      </c>
      <c r="O72" s="50">
        <f t="shared" si="13"/>
        <v>92432.7485380117</v>
      </c>
      <c r="P72" s="33">
        <f t="shared" si="14"/>
        <v>91744.663561301932</v>
      </c>
      <c r="Q72" s="34">
        <f t="shared" si="9"/>
        <v>92710.04678362573</v>
      </c>
    </row>
    <row r="73" spans="2:19" x14ac:dyDescent="0.2">
      <c r="B73" s="11"/>
      <c r="C73" s="29"/>
      <c r="G73" s="20" t="s">
        <v>6</v>
      </c>
      <c r="H73" s="5">
        <f t="shared" si="15"/>
        <v>2.7000000000000017E-2</v>
      </c>
      <c r="I73" s="6">
        <f t="shared" si="10"/>
        <v>92342.745861733216</v>
      </c>
      <c r="J73" s="30">
        <f t="shared" si="11"/>
        <v>93035.316455696215</v>
      </c>
      <c r="K73" s="7">
        <f t="shared" si="16"/>
        <v>92066.546223064041</v>
      </c>
      <c r="M73" s="19" t="s">
        <v>7</v>
      </c>
      <c r="N73" s="31">
        <f t="shared" si="12"/>
        <v>2.7000000000000017E-2</v>
      </c>
      <c r="O73" s="50">
        <f t="shared" si="13"/>
        <v>92342.745861733216</v>
      </c>
      <c r="P73" s="33">
        <f t="shared" si="14"/>
        <v>91655.330880132213</v>
      </c>
      <c r="Q73" s="34">
        <f t="shared" si="9"/>
        <v>92619.774099318412</v>
      </c>
    </row>
    <row r="74" spans="2:19" x14ac:dyDescent="0.2">
      <c r="B74" s="11"/>
      <c r="C74" s="29"/>
      <c r="G74" s="20" t="s">
        <v>6</v>
      </c>
      <c r="H74" s="5">
        <f t="shared" si="15"/>
        <v>2.8000000000000018E-2</v>
      </c>
      <c r="I74" s="6">
        <f t="shared" si="10"/>
        <v>92252.918287937748</v>
      </c>
      <c r="J74" s="30">
        <f t="shared" si="11"/>
        <v>92944.81517509729</v>
      </c>
      <c r="K74" s="7">
        <f t="shared" si="16"/>
        <v>91976.987325959883</v>
      </c>
      <c r="M74" s="19" t="s">
        <v>7</v>
      </c>
      <c r="N74" s="31">
        <f t="shared" si="12"/>
        <v>2.8000000000000018E-2</v>
      </c>
      <c r="O74" s="50">
        <f t="shared" si="13"/>
        <v>92252.918287937748</v>
      </c>
      <c r="P74" s="33">
        <f t="shared" si="14"/>
        <v>91566.17199795309</v>
      </c>
      <c r="Q74" s="34">
        <f t="shared" si="9"/>
        <v>92529.677042801544</v>
      </c>
    </row>
    <row r="75" spans="2:19" x14ac:dyDescent="0.2">
      <c r="B75" s="11"/>
      <c r="C75" s="29"/>
      <c r="G75" s="20" t="s">
        <v>6</v>
      </c>
      <c r="H75" s="5">
        <f t="shared" si="15"/>
        <v>2.9000000000000019E-2</v>
      </c>
      <c r="I75" s="6">
        <f t="shared" si="10"/>
        <v>92163.265306122456</v>
      </c>
      <c r="J75" s="30">
        <f t="shared" si="11"/>
        <v>92854.489795918373</v>
      </c>
      <c r="K75" s="7">
        <f t="shared" si="16"/>
        <v>91887.602498626584</v>
      </c>
      <c r="M75" s="19" t="s">
        <v>7</v>
      </c>
      <c r="N75" s="31">
        <f t="shared" si="12"/>
        <v>2.9000000000000019E-2</v>
      </c>
      <c r="O75" s="50">
        <f t="shared" si="13"/>
        <v>92163.265306122456</v>
      </c>
      <c r="P75" s="33">
        <f t="shared" si="14"/>
        <v>91477.186408061985</v>
      </c>
      <c r="Q75" s="34">
        <f t="shared" si="9"/>
        <v>92439.755102040814</v>
      </c>
    </row>
    <row r="76" spans="2:19" x14ac:dyDescent="0.2">
      <c r="G76" s="20" t="s">
        <v>6</v>
      </c>
      <c r="H76" s="5">
        <f t="shared" si="15"/>
        <v>3.000000000000002E-2</v>
      </c>
      <c r="I76" s="6">
        <f t="shared" si="10"/>
        <v>92073.786407766995</v>
      </c>
      <c r="J76" s="30">
        <f t="shared" si="11"/>
        <v>92764.33980582525</v>
      </c>
      <c r="K76" s="7">
        <f t="shared" si="16"/>
        <v>91798.391234064809</v>
      </c>
      <c r="M76" s="19" t="s">
        <v>7</v>
      </c>
      <c r="N76" s="31">
        <f t="shared" si="12"/>
        <v>3.000000000000002E-2</v>
      </c>
      <c r="O76" s="50">
        <f t="shared" si="13"/>
        <v>92073.786407766995</v>
      </c>
      <c r="P76" s="33">
        <f t="shared" si="14"/>
        <v>91388.37360572406</v>
      </c>
      <c r="Q76" s="34">
        <f t="shared" si="9"/>
        <v>92350.007766990282</v>
      </c>
    </row>
    <row r="77" spans="2:19" x14ac:dyDescent="0.2">
      <c r="G77" s="20" t="s">
        <v>6</v>
      </c>
      <c r="H77" s="5">
        <f t="shared" si="15"/>
        <v>3.1000000000000021E-2</v>
      </c>
      <c r="I77" s="6">
        <f t="shared" si="10"/>
        <v>91984.481086323969</v>
      </c>
      <c r="J77" s="30">
        <f t="shared" si="11"/>
        <v>92674.364694471398</v>
      </c>
      <c r="K77" s="7">
        <f t="shared" si="16"/>
        <v>91709.35302724225</v>
      </c>
      <c r="M77" s="19" t="s">
        <v>7</v>
      </c>
      <c r="N77" s="31">
        <f t="shared" si="12"/>
        <v>3.1000000000000021E-2</v>
      </c>
      <c r="O77" s="50">
        <f t="shared" si="13"/>
        <v>91984.481086323969</v>
      </c>
      <c r="P77" s="33">
        <f t="shared" si="14"/>
        <v>91299.733088162742</v>
      </c>
      <c r="Q77" s="34">
        <f t="shared" si="9"/>
        <v>92260.434529582926</v>
      </c>
    </row>
    <row r="78" spans="2:19" x14ac:dyDescent="0.2">
      <c r="G78" s="20" t="s">
        <v>6</v>
      </c>
      <c r="H78" s="5">
        <f t="shared" si="15"/>
        <v>3.2000000000000021E-2</v>
      </c>
      <c r="I78" s="6">
        <f t="shared" si="10"/>
        <v>91895.348837209298</v>
      </c>
      <c r="J78" s="30">
        <f t="shared" si="11"/>
        <v>92584.563953488367</v>
      </c>
      <c r="K78" s="7">
        <f t="shared" si="16"/>
        <v>91620.487375084049</v>
      </c>
      <c r="M78" s="19" t="s">
        <v>7</v>
      </c>
      <c r="N78" s="31">
        <f t="shared" si="12"/>
        <v>3.2000000000000021E-2</v>
      </c>
      <c r="O78" s="50">
        <f t="shared" si="13"/>
        <v>91895.348837209298</v>
      </c>
      <c r="P78" s="33">
        <f t="shared" si="14"/>
        <v>91211.264354550163</v>
      </c>
      <c r="Q78" s="34">
        <f t="shared" si="9"/>
        <v>92171.034883720917</v>
      </c>
    </row>
    <row r="79" spans="2:19" x14ac:dyDescent="0.2">
      <c r="G79" s="20" t="s">
        <v>6</v>
      </c>
      <c r="H79" s="5">
        <f t="shared" si="15"/>
        <v>3.3000000000000022E-2</v>
      </c>
      <c r="I79" s="6">
        <f t="shared" si="10"/>
        <v>91806.389157792844</v>
      </c>
      <c r="J79" s="30">
        <f t="shared" si="11"/>
        <v>92494.937076476301</v>
      </c>
      <c r="K79" s="7">
        <f t="shared" si="16"/>
        <v>91531.79377646347</v>
      </c>
      <c r="M79" s="19" t="s">
        <v>7</v>
      </c>
      <c r="N79" s="31">
        <f t="shared" si="12"/>
        <v>3.3000000000000022E-2</v>
      </c>
      <c r="O79" s="50">
        <f t="shared" si="13"/>
        <v>91806.389157792844</v>
      </c>
      <c r="P79" s="33">
        <f t="shared" si="14"/>
        <v>91122.966905997848</v>
      </c>
      <c r="Q79" s="34">
        <f t="shared" si="9"/>
        <v>92081.808325266218</v>
      </c>
    </row>
    <row r="80" spans="2:19" x14ac:dyDescent="0.2">
      <c r="G80" s="20" t="s">
        <v>6</v>
      </c>
      <c r="H80" s="5">
        <f t="shared" si="15"/>
        <v>3.4000000000000023E-2</v>
      </c>
      <c r="I80" s="6">
        <f t="shared" si="10"/>
        <v>91717.601547388782</v>
      </c>
      <c r="J80" s="30">
        <f t="shared" si="11"/>
        <v>92405.483558994209</v>
      </c>
      <c r="K80" s="7">
        <f t="shared" si="16"/>
        <v>91443.27173219221</v>
      </c>
      <c r="M80" s="19" t="s">
        <v>7</v>
      </c>
      <c r="N80" s="31">
        <f t="shared" si="12"/>
        <v>3.4000000000000023E-2</v>
      </c>
      <c r="O80" s="50">
        <f t="shared" si="13"/>
        <v>91717.601547388782</v>
      </c>
      <c r="P80" s="33">
        <f t="shared" si="14"/>
        <v>91034.840245547166</v>
      </c>
      <c r="Q80" s="34">
        <f t="shared" si="9"/>
        <v>91992.754352030941</v>
      </c>
    </row>
    <row r="81" spans="7:17" x14ac:dyDescent="0.2">
      <c r="G81" s="20" t="s">
        <v>6</v>
      </c>
      <c r="H81" s="5">
        <f t="shared" si="15"/>
        <v>3.5000000000000024E-2</v>
      </c>
      <c r="I81" s="6">
        <f t="shared" si="10"/>
        <v>91628.985507246383</v>
      </c>
      <c r="J81" s="30">
        <f t="shared" si="11"/>
        <v>92316.202898550735</v>
      </c>
      <c r="K81" s="7">
        <f t="shared" si="16"/>
        <v>91354.920745011361</v>
      </c>
      <c r="M81" s="19" t="s">
        <v>7</v>
      </c>
      <c r="N81" s="31">
        <f t="shared" si="12"/>
        <v>3.5000000000000024E-2</v>
      </c>
      <c r="O81" s="50">
        <f t="shared" si="13"/>
        <v>91628.985507246383</v>
      </c>
      <c r="P81" s="33">
        <f t="shared" si="14"/>
        <v>90946.883878160181</v>
      </c>
      <c r="Q81" s="34">
        <f t="shared" si="9"/>
        <v>91903.872463768115</v>
      </c>
    </row>
    <row r="82" spans="7:17" x14ac:dyDescent="0.2">
      <c r="G82" s="20" t="s">
        <v>6</v>
      </c>
      <c r="H82" s="5">
        <f t="shared" si="15"/>
        <v>3.6000000000000025E-2</v>
      </c>
      <c r="I82" s="6">
        <f t="shared" si="10"/>
        <v>91540.540540540533</v>
      </c>
      <c r="J82" s="30">
        <f t="shared" si="11"/>
        <v>92227.094594594586</v>
      </c>
      <c r="K82" s="7">
        <f t="shared" si="16"/>
        <v>91266.740319581804</v>
      </c>
      <c r="M82" s="19" t="s">
        <v>7</v>
      </c>
      <c r="N82" s="31">
        <f t="shared" si="12"/>
        <v>3.6000000000000025E-2</v>
      </c>
      <c r="O82" s="50">
        <f t="shared" si="13"/>
        <v>91540.540540540533</v>
      </c>
      <c r="P82" s="33">
        <f t="shared" si="14"/>
        <v>90859.097310710204</v>
      </c>
      <c r="Q82" s="34">
        <f t="shared" si="9"/>
        <v>91815.162162162145</v>
      </c>
    </row>
    <row r="83" spans="7:17" x14ac:dyDescent="0.2">
      <c r="G83" s="20" t="s">
        <v>6</v>
      </c>
      <c r="H83" s="5">
        <f t="shared" si="15"/>
        <v>3.7000000000000026E-2</v>
      </c>
      <c r="I83" s="6">
        <f t="shared" si="10"/>
        <v>91452.266152362587</v>
      </c>
      <c r="J83" s="30">
        <f t="shared" si="11"/>
        <v>92138.158148505318</v>
      </c>
      <c r="K83" s="7">
        <f t="shared" si="16"/>
        <v>91178.729962475176</v>
      </c>
      <c r="M83" s="19" t="s">
        <v>7</v>
      </c>
      <c r="N83" s="31">
        <f t="shared" si="12"/>
        <v>3.7000000000000026E-2</v>
      </c>
      <c r="O83" s="50">
        <f t="shared" si="13"/>
        <v>91452.266152362587</v>
      </c>
      <c r="P83" s="33">
        <f t="shared" si="14"/>
        <v>90771.480051972787</v>
      </c>
      <c r="Q83" s="34">
        <f t="shared" si="9"/>
        <v>91726.62295081967</v>
      </c>
    </row>
    <row r="84" spans="7:17" x14ac:dyDescent="0.2">
      <c r="G84" s="20" t="s">
        <v>6</v>
      </c>
      <c r="H84" s="5">
        <f t="shared" si="15"/>
        <v>3.8000000000000027E-2</v>
      </c>
      <c r="I84" s="6">
        <f t="shared" si="10"/>
        <v>91364.161849710974</v>
      </c>
      <c r="J84" s="30">
        <f t="shared" si="11"/>
        <v>92049.393063583819</v>
      </c>
      <c r="K84" s="7">
        <f t="shared" si="16"/>
        <v>91090.889182164494</v>
      </c>
      <c r="M84" s="19" t="s">
        <v>7</v>
      </c>
      <c r="N84" s="31">
        <f t="shared" si="12"/>
        <v>3.8000000000000027E-2</v>
      </c>
      <c r="O84" s="50">
        <f t="shared" si="13"/>
        <v>91364.161849710974</v>
      </c>
      <c r="P84" s="33">
        <f t="shared" si="14"/>
        <v>90684.031612616353</v>
      </c>
      <c r="Q84" s="34">
        <f t="shared" si="9"/>
        <v>91638.254335260091</v>
      </c>
    </row>
    <row r="85" spans="7:17" x14ac:dyDescent="0.2">
      <c r="G85" s="20" t="s">
        <v>6</v>
      </c>
      <c r="H85" s="5">
        <f t="shared" si="15"/>
        <v>3.9000000000000028E-2</v>
      </c>
      <c r="I85" s="6">
        <f t="shared" si="10"/>
        <v>91276.227141482203</v>
      </c>
      <c r="J85" s="30">
        <f t="shared" si="11"/>
        <v>91960.798845043319</v>
      </c>
      <c r="K85" s="7">
        <f t="shared" si="16"/>
        <v>91003.217489015165</v>
      </c>
      <c r="M85" s="19" t="s">
        <v>7</v>
      </c>
      <c r="N85" s="31">
        <f t="shared" si="12"/>
        <v>3.9000000000000028E-2</v>
      </c>
      <c r="O85" s="50">
        <f t="shared" si="13"/>
        <v>91276.227141482203</v>
      </c>
      <c r="P85" s="33">
        <f t="shared" si="14"/>
        <v>90596.751505193242</v>
      </c>
      <c r="Q85" s="34">
        <f t="shared" si="9"/>
        <v>91550.055822906637</v>
      </c>
    </row>
    <row r="86" spans="7:17" x14ac:dyDescent="0.2">
      <c r="G86" s="20" t="s">
        <v>6</v>
      </c>
      <c r="H86" s="5">
        <f t="shared" si="15"/>
        <v>4.0000000000000029E-2</v>
      </c>
      <c r="I86" s="6">
        <f>$I$46/(1+H86)</f>
        <v>91188.461538461532</v>
      </c>
      <c r="J86" s="30">
        <f>I86*(1+$C$39)</f>
        <v>91872.375</v>
      </c>
      <c r="K86" s="7">
        <f>I86/(1+$C$40)</f>
        <v>90915.714395275718</v>
      </c>
      <c r="M86" s="19" t="s">
        <v>7</v>
      </c>
      <c r="N86" s="31">
        <f t="shared" si="12"/>
        <v>4.0000000000000029E-2</v>
      </c>
      <c r="O86" s="50">
        <f t="shared" si="13"/>
        <v>91188.461538461532</v>
      </c>
      <c r="P86" s="33">
        <f t="shared" si="14"/>
        <v>90509.639244130551</v>
      </c>
      <c r="Q86" s="34">
        <f t="shared" si="9"/>
        <v>91462.026923076904</v>
      </c>
    </row>
  </sheetData>
  <mergeCells count="5">
    <mergeCell ref="F26:F45"/>
    <mergeCell ref="F47:F66"/>
    <mergeCell ref="M3:Q3"/>
    <mergeCell ref="G2:Q2"/>
    <mergeCell ref="G4:K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GOAT HEDGE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2024-12-31T14:30:26Z</dcterms:created>
  <dcterms:modified xsi:type="dcterms:W3CDTF">2025-01-13T13:09:36Z</dcterms:modified>
</cp:coreProperties>
</file>