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oliverschuurmann/Desktop/Github Data Upload/"/>
    </mc:Choice>
  </mc:AlternateContent>
  <xr:revisionPtr revIDLastSave="0" documentId="13_ncr:1_{0E782F80-2317-BE43-B56C-EB7B62B5470B}" xr6:coauthVersionLast="47" xr6:coauthVersionMax="47" xr10:uidLastSave="{00000000-0000-0000-0000-000000000000}"/>
  <bookViews>
    <workbookView xWindow="61940" yWindow="500" windowWidth="28240" windowHeight="16840" xr2:uid="{BB701FFE-36DF-7048-9847-391762AC4B33}"/>
  </bookViews>
  <sheets>
    <sheet name="IS" sheetId="2" r:id="rId1"/>
    <sheet name="BS" sheetId="3" r:id="rId2"/>
    <sheet name="CS" sheetId="4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2" i="2" l="1"/>
  <c r="C61" i="2"/>
  <c r="C58" i="2" l="1"/>
  <c r="C57" i="2"/>
  <c r="C56" i="2"/>
  <c r="B58" i="2"/>
  <c r="B57" i="2"/>
  <c r="B56" i="2"/>
  <c r="C53" i="2"/>
  <c r="C55" i="2" s="1"/>
  <c r="C51" i="2" s="1"/>
  <c r="C52" i="2" s="1"/>
  <c r="B53" i="2"/>
  <c r="D31" i="4"/>
  <c r="D46" i="2" s="1"/>
  <c r="E31" i="4"/>
  <c r="E46" i="2" s="1"/>
  <c r="F31" i="4"/>
  <c r="F46" i="2" s="1"/>
  <c r="G31" i="4"/>
  <c r="G46" i="2" s="1"/>
  <c r="H31" i="4"/>
  <c r="H46" i="2" s="1"/>
  <c r="I31" i="4"/>
  <c r="I46" i="2" s="1"/>
  <c r="J31" i="4"/>
  <c r="J46" i="2" s="1"/>
  <c r="K31" i="4"/>
  <c r="K46" i="2" s="1"/>
  <c r="L31" i="4"/>
  <c r="L46" i="2" s="1"/>
  <c r="M31" i="4"/>
  <c r="M46" i="2" s="1"/>
  <c r="N31" i="4"/>
  <c r="N46" i="2" s="1"/>
  <c r="O31" i="4"/>
  <c r="O46" i="2" s="1"/>
  <c r="P31" i="4"/>
  <c r="P46" i="2" s="1"/>
  <c r="Q31" i="4"/>
  <c r="Q46" i="2" s="1"/>
  <c r="R31" i="4"/>
  <c r="R46" i="2" s="1"/>
  <c r="S31" i="4"/>
  <c r="S46" i="2" s="1"/>
  <c r="T31" i="4"/>
  <c r="T46" i="2" s="1"/>
  <c r="U31" i="4"/>
  <c r="U46" i="2" s="1"/>
  <c r="V31" i="4"/>
  <c r="V46" i="2" s="1"/>
  <c r="W31" i="4"/>
  <c r="W46" i="2" s="1"/>
  <c r="X31" i="4"/>
  <c r="X46" i="2" s="1"/>
  <c r="C31" i="4"/>
  <c r="C46" i="2" s="1"/>
  <c r="D37" i="2"/>
  <c r="X44" i="2"/>
  <c r="W44" i="2"/>
  <c r="V44" i="2"/>
  <c r="U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G44" i="2"/>
  <c r="F44" i="2"/>
  <c r="E44" i="2"/>
  <c r="D44" i="2"/>
  <c r="C44" i="2"/>
  <c r="X40" i="2"/>
  <c r="W40" i="2"/>
  <c r="V40" i="2"/>
  <c r="U40" i="2"/>
  <c r="T40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C40" i="2"/>
  <c r="X42" i="2"/>
  <c r="W42" i="2"/>
  <c r="V42" i="2"/>
  <c r="U42" i="2"/>
  <c r="T42" i="2"/>
  <c r="S42" i="2"/>
  <c r="R42" i="2"/>
  <c r="Q42" i="2"/>
  <c r="P42" i="2"/>
  <c r="O42" i="2"/>
  <c r="N42" i="2"/>
  <c r="M42" i="2"/>
  <c r="L42" i="2"/>
  <c r="K42" i="2"/>
  <c r="J42" i="2"/>
  <c r="I42" i="2"/>
  <c r="H42" i="2"/>
  <c r="G42" i="2"/>
  <c r="F42" i="2"/>
  <c r="E42" i="2"/>
  <c r="D42" i="2"/>
  <c r="C42" i="2"/>
  <c r="G38" i="2"/>
  <c r="E38" i="2"/>
  <c r="X38" i="2"/>
  <c r="W38" i="2"/>
  <c r="V38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F38" i="2"/>
  <c r="D38" i="2"/>
  <c r="X37" i="2"/>
  <c r="W37" i="2"/>
  <c r="V37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X32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C32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C31" i="2"/>
  <c r="L33" i="2" l="1"/>
  <c r="C33" i="2"/>
  <c r="D33" i="2"/>
  <c r="T33" i="2"/>
  <c r="X33" i="2"/>
  <c r="H33" i="2"/>
  <c r="P33" i="2"/>
  <c r="I33" i="2"/>
  <c r="Q33" i="2"/>
  <c r="K33" i="2"/>
  <c r="S33" i="2"/>
  <c r="R33" i="2"/>
  <c r="J33" i="2"/>
  <c r="E33" i="2"/>
  <c r="M33" i="2"/>
  <c r="U33" i="2"/>
  <c r="F33" i="2"/>
  <c r="N33" i="2"/>
  <c r="V33" i="2"/>
  <c r="G33" i="2"/>
  <c r="O33" i="2"/>
  <c r="W33" i="2"/>
</calcChain>
</file>

<file path=xl/sharedStrings.xml><?xml version="1.0" encoding="utf-8"?>
<sst xmlns="http://schemas.openxmlformats.org/spreadsheetml/2006/main" count="175" uniqueCount="123">
  <si>
    <t>2011-12</t>
  </si>
  <si>
    <t>2012-12</t>
  </si>
  <si>
    <t>2013-12</t>
  </si>
  <si>
    <t>2014-12</t>
  </si>
  <si>
    <t>2015-12</t>
  </si>
  <si>
    <t>2016-12</t>
  </si>
  <si>
    <t>2017-12</t>
  </si>
  <si>
    <t>2018-12</t>
  </si>
  <si>
    <t>2019-12</t>
  </si>
  <si>
    <t>2020-12</t>
  </si>
  <si>
    <t>2021-12</t>
  </si>
  <si>
    <t>2022-12</t>
  </si>
  <si>
    <t>2023-12</t>
  </si>
  <si>
    <t>TTM</t>
  </si>
  <si>
    <t>Revenue</t>
  </si>
  <si>
    <t>Cost of Goods Sold</t>
  </si>
  <si>
    <t xml:space="preserve">   Gross Profit</t>
  </si>
  <si>
    <t>Operating Expenses</t>
  </si>
  <si>
    <t>Sales, General, &amp; Administrative</t>
  </si>
  <si>
    <t>Research &amp; Development</t>
  </si>
  <si>
    <t>Special Charges</t>
  </si>
  <si>
    <t>Other Operating Expense</t>
  </si>
  <si>
    <t>Operating Profit</t>
  </si>
  <si>
    <t>Net Interest Income</t>
  </si>
  <si>
    <t>Other Income (Expense)</t>
  </si>
  <si>
    <t xml:space="preserve">   Pre-Tax Profit</t>
  </si>
  <si>
    <t>Income Tax</t>
  </si>
  <si>
    <t xml:space="preserve">   Net Income from Continuing Ops.</t>
  </si>
  <si>
    <t>Net Income from Discontinued Ops.</t>
  </si>
  <si>
    <t>Minority Interest</t>
  </si>
  <si>
    <t>Other Items</t>
  </si>
  <si>
    <t>Net Income</t>
  </si>
  <si>
    <t>Basic Shares Outstanding</t>
  </si>
  <si>
    <t>Diluted Shares Outstanding</t>
  </si>
  <si>
    <t>EBITDA</t>
  </si>
  <si>
    <t>Plus: Depreciation &amp; Amortization</t>
  </si>
  <si>
    <t xml:space="preserve">   EBITDA</t>
  </si>
  <si>
    <t xml:space="preserve">Revenue Growth </t>
  </si>
  <si>
    <t xml:space="preserve">EBIT Growth </t>
  </si>
  <si>
    <t xml:space="preserve">EBIT Margin </t>
  </si>
  <si>
    <t>2003-11</t>
  </si>
  <si>
    <t>2004-11</t>
  </si>
  <si>
    <t>2005-11</t>
  </si>
  <si>
    <t>2006-11</t>
  </si>
  <si>
    <t>2007-11</t>
  </si>
  <si>
    <t>2008-11</t>
  </si>
  <si>
    <t>2009-11</t>
  </si>
  <si>
    <t>2010-11</t>
  </si>
  <si>
    <t xml:space="preserve">COGS of Sales </t>
  </si>
  <si>
    <t>Assets</t>
  </si>
  <si>
    <t>Cash and Equivalents</t>
  </si>
  <si>
    <t>Short-Term Investments</t>
  </si>
  <si>
    <t>Accounts Receivable</t>
  </si>
  <si>
    <t>Inventories</t>
  </si>
  <si>
    <t>Other Current Assets</t>
  </si>
  <si>
    <t xml:space="preserve">   Total Current Assets</t>
  </si>
  <si>
    <t xml:space="preserve">  Property, Plant, &amp; Equipment, Gross</t>
  </si>
  <si>
    <t xml:space="preserve">  Accumulated Depreciation</t>
  </si>
  <si>
    <t>Property, Plant, &amp; Equipment, Net</t>
  </si>
  <si>
    <t>Goodwill</t>
  </si>
  <si>
    <t>Other Intangible Assets</t>
  </si>
  <si>
    <t>Equity &amp; Other Investments</t>
  </si>
  <si>
    <t>Other Long-Term Assets</t>
  </si>
  <si>
    <t>Total Assets</t>
  </si>
  <si>
    <t>Liabilities</t>
  </si>
  <si>
    <t>Accounts Payable</t>
  </si>
  <si>
    <t>Tax Payable</t>
  </si>
  <si>
    <t>Other Accrued Liabilities</t>
  </si>
  <si>
    <t>Deferred Revenue</t>
  </si>
  <si>
    <t>Short-term Debt</t>
  </si>
  <si>
    <t>Deferred Tax Liabilities</t>
  </si>
  <si>
    <t>Current Portion of Capital Leases</t>
  </si>
  <si>
    <t>Other Current Liabilities</t>
  </si>
  <si>
    <t xml:space="preserve">   Total Current Liabilities</t>
  </si>
  <si>
    <t>Long-term Debt</t>
  </si>
  <si>
    <t>Capital Lease Obligations</t>
  </si>
  <si>
    <t>Pension Liabilities</t>
  </si>
  <si>
    <t>Other Long-Term Liabilities</t>
  </si>
  <si>
    <t>Total Liabilities</t>
  </si>
  <si>
    <t>Shareholders' Equity</t>
  </si>
  <si>
    <t>Additional Paid-in Capital</t>
  </si>
  <si>
    <t>Retained Earnings</t>
  </si>
  <si>
    <t>Treasury Stock</t>
  </si>
  <si>
    <t>Common Stock</t>
  </si>
  <si>
    <t>Preferred Stock</t>
  </si>
  <si>
    <t>Accumulated Other Comprehensive Income</t>
  </si>
  <si>
    <t>Other Equity</t>
  </si>
  <si>
    <t>Total Shareholders' Equity</t>
  </si>
  <si>
    <t>Liabilities &amp; Shareholders' Equity</t>
  </si>
  <si>
    <t>Common Shares Outstanding (End of Period)</t>
  </si>
  <si>
    <t>Depreciation, Depletion, &amp; Amortization</t>
  </si>
  <si>
    <t xml:space="preserve">  Change in Receivables</t>
  </si>
  <si>
    <t xml:space="preserve">  Change in Inventory</t>
  </si>
  <si>
    <t xml:space="preserve">  Change in Prepaid Assets</t>
  </si>
  <si>
    <t xml:space="preserve">  Change in Other Working Capital</t>
  </si>
  <si>
    <t>Change in Working Capital (Total)</t>
  </si>
  <si>
    <t>Change in Deferred Tax</t>
  </si>
  <si>
    <t>Stock-Based Compensation</t>
  </si>
  <si>
    <t>Other Cash from Operations</t>
  </si>
  <si>
    <t xml:space="preserve">   Net Operating Cash Flow</t>
  </si>
  <si>
    <t>Net Purchases of PP&amp;E</t>
  </si>
  <si>
    <t>Net Cash From Acquisitions and Divestitures</t>
  </si>
  <si>
    <t>Net Purchases of Investments</t>
  </si>
  <si>
    <t>Net Purchases of Intangible Assets</t>
  </si>
  <si>
    <t>Other Cash from Investing</t>
  </si>
  <si>
    <t xml:space="preserve">   Net Investing Cash Flow</t>
  </si>
  <si>
    <t>Net Issuance of Common Stock</t>
  </si>
  <si>
    <t>Net Issuance of Preferred Stock</t>
  </si>
  <si>
    <t>Net Issuance of Debt</t>
  </si>
  <si>
    <t>Cash Paid for Dividends</t>
  </si>
  <si>
    <t>Other Cash from Financing</t>
  </si>
  <si>
    <t xml:space="preserve">   Net Financing Cash Flow</t>
  </si>
  <si>
    <t>Capital Exenditures</t>
  </si>
  <si>
    <t xml:space="preserve">FCF </t>
  </si>
  <si>
    <t xml:space="preserve">MUSD </t>
  </si>
  <si>
    <t xml:space="preserve">Share Price </t>
  </si>
  <si>
    <t xml:space="preserve">Cap </t>
  </si>
  <si>
    <t xml:space="preserve">EV MUSD </t>
  </si>
  <si>
    <t xml:space="preserve">EV per Share </t>
  </si>
  <si>
    <t xml:space="preserve">need 2024 </t>
  </si>
  <si>
    <t>EV / EBIT</t>
  </si>
  <si>
    <t xml:space="preserve">EV / Revenue </t>
  </si>
  <si>
    <t>Basic EPS (KGV)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</si>
</sst>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);[Red]\(0\)"/>
    <numFmt numFmtId="165" formatCode="0;\ \(0\)"/>
  </numFmts>
  <fonts count="10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9"/>
      <color rgb="FF000000"/>
      <name val="Yu Gothic Regular"/>
    </font>
    <font>
      <b/>
      <sz val="9"/>
      <color rgb="FF000000"/>
      <name val="Yu Gothic Regular"/>
    </font>
    <font>
      <sz val="9"/>
      <color rgb="FF008000"/>
      <name val="Yu Gothic Regular"/>
    </font>
    <font>
      <sz val="9"/>
      <color theme="1"/>
      <name val="Yu Gothic Regular"/>
    </font>
    <font>
      <b/>
      <sz val="9"/>
      <color theme="0"/>
      <name val="Yu Gothic Regular"/>
    </font>
    <font>
      <b/>
      <sz val="9"/>
      <color theme="1"/>
      <name val="Yu Gothic Regular"/>
    </font>
    <font>
      <sz val="9"/>
      <color rgb="FFFF0000"/>
      <name val="Yu Gothic Regular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A5A5A5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rgb="FFA5A5A5"/>
      </top>
      <bottom style="double">
        <color rgb="FFA5A5A5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1">
    <xf numFmtId="0" fontId="0" fillId="0" borderId="0" xfId="0"/>
    <xf numFmtId="0" fontId="0" fillId="0" borderId="4" xfId="0" applyBorder="1"/>
    <xf numFmtId="38" fontId="3" fillId="0" borderId="0" xfId="0" applyNumberFormat="1" applyFont="1"/>
    <xf numFmtId="164" fontId="4" fillId="0" borderId="0" xfId="0" applyNumberFormat="1" applyFont="1"/>
    <xf numFmtId="38" fontId="4" fillId="0" borderId="0" xfId="0" applyNumberFormat="1" applyFont="1"/>
    <xf numFmtId="0" fontId="6" fillId="0" borderId="0" xfId="0" applyFont="1"/>
    <xf numFmtId="164" fontId="7" fillId="2" borderId="1" xfId="0" applyNumberFormat="1" applyFont="1" applyFill="1" applyBorder="1" applyAlignment="1">
      <alignment horizontal="right"/>
    </xf>
    <xf numFmtId="38" fontId="7" fillId="2" borderId="0" xfId="0" applyNumberFormat="1" applyFont="1" applyFill="1"/>
    <xf numFmtId="0" fontId="6" fillId="0" borderId="4" xfId="0" applyFont="1" applyBorder="1"/>
    <xf numFmtId="9" fontId="6" fillId="0" borderId="0" xfId="1" applyFont="1"/>
    <xf numFmtId="2" fontId="6" fillId="0" borderId="0" xfId="1" applyNumberFormat="1" applyFont="1"/>
    <xf numFmtId="0" fontId="2" fillId="2" borderId="0" xfId="0" applyFont="1" applyFill="1"/>
    <xf numFmtId="0" fontId="2" fillId="3" borderId="0" xfId="0" applyFont="1" applyFill="1"/>
    <xf numFmtId="0" fontId="7" fillId="2" borderId="0" xfId="0" applyFont="1" applyFill="1"/>
    <xf numFmtId="165" fontId="4" fillId="0" borderId="0" xfId="0" applyNumberFormat="1" applyFont="1"/>
    <xf numFmtId="165" fontId="3" fillId="0" borderId="0" xfId="0" applyNumberFormat="1" applyFont="1"/>
    <xf numFmtId="165" fontId="3" fillId="0" borderId="2" xfId="0" applyNumberFormat="1" applyFont="1" applyBorder="1"/>
    <xf numFmtId="165" fontId="5" fillId="0" borderId="0" xfId="0" applyNumberFormat="1" applyFont="1"/>
    <xf numFmtId="165" fontId="5" fillId="0" borderId="2" xfId="0" applyNumberFormat="1" applyFont="1" applyBorder="1"/>
    <xf numFmtId="165" fontId="6" fillId="0" borderId="0" xfId="0" applyNumberFormat="1" applyFont="1"/>
    <xf numFmtId="165" fontId="4" fillId="0" borderId="5" xfId="0" applyNumberFormat="1" applyFont="1" applyBorder="1"/>
    <xf numFmtId="165" fontId="0" fillId="0" borderId="0" xfId="0" applyNumberFormat="1"/>
    <xf numFmtId="165" fontId="4" fillId="0" borderId="3" xfId="0" applyNumberFormat="1" applyFont="1" applyBorder="1"/>
    <xf numFmtId="2" fontId="6" fillId="0" borderId="0" xfId="0" applyNumberFormat="1" applyFont="1"/>
    <xf numFmtId="0" fontId="8" fillId="0" borderId="0" xfId="0" applyFont="1"/>
    <xf numFmtId="38" fontId="6" fillId="0" borderId="0" xfId="0" applyNumberFormat="1" applyFont="1"/>
    <xf numFmtId="0" fontId="6" fillId="0" borderId="0" xfId="0" applyFont="1" applyAlignment="1">
      <alignment horizontal="right"/>
    </xf>
    <xf numFmtId="0" fontId="9" fillId="0" borderId="0" xfId="0" applyFont="1"/>
    <xf numFmtId="2" fontId="8" fillId="0" borderId="0" xfId="0" applyNumberFormat="1" applyFont="1"/>
    <xf numFmtId="2" fontId="9" fillId="0" borderId="0" xfId="0" applyNumberFormat="1" applyFont="1"/>
    <xf numFmtId="38" fontId="9" fillId="0" borderId="0" xfId="0" applyNumberFormat="1" applyFont="1"/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IS!$B$37</c:f>
              <c:strCache>
                <c:ptCount val="1"/>
                <c:pt idx="0">
                  <c:v>Revenue Growth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IS!$C$37:$X$37</c:f>
              <c:numCache>
                <c:formatCode>0%</c:formatCode>
                <c:ptCount val="22"/>
                <c:pt idx="1">
                  <c:v>0.9549941387205978</c:v>
                </c:pt>
                <c:pt idx="2">
                  <c:v>0.56055053069275851</c:v>
                </c:pt>
                <c:pt idx="3">
                  <c:v>0.11571636849400657</c:v>
                </c:pt>
                <c:pt idx="4">
                  <c:v>0.19050009977534477</c:v>
                </c:pt>
                <c:pt idx="5">
                  <c:v>0.16511844189831448</c:v>
                </c:pt>
                <c:pt idx="6">
                  <c:v>2.7814581829910257E-2</c:v>
                </c:pt>
                <c:pt idx="7">
                  <c:v>0.49656618835619537</c:v>
                </c:pt>
                <c:pt idx="8">
                  <c:v>0.35908831032084754</c:v>
                </c:pt>
                <c:pt idx="9">
                  <c:v>-8.2081956532114808E-2</c:v>
                </c:pt>
                <c:pt idx="10">
                  <c:v>0.10444382640660721</c:v>
                </c:pt>
                <c:pt idx="11">
                  <c:v>9.1218834988022302E-2</c:v>
                </c:pt>
                <c:pt idx="12">
                  <c:v>7.8593931853754517E-2</c:v>
                </c:pt>
                <c:pt idx="13">
                  <c:v>7.0376823350043471E-2</c:v>
                </c:pt>
                <c:pt idx="14">
                  <c:v>0.1073314741250524</c:v>
                </c:pt>
                <c:pt idx="15">
                  <c:v>0.12542419704718033</c:v>
                </c:pt>
                <c:pt idx="16">
                  <c:v>8.6341270195483544E-2</c:v>
                </c:pt>
                <c:pt idx="17">
                  <c:v>8.8326070936117551E-2</c:v>
                </c:pt>
                <c:pt idx="18">
                  <c:v>0.20535334052931775</c:v>
                </c:pt>
                <c:pt idx="19">
                  <c:v>0.10034234643345075</c:v>
                </c:pt>
                <c:pt idx="20">
                  <c:v>0.12466523584918243</c:v>
                </c:pt>
                <c:pt idx="21">
                  <c:v>0.10826953798459416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36-0C4D-9E2C-752D7099BD6C}"/>
            </c:ext>
          </c:extLst>
        </c:ser>
        <c:ser>
          <c:idx val="1"/>
          <c:order val="1"/>
          <c:tx>
            <c:strRef>
              <c:f>IS!$B$38</c:f>
              <c:strCache>
                <c:ptCount val="1"/>
                <c:pt idx="0">
                  <c:v>EBIT Growth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IS!$C$38:$X$38</c:f>
              <c:numCache>
                <c:formatCode>0%</c:formatCode>
                <c:ptCount val="22"/>
                <c:pt idx="1">
                  <c:v>0.9549941387205978</c:v>
                </c:pt>
                <c:pt idx="2">
                  <c:v>-0.58741019692231822</c:v>
                </c:pt>
                <c:pt idx="3">
                  <c:v>0.13135483870967746</c:v>
                </c:pt>
                <c:pt idx="4">
                  <c:v>0.56020697272378017</c:v>
                </c:pt>
                <c:pt idx="5">
                  <c:v>4.4867996829769385E-2</c:v>
                </c:pt>
                <c:pt idx="6">
                  <c:v>0.11195227925473161</c:v>
                </c:pt>
                <c:pt idx="7">
                  <c:v>0.42404233336865538</c:v>
                </c:pt>
                <c:pt idx="8">
                  <c:v>0.51424757812100319</c:v>
                </c:pt>
                <c:pt idx="9">
                  <c:v>-2.2697117865303817E-2</c:v>
                </c:pt>
                <c:pt idx="10">
                  <c:v>6.954387464566536E-2</c:v>
                </c:pt>
                <c:pt idx="11">
                  <c:v>-9.2997699298624781E-3</c:v>
                </c:pt>
                <c:pt idx="12">
                  <c:v>0.19792031224975237</c:v>
                </c:pt>
                <c:pt idx="13">
                  <c:v>0.20848332994964069</c:v>
                </c:pt>
                <c:pt idx="14">
                  <c:v>0.18780014095356723</c:v>
                </c:pt>
                <c:pt idx="15">
                  <c:v>0.18477672180347393</c:v>
                </c:pt>
                <c:pt idx="16">
                  <c:v>0.10016479884931972</c:v>
                </c:pt>
                <c:pt idx="17">
                  <c:v>0.17078580020404899</c:v>
                </c:pt>
                <c:pt idx="18">
                  <c:v>0.23054057353147295</c:v>
                </c:pt>
                <c:pt idx="19">
                  <c:v>0.10921084778890799</c:v>
                </c:pt>
                <c:pt idx="20">
                  <c:v>0.14654118777118996</c:v>
                </c:pt>
                <c:pt idx="21">
                  <c:v>7.905480897495254E-2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36-0C4D-9E2C-752D7099BD6C}"/>
            </c:ext>
          </c:extLst>
        </c:ser>
        <c:ser>
          <c:idx val="2"/>
          <c:order val="2"/>
          <c:tx>
            <c:strRef>
              <c:f>IS!$B$39</c:f>
              <c:strCache>
                <c:ptCount val="1"/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IS!$C$39:$X$39</c:f>
              <c:numCache>
                <c:formatCode>0%</c:formatCode>
                <c:ptCount val="2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36-0C4D-9E2C-752D7099BD6C}"/>
            </c:ext>
          </c:extLst>
        </c:ser>
        <c:ser>
          <c:idx val="3"/>
          <c:order val="3"/>
          <c:tx>
            <c:strRef>
              <c:f>IS!$B$40</c:f>
              <c:strCache>
                <c:ptCount val="1"/>
                <c:pt idx="0">
                  <c:v>EBIT Margin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IS!$C$40:$X$40</c:f>
              <c:numCache>
                <c:formatCode>0%</c:formatCode>
                <c:ptCount val="22"/>
                <c:pt idx="0">
                  <c:v>1</c:v>
                </c:pt>
                <c:pt idx="1">
                  <c:v>1</c:v>
                </c:pt>
                <c:pt idx="2">
                  <c:v>0.26438733957209648</c:v>
                </c:pt>
                <c:pt idx="3">
                  <c:v>0.26809313223773573</c:v>
                </c:pt>
                <c:pt idx="4">
                  <c:v>0.35134879395273139</c:v>
                </c:pt>
                <c:pt idx="5">
                  <c:v>0.31508651594923898</c:v>
                </c:pt>
                <c:pt idx="6">
                  <c:v>0.34087974209162247</c:v>
                </c:pt>
                <c:pt idx="7">
                  <c:v>0.32436065113795276</c:v>
                </c:pt>
                <c:pt idx="8">
                  <c:v>0.36139103448505505</c:v>
                </c:pt>
                <c:pt idx="9">
                  <c:v>0.38477127897556196</c:v>
                </c:pt>
                <c:pt idx="10">
                  <c:v>0.3726126713993545</c:v>
                </c:pt>
                <c:pt idx="11">
                  <c:v>0.33828911987799498</c:v>
                </c:pt>
                <c:pt idx="12">
                  <c:v>0.3757145262429385</c:v>
                </c:pt>
                <c:pt idx="13">
                  <c:v>0.42419149207982482</c:v>
                </c:pt>
                <c:pt idx="14">
                  <c:v>0.45501706206069509</c:v>
                </c:pt>
                <c:pt idx="15">
                  <c:v>0.47901371284477379</c:v>
                </c:pt>
                <c:pt idx="16">
                  <c:v>0.48510909002205682</c:v>
                </c:pt>
                <c:pt idx="17">
                  <c:v>0.52186458572953709</c:v>
                </c:pt>
                <c:pt idx="18">
                  <c:v>0.5327695415415572</c:v>
                </c:pt>
                <c:pt idx="19">
                  <c:v>0.53706353914750438</c:v>
                </c:pt>
                <c:pt idx="20">
                  <c:v>0.54751000427059771</c:v>
                </c:pt>
                <c:pt idx="21">
                  <c:v>0.53307727301108743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636-0C4D-9E2C-752D7099BD6C}"/>
            </c:ext>
          </c:extLst>
        </c:ser>
        <c:ser>
          <c:idx val="4"/>
          <c:order val="4"/>
          <c:tx>
            <c:strRef>
              <c:f>IS!$B$41</c:f>
              <c:strCache>
                <c:ptCount val="1"/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IS!$C$41:$X$41</c:f>
              <c:numCache>
                <c:formatCode>0%</c:formatCode>
                <c:ptCount val="2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636-0C4D-9E2C-752D7099BD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0430255"/>
        <c:axId val="1797689407"/>
      </c:lineChart>
      <c:catAx>
        <c:axId val="17204302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97689407"/>
        <c:crosses val="autoZero"/>
        <c:auto val="1"/>
        <c:lblAlgn val="ctr"/>
        <c:lblOffset val="100"/>
        <c:noMultiLvlLbl val="0"/>
      </c:catAx>
      <c:valAx>
        <c:axId val="1797689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20430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224896</xdr:colOff>
      <xdr:row>49</xdr:row>
      <xdr:rowOff>43919</xdr:rowOff>
    </xdr:from>
    <xdr:to>
      <xdr:col>24</xdr:col>
      <xdr:colOff>39687</xdr:colOff>
      <xdr:row>75</xdr:row>
      <xdr:rowOff>39687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862ADF05-DB5D-1E64-4BC5-3D92815D04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oliverschuurmann/Desktop/Dez%2024%20DCF%20&amp;%20Fundermental/V0%20Data%20DCF%20/MSCI%20Inc%20(MSCI_US).xlsx" TargetMode="External"/><Relationship Id="rId1" Type="http://schemas.openxmlformats.org/officeDocument/2006/relationships/externalLinkPath" Target="/Users/oliverschuurmann/Desktop/Dez%2024%20DCF%20&amp;%20Fundermental/V0%20Data%20DCF%20/MSCI%20Inc%20(MSCI_US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verview"/>
      <sheetName val="Income Statement"/>
      <sheetName val="Balance Sheet"/>
      <sheetName val="Cash Flow Statement"/>
      <sheetName val="Ratios"/>
    </sheetNames>
    <sheetDataSet>
      <sheetData sheetId="0"/>
      <sheetData sheetId="1">
        <row r="13">
          <cell r="C13"/>
          <cell r="D13">
            <v>28.030999999999999</v>
          </cell>
          <cell r="E13">
            <v>26.155999999999999</v>
          </cell>
          <cell r="F13">
            <v>26.353000000000002</v>
          </cell>
          <cell r="G13">
            <v>33.47</v>
          </cell>
          <cell r="H13">
            <v>37.511000000000003</v>
          </cell>
          <cell r="I13">
            <v>59.012</v>
          </cell>
          <cell r="J13">
            <v>85.23</v>
          </cell>
          <cell r="K13">
            <v>66.600999999999999</v>
          </cell>
          <cell r="L13">
            <v>65.182000000000002</v>
          </cell>
          <cell r="M13">
            <v>71.587999999999994</v>
          </cell>
          <cell r="N13">
            <v>77.799000000000007</v>
          </cell>
          <cell r="O13">
            <v>81.352999999999994</v>
          </cell>
          <cell r="P13">
            <v>79.986999999999995</v>
          </cell>
          <cell r="Q13">
            <v>85.534999999999997</v>
          </cell>
          <cell r="R13">
            <v>79.409000000000006</v>
          </cell>
          <cell r="S13">
            <v>86.745999999999995</v>
          </cell>
          <cell r="T13">
            <v>93.48</v>
          </cell>
          <cell r="U13">
            <v>117.97199999999999</v>
          </cell>
          <cell r="V13">
            <v>135.43799999999999</v>
          </cell>
          <cell r="W13">
            <v>175.93899999999999</v>
          </cell>
          <cell r="X13"/>
        </row>
      </sheetData>
      <sheetData sheetId="2"/>
      <sheetData sheetId="3">
        <row r="6">
          <cell r="C6"/>
          <cell r="D6"/>
          <cell r="E6"/>
          <cell r="F6"/>
          <cell r="G6"/>
          <cell r="H6"/>
          <cell r="I6"/>
          <cell r="J6"/>
          <cell r="K6"/>
          <cell r="L6"/>
          <cell r="M6"/>
          <cell r="N6"/>
          <cell r="O6"/>
          <cell r="P6"/>
          <cell r="Q6"/>
          <cell r="R6"/>
          <cell r="S6"/>
          <cell r="T6"/>
          <cell r="U6"/>
          <cell r="V6"/>
          <cell r="W6"/>
          <cell r="X6"/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C6F808-79CC-A24F-9D52-2129A2233B07}">
  <dimension ref="B2:Y148"/>
  <sheetViews>
    <sheetView showGridLines="0" tabSelected="1" zoomScale="96" zoomScaleNormal="96" workbookViewId="0">
      <pane ySplit="2" topLeftCell="A30" activePane="bottomLeft" state="frozen"/>
      <selection pane="bottomLeft" activeCell="E63" sqref="E63"/>
    </sheetView>
  </sheetViews>
  <sheetFormatPr baseColWidth="10" defaultRowHeight="16" x14ac:dyDescent="0.2"/>
  <cols>
    <col min="1" max="1" width="3" customWidth="1"/>
    <col min="2" max="2" width="26.6640625" bestFit="1" customWidth="1"/>
    <col min="3" max="3" width="12.83203125" bestFit="1" customWidth="1"/>
  </cols>
  <sheetData>
    <row r="2" spans="2:25" x14ac:dyDescent="0.2">
      <c r="B2" s="7" t="s">
        <v>114</v>
      </c>
      <c r="C2" s="6" t="s">
        <v>40</v>
      </c>
      <c r="D2" s="6" t="s">
        <v>41</v>
      </c>
      <c r="E2" s="6" t="s">
        <v>42</v>
      </c>
      <c r="F2" s="6" t="s">
        <v>43</v>
      </c>
      <c r="G2" s="6" t="s">
        <v>44</v>
      </c>
      <c r="H2" s="6" t="s">
        <v>45</v>
      </c>
      <c r="I2" s="6" t="s">
        <v>46</v>
      </c>
      <c r="J2" s="6" t="s">
        <v>47</v>
      </c>
      <c r="K2" s="6" t="s">
        <v>0</v>
      </c>
      <c r="L2" s="6" t="s">
        <v>1</v>
      </c>
      <c r="M2" s="6" t="s">
        <v>2</v>
      </c>
      <c r="N2" s="6" t="s">
        <v>3</v>
      </c>
      <c r="O2" s="6" t="s">
        <v>4</v>
      </c>
      <c r="P2" s="6" t="s">
        <v>5</v>
      </c>
      <c r="Q2" s="6" t="s">
        <v>6</v>
      </c>
      <c r="R2" s="6" t="s">
        <v>7</v>
      </c>
      <c r="S2" s="6" t="s">
        <v>8</v>
      </c>
      <c r="T2" s="6" t="s">
        <v>9</v>
      </c>
      <c r="U2" s="6" t="s">
        <v>10</v>
      </c>
      <c r="V2" s="6" t="s">
        <v>11</v>
      </c>
      <c r="W2" s="6" t="s">
        <v>12</v>
      </c>
      <c r="X2" s="6" t="s">
        <v>13</v>
      </c>
    </row>
    <row r="3" spans="2:25" x14ac:dyDescent="0.2">
      <c r="B3" s="2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spans="2:25" x14ac:dyDescent="0.2">
      <c r="B4" s="2" t="s">
        <v>14</v>
      </c>
      <c r="C4" s="15">
        <v>91.277000000000001</v>
      </c>
      <c r="D4" s="15">
        <v>178.446</v>
      </c>
      <c r="E4" s="15">
        <v>278.47399999999999</v>
      </c>
      <c r="F4" s="15">
        <v>310.69799999999998</v>
      </c>
      <c r="G4" s="15">
        <v>369.88600000000002</v>
      </c>
      <c r="H4" s="15">
        <v>430.96100000000001</v>
      </c>
      <c r="I4" s="15">
        <v>442.94799999999998</v>
      </c>
      <c r="J4" s="15">
        <v>662.90099999999995</v>
      </c>
      <c r="K4" s="15">
        <v>900.94100000000003</v>
      </c>
      <c r="L4" s="15">
        <v>826.99</v>
      </c>
      <c r="M4" s="15">
        <v>913.36400000000003</v>
      </c>
      <c r="N4" s="15">
        <v>996.68</v>
      </c>
      <c r="O4" s="15">
        <v>1075.0129999999999</v>
      </c>
      <c r="P4" s="15">
        <v>1150.6690000000001</v>
      </c>
      <c r="Q4" s="15">
        <v>1274.172</v>
      </c>
      <c r="R4" s="15">
        <v>1433.9839999999999</v>
      </c>
      <c r="S4" s="15">
        <v>1557.796</v>
      </c>
      <c r="T4" s="15">
        <v>1695.39</v>
      </c>
      <c r="U4" s="15">
        <v>2043.5440000000001</v>
      </c>
      <c r="V4" s="15">
        <v>2248.598</v>
      </c>
      <c r="W4" s="15">
        <v>2528.92</v>
      </c>
      <c r="X4" s="15">
        <v>2802.7249999999999</v>
      </c>
      <c r="Y4" s="21"/>
    </row>
    <row r="5" spans="2:25" x14ac:dyDescent="0.2">
      <c r="B5" s="2" t="s">
        <v>15</v>
      </c>
      <c r="C5" s="16"/>
      <c r="D5" s="16"/>
      <c r="E5" s="16">
        <v>106.598</v>
      </c>
      <c r="F5" s="16">
        <v>115.426</v>
      </c>
      <c r="G5" s="16">
        <v>121.752</v>
      </c>
      <c r="H5" s="16">
        <v>123.39</v>
      </c>
      <c r="I5" s="16">
        <v>118.66500000000001</v>
      </c>
      <c r="J5" s="16">
        <v>198.626</v>
      </c>
      <c r="K5" s="16">
        <v>277.14699999999999</v>
      </c>
      <c r="L5" s="16">
        <v>230.28200000000001</v>
      </c>
      <c r="M5" s="16">
        <v>240.697</v>
      </c>
      <c r="N5" s="16">
        <v>276.62299999999999</v>
      </c>
      <c r="O5" s="16">
        <v>267.69499999999999</v>
      </c>
      <c r="P5" s="16">
        <v>252.107</v>
      </c>
      <c r="Q5" s="16">
        <v>273.68099999999998</v>
      </c>
      <c r="R5" s="16">
        <v>287.33499999999998</v>
      </c>
      <c r="S5" s="16">
        <v>294.96100000000001</v>
      </c>
      <c r="T5" s="16">
        <v>291.70400000000001</v>
      </c>
      <c r="U5" s="16">
        <v>358.68400000000003</v>
      </c>
      <c r="V5" s="16">
        <v>404.34100000000001</v>
      </c>
      <c r="W5" s="16">
        <v>446.58100000000002</v>
      </c>
      <c r="X5" s="16">
        <v>505.37200000000001</v>
      </c>
      <c r="Y5" s="21"/>
    </row>
    <row r="6" spans="2:25" x14ac:dyDescent="0.2">
      <c r="B6" s="2" t="s">
        <v>16</v>
      </c>
      <c r="C6" s="15">
        <v>91.277000000000001</v>
      </c>
      <c r="D6" s="15">
        <v>178.446</v>
      </c>
      <c r="E6" s="15">
        <v>171.876</v>
      </c>
      <c r="F6" s="15">
        <v>195.27199999999999</v>
      </c>
      <c r="G6" s="15">
        <v>248.13399999999999</v>
      </c>
      <c r="H6" s="15">
        <v>307.57100000000003</v>
      </c>
      <c r="I6" s="15">
        <v>324.28300000000002</v>
      </c>
      <c r="J6" s="15">
        <v>464.27499999999998</v>
      </c>
      <c r="K6" s="15">
        <v>623.79399999999998</v>
      </c>
      <c r="L6" s="15">
        <v>596.70799999999997</v>
      </c>
      <c r="M6" s="15">
        <v>672.66700000000003</v>
      </c>
      <c r="N6" s="15">
        <v>720.05700000000002</v>
      </c>
      <c r="O6" s="15">
        <v>807.31799999999998</v>
      </c>
      <c r="P6" s="15">
        <v>898.56200000000001</v>
      </c>
      <c r="Q6" s="15">
        <v>1000.491</v>
      </c>
      <c r="R6" s="15">
        <v>1146.6489999999999</v>
      </c>
      <c r="S6" s="15">
        <v>1262.835</v>
      </c>
      <c r="T6" s="15">
        <v>1403.6859999999999</v>
      </c>
      <c r="U6" s="15">
        <v>1684.86</v>
      </c>
      <c r="V6" s="15">
        <v>1844.2570000000001</v>
      </c>
      <c r="W6" s="15">
        <v>2082.3389999999999</v>
      </c>
      <c r="X6" s="15">
        <v>2297.3530000000001</v>
      </c>
      <c r="Y6" s="21"/>
    </row>
    <row r="7" spans="2:25" x14ac:dyDescent="0.2">
      <c r="B7" s="2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21"/>
    </row>
    <row r="8" spans="2:25" x14ac:dyDescent="0.2">
      <c r="B8" s="4" t="s">
        <v>17</v>
      </c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21"/>
    </row>
    <row r="9" spans="2:25" x14ac:dyDescent="0.2">
      <c r="B9" s="2" t="s">
        <v>18</v>
      </c>
      <c r="C9" s="15"/>
      <c r="D9" s="15"/>
      <c r="E9" s="15">
        <v>70.22</v>
      </c>
      <c r="F9" s="15">
        <v>85.82</v>
      </c>
      <c r="G9" s="15">
        <v>91.822000000000003</v>
      </c>
      <c r="H9" s="15">
        <v>138.31100000000001</v>
      </c>
      <c r="I9" s="15">
        <v>135.78</v>
      </c>
      <c r="J9" s="15">
        <v>190.244</v>
      </c>
      <c r="K9" s="15">
        <v>212.97200000000001</v>
      </c>
      <c r="L9" s="15">
        <v>211.905</v>
      </c>
      <c r="M9" s="15">
        <v>206.15100000000001</v>
      </c>
      <c r="N9" s="15">
        <v>240.208</v>
      </c>
      <c r="O9" s="15">
        <v>248.30099999999999</v>
      </c>
      <c r="P9" s="15">
        <v>253.90100000000001</v>
      </c>
      <c r="Q9" s="15">
        <v>264.88499999999999</v>
      </c>
      <c r="R9" s="15">
        <v>292.80500000000001</v>
      </c>
      <c r="S9" s="15">
        <v>329.39100000000002</v>
      </c>
      <c r="T9" s="15">
        <v>331.12299999999999</v>
      </c>
      <c r="U9" s="15">
        <v>391.07799999999997</v>
      </c>
      <c r="V9" s="15">
        <v>411.44</v>
      </c>
      <c r="W9" s="15">
        <v>430.17099999999999</v>
      </c>
      <c r="X9" s="15">
        <v>467.94299999999998</v>
      </c>
      <c r="Y9" s="21"/>
    </row>
    <row r="10" spans="2:25" x14ac:dyDescent="0.2">
      <c r="B10" s="2" t="s">
        <v>19</v>
      </c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>
        <v>61.003</v>
      </c>
      <c r="N10" s="15">
        <v>71.094999999999999</v>
      </c>
      <c r="O10" s="15">
        <v>77.319999999999993</v>
      </c>
      <c r="P10" s="15">
        <v>75.203999999999994</v>
      </c>
      <c r="Q10" s="15">
        <v>75.849000000000004</v>
      </c>
      <c r="R10" s="15">
        <v>81.411000000000001</v>
      </c>
      <c r="S10" s="15">
        <v>98.334000000000003</v>
      </c>
      <c r="T10" s="15">
        <v>101.053</v>
      </c>
      <c r="U10" s="15">
        <v>111.56399999999999</v>
      </c>
      <c r="V10" s="15">
        <v>107.205</v>
      </c>
      <c r="W10" s="15">
        <v>132.12100000000001</v>
      </c>
      <c r="X10" s="15">
        <v>159.40199999999999</v>
      </c>
      <c r="Y10" s="21"/>
    </row>
    <row r="11" spans="2:25" x14ac:dyDescent="0.2">
      <c r="B11" s="2" t="s">
        <v>20</v>
      </c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21"/>
    </row>
    <row r="12" spans="2:25" x14ac:dyDescent="0.2">
      <c r="B12" s="2" t="s">
        <v>21</v>
      </c>
      <c r="C12" s="16"/>
      <c r="D12" s="16"/>
      <c r="E12" s="16">
        <v>28.030999999999999</v>
      </c>
      <c r="F12" s="16">
        <v>26.155999999999999</v>
      </c>
      <c r="G12" s="16">
        <v>26.353000000000002</v>
      </c>
      <c r="H12" s="16">
        <v>33.47</v>
      </c>
      <c r="I12" s="16">
        <v>37.511000000000003</v>
      </c>
      <c r="J12" s="16">
        <v>59.012</v>
      </c>
      <c r="K12" s="16">
        <v>85.23</v>
      </c>
      <c r="L12" s="16">
        <v>66.600999999999999</v>
      </c>
      <c r="M12" s="16">
        <v>65.182000000000002</v>
      </c>
      <c r="N12" s="16">
        <v>71.587999999999994</v>
      </c>
      <c r="O12" s="16">
        <v>77.799000000000007</v>
      </c>
      <c r="P12" s="16">
        <v>81.352999999999994</v>
      </c>
      <c r="Q12" s="16">
        <v>79.986999999999995</v>
      </c>
      <c r="R12" s="16">
        <v>85.534999999999997</v>
      </c>
      <c r="S12" s="16">
        <v>79.409000000000006</v>
      </c>
      <c r="T12" s="16">
        <v>86.745999999999995</v>
      </c>
      <c r="U12" s="16">
        <v>93.48</v>
      </c>
      <c r="V12" s="16">
        <v>117.97199999999999</v>
      </c>
      <c r="W12" s="16">
        <v>135.43799999999999</v>
      </c>
      <c r="X12" s="16">
        <v>175.93899999999999</v>
      </c>
      <c r="Y12" s="21"/>
    </row>
    <row r="13" spans="2:25" x14ac:dyDescent="0.2">
      <c r="B13" s="4" t="s">
        <v>22</v>
      </c>
      <c r="C13" s="15">
        <v>91.277000000000001</v>
      </c>
      <c r="D13" s="15">
        <v>178.446</v>
      </c>
      <c r="E13" s="15">
        <v>73.625</v>
      </c>
      <c r="F13" s="15">
        <v>83.296000000000006</v>
      </c>
      <c r="G13" s="15">
        <v>129.959</v>
      </c>
      <c r="H13" s="15">
        <v>135.79</v>
      </c>
      <c r="I13" s="15">
        <v>150.99199999999999</v>
      </c>
      <c r="J13" s="15">
        <v>215.01900000000001</v>
      </c>
      <c r="K13" s="15">
        <v>325.59199999999998</v>
      </c>
      <c r="L13" s="15">
        <v>318.202</v>
      </c>
      <c r="M13" s="15">
        <v>340.33100000000002</v>
      </c>
      <c r="N13" s="15">
        <v>337.166</v>
      </c>
      <c r="O13" s="15">
        <v>403.89800000000002</v>
      </c>
      <c r="P13" s="15">
        <v>488.10399999999998</v>
      </c>
      <c r="Q13" s="15">
        <v>579.77</v>
      </c>
      <c r="R13" s="15">
        <v>686.89800000000002</v>
      </c>
      <c r="S13" s="15">
        <v>755.70100000000002</v>
      </c>
      <c r="T13" s="15">
        <v>884.76400000000001</v>
      </c>
      <c r="U13" s="15">
        <v>1088.7380000000001</v>
      </c>
      <c r="V13" s="15">
        <v>1207.6400000000001</v>
      </c>
      <c r="W13" s="15">
        <v>1384.6089999999999</v>
      </c>
      <c r="X13" s="15">
        <v>1494.069</v>
      </c>
      <c r="Y13" s="21"/>
    </row>
    <row r="14" spans="2:25" x14ac:dyDescent="0.2">
      <c r="B14" s="2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21"/>
    </row>
    <row r="15" spans="2:25" x14ac:dyDescent="0.2">
      <c r="B15" s="2" t="s">
        <v>23</v>
      </c>
      <c r="C15" s="15"/>
      <c r="D15" s="15"/>
      <c r="E15" s="15"/>
      <c r="F15" s="15"/>
      <c r="G15" s="15"/>
      <c r="H15" s="15">
        <v>-18.79</v>
      </c>
      <c r="I15" s="15">
        <v>-18.63</v>
      </c>
      <c r="J15" s="15">
        <v>-50.344000000000001</v>
      </c>
      <c r="K15" s="15">
        <v>-54.970999999999997</v>
      </c>
      <c r="L15" s="15">
        <v>-55.701999999999998</v>
      </c>
      <c r="M15" s="15">
        <v>-25.367000000000001</v>
      </c>
      <c r="N15" s="15">
        <v>-30.969000000000001</v>
      </c>
      <c r="O15" s="15">
        <v>-61.220999999999997</v>
      </c>
      <c r="P15" s="15">
        <v>-98.745000000000005</v>
      </c>
      <c r="Q15" s="15">
        <v>-109.78400000000001</v>
      </c>
      <c r="R15" s="15">
        <v>-113.44499999999999</v>
      </c>
      <c r="S15" s="15">
        <v>-131.63800000000001</v>
      </c>
      <c r="T15" s="15">
        <v>-151.29400000000001</v>
      </c>
      <c r="U15" s="15">
        <v>-158.11699999999999</v>
      </c>
      <c r="V15" s="15">
        <v>-159.80199999999999</v>
      </c>
      <c r="W15" s="15">
        <v>-152.19999999999999</v>
      </c>
      <c r="X15" s="15">
        <v>-166.17400000000001</v>
      </c>
      <c r="Y15" s="21"/>
    </row>
    <row r="16" spans="2:25" x14ac:dyDescent="0.2">
      <c r="B16" s="2" t="s">
        <v>24</v>
      </c>
      <c r="C16" s="16">
        <v>-85.801000000000002</v>
      </c>
      <c r="D16" s="16">
        <v>-178.446</v>
      </c>
      <c r="E16" s="16">
        <v>7.2720000000000002</v>
      </c>
      <c r="F16" s="16">
        <v>16.172999999999998</v>
      </c>
      <c r="G16" s="16">
        <v>3.3330000000000002</v>
      </c>
      <c r="H16" s="16">
        <v>-7.3570000000000002</v>
      </c>
      <c r="I16" s="16">
        <v>-0.64100000000000001</v>
      </c>
      <c r="J16" s="16">
        <v>-11.183999999999999</v>
      </c>
      <c r="K16" s="16">
        <v>-7.2080000000000002</v>
      </c>
      <c r="L16" s="16">
        <v>-1.6990000000000001</v>
      </c>
      <c r="M16" s="16">
        <v>-2.1360000000000001</v>
      </c>
      <c r="N16" s="16">
        <v>2.141</v>
      </c>
      <c r="O16" s="16">
        <v>6.8769999999999998</v>
      </c>
      <c r="P16" s="16">
        <v>-3.4209999999999998</v>
      </c>
      <c r="Q16" s="16">
        <v>-3.0870000000000002</v>
      </c>
      <c r="R16" s="16">
        <v>56.442999999999998</v>
      </c>
      <c r="S16" s="16">
        <v>-20.745000000000001</v>
      </c>
      <c r="T16" s="16">
        <v>-47.244999999999997</v>
      </c>
      <c r="U16" s="16">
        <v>-72.484999999999999</v>
      </c>
      <c r="V16" s="16">
        <v>-3.9969999999999999</v>
      </c>
      <c r="W16" s="16">
        <v>136.65199999999999</v>
      </c>
      <c r="X16" s="16">
        <v>132.803</v>
      </c>
      <c r="Y16" s="21"/>
    </row>
    <row r="17" spans="2:25" x14ac:dyDescent="0.2">
      <c r="B17" s="2" t="s">
        <v>25</v>
      </c>
      <c r="C17" s="14">
        <v>5.476</v>
      </c>
      <c r="D17" s="14"/>
      <c r="E17" s="14">
        <v>80.897000000000006</v>
      </c>
      <c r="F17" s="14">
        <v>99.468999999999994</v>
      </c>
      <c r="G17" s="14">
        <v>133.292</v>
      </c>
      <c r="H17" s="14">
        <v>109.643</v>
      </c>
      <c r="I17" s="14">
        <v>131.721</v>
      </c>
      <c r="J17" s="14">
        <v>153.49100000000001</v>
      </c>
      <c r="K17" s="14">
        <v>263.41300000000001</v>
      </c>
      <c r="L17" s="14">
        <v>260.80099999999999</v>
      </c>
      <c r="M17" s="14">
        <v>312.82799999999997</v>
      </c>
      <c r="N17" s="14">
        <v>308.33800000000002</v>
      </c>
      <c r="O17" s="14">
        <v>349.55399999999997</v>
      </c>
      <c r="P17" s="14">
        <v>385.93799999999999</v>
      </c>
      <c r="Q17" s="14">
        <v>466.899</v>
      </c>
      <c r="R17" s="14">
        <v>629.89599999999996</v>
      </c>
      <c r="S17" s="14">
        <v>603.31799999999998</v>
      </c>
      <c r="T17" s="14">
        <v>686.22500000000002</v>
      </c>
      <c r="U17" s="14">
        <v>858.13599999999997</v>
      </c>
      <c r="V17" s="14">
        <v>1043.8409999999999</v>
      </c>
      <c r="W17" s="14">
        <v>1369.0609999999999</v>
      </c>
      <c r="X17" s="14">
        <v>1460.6980000000001</v>
      </c>
      <c r="Y17" s="21"/>
    </row>
    <row r="18" spans="2:25" x14ac:dyDescent="0.2">
      <c r="B18" s="2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21"/>
    </row>
    <row r="19" spans="2:25" x14ac:dyDescent="0.2">
      <c r="B19" s="2" t="s">
        <v>26</v>
      </c>
      <c r="C19" s="16">
        <v>5.9210000000000003</v>
      </c>
      <c r="D19" s="16"/>
      <c r="E19" s="16">
        <v>-30.449000000000002</v>
      </c>
      <c r="F19" s="16">
        <v>-36.097000000000001</v>
      </c>
      <c r="G19" s="16">
        <v>-52.180999999999997</v>
      </c>
      <c r="H19" s="16">
        <v>-41.375</v>
      </c>
      <c r="I19" s="16">
        <v>-49.92</v>
      </c>
      <c r="J19" s="16">
        <v>-61.320999999999998</v>
      </c>
      <c r="K19" s="16">
        <v>-89.959000000000003</v>
      </c>
      <c r="L19" s="16">
        <v>-96.01</v>
      </c>
      <c r="M19" s="16">
        <v>-112.91800000000001</v>
      </c>
      <c r="N19" s="16">
        <v>-109.396</v>
      </c>
      <c r="O19" s="16">
        <v>-119.51600000000001</v>
      </c>
      <c r="P19" s="16">
        <v>-125.083</v>
      </c>
      <c r="Q19" s="16">
        <v>-162.92699999999999</v>
      </c>
      <c r="R19" s="16">
        <v>-122.011</v>
      </c>
      <c r="S19" s="16">
        <v>-39.67</v>
      </c>
      <c r="T19" s="16">
        <v>-84.403000000000006</v>
      </c>
      <c r="U19" s="16">
        <v>-132.15299999999999</v>
      </c>
      <c r="V19" s="16">
        <v>-173.268</v>
      </c>
      <c r="W19" s="16">
        <v>-220.46899999999999</v>
      </c>
      <c r="X19" s="16">
        <v>-253.70500000000001</v>
      </c>
      <c r="Y19" s="21"/>
    </row>
    <row r="20" spans="2:25" x14ac:dyDescent="0.2">
      <c r="B20" s="2" t="s">
        <v>27</v>
      </c>
      <c r="C20" s="14">
        <v>11.397</v>
      </c>
      <c r="D20" s="14"/>
      <c r="E20" s="14">
        <v>50.448</v>
      </c>
      <c r="F20" s="14">
        <v>63.372</v>
      </c>
      <c r="G20" s="14">
        <v>81.111000000000004</v>
      </c>
      <c r="H20" s="14">
        <v>68.268000000000001</v>
      </c>
      <c r="I20" s="14">
        <v>81.801000000000002</v>
      </c>
      <c r="J20" s="14">
        <v>92.17</v>
      </c>
      <c r="K20" s="14">
        <v>173.45400000000001</v>
      </c>
      <c r="L20" s="14">
        <v>164.791</v>
      </c>
      <c r="M20" s="14">
        <v>199.91</v>
      </c>
      <c r="N20" s="14">
        <v>198.94200000000001</v>
      </c>
      <c r="O20" s="14">
        <v>230.03800000000001</v>
      </c>
      <c r="P20" s="14">
        <v>260.85500000000002</v>
      </c>
      <c r="Q20" s="14">
        <v>303.97199999999998</v>
      </c>
      <c r="R20" s="14">
        <v>507.88499999999999</v>
      </c>
      <c r="S20" s="14">
        <v>563.64800000000002</v>
      </c>
      <c r="T20" s="14">
        <v>601.822</v>
      </c>
      <c r="U20" s="14">
        <v>725.98299999999995</v>
      </c>
      <c r="V20" s="14">
        <v>870.57299999999998</v>
      </c>
      <c r="W20" s="14">
        <v>1148.5920000000001</v>
      </c>
      <c r="X20" s="14">
        <v>1206.9929999999999</v>
      </c>
      <c r="Y20" s="21"/>
    </row>
    <row r="21" spans="2:25" x14ac:dyDescent="0.2">
      <c r="B21" s="2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21"/>
    </row>
    <row r="22" spans="2:25" x14ac:dyDescent="0.2">
      <c r="B22" s="2" t="s">
        <v>28</v>
      </c>
      <c r="C22" s="15"/>
      <c r="D22" s="15">
        <v>-5.3999999999999999E-2</v>
      </c>
      <c r="E22" s="15">
        <v>3.7930000000000001</v>
      </c>
      <c r="F22" s="15">
        <v>8.0730000000000004</v>
      </c>
      <c r="G22" s="15"/>
      <c r="H22" s="15"/>
      <c r="I22" s="15"/>
      <c r="J22" s="15"/>
      <c r="K22" s="15"/>
      <c r="L22" s="15">
        <v>19.446999999999999</v>
      </c>
      <c r="M22" s="15">
        <v>22.646999999999998</v>
      </c>
      <c r="N22" s="15">
        <v>85.171000000000006</v>
      </c>
      <c r="O22" s="15">
        <v>-6.39</v>
      </c>
      <c r="P22" s="15"/>
      <c r="Q22" s="15"/>
      <c r="R22" s="15"/>
      <c r="S22" s="15"/>
      <c r="T22" s="15"/>
      <c r="U22" s="15"/>
      <c r="V22" s="15"/>
      <c r="W22" s="15"/>
      <c r="X22" s="15"/>
      <c r="Y22" s="21"/>
    </row>
    <row r="23" spans="2:25" x14ac:dyDescent="0.2">
      <c r="B23" s="2" t="s">
        <v>29</v>
      </c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21"/>
    </row>
    <row r="24" spans="2:25" x14ac:dyDescent="0.2">
      <c r="B24" s="2" t="s">
        <v>30</v>
      </c>
      <c r="C24" s="15"/>
      <c r="D24" s="15">
        <v>20.907</v>
      </c>
      <c r="E24" s="15">
        <v>0.313</v>
      </c>
      <c r="F24" s="15"/>
      <c r="G24" s="15"/>
      <c r="H24" s="15"/>
      <c r="I24" s="15"/>
      <c r="J24" s="15">
        <v>-1.4210854715202001E-14</v>
      </c>
      <c r="K24" s="15"/>
      <c r="L24" s="15"/>
      <c r="M24" s="15">
        <v>2.8421709430404001E-14</v>
      </c>
      <c r="N24" s="15"/>
      <c r="O24" s="15">
        <v>2.8421709430404001E-14</v>
      </c>
      <c r="P24" s="15"/>
      <c r="Q24" s="15"/>
      <c r="R24" s="15"/>
      <c r="S24" s="15"/>
      <c r="T24" s="15"/>
      <c r="U24" s="15"/>
      <c r="V24" s="15">
        <v>1.1368683772161999E-13</v>
      </c>
      <c r="W24" s="15">
        <v>2.2737367544322999E-13</v>
      </c>
      <c r="X24" s="15">
        <v>2.8421709430404001E-14</v>
      </c>
      <c r="Y24" s="21"/>
    </row>
    <row r="25" spans="2:25" ht="17" thickBot="1" x14ac:dyDescent="0.25">
      <c r="B25" s="4" t="s">
        <v>31</v>
      </c>
      <c r="C25" s="22">
        <v>11.397</v>
      </c>
      <c r="D25" s="22">
        <v>20.853000000000002</v>
      </c>
      <c r="E25" s="22">
        <v>54.554000000000002</v>
      </c>
      <c r="F25" s="22">
        <v>71.444999999999993</v>
      </c>
      <c r="G25" s="22">
        <v>81.111000000000004</v>
      </c>
      <c r="H25" s="22">
        <v>68.268000000000001</v>
      </c>
      <c r="I25" s="22">
        <v>81.801000000000002</v>
      </c>
      <c r="J25" s="22">
        <v>92.17</v>
      </c>
      <c r="K25" s="22">
        <v>173.45400000000001</v>
      </c>
      <c r="L25" s="22">
        <v>184.238</v>
      </c>
      <c r="M25" s="22">
        <v>222.55699999999999</v>
      </c>
      <c r="N25" s="22">
        <v>284.113</v>
      </c>
      <c r="O25" s="22">
        <v>223.648</v>
      </c>
      <c r="P25" s="22">
        <v>260.85500000000002</v>
      </c>
      <c r="Q25" s="22">
        <v>303.97199999999998</v>
      </c>
      <c r="R25" s="22">
        <v>507.88499999999999</v>
      </c>
      <c r="S25" s="22">
        <v>563.64800000000002</v>
      </c>
      <c r="T25" s="22">
        <v>601.822</v>
      </c>
      <c r="U25" s="22">
        <v>725.98299999999995</v>
      </c>
      <c r="V25" s="22">
        <v>870.57299999999998</v>
      </c>
      <c r="W25" s="22">
        <v>1148.5920000000001</v>
      </c>
      <c r="X25" s="22">
        <v>1206.9929999999999</v>
      </c>
      <c r="Y25" s="21"/>
    </row>
    <row r="26" spans="2:25" ht="17" thickTop="1" x14ac:dyDescent="0.2">
      <c r="B26" s="2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21"/>
    </row>
    <row r="27" spans="2:25" x14ac:dyDescent="0.2">
      <c r="B27" s="2" t="s">
        <v>32</v>
      </c>
      <c r="C27" s="15">
        <v>83.9</v>
      </c>
      <c r="D27" s="15">
        <v>56.256</v>
      </c>
      <c r="E27" s="15">
        <v>83.9</v>
      </c>
      <c r="F27" s="15">
        <v>83.9</v>
      </c>
      <c r="G27" s="15">
        <v>84.608000000000004</v>
      </c>
      <c r="H27" s="15">
        <v>100.03700000000001</v>
      </c>
      <c r="I27" s="15">
        <v>100.607</v>
      </c>
      <c r="J27" s="15">
        <v>112.074</v>
      </c>
      <c r="K27" s="15">
        <v>120.717</v>
      </c>
      <c r="L27" s="15">
        <v>122.023</v>
      </c>
      <c r="M27" s="15">
        <v>120.1</v>
      </c>
      <c r="N27" s="15">
        <v>115.73699999999999</v>
      </c>
      <c r="O27" s="15">
        <v>109.124</v>
      </c>
      <c r="P27" s="15">
        <v>95.986000000000004</v>
      </c>
      <c r="Q27" s="15">
        <v>90.335999999999999</v>
      </c>
      <c r="R27" s="15">
        <v>87.179000000000002</v>
      </c>
      <c r="S27" s="15">
        <v>84.644000000000005</v>
      </c>
      <c r="T27" s="15">
        <v>83.715999999999994</v>
      </c>
      <c r="U27" s="15">
        <v>82.507999999999996</v>
      </c>
      <c r="V27" s="15">
        <v>80.745999999999995</v>
      </c>
      <c r="W27" s="15">
        <v>79.462000000000003</v>
      </c>
      <c r="X27" s="15">
        <v>79.462000000000003</v>
      </c>
      <c r="Y27" s="21"/>
    </row>
    <row r="28" spans="2:25" x14ac:dyDescent="0.2">
      <c r="B28" s="2" t="s">
        <v>33</v>
      </c>
      <c r="C28" s="15">
        <v>83.9</v>
      </c>
      <c r="D28" s="15">
        <v>56.256</v>
      </c>
      <c r="E28" s="15">
        <v>83.9</v>
      </c>
      <c r="F28" s="15">
        <v>83.9</v>
      </c>
      <c r="G28" s="15">
        <v>84.623999999999995</v>
      </c>
      <c r="H28" s="15">
        <v>101.194</v>
      </c>
      <c r="I28" s="15">
        <v>100.86</v>
      </c>
      <c r="J28" s="15">
        <v>113.357</v>
      </c>
      <c r="K28" s="15">
        <v>122.276</v>
      </c>
      <c r="L28" s="15">
        <v>123.20399999999999</v>
      </c>
      <c r="M28" s="15">
        <v>121.074</v>
      </c>
      <c r="N28" s="15">
        <v>116.706</v>
      </c>
      <c r="O28" s="15">
        <v>109.926</v>
      </c>
      <c r="P28" s="15">
        <v>96.54</v>
      </c>
      <c r="Q28" s="15">
        <v>91.914000000000001</v>
      </c>
      <c r="R28" s="15">
        <v>89.700999999999993</v>
      </c>
      <c r="S28" s="15">
        <v>85.536000000000001</v>
      </c>
      <c r="T28" s="15">
        <v>84.516999999999996</v>
      </c>
      <c r="U28" s="15">
        <v>83.478999999999999</v>
      </c>
      <c r="V28" s="15">
        <v>81.215000000000003</v>
      </c>
      <c r="W28" s="15">
        <v>79.843000000000004</v>
      </c>
      <c r="X28" s="15">
        <v>79.843000000000004</v>
      </c>
      <c r="Y28" s="21"/>
    </row>
    <row r="29" spans="2:25" x14ac:dyDescent="0.2">
      <c r="B29" s="2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21"/>
    </row>
    <row r="30" spans="2:25" x14ac:dyDescent="0.2">
      <c r="B30" s="4" t="s">
        <v>34</v>
      </c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21"/>
    </row>
    <row r="31" spans="2:25" x14ac:dyDescent="0.2">
      <c r="B31" s="2" t="s">
        <v>22</v>
      </c>
      <c r="C31" s="17">
        <f>'[1]Income Statement'!C13</f>
        <v>0</v>
      </c>
      <c r="D31" s="17">
        <f>'[1]Income Statement'!D13</f>
        <v>28.030999999999999</v>
      </c>
      <c r="E31" s="17">
        <f>'[1]Income Statement'!E13</f>
        <v>26.155999999999999</v>
      </c>
      <c r="F31" s="17">
        <f>'[1]Income Statement'!F13</f>
        <v>26.353000000000002</v>
      </c>
      <c r="G31" s="17">
        <f>'[1]Income Statement'!G13</f>
        <v>33.47</v>
      </c>
      <c r="H31" s="17">
        <f>'[1]Income Statement'!H13</f>
        <v>37.511000000000003</v>
      </c>
      <c r="I31" s="17">
        <f>'[1]Income Statement'!I13</f>
        <v>59.012</v>
      </c>
      <c r="J31" s="17">
        <f>'[1]Income Statement'!J13</f>
        <v>85.23</v>
      </c>
      <c r="K31" s="17">
        <f>'[1]Income Statement'!K13</f>
        <v>66.600999999999999</v>
      </c>
      <c r="L31" s="17">
        <f>'[1]Income Statement'!L13</f>
        <v>65.182000000000002</v>
      </c>
      <c r="M31" s="17">
        <f>'[1]Income Statement'!M13</f>
        <v>71.587999999999994</v>
      </c>
      <c r="N31" s="17">
        <f>'[1]Income Statement'!N13</f>
        <v>77.799000000000007</v>
      </c>
      <c r="O31" s="17">
        <f>'[1]Income Statement'!O13</f>
        <v>81.352999999999994</v>
      </c>
      <c r="P31" s="17">
        <f>'[1]Income Statement'!P13</f>
        <v>79.986999999999995</v>
      </c>
      <c r="Q31" s="17">
        <f>'[1]Income Statement'!Q13</f>
        <v>85.534999999999997</v>
      </c>
      <c r="R31" s="17">
        <f>'[1]Income Statement'!R13</f>
        <v>79.409000000000006</v>
      </c>
      <c r="S31" s="17">
        <f>'[1]Income Statement'!S13</f>
        <v>86.745999999999995</v>
      </c>
      <c r="T31" s="17">
        <f>'[1]Income Statement'!T13</f>
        <v>93.48</v>
      </c>
      <c r="U31" s="17">
        <f>'[1]Income Statement'!U13</f>
        <v>117.97199999999999</v>
      </c>
      <c r="V31" s="17">
        <f>'[1]Income Statement'!V13</f>
        <v>135.43799999999999</v>
      </c>
      <c r="W31" s="17">
        <f>'[1]Income Statement'!W13</f>
        <v>175.93899999999999</v>
      </c>
      <c r="X31" s="17">
        <f>'[1]Income Statement'!X13</f>
        <v>0</v>
      </c>
      <c r="Y31" s="21"/>
    </row>
    <row r="32" spans="2:25" x14ac:dyDescent="0.2">
      <c r="B32" s="2" t="s">
        <v>35</v>
      </c>
      <c r="C32" s="18">
        <f>'[1]Cash Flow Statement'!C6</f>
        <v>0</v>
      </c>
      <c r="D32" s="18">
        <f>'[1]Cash Flow Statement'!D6</f>
        <v>0</v>
      </c>
      <c r="E32" s="18">
        <f>'[1]Cash Flow Statement'!E6</f>
        <v>0</v>
      </c>
      <c r="F32" s="18">
        <f>'[1]Cash Flow Statement'!F6</f>
        <v>0</v>
      </c>
      <c r="G32" s="18">
        <f>'[1]Cash Flow Statement'!G6</f>
        <v>0</v>
      </c>
      <c r="H32" s="18">
        <f>'[1]Cash Flow Statement'!H6</f>
        <v>0</v>
      </c>
      <c r="I32" s="18">
        <f>'[1]Cash Flow Statement'!I6</f>
        <v>0</v>
      </c>
      <c r="J32" s="18">
        <f>'[1]Cash Flow Statement'!J6</f>
        <v>0</v>
      </c>
      <c r="K32" s="18">
        <f>'[1]Cash Flow Statement'!K6</f>
        <v>0</v>
      </c>
      <c r="L32" s="18">
        <f>'[1]Cash Flow Statement'!L6</f>
        <v>0</v>
      </c>
      <c r="M32" s="18">
        <f>'[1]Cash Flow Statement'!M6</f>
        <v>0</v>
      </c>
      <c r="N32" s="18">
        <f>'[1]Cash Flow Statement'!N6</f>
        <v>0</v>
      </c>
      <c r="O32" s="18">
        <f>'[1]Cash Flow Statement'!O6</f>
        <v>0</v>
      </c>
      <c r="P32" s="18">
        <f>'[1]Cash Flow Statement'!P6</f>
        <v>0</v>
      </c>
      <c r="Q32" s="18">
        <f>'[1]Cash Flow Statement'!Q6</f>
        <v>0</v>
      </c>
      <c r="R32" s="18">
        <f>'[1]Cash Flow Statement'!R6</f>
        <v>0</v>
      </c>
      <c r="S32" s="18">
        <f>'[1]Cash Flow Statement'!S6</f>
        <v>0</v>
      </c>
      <c r="T32" s="18">
        <f>'[1]Cash Flow Statement'!T6</f>
        <v>0</v>
      </c>
      <c r="U32" s="18">
        <f>'[1]Cash Flow Statement'!U6</f>
        <v>0</v>
      </c>
      <c r="V32" s="18">
        <f>'[1]Cash Flow Statement'!V6</f>
        <v>0</v>
      </c>
      <c r="W32" s="18">
        <f>'[1]Cash Flow Statement'!W6</f>
        <v>0</v>
      </c>
      <c r="X32" s="18">
        <f>'[1]Cash Flow Statement'!X6</f>
        <v>0</v>
      </c>
      <c r="Y32" s="21"/>
    </row>
    <row r="33" spans="2:25" x14ac:dyDescent="0.2">
      <c r="B33" s="2" t="s">
        <v>36</v>
      </c>
      <c r="C33" s="15">
        <f t="shared" ref="C33:X33" si="0">C31+C32</f>
        <v>0</v>
      </c>
      <c r="D33" s="15">
        <f t="shared" si="0"/>
        <v>28.030999999999999</v>
      </c>
      <c r="E33" s="15">
        <f t="shared" si="0"/>
        <v>26.155999999999999</v>
      </c>
      <c r="F33" s="15">
        <f t="shared" si="0"/>
        <v>26.353000000000002</v>
      </c>
      <c r="G33" s="15">
        <f t="shared" si="0"/>
        <v>33.47</v>
      </c>
      <c r="H33" s="15">
        <f t="shared" si="0"/>
        <v>37.511000000000003</v>
      </c>
      <c r="I33" s="15">
        <f t="shared" si="0"/>
        <v>59.012</v>
      </c>
      <c r="J33" s="15">
        <f t="shared" si="0"/>
        <v>85.23</v>
      </c>
      <c r="K33" s="15">
        <f t="shared" si="0"/>
        <v>66.600999999999999</v>
      </c>
      <c r="L33" s="15">
        <f t="shared" si="0"/>
        <v>65.182000000000002</v>
      </c>
      <c r="M33" s="15">
        <f t="shared" si="0"/>
        <v>71.587999999999994</v>
      </c>
      <c r="N33" s="15">
        <f t="shared" si="0"/>
        <v>77.799000000000007</v>
      </c>
      <c r="O33" s="15">
        <f t="shared" si="0"/>
        <v>81.352999999999994</v>
      </c>
      <c r="P33" s="15">
        <f t="shared" si="0"/>
        <v>79.986999999999995</v>
      </c>
      <c r="Q33" s="15">
        <f t="shared" si="0"/>
        <v>85.534999999999997</v>
      </c>
      <c r="R33" s="15">
        <f t="shared" si="0"/>
        <v>79.409000000000006</v>
      </c>
      <c r="S33" s="15">
        <f t="shared" si="0"/>
        <v>86.745999999999995</v>
      </c>
      <c r="T33" s="15">
        <f t="shared" si="0"/>
        <v>93.48</v>
      </c>
      <c r="U33" s="15">
        <f t="shared" si="0"/>
        <v>117.97199999999999</v>
      </c>
      <c r="V33" s="15">
        <f t="shared" si="0"/>
        <v>135.43799999999999</v>
      </c>
      <c r="W33" s="15">
        <f t="shared" si="0"/>
        <v>175.93899999999999</v>
      </c>
      <c r="X33" s="15">
        <f t="shared" si="0"/>
        <v>0</v>
      </c>
      <c r="Y33" s="21"/>
    </row>
    <row r="34" spans="2:25" x14ac:dyDescent="0.2">
      <c r="B34" s="5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21"/>
    </row>
    <row r="35" spans="2:25" s="1" customFormat="1" x14ac:dyDescent="0.2"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</row>
    <row r="36" spans="2:25" x14ac:dyDescent="0.2"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</row>
    <row r="37" spans="2:25" x14ac:dyDescent="0.2">
      <c r="B37" s="2" t="s">
        <v>37</v>
      </c>
      <c r="C37" s="9"/>
      <c r="D37" s="9">
        <f t="shared" ref="D37:X37" si="1">D4/C4-1</f>
        <v>0.9549941387205978</v>
      </c>
      <c r="E37" s="9">
        <f t="shared" si="1"/>
        <v>0.56055053069275851</v>
      </c>
      <c r="F37" s="9">
        <f t="shared" si="1"/>
        <v>0.11571636849400657</v>
      </c>
      <c r="G37" s="9">
        <f t="shared" si="1"/>
        <v>0.19050009977534477</v>
      </c>
      <c r="H37" s="9">
        <f t="shared" si="1"/>
        <v>0.16511844189831448</v>
      </c>
      <c r="I37" s="9">
        <f t="shared" si="1"/>
        <v>2.7814581829910257E-2</v>
      </c>
      <c r="J37" s="9">
        <f t="shared" si="1"/>
        <v>0.49656618835619537</v>
      </c>
      <c r="K37" s="9">
        <f t="shared" si="1"/>
        <v>0.35908831032084754</v>
      </c>
      <c r="L37" s="9">
        <f t="shared" si="1"/>
        <v>-8.2081956532114808E-2</v>
      </c>
      <c r="M37" s="9">
        <f t="shared" si="1"/>
        <v>0.10444382640660721</v>
      </c>
      <c r="N37" s="9">
        <f t="shared" si="1"/>
        <v>9.1218834988022302E-2</v>
      </c>
      <c r="O37" s="9">
        <f t="shared" si="1"/>
        <v>7.8593931853754517E-2</v>
      </c>
      <c r="P37" s="9">
        <f t="shared" si="1"/>
        <v>7.0376823350043471E-2</v>
      </c>
      <c r="Q37" s="9">
        <f t="shared" si="1"/>
        <v>0.1073314741250524</v>
      </c>
      <c r="R37" s="9">
        <f t="shared" si="1"/>
        <v>0.12542419704718033</v>
      </c>
      <c r="S37" s="9">
        <f t="shared" si="1"/>
        <v>8.6341270195483544E-2</v>
      </c>
      <c r="T37" s="9">
        <f t="shared" si="1"/>
        <v>8.8326070936117551E-2</v>
      </c>
      <c r="U37" s="9">
        <f t="shared" si="1"/>
        <v>0.20535334052931775</v>
      </c>
      <c r="V37" s="9">
        <f t="shared" si="1"/>
        <v>0.10034234643345075</v>
      </c>
      <c r="W37" s="9">
        <f t="shared" si="1"/>
        <v>0.12466523584918243</v>
      </c>
      <c r="X37" s="9">
        <f t="shared" si="1"/>
        <v>0.10826953798459416</v>
      </c>
    </row>
    <row r="38" spans="2:25" x14ac:dyDescent="0.2">
      <c r="B38" s="2" t="s">
        <v>38</v>
      </c>
      <c r="C38" s="9"/>
      <c r="D38" s="9">
        <f t="shared" ref="D38:X38" si="2">D13/C13-1</f>
        <v>0.9549941387205978</v>
      </c>
      <c r="E38" s="9">
        <f t="shared" si="2"/>
        <v>-0.58741019692231822</v>
      </c>
      <c r="F38" s="9">
        <f t="shared" si="2"/>
        <v>0.13135483870967746</v>
      </c>
      <c r="G38" s="9">
        <f t="shared" si="2"/>
        <v>0.56020697272378017</v>
      </c>
      <c r="H38" s="9">
        <f t="shared" si="2"/>
        <v>4.4867996829769385E-2</v>
      </c>
      <c r="I38" s="9">
        <f t="shared" si="2"/>
        <v>0.11195227925473161</v>
      </c>
      <c r="J38" s="9">
        <f t="shared" si="2"/>
        <v>0.42404233336865538</v>
      </c>
      <c r="K38" s="9">
        <f t="shared" si="2"/>
        <v>0.51424757812100319</v>
      </c>
      <c r="L38" s="9">
        <f t="shared" si="2"/>
        <v>-2.2697117865303817E-2</v>
      </c>
      <c r="M38" s="9">
        <f t="shared" si="2"/>
        <v>6.954387464566536E-2</v>
      </c>
      <c r="N38" s="9">
        <f t="shared" si="2"/>
        <v>-9.2997699298624781E-3</v>
      </c>
      <c r="O38" s="9">
        <f t="shared" si="2"/>
        <v>0.19792031224975237</v>
      </c>
      <c r="P38" s="9">
        <f t="shared" si="2"/>
        <v>0.20848332994964069</v>
      </c>
      <c r="Q38" s="9">
        <f t="shared" si="2"/>
        <v>0.18780014095356723</v>
      </c>
      <c r="R38" s="9">
        <f t="shared" si="2"/>
        <v>0.18477672180347393</v>
      </c>
      <c r="S38" s="9">
        <f t="shared" si="2"/>
        <v>0.10016479884931972</v>
      </c>
      <c r="T38" s="9">
        <f t="shared" si="2"/>
        <v>0.17078580020404899</v>
      </c>
      <c r="U38" s="9">
        <f t="shared" si="2"/>
        <v>0.23054057353147295</v>
      </c>
      <c r="V38" s="9">
        <f t="shared" si="2"/>
        <v>0.10921084778890799</v>
      </c>
      <c r="W38" s="9">
        <f t="shared" si="2"/>
        <v>0.14654118777118996</v>
      </c>
      <c r="X38" s="9">
        <f t="shared" si="2"/>
        <v>7.905480897495254E-2</v>
      </c>
    </row>
    <row r="39" spans="2:25" x14ac:dyDescent="0.2">
      <c r="B39" s="2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</row>
    <row r="40" spans="2:25" x14ac:dyDescent="0.2">
      <c r="B40" s="2" t="s">
        <v>39</v>
      </c>
      <c r="C40" s="9">
        <f t="shared" ref="C40:X40" si="3">C13/C4</f>
        <v>1</v>
      </c>
      <c r="D40" s="9">
        <f t="shared" si="3"/>
        <v>1</v>
      </c>
      <c r="E40" s="9">
        <f t="shared" si="3"/>
        <v>0.26438733957209648</v>
      </c>
      <c r="F40" s="9">
        <f t="shared" si="3"/>
        <v>0.26809313223773573</v>
      </c>
      <c r="G40" s="9">
        <f t="shared" si="3"/>
        <v>0.35134879395273139</v>
      </c>
      <c r="H40" s="9">
        <f t="shared" si="3"/>
        <v>0.31508651594923898</v>
      </c>
      <c r="I40" s="9">
        <f t="shared" si="3"/>
        <v>0.34087974209162247</v>
      </c>
      <c r="J40" s="9">
        <f t="shared" si="3"/>
        <v>0.32436065113795276</v>
      </c>
      <c r="K40" s="9">
        <f t="shared" si="3"/>
        <v>0.36139103448505505</v>
      </c>
      <c r="L40" s="9">
        <f t="shared" si="3"/>
        <v>0.38477127897556196</v>
      </c>
      <c r="M40" s="9">
        <f t="shared" si="3"/>
        <v>0.3726126713993545</v>
      </c>
      <c r="N40" s="9">
        <f t="shared" si="3"/>
        <v>0.33828911987799498</v>
      </c>
      <c r="O40" s="9">
        <f t="shared" si="3"/>
        <v>0.3757145262429385</v>
      </c>
      <c r="P40" s="9">
        <f t="shared" si="3"/>
        <v>0.42419149207982482</v>
      </c>
      <c r="Q40" s="9">
        <f t="shared" si="3"/>
        <v>0.45501706206069509</v>
      </c>
      <c r="R40" s="9">
        <f t="shared" si="3"/>
        <v>0.47901371284477379</v>
      </c>
      <c r="S40" s="9">
        <f t="shared" si="3"/>
        <v>0.48510909002205682</v>
      </c>
      <c r="T40" s="9">
        <f t="shared" si="3"/>
        <v>0.52186458572953709</v>
      </c>
      <c r="U40" s="9">
        <f t="shared" si="3"/>
        <v>0.5327695415415572</v>
      </c>
      <c r="V40" s="9">
        <f t="shared" si="3"/>
        <v>0.53706353914750438</v>
      </c>
      <c r="W40" s="9">
        <f t="shared" si="3"/>
        <v>0.54751000427059771</v>
      </c>
      <c r="X40" s="9">
        <f t="shared" si="3"/>
        <v>0.53307727301108743</v>
      </c>
    </row>
    <row r="41" spans="2:25" x14ac:dyDescent="0.2">
      <c r="B41" s="2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</row>
    <row r="42" spans="2:25" x14ac:dyDescent="0.2">
      <c r="B42" s="2" t="s">
        <v>48</v>
      </c>
      <c r="C42" s="9">
        <f t="shared" ref="C42:X42" si="4">C5/C4</f>
        <v>0</v>
      </c>
      <c r="D42" s="9">
        <f t="shared" si="4"/>
        <v>0</v>
      </c>
      <c r="E42" s="9">
        <f t="shared" si="4"/>
        <v>0.38279336670568886</v>
      </c>
      <c r="F42" s="9">
        <f t="shared" si="4"/>
        <v>0.37150544902123611</v>
      </c>
      <c r="G42" s="9">
        <f t="shared" si="4"/>
        <v>0.32916087659441012</v>
      </c>
      <c r="H42" s="9">
        <f t="shared" si="4"/>
        <v>0.28631361074435968</v>
      </c>
      <c r="I42" s="9">
        <f t="shared" si="4"/>
        <v>0.26789826345304646</v>
      </c>
      <c r="J42" s="9">
        <f t="shared" si="4"/>
        <v>0.2996314683489692</v>
      </c>
      <c r="K42" s="9">
        <f t="shared" si="4"/>
        <v>0.30761947785704058</v>
      </c>
      <c r="L42" s="9">
        <f t="shared" si="4"/>
        <v>0.27845802246701895</v>
      </c>
      <c r="M42" s="9">
        <f t="shared" si="4"/>
        <v>0.26352801292803307</v>
      </c>
      <c r="N42" s="9">
        <f t="shared" si="4"/>
        <v>0.27754444756591884</v>
      </c>
      <c r="O42" s="9">
        <f t="shared" si="4"/>
        <v>0.24901559329980197</v>
      </c>
      <c r="P42" s="9">
        <f t="shared" si="4"/>
        <v>0.21909602153182189</v>
      </c>
      <c r="Q42" s="9">
        <f t="shared" si="4"/>
        <v>0.21479125267232366</v>
      </c>
      <c r="R42" s="9">
        <f t="shared" si="4"/>
        <v>0.20037531799517985</v>
      </c>
      <c r="S42" s="9">
        <f t="shared" si="4"/>
        <v>0.18934507470811326</v>
      </c>
      <c r="T42" s="9">
        <f t="shared" si="4"/>
        <v>0.17205716678758279</v>
      </c>
      <c r="U42" s="9">
        <f t="shared" si="4"/>
        <v>0.17552056623199697</v>
      </c>
      <c r="V42" s="9">
        <f t="shared" si="4"/>
        <v>0.17981915842671745</v>
      </c>
      <c r="W42" s="9">
        <f t="shared" si="4"/>
        <v>0.17658961137560697</v>
      </c>
      <c r="X42" s="9">
        <f t="shared" si="4"/>
        <v>0.18031451533775167</v>
      </c>
    </row>
    <row r="43" spans="2:25" x14ac:dyDescent="0.2">
      <c r="B43" s="2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</row>
    <row r="44" spans="2:25" x14ac:dyDescent="0.2">
      <c r="B44" s="5" t="s">
        <v>122</v>
      </c>
      <c r="C44" s="10">
        <f t="shared" ref="C44:X44" si="5">C25/C27</f>
        <v>0.13584028605482718</v>
      </c>
      <c r="D44" s="10">
        <f t="shared" si="5"/>
        <v>0.37068046075085326</v>
      </c>
      <c r="E44" s="10">
        <f t="shared" si="5"/>
        <v>0.65022646007151363</v>
      </c>
      <c r="F44" s="10">
        <f t="shared" si="5"/>
        <v>0.85154946364719886</v>
      </c>
      <c r="G44" s="10">
        <f t="shared" si="5"/>
        <v>0.9586682110438729</v>
      </c>
      <c r="H44" s="10">
        <f t="shared" si="5"/>
        <v>0.68242750182432499</v>
      </c>
      <c r="I44" s="10">
        <f t="shared" si="5"/>
        <v>0.81307463695369109</v>
      </c>
      <c r="J44" s="10">
        <f t="shared" si="5"/>
        <v>0.8224030551242929</v>
      </c>
      <c r="K44" s="10">
        <f t="shared" si="5"/>
        <v>1.4368647332190165</v>
      </c>
      <c r="L44" s="10">
        <f t="shared" si="5"/>
        <v>1.5098628947001795</v>
      </c>
      <c r="M44" s="10">
        <f t="shared" si="5"/>
        <v>1.8530974188176519</v>
      </c>
      <c r="N44" s="10">
        <f t="shared" si="5"/>
        <v>2.4548156596421196</v>
      </c>
      <c r="O44" s="10">
        <f t="shared" si="5"/>
        <v>2.0494849895531688</v>
      </c>
      <c r="P44" s="10">
        <f t="shared" si="5"/>
        <v>2.7176359052361803</v>
      </c>
      <c r="Q44" s="10">
        <f t="shared" si="5"/>
        <v>3.3649043570669499</v>
      </c>
      <c r="R44" s="10">
        <f t="shared" si="5"/>
        <v>5.8257722616685212</v>
      </c>
      <c r="S44" s="10">
        <f t="shared" si="5"/>
        <v>6.659042578328056</v>
      </c>
      <c r="T44" s="10">
        <f t="shared" si="5"/>
        <v>7.1888527879975159</v>
      </c>
      <c r="U44" s="10">
        <f t="shared" si="5"/>
        <v>8.7989407087797549</v>
      </c>
      <c r="V44" s="10">
        <f t="shared" si="5"/>
        <v>10.781623857528547</v>
      </c>
      <c r="W44" s="10">
        <f t="shared" si="5"/>
        <v>14.454607233646271</v>
      </c>
      <c r="X44" s="10">
        <f t="shared" si="5"/>
        <v>15.189562306511286</v>
      </c>
    </row>
    <row r="45" spans="2:25" x14ac:dyDescent="0.2"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</row>
    <row r="46" spans="2:25" x14ac:dyDescent="0.2">
      <c r="B46" s="5" t="s">
        <v>113</v>
      </c>
      <c r="C46" s="23">
        <f>CS!C4+CS!C6-CS!C11-CS!C31</f>
        <v>11.397</v>
      </c>
      <c r="D46" s="23">
        <f>CS!D4+CS!D6-CS!D11-CS!D31</f>
        <v>20.907</v>
      </c>
      <c r="E46" s="23">
        <f>CS!E4+CS!E6-CS!E11-CS!E31</f>
        <v>54.032000000000004</v>
      </c>
      <c r="F46" s="23">
        <f>CS!F4+CS!F6-CS!F11-CS!F31</f>
        <v>106.76599999999999</v>
      </c>
      <c r="G46" s="23">
        <f>CS!G4+CS!G6-CS!G11-CS!G31</f>
        <v>85.628000000000014</v>
      </c>
      <c r="H46" s="23">
        <f>CS!H4+CS!H6-CS!H11-CS!H31</f>
        <v>54.245999999999995</v>
      </c>
      <c r="I46" s="23">
        <f>CS!I4+CS!I6-CS!I11-CS!I31</f>
        <v>111.27300000000001</v>
      </c>
      <c r="J46" s="23">
        <f>CS!J4+CS!J6-CS!J11-CS!J31</f>
        <v>143.18900000000002</v>
      </c>
      <c r="K46" s="23">
        <f>CS!K4+CS!K6-CS!K11-CS!K31</f>
        <v>277.71400000000006</v>
      </c>
      <c r="L46" s="23">
        <f>CS!L4+CS!L6-CS!L11-CS!L31</f>
        <v>158.26499999999999</v>
      </c>
      <c r="M46" s="23">
        <f>CS!M4+CS!M6-CS!M11-CS!M31</f>
        <v>253.51400000000004</v>
      </c>
      <c r="N46" s="23">
        <f>CS!N4+CS!N6-CS!N11-CS!N31</f>
        <v>306.77699999999999</v>
      </c>
      <c r="O46" s="23">
        <f>CS!O4+CS!O6-CS!O11-CS!O31</f>
        <v>250.88800000000001</v>
      </c>
      <c r="P46" s="23">
        <f>CS!P4+CS!P6-CS!P11-CS!P31</f>
        <v>218.27000000000004</v>
      </c>
      <c r="Q46" s="23">
        <f>CS!Q4+CS!Q6-CS!Q11-CS!Q31</f>
        <v>336.71699999999993</v>
      </c>
      <c r="R46" s="23">
        <f>CS!R4+CS!R6-CS!R11-CS!R31</f>
        <v>505.36899999999991</v>
      </c>
      <c r="S46" s="23">
        <f>CS!S4+CS!S6-CS!S11-CS!S31</f>
        <v>610.20100000000002</v>
      </c>
      <c r="T46" s="23">
        <f>CS!T4+CS!T6-CS!T11-CS!T31</f>
        <v>609.71799999999996</v>
      </c>
      <c r="U46" s="23">
        <f>CS!U4+CS!U6-CS!U11-CS!U31</f>
        <v>747.16599999999994</v>
      </c>
      <c r="V46" s="23">
        <f>CS!V4+CS!V6-CS!V11-CS!V31</f>
        <v>959.60200000000009</v>
      </c>
      <c r="W46" s="23">
        <f>CS!W4+CS!W6-CS!W11-CS!W31</f>
        <v>1214.5030000000002</v>
      </c>
      <c r="X46" s="23">
        <f>CS!X4+CS!X6-CS!X11-CS!X31</f>
        <v>1270.653</v>
      </c>
    </row>
    <row r="47" spans="2:25" x14ac:dyDescent="0.2">
      <c r="B47" s="5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</row>
    <row r="48" spans="2:25" x14ac:dyDescent="0.2">
      <c r="B48" s="5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</row>
    <row r="49" spans="2:24" s="1" customFormat="1" x14ac:dyDescent="0.2"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</row>
    <row r="50" spans="2:24" x14ac:dyDescent="0.2"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</row>
    <row r="51" spans="2:24" x14ac:dyDescent="0.2">
      <c r="B51" s="24" t="s">
        <v>117</v>
      </c>
      <c r="C51" s="23">
        <f>(C55-C56+C57+C58)/1000000</f>
        <v>50137.873</v>
      </c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</row>
    <row r="52" spans="2:24" x14ac:dyDescent="0.2">
      <c r="B52" s="24" t="s">
        <v>118</v>
      </c>
      <c r="C52" s="23">
        <f>(C51*1000000)/C53</f>
        <v>630.96666331076494</v>
      </c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</row>
    <row r="53" spans="2:24" x14ac:dyDescent="0.2">
      <c r="B53" s="25" t="str">
        <f>B27</f>
        <v>Basic Shares Outstanding</v>
      </c>
      <c r="C53" s="23">
        <f>1000000*X27</f>
        <v>79462000</v>
      </c>
      <c r="D53" s="26" t="s">
        <v>13</v>
      </c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</row>
    <row r="54" spans="2:24" x14ac:dyDescent="0.2">
      <c r="B54" s="5" t="s">
        <v>115</v>
      </c>
      <c r="C54" s="23">
        <v>580</v>
      </c>
      <c r="D54" s="26" t="s">
        <v>13</v>
      </c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</row>
    <row r="55" spans="2:24" x14ac:dyDescent="0.2">
      <c r="B55" s="5" t="s">
        <v>116</v>
      </c>
      <c r="C55" s="23">
        <f>C54*C53</f>
        <v>46087960000</v>
      </c>
      <c r="D55" s="26" t="s">
        <v>13</v>
      </c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</row>
    <row r="56" spans="2:24" x14ac:dyDescent="0.2">
      <c r="B56" s="30" t="str">
        <f>BS!B4</f>
        <v>Cash and Equivalents</v>
      </c>
      <c r="C56" s="29">
        <f>BS!W4*1000000</f>
        <v>457815000</v>
      </c>
      <c r="D56" s="27">
        <v>2023</v>
      </c>
      <c r="E56" s="5" t="s">
        <v>119</v>
      </c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</row>
    <row r="57" spans="2:24" x14ac:dyDescent="0.2">
      <c r="B57" s="30" t="str">
        <f>BS!B25</f>
        <v>Short-term Debt</v>
      </c>
      <c r="C57" s="29">
        <f>BS!W25*1000000</f>
        <v>10902000</v>
      </c>
      <c r="D57" s="27">
        <v>2023</v>
      </c>
      <c r="E57" s="5" t="s">
        <v>119</v>
      </c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</row>
    <row r="58" spans="2:24" x14ac:dyDescent="0.2">
      <c r="B58" s="30" t="str">
        <f>BS!B31</f>
        <v>Long-term Debt</v>
      </c>
      <c r="C58" s="29">
        <f>BS!W31*1000000</f>
        <v>4496826000</v>
      </c>
      <c r="D58" s="27">
        <v>2023</v>
      </c>
      <c r="E58" s="5" t="s">
        <v>119</v>
      </c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</row>
    <row r="59" spans="2:24" x14ac:dyDescent="0.2">
      <c r="B59" s="5"/>
      <c r="C59" s="23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</row>
    <row r="60" spans="2:24" x14ac:dyDescent="0.2">
      <c r="B60" s="5"/>
      <c r="C60" s="23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</row>
    <row r="61" spans="2:24" x14ac:dyDescent="0.2">
      <c r="B61" s="24" t="s">
        <v>121</v>
      </c>
      <c r="C61" s="28">
        <f>C51/X4</f>
        <v>17.888973409806528</v>
      </c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</row>
    <row r="62" spans="2:24" x14ac:dyDescent="0.2">
      <c r="B62" s="24" t="s">
        <v>120</v>
      </c>
      <c r="C62" s="28">
        <f>C51/X13</f>
        <v>33.557936748570512</v>
      </c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</row>
    <row r="63" spans="2:24" x14ac:dyDescent="0.2"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</row>
    <row r="64" spans="2:24" x14ac:dyDescent="0.2"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</row>
    <row r="65" spans="2:24" x14ac:dyDescent="0.2"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</row>
    <row r="66" spans="2:24" x14ac:dyDescent="0.2"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</row>
    <row r="67" spans="2:24" x14ac:dyDescent="0.2"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</row>
    <row r="68" spans="2:24" x14ac:dyDescent="0.2"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</row>
    <row r="69" spans="2:24" x14ac:dyDescent="0.2"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</row>
    <row r="70" spans="2:24" x14ac:dyDescent="0.2"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</row>
    <row r="71" spans="2:24" x14ac:dyDescent="0.2"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</row>
    <row r="72" spans="2:24" x14ac:dyDescent="0.2"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</row>
    <row r="73" spans="2:24" x14ac:dyDescent="0.2"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</row>
    <row r="74" spans="2:24" x14ac:dyDescent="0.2"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</row>
    <row r="75" spans="2:24" x14ac:dyDescent="0.2"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</row>
    <row r="76" spans="2:24" x14ac:dyDescent="0.2"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</row>
    <row r="77" spans="2:24" x14ac:dyDescent="0.2"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</row>
    <row r="78" spans="2:24" x14ac:dyDescent="0.2"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</row>
    <row r="79" spans="2:24" x14ac:dyDescent="0.2"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</row>
    <row r="80" spans="2:24" x14ac:dyDescent="0.2"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</row>
    <row r="81" spans="2:24" x14ac:dyDescent="0.2"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</row>
    <row r="82" spans="2:24" x14ac:dyDescent="0.2"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</row>
    <row r="83" spans="2:24" x14ac:dyDescent="0.2"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</row>
    <row r="84" spans="2:24" x14ac:dyDescent="0.2"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</row>
    <row r="85" spans="2:24" x14ac:dyDescent="0.2"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</row>
    <row r="86" spans="2:24" x14ac:dyDescent="0.2"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</row>
    <row r="87" spans="2:24" x14ac:dyDescent="0.2"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</row>
    <row r="88" spans="2:24" x14ac:dyDescent="0.2"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</row>
    <row r="89" spans="2:24" x14ac:dyDescent="0.2"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</row>
    <row r="90" spans="2:24" x14ac:dyDescent="0.2"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</row>
    <row r="91" spans="2:24" x14ac:dyDescent="0.2"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</row>
    <row r="92" spans="2:24" x14ac:dyDescent="0.2"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</row>
    <row r="93" spans="2:24" x14ac:dyDescent="0.2"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</row>
    <row r="94" spans="2:24" x14ac:dyDescent="0.2"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</row>
    <row r="95" spans="2:24" x14ac:dyDescent="0.2"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</row>
    <row r="96" spans="2:24" x14ac:dyDescent="0.2"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</row>
    <row r="97" spans="2:24" x14ac:dyDescent="0.2"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</row>
    <row r="98" spans="2:24" x14ac:dyDescent="0.2"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</row>
    <row r="99" spans="2:24" x14ac:dyDescent="0.2"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</row>
    <row r="100" spans="2:24" x14ac:dyDescent="0.2"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</row>
    <row r="101" spans="2:24" x14ac:dyDescent="0.2"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</row>
    <row r="102" spans="2:24" x14ac:dyDescent="0.2"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</row>
    <row r="103" spans="2:24" x14ac:dyDescent="0.2"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</row>
    <row r="104" spans="2:24" x14ac:dyDescent="0.2"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</row>
    <row r="105" spans="2:24" x14ac:dyDescent="0.2"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</row>
    <row r="106" spans="2:24" x14ac:dyDescent="0.2"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</row>
    <row r="107" spans="2:24" x14ac:dyDescent="0.2"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</row>
    <row r="108" spans="2:24" x14ac:dyDescent="0.2"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</row>
    <row r="109" spans="2:24" x14ac:dyDescent="0.2"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</row>
    <row r="110" spans="2:24" x14ac:dyDescent="0.2"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</row>
    <row r="111" spans="2:24" x14ac:dyDescent="0.2"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</row>
    <row r="112" spans="2:24" x14ac:dyDescent="0.2"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</row>
    <row r="113" spans="2:24" x14ac:dyDescent="0.2"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</row>
    <row r="114" spans="2:24" x14ac:dyDescent="0.2"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</row>
    <row r="115" spans="2:24" x14ac:dyDescent="0.2"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</row>
    <row r="116" spans="2:24" x14ac:dyDescent="0.2"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</row>
    <row r="117" spans="2:24" x14ac:dyDescent="0.2"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</row>
    <row r="118" spans="2:24" x14ac:dyDescent="0.2"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</row>
    <row r="119" spans="2:24" x14ac:dyDescent="0.2"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</row>
    <row r="120" spans="2:24" x14ac:dyDescent="0.2"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</row>
    <row r="121" spans="2:24" x14ac:dyDescent="0.2"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</row>
    <row r="122" spans="2:24" x14ac:dyDescent="0.2"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</row>
    <row r="123" spans="2:24" x14ac:dyDescent="0.2"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</row>
    <row r="124" spans="2:24" x14ac:dyDescent="0.2"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</row>
    <row r="125" spans="2:24" x14ac:dyDescent="0.2"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</row>
    <row r="126" spans="2:24" x14ac:dyDescent="0.2"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</row>
    <row r="127" spans="2:24" x14ac:dyDescent="0.2"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</row>
    <row r="128" spans="2:24" x14ac:dyDescent="0.2"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</row>
    <row r="129" spans="2:24" x14ac:dyDescent="0.2"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</row>
    <row r="130" spans="2:24" x14ac:dyDescent="0.2"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</row>
    <row r="131" spans="2:24" x14ac:dyDescent="0.2"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</row>
    <row r="132" spans="2:24" x14ac:dyDescent="0.2"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</row>
    <row r="133" spans="2:24" x14ac:dyDescent="0.2"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</row>
    <row r="134" spans="2:24" x14ac:dyDescent="0.2"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</row>
    <row r="135" spans="2:24" x14ac:dyDescent="0.2"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</row>
    <row r="136" spans="2:24" x14ac:dyDescent="0.2"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</row>
    <row r="137" spans="2:24" x14ac:dyDescent="0.2"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</row>
    <row r="138" spans="2:24" x14ac:dyDescent="0.2"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</row>
    <row r="139" spans="2:24" x14ac:dyDescent="0.2"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</row>
    <row r="140" spans="2:24" x14ac:dyDescent="0.2"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</row>
    <row r="141" spans="2:24" x14ac:dyDescent="0.2"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</row>
    <row r="142" spans="2:24" x14ac:dyDescent="0.2"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</row>
    <row r="143" spans="2:24" x14ac:dyDescent="0.2"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</row>
    <row r="144" spans="2:24" x14ac:dyDescent="0.2"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</row>
    <row r="145" spans="2:24" x14ac:dyDescent="0.2"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</row>
    <row r="146" spans="2:24" x14ac:dyDescent="0.2"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</row>
    <row r="147" spans="2:24" x14ac:dyDescent="0.2"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</row>
    <row r="148" spans="2:24" x14ac:dyDescent="0.2"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</row>
  </sheetData>
  <conditionalFormatting sqref="E37:X3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8:X3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0:X4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2:X4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B7E53-AA44-8D4D-B2FC-67DA2A4F31D4}">
  <dimension ref="A2:X283"/>
  <sheetViews>
    <sheetView showGridLines="0" topLeftCell="E1" workbookViewId="0">
      <selection activeCell="C4" sqref="C4:X107"/>
    </sheetView>
  </sheetViews>
  <sheetFormatPr baseColWidth="10" defaultRowHeight="16" x14ac:dyDescent="0.2"/>
  <cols>
    <col min="1" max="1" width="3.6640625" customWidth="1"/>
    <col min="2" max="2" width="35.83203125" bestFit="1" customWidth="1"/>
  </cols>
  <sheetData>
    <row r="2" spans="1:24" s="11" customFormat="1" x14ac:dyDescent="0.2">
      <c r="A2" s="12"/>
      <c r="B2" s="7"/>
      <c r="C2" s="6" t="s">
        <v>40</v>
      </c>
      <c r="D2" s="6" t="s">
        <v>41</v>
      </c>
      <c r="E2" s="6" t="s">
        <v>42</v>
      </c>
      <c r="F2" s="6" t="s">
        <v>43</v>
      </c>
      <c r="G2" s="6" t="s">
        <v>44</v>
      </c>
      <c r="H2" s="6" t="s">
        <v>45</v>
      </c>
      <c r="I2" s="6" t="s">
        <v>46</v>
      </c>
      <c r="J2" s="6" t="s">
        <v>47</v>
      </c>
      <c r="K2" s="6" t="s">
        <v>0</v>
      </c>
      <c r="L2" s="6" t="s">
        <v>1</v>
      </c>
      <c r="M2" s="6" t="s">
        <v>2</v>
      </c>
      <c r="N2" s="6" t="s">
        <v>3</v>
      </c>
      <c r="O2" s="6" t="s">
        <v>4</v>
      </c>
      <c r="P2" s="6" t="s">
        <v>5</v>
      </c>
      <c r="Q2" s="6" t="s">
        <v>6</v>
      </c>
      <c r="R2" s="6" t="s">
        <v>7</v>
      </c>
      <c r="S2" s="6" t="s">
        <v>8</v>
      </c>
      <c r="T2" s="6" t="s">
        <v>9</v>
      </c>
      <c r="U2" s="6" t="s">
        <v>10</v>
      </c>
      <c r="V2" s="6" t="s">
        <v>11</v>
      </c>
      <c r="W2" s="6" t="s">
        <v>12</v>
      </c>
      <c r="X2" s="13"/>
    </row>
    <row r="3" spans="1:24" x14ac:dyDescent="0.2">
      <c r="B3" s="4" t="s">
        <v>49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5"/>
    </row>
    <row r="4" spans="1:24" x14ac:dyDescent="0.2">
      <c r="B4" s="2" t="s">
        <v>50</v>
      </c>
      <c r="C4" s="15">
        <v>5.7350000000000003</v>
      </c>
      <c r="D4" s="15"/>
      <c r="E4" s="15">
        <v>23.411000000000001</v>
      </c>
      <c r="F4" s="15">
        <v>24.361999999999998</v>
      </c>
      <c r="G4" s="15">
        <v>33.817999999999998</v>
      </c>
      <c r="H4" s="15">
        <v>268.077</v>
      </c>
      <c r="I4" s="15">
        <v>176.024</v>
      </c>
      <c r="J4" s="15">
        <v>226.57499999999999</v>
      </c>
      <c r="K4" s="15">
        <v>252.21100000000001</v>
      </c>
      <c r="L4" s="15">
        <v>183.309</v>
      </c>
      <c r="M4" s="15">
        <v>358.43400000000003</v>
      </c>
      <c r="N4" s="15">
        <v>508.79899999999998</v>
      </c>
      <c r="O4" s="15">
        <v>777.70600000000002</v>
      </c>
      <c r="P4" s="15">
        <v>791.83399999999995</v>
      </c>
      <c r="Q4" s="15">
        <v>889.50199999999995</v>
      </c>
      <c r="R4" s="15">
        <v>904.17600000000004</v>
      </c>
      <c r="S4" s="15">
        <v>1506.567</v>
      </c>
      <c r="T4" s="15">
        <v>1300.521</v>
      </c>
      <c r="U4" s="15">
        <v>1421.4490000000001</v>
      </c>
      <c r="V4" s="15">
        <v>993.19600000000003</v>
      </c>
      <c r="W4" s="15">
        <v>457.815</v>
      </c>
      <c r="X4" s="19"/>
    </row>
    <row r="5" spans="1:24" x14ac:dyDescent="0.2">
      <c r="B5" s="2" t="s">
        <v>51</v>
      </c>
      <c r="C5" s="15"/>
      <c r="D5" s="15"/>
      <c r="E5" s="15"/>
      <c r="F5" s="15"/>
      <c r="G5" s="15"/>
      <c r="H5" s="15"/>
      <c r="I5" s="15">
        <v>295.30399999999997</v>
      </c>
      <c r="J5" s="15">
        <v>73.891000000000005</v>
      </c>
      <c r="K5" s="15">
        <v>140.49</v>
      </c>
      <c r="L5" s="15">
        <v>70.897999999999996</v>
      </c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9"/>
    </row>
    <row r="6" spans="1:24" x14ac:dyDescent="0.2">
      <c r="B6" s="2" t="s">
        <v>52</v>
      </c>
      <c r="C6" s="15">
        <v>89.123999999999995</v>
      </c>
      <c r="D6" s="15"/>
      <c r="E6" s="15">
        <v>88.753</v>
      </c>
      <c r="F6" s="15">
        <v>100.175</v>
      </c>
      <c r="G6" s="15">
        <v>80.375</v>
      </c>
      <c r="H6" s="15">
        <v>87.488</v>
      </c>
      <c r="I6" s="15">
        <v>77.180000000000007</v>
      </c>
      <c r="J6" s="15">
        <v>147.66200000000001</v>
      </c>
      <c r="K6" s="15">
        <v>180.566</v>
      </c>
      <c r="L6" s="15">
        <v>153.55699999999999</v>
      </c>
      <c r="M6" s="15">
        <v>169.49</v>
      </c>
      <c r="N6" s="15">
        <v>178.71700000000001</v>
      </c>
      <c r="O6" s="15">
        <v>208.239</v>
      </c>
      <c r="P6" s="15">
        <v>221.50399999999999</v>
      </c>
      <c r="Q6" s="15">
        <v>327.59699999999998</v>
      </c>
      <c r="R6" s="15">
        <v>473.43299999999999</v>
      </c>
      <c r="S6" s="15">
        <v>499.26799999999997</v>
      </c>
      <c r="T6" s="15">
        <v>558.56899999999996</v>
      </c>
      <c r="U6" s="15">
        <v>664.51099999999997</v>
      </c>
      <c r="V6" s="15">
        <v>663.23599999999999</v>
      </c>
      <c r="W6" s="15">
        <v>839.55499999999995</v>
      </c>
      <c r="X6" s="19"/>
    </row>
    <row r="7" spans="1:24" x14ac:dyDescent="0.2">
      <c r="B7" s="2" t="s">
        <v>53</v>
      </c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9"/>
    </row>
    <row r="8" spans="1:24" x14ac:dyDescent="0.2">
      <c r="B8" s="2" t="s">
        <v>54</v>
      </c>
      <c r="C8" s="16"/>
      <c r="D8" s="16"/>
      <c r="E8" s="16">
        <v>257.52100000000002</v>
      </c>
      <c r="F8" s="16">
        <v>337.66899999999998</v>
      </c>
      <c r="G8" s="16">
        <v>167.21</v>
      </c>
      <c r="H8" s="16">
        <v>36.69</v>
      </c>
      <c r="I8" s="16">
        <v>53.975999999999999</v>
      </c>
      <c r="J8" s="16">
        <v>88.155000000000001</v>
      </c>
      <c r="K8" s="16">
        <v>104.676</v>
      </c>
      <c r="L8" s="16">
        <v>107.071</v>
      </c>
      <c r="M8" s="16">
        <v>96.346000000000004</v>
      </c>
      <c r="N8" s="16">
        <v>81.941999999999993</v>
      </c>
      <c r="O8" s="16">
        <v>77.325999999999993</v>
      </c>
      <c r="P8" s="16">
        <v>42.332000000000001</v>
      </c>
      <c r="Q8" s="16">
        <v>50.03</v>
      </c>
      <c r="R8" s="16">
        <v>57.48</v>
      </c>
      <c r="S8" s="16">
        <v>75.941999999999993</v>
      </c>
      <c r="T8" s="16">
        <v>66.507999999999996</v>
      </c>
      <c r="U8" s="16">
        <v>57.45</v>
      </c>
      <c r="V8" s="16">
        <v>91.542000000000002</v>
      </c>
      <c r="W8" s="16">
        <v>120.783</v>
      </c>
      <c r="X8" s="19"/>
    </row>
    <row r="9" spans="1:24" x14ac:dyDescent="0.2">
      <c r="B9" s="2" t="s">
        <v>55</v>
      </c>
      <c r="C9" s="15">
        <v>94.858999999999995</v>
      </c>
      <c r="D9" s="15"/>
      <c r="E9" s="15">
        <v>369.685</v>
      </c>
      <c r="F9" s="15">
        <v>462.20600000000002</v>
      </c>
      <c r="G9" s="15">
        <v>281.40300000000002</v>
      </c>
      <c r="H9" s="15">
        <v>392.255</v>
      </c>
      <c r="I9" s="15">
        <v>602.48400000000004</v>
      </c>
      <c r="J9" s="15">
        <v>536.28300000000002</v>
      </c>
      <c r="K9" s="15">
        <v>677.94299999999998</v>
      </c>
      <c r="L9" s="15">
        <v>514.83500000000004</v>
      </c>
      <c r="M9" s="15">
        <v>624.27</v>
      </c>
      <c r="N9" s="15">
        <v>769.45799999999997</v>
      </c>
      <c r="O9" s="15">
        <v>1063.271</v>
      </c>
      <c r="P9" s="15">
        <v>1055.67</v>
      </c>
      <c r="Q9" s="15">
        <v>1267.1289999999999</v>
      </c>
      <c r="R9" s="15">
        <v>1435.0889999999999</v>
      </c>
      <c r="S9" s="15">
        <v>2081.777</v>
      </c>
      <c r="T9" s="15">
        <v>1925.598</v>
      </c>
      <c r="U9" s="15">
        <v>2143.41</v>
      </c>
      <c r="V9" s="15">
        <v>1747.9739999999999</v>
      </c>
      <c r="W9" s="15">
        <v>1418.153</v>
      </c>
      <c r="X9" s="19"/>
    </row>
    <row r="10" spans="1:24" x14ac:dyDescent="0.2">
      <c r="B10" s="2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9"/>
    </row>
    <row r="11" spans="1:24" x14ac:dyDescent="0.2">
      <c r="B11" s="2" t="s">
        <v>56</v>
      </c>
      <c r="C11" s="15"/>
      <c r="D11" s="15"/>
      <c r="E11" s="15">
        <v>14.68</v>
      </c>
      <c r="F11" s="15">
        <v>17.114999999999998</v>
      </c>
      <c r="G11" s="15">
        <v>17.649999999999999</v>
      </c>
      <c r="H11" s="15">
        <v>42.515999999999998</v>
      </c>
      <c r="I11" s="15">
        <v>55.878999999999998</v>
      </c>
      <c r="J11" s="15">
        <v>93.331999999999994</v>
      </c>
      <c r="K11" s="15">
        <v>97.710999999999999</v>
      </c>
      <c r="L11" s="15">
        <v>126.497</v>
      </c>
      <c r="M11" s="15">
        <v>160.959</v>
      </c>
      <c r="N11" s="15">
        <v>186.88200000000001</v>
      </c>
      <c r="O11" s="15">
        <v>213.60599999999999</v>
      </c>
      <c r="P11" s="15">
        <v>232.42599999999999</v>
      </c>
      <c r="Q11" s="15">
        <v>265.71699999999998</v>
      </c>
      <c r="R11" s="15">
        <v>276.38200000000001</v>
      </c>
      <c r="S11" s="15">
        <v>425.68400000000003</v>
      </c>
      <c r="T11" s="15">
        <v>414.92500000000001</v>
      </c>
      <c r="U11" s="15">
        <v>397.34199999999998</v>
      </c>
      <c r="V11" s="15">
        <v>378.78500000000003</v>
      </c>
      <c r="W11" s="15">
        <v>382.899</v>
      </c>
      <c r="X11" s="19"/>
    </row>
    <row r="12" spans="1:24" x14ac:dyDescent="0.2">
      <c r="B12" s="2" t="s">
        <v>57</v>
      </c>
      <c r="C12" s="16"/>
      <c r="D12" s="16"/>
      <c r="E12" s="16">
        <v>-8.43</v>
      </c>
      <c r="F12" s="16">
        <v>-11.929</v>
      </c>
      <c r="G12" s="16">
        <v>-13.404</v>
      </c>
      <c r="H12" s="16">
        <v>-14.069000000000001</v>
      </c>
      <c r="I12" s="16">
        <v>-26.498000000000001</v>
      </c>
      <c r="J12" s="16">
        <v>-58.963999999999999</v>
      </c>
      <c r="K12" s="16">
        <v>-60.088000000000001</v>
      </c>
      <c r="L12" s="16">
        <v>-59.078000000000003</v>
      </c>
      <c r="M12" s="16">
        <v>-75.370999999999995</v>
      </c>
      <c r="N12" s="16">
        <v>-92.808000000000007</v>
      </c>
      <c r="O12" s="16">
        <v>-114.68</v>
      </c>
      <c r="P12" s="16">
        <v>-136.84100000000001</v>
      </c>
      <c r="Q12" s="16">
        <v>-171.28</v>
      </c>
      <c r="R12" s="16">
        <v>-185.505</v>
      </c>
      <c r="S12" s="16">
        <v>-168.57</v>
      </c>
      <c r="T12" s="16">
        <v>-181.149</v>
      </c>
      <c r="U12" s="16">
        <v>-186.04300000000001</v>
      </c>
      <c r="V12" s="16">
        <v>-198.34800000000001</v>
      </c>
      <c r="W12" s="16">
        <v>-211.73599999999999</v>
      </c>
      <c r="X12" s="19"/>
    </row>
    <row r="13" spans="1:24" x14ac:dyDescent="0.2">
      <c r="B13" s="2" t="s">
        <v>58</v>
      </c>
      <c r="C13" s="15"/>
      <c r="D13" s="15"/>
      <c r="E13" s="15">
        <v>6.25</v>
      </c>
      <c r="F13" s="15">
        <v>5.1859999999999999</v>
      </c>
      <c r="G13" s="15">
        <v>4.2460000000000004</v>
      </c>
      <c r="H13" s="15">
        <v>28.446999999999999</v>
      </c>
      <c r="I13" s="15">
        <v>29.381</v>
      </c>
      <c r="J13" s="15">
        <v>34.368000000000002</v>
      </c>
      <c r="K13" s="15">
        <v>37.622999999999998</v>
      </c>
      <c r="L13" s="15">
        <v>67.418999999999997</v>
      </c>
      <c r="M13" s="15">
        <v>85.587999999999994</v>
      </c>
      <c r="N13" s="15">
        <v>94.073999999999998</v>
      </c>
      <c r="O13" s="15">
        <v>98.926000000000002</v>
      </c>
      <c r="P13" s="15">
        <v>95.584999999999994</v>
      </c>
      <c r="Q13" s="15">
        <v>94.436999999999998</v>
      </c>
      <c r="R13" s="15">
        <v>90.876999999999995</v>
      </c>
      <c r="S13" s="15">
        <v>257.11399999999998</v>
      </c>
      <c r="T13" s="15">
        <v>233.77600000000001</v>
      </c>
      <c r="U13" s="15">
        <v>211.29900000000001</v>
      </c>
      <c r="V13" s="15">
        <v>180.43700000000001</v>
      </c>
      <c r="W13" s="15">
        <v>171.16300000000001</v>
      </c>
      <c r="X13" s="19"/>
    </row>
    <row r="14" spans="1:24" x14ac:dyDescent="0.2">
      <c r="B14" s="2" t="s">
        <v>59</v>
      </c>
      <c r="C14" s="15"/>
      <c r="D14" s="15"/>
      <c r="E14" s="15">
        <v>441.62</v>
      </c>
      <c r="F14" s="15">
        <v>441.62</v>
      </c>
      <c r="G14" s="15">
        <v>441.62</v>
      </c>
      <c r="H14" s="15">
        <v>441.62</v>
      </c>
      <c r="I14" s="15">
        <v>441.62</v>
      </c>
      <c r="J14" s="15">
        <v>1706.67</v>
      </c>
      <c r="K14" s="15">
        <v>1708.59</v>
      </c>
      <c r="L14" s="15">
        <v>1783.41</v>
      </c>
      <c r="M14" s="15">
        <v>1813.16</v>
      </c>
      <c r="N14" s="15">
        <v>1564.9</v>
      </c>
      <c r="O14" s="15">
        <v>1565.62</v>
      </c>
      <c r="P14" s="15">
        <v>1555.85</v>
      </c>
      <c r="Q14" s="15">
        <v>1560.62</v>
      </c>
      <c r="R14" s="15">
        <v>1545.76</v>
      </c>
      <c r="S14" s="15">
        <v>1562.87</v>
      </c>
      <c r="T14" s="15">
        <v>1566.02</v>
      </c>
      <c r="U14" s="15">
        <v>2236.39</v>
      </c>
      <c r="V14" s="15">
        <v>2229.67</v>
      </c>
      <c r="W14" s="15">
        <v>2887.69</v>
      </c>
      <c r="X14" s="19"/>
    </row>
    <row r="15" spans="1:24" x14ac:dyDescent="0.2">
      <c r="B15" s="2" t="s">
        <v>60</v>
      </c>
      <c r="C15" s="15"/>
      <c r="D15" s="15"/>
      <c r="E15" s="15">
        <v>226.91900000000001</v>
      </c>
      <c r="F15" s="15">
        <v>200.76300000000001</v>
      </c>
      <c r="G15" s="15">
        <v>174.41</v>
      </c>
      <c r="H15" s="15">
        <v>145.91</v>
      </c>
      <c r="I15" s="15">
        <v>120.19199999999999</v>
      </c>
      <c r="J15" s="15">
        <v>716.25099999999998</v>
      </c>
      <c r="K15" s="15">
        <v>644.87599999999998</v>
      </c>
      <c r="L15" s="15">
        <v>641.07399999999996</v>
      </c>
      <c r="M15" s="15">
        <v>595.71100000000001</v>
      </c>
      <c r="N15" s="15">
        <v>433.63200000000001</v>
      </c>
      <c r="O15" s="15">
        <v>391.49099999999999</v>
      </c>
      <c r="P15" s="15">
        <v>347.64</v>
      </c>
      <c r="Q15" s="15">
        <v>321.83699999999999</v>
      </c>
      <c r="R15" s="15">
        <v>280.80399999999997</v>
      </c>
      <c r="S15" s="15">
        <v>261.48500000000001</v>
      </c>
      <c r="T15" s="15">
        <v>234.75</v>
      </c>
      <c r="U15" s="15">
        <v>593.33699999999999</v>
      </c>
      <c r="V15" s="15">
        <v>558.51700000000005</v>
      </c>
      <c r="W15" s="15">
        <v>956.23599999999999</v>
      </c>
      <c r="X15" s="19"/>
    </row>
    <row r="16" spans="1:24" x14ac:dyDescent="0.2">
      <c r="B16" s="2" t="s">
        <v>61</v>
      </c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>
        <v>190.898</v>
      </c>
      <c r="U16" s="15">
        <v>218.76300000000001</v>
      </c>
      <c r="V16" s="15">
        <v>214.38900000000001</v>
      </c>
      <c r="W16" s="15"/>
      <c r="X16" s="19"/>
    </row>
    <row r="17" spans="2:24" x14ac:dyDescent="0.2">
      <c r="B17" s="2" t="s">
        <v>62</v>
      </c>
      <c r="C17" s="16">
        <v>28.241</v>
      </c>
      <c r="D17" s="16"/>
      <c r="E17" s="16">
        <v>3.0449999999998001</v>
      </c>
      <c r="F17" s="16">
        <v>3</v>
      </c>
      <c r="G17" s="16">
        <v>3</v>
      </c>
      <c r="H17" s="16">
        <v>6.8159999999999998</v>
      </c>
      <c r="I17" s="16">
        <v>6.5919999999999002</v>
      </c>
      <c r="J17" s="16">
        <v>29.594000000000001</v>
      </c>
      <c r="K17" s="16">
        <v>23.963999999999999</v>
      </c>
      <c r="L17" s="16">
        <v>12.901</v>
      </c>
      <c r="M17" s="16">
        <v>17.385999999999999</v>
      </c>
      <c r="N17" s="16">
        <v>20.469000000000001</v>
      </c>
      <c r="O17" s="16">
        <v>27.678999999999998</v>
      </c>
      <c r="P17" s="16">
        <v>27.832999999999998</v>
      </c>
      <c r="Q17" s="16">
        <v>31.645</v>
      </c>
      <c r="R17" s="16">
        <v>35.421999999999997</v>
      </c>
      <c r="S17" s="16">
        <v>41.192999999999998</v>
      </c>
      <c r="T17" s="16">
        <v>47.604999999999997</v>
      </c>
      <c r="U17" s="16">
        <v>103.504</v>
      </c>
      <c r="V17" s="16">
        <v>66.548000000000997</v>
      </c>
      <c r="W17" s="16">
        <v>84.977000000000004</v>
      </c>
      <c r="X17" s="19"/>
    </row>
    <row r="18" spans="2:24" ht="17" thickBot="1" x14ac:dyDescent="0.25">
      <c r="B18" s="4" t="s">
        <v>63</v>
      </c>
      <c r="C18" s="20">
        <v>123.1</v>
      </c>
      <c r="D18" s="20"/>
      <c r="E18" s="20">
        <v>1047.519</v>
      </c>
      <c r="F18" s="20">
        <v>1112.7750000000001</v>
      </c>
      <c r="G18" s="20">
        <v>904.67899999999997</v>
      </c>
      <c r="H18" s="20">
        <v>1015.048</v>
      </c>
      <c r="I18" s="20">
        <v>1200.269</v>
      </c>
      <c r="J18" s="20">
        <v>3023.1660000000002</v>
      </c>
      <c r="K18" s="20">
        <v>3092.9960000000001</v>
      </c>
      <c r="L18" s="20">
        <v>3019.6390000000001</v>
      </c>
      <c r="M18" s="20">
        <v>3136.1149999999998</v>
      </c>
      <c r="N18" s="20">
        <v>2882.5329999999999</v>
      </c>
      <c r="O18" s="20">
        <v>3146.9870000000001</v>
      </c>
      <c r="P18" s="20">
        <v>3082.578</v>
      </c>
      <c r="Q18" s="20">
        <v>3275.6680000000001</v>
      </c>
      <c r="R18" s="20">
        <v>3387.9520000000002</v>
      </c>
      <c r="S18" s="20">
        <v>4204.4390000000003</v>
      </c>
      <c r="T18" s="20">
        <v>4198.6469999999999</v>
      </c>
      <c r="U18" s="20">
        <v>5506.7030000000004</v>
      </c>
      <c r="V18" s="20">
        <v>4997.5349999999999</v>
      </c>
      <c r="W18" s="20">
        <v>5518.2190000000001</v>
      </c>
      <c r="X18" s="19"/>
    </row>
    <row r="19" spans="2:24" ht="17" thickTop="1" x14ac:dyDescent="0.2">
      <c r="B19" s="2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9"/>
    </row>
    <row r="20" spans="2:24" x14ac:dyDescent="0.2">
      <c r="B20" s="4" t="s">
        <v>64</v>
      </c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9"/>
    </row>
    <row r="21" spans="2:24" x14ac:dyDescent="0.2">
      <c r="B21" s="2" t="s">
        <v>65</v>
      </c>
      <c r="C21" s="15"/>
      <c r="D21" s="15"/>
      <c r="E21" s="15"/>
      <c r="F21" s="15"/>
      <c r="G21" s="15">
        <v>7.0000000000000007E-2</v>
      </c>
      <c r="H21" s="15">
        <v>0.9</v>
      </c>
      <c r="I21" s="15">
        <v>1.8779999999999999</v>
      </c>
      <c r="J21" s="15">
        <v>2.1619999999999999</v>
      </c>
      <c r="K21" s="15">
        <v>0.23899999999999999</v>
      </c>
      <c r="L21" s="15">
        <v>2.9849999999999999</v>
      </c>
      <c r="M21" s="15">
        <v>1.198</v>
      </c>
      <c r="N21" s="15">
        <v>2.835</v>
      </c>
      <c r="O21" s="15">
        <v>2.512</v>
      </c>
      <c r="P21" s="15">
        <v>0.56799999999999995</v>
      </c>
      <c r="Q21" s="15">
        <v>1.6120000000000001</v>
      </c>
      <c r="R21" s="15">
        <v>3.8919999999999999</v>
      </c>
      <c r="S21" s="15">
        <v>6.4980000000000002</v>
      </c>
      <c r="T21" s="15">
        <v>14.253</v>
      </c>
      <c r="U21" s="15">
        <v>13.448</v>
      </c>
      <c r="V21" s="15">
        <v>15.039</v>
      </c>
      <c r="W21" s="15">
        <v>9.8119999999999994</v>
      </c>
      <c r="X21" s="19"/>
    </row>
    <row r="22" spans="2:24" x14ac:dyDescent="0.2">
      <c r="B22" s="2" t="s">
        <v>66</v>
      </c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>
        <v>14.827999999999999</v>
      </c>
      <c r="R22" s="15">
        <v>16.253</v>
      </c>
      <c r="S22" s="15">
        <v>14.21</v>
      </c>
      <c r="T22" s="15">
        <v>26.195</v>
      </c>
      <c r="U22" s="15">
        <v>59.634999999999998</v>
      </c>
      <c r="V22" s="15">
        <v>8.0579999999999998</v>
      </c>
      <c r="W22" s="15">
        <v>24.709</v>
      </c>
      <c r="X22" s="19"/>
    </row>
    <row r="23" spans="2:24" x14ac:dyDescent="0.2">
      <c r="B23" s="2" t="s">
        <v>67</v>
      </c>
      <c r="C23" s="15"/>
      <c r="D23" s="15"/>
      <c r="E23" s="15">
        <v>48.570999999999998</v>
      </c>
      <c r="F23" s="15">
        <v>52.924999999999997</v>
      </c>
      <c r="G23" s="15">
        <v>64.025999999999996</v>
      </c>
      <c r="H23" s="15">
        <v>88.405000000000001</v>
      </c>
      <c r="I23" s="15">
        <v>95.59</v>
      </c>
      <c r="J23" s="15">
        <v>138.54599999999999</v>
      </c>
      <c r="K23" s="15">
        <v>45.503999999999998</v>
      </c>
      <c r="L23" s="15">
        <v>42.485999999999997</v>
      </c>
      <c r="M23" s="15">
        <v>41.212000000000003</v>
      </c>
      <c r="N23" s="15">
        <v>47.893999999999998</v>
      </c>
      <c r="O23" s="15">
        <v>61.433</v>
      </c>
      <c r="P23" s="15">
        <v>82.531000000000006</v>
      </c>
      <c r="Q23" s="15">
        <v>85.71</v>
      </c>
      <c r="R23" s="15">
        <v>113.84099999999999</v>
      </c>
      <c r="S23" s="15">
        <v>139.149</v>
      </c>
      <c r="T23" s="15">
        <v>143.89400000000001</v>
      </c>
      <c r="U23" s="15">
        <v>145.30199999999999</v>
      </c>
      <c r="V23" s="15">
        <v>153.46100000000001</v>
      </c>
      <c r="W23" s="15">
        <v>168.28200000000001</v>
      </c>
      <c r="X23" s="19"/>
    </row>
    <row r="24" spans="2:24" x14ac:dyDescent="0.2">
      <c r="B24" s="2" t="s">
        <v>68</v>
      </c>
      <c r="C24" s="15"/>
      <c r="D24" s="15"/>
      <c r="E24" s="15">
        <v>87.951999999999998</v>
      </c>
      <c r="F24" s="15">
        <v>102.36799999999999</v>
      </c>
      <c r="G24" s="15">
        <v>125.23</v>
      </c>
      <c r="H24" s="15">
        <v>144.71100000000001</v>
      </c>
      <c r="I24" s="15">
        <v>152.94399999999999</v>
      </c>
      <c r="J24" s="15">
        <v>271.3</v>
      </c>
      <c r="K24" s="15">
        <v>289.21699999999998</v>
      </c>
      <c r="L24" s="15">
        <v>308.02199999999999</v>
      </c>
      <c r="M24" s="15">
        <v>319.73500000000001</v>
      </c>
      <c r="N24" s="15">
        <v>310.77499999999998</v>
      </c>
      <c r="O24" s="15">
        <v>317.55200000000002</v>
      </c>
      <c r="P24" s="15">
        <v>334.358</v>
      </c>
      <c r="Q24" s="15">
        <v>374.36500000000001</v>
      </c>
      <c r="R24" s="15">
        <v>537.97699999999998</v>
      </c>
      <c r="S24" s="15">
        <v>574.65599999999995</v>
      </c>
      <c r="T24" s="15">
        <v>675.87</v>
      </c>
      <c r="U24" s="15">
        <v>824.91200000000003</v>
      </c>
      <c r="V24" s="15">
        <v>882.88599999999997</v>
      </c>
      <c r="W24" s="15">
        <v>1083.864</v>
      </c>
      <c r="X24" s="19"/>
    </row>
    <row r="25" spans="2:24" x14ac:dyDescent="0.2">
      <c r="B25" s="2" t="s">
        <v>69</v>
      </c>
      <c r="C25" s="15"/>
      <c r="D25" s="15"/>
      <c r="E25" s="15"/>
      <c r="F25" s="15"/>
      <c r="G25" s="15">
        <v>22.25</v>
      </c>
      <c r="H25" s="15">
        <v>22.085999999999999</v>
      </c>
      <c r="I25" s="15">
        <v>42.088000000000001</v>
      </c>
      <c r="J25" s="15">
        <v>54.915999999999997</v>
      </c>
      <c r="K25" s="15">
        <v>10.339</v>
      </c>
      <c r="L25" s="15">
        <v>43.093000000000004</v>
      </c>
      <c r="M25" s="15">
        <v>19.771999999999998</v>
      </c>
      <c r="N25" s="15"/>
      <c r="O25" s="15"/>
      <c r="P25" s="15"/>
      <c r="Q25" s="15"/>
      <c r="R25" s="15"/>
      <c r="S25" s="15"/>
      <c r="T25" s="15"/>
      <c r="U25" s="15"/>
      <c r="V25" s="15">
        <v>8.7129999999999992</v>
      </c>
      <c r="W25" s="15">
        <v>10.901999999999999</v>
      </c>
      <c r="X25" s="19"/>
    </row>
    <row r="26" spans="2:24" x14ac:dyDescent="0.2">
      <c r="B26" s="2" t="s">
        <v>70</v>
      </c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9"/>
    </row>
    <row r="27" spans="2:24" x14ac:dyDescent="0.2">
      <c r="B27" s="2" t="s">
        <v>71</v>
      </c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9"/>
    </row>
    <row r="28" spans="2:24" x14ac:dyDescent="0.2">
      <c r="B28" s="2" t="s">
        <v>72</v>
      </c>
      <c r="C28" s="16"/>
      <c r="D28" s="16"/>
      <c r="E28" s="16">
        <v>78.265000000000001</v>
      </c>
      <c r="F28" s="16">
        <v>65.688999999999993</v>
      </c>
      <c r="G28" s="16">
        <v>33.354999999999997</v>
      </c>
      <c r="H28" s="16">
        <v>34.991999999999997</v>
      </c>
      <c r="I28" s="16"/>
      <c r="J28" s="16"/>
      <c r="K28" s="16">
        <v>107.506</v>
      </c>
      <c r="L28" s="16">
        <v>113.35899999999999</v>
      </c>
      <c r="M28" s="16">
        <v>121.124</v>
      </c>
      <c r="N28" s="16">
        <v>111.408</v>
      </c>
      <c r="O28" s="16">
        <v>116.619</v>
      </c>
      <c r="P28" s="16">
        <v>119.113</v>
      </c>
      <c r="Q28" s="16">
        <v>131.15600000000001</v>
      </c>
      <c r="R28" s="16">
        <v>137.04499999999999</v>
      </c>
      <c r="S28" s="16">
        <v>166.273</v>
      </c>
      <c r="T28" s="16">
        <v>161.55699999999999</v>
      </c>
      <c r="U28" s="16">
        <v>207.64</v>
      </c>
      <c r="V28" s="16">
        <v>182.37</v>
      </c>
      <c r="W28" s="16">
        <v>219.45599999999999</v>
      </c>
      <c r="X28" s="19"/>
    </row>
    <row r="29" spans="2:24" x14ac:dyDescent="0.2">
      <c r="B29" s="2" t="s">
        <v>73</v>
      </c>
      <c r="C29" s="15"/>
      <c r="D29" s="15"/>
      <c r="E29" s="15">
        <v>214.78800000000001</v>
      </c>
      <c r="F29" s="15">
        <v>220.982</v>
      </c>
      <c r="G29" s="15">
        <v>244.93100000000001</v>
      </c>
      <c r="H29" s="15">
        <v>291.09399999999999</v>
      </c>
      <c r="I29" s="15">
        <v>292.5</v>
      </c>
      <c r="J29" s="15">
        <v>466.92399999999998</v>
      </c>
      <c r="K29" s="15">
        <v>452.80500000000001</v>
      </c>
      <c r="L29" s="15">
        <v>509.94499999999999</v>
      </c>
      <c r="M29" s="15">
        <v>503.041</v>
      </c>
      <c r="N29" s="15">
        <v>472.91199999999998</v>
      </c>
      <c r="O29" s="15">
        <v>498.11599999999999</v>
      </c>
      <c r="P29" s="15">
        <v>536.57000000000005</v>
      </c>
      <c r="Q29" s="15">
        <v>607.67100000000005</v>
      </c>
      <c r="R29" s="15">
        <v>809.00800000000004</v>
      </c>
      <c r="S29" s="15">
        <v>900.78599999999994</v>
      </c>
      <c r="T29" s="15">
        <v>1021.769</v>
      </c>
      <c r="U29" s="15">
        <v>1250.9369999999999</v>
      </c>
      <c r="V29" s="15">
        <v>1250.527</v>
      </c>
      <c r="W29" s="15">
        <v>1517.0250000000001</v>
      </c>
      <c r="X29" s="19"/>
    </row>
    <row r="30" spans="2:24" x14ac:dyDescent="0.2">
      <c r="B30" s="2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9"/>
    </row>
    <row r="31" spans="2:24" x14ac:dyDescent="0.2">
      <c r="B31" s="2" t="s">
        <v>74</v>
      </c>
      <c r="C31" s="15"/>
      <c r="D31" s="15"/>
      <c r="E31" s="15"/>
      <c r="F31" s="15"/>
      <c r="G31" s="15">
        <v>402.75</v>
      </c>
      <c r="H31" s="15">
        <v>379.709</v>
      </c>
      <c r="I31" s="15">
        <v>337.62200000000001</v>
      </c>
      <c r="J31" s="15">
        <v>1207.8810000000001</v>
      </c>
      <c r="K31" s="15">
        <v>1066.548</v>
      </c>
      <c r="L31" s="15">
        <v>811.62300000000005</v>
      </c>
      <c r="M31" s="15">
        <v>788.01</v>
      </c>
      <c r="N31" s="15">
        <v>788.35799999999995</v>
      </c>
      <c r="O31" s="15">
        <v>1579.404</v>
      </c>
      <c r="P31" s="15">
        <v>2075.201</v>
      </c>
      <c r="Q31" s="15">
        <v>2078.0929999999998</v>
      </c>
      <c r="R31" s="15">
        <v>2575.502</v>
      </c>
      <c r="S31" s="15">
        <v>3071.9259999999999</v>
      </c>
      <c r="T31" s="15">
        <v>3366.777</v>
      </c>
      <c r="U31" s="15">
        <v>4161.4219999999996</v>
      </c>
      <c r="V31" s="15">
        <v>4503.2330000000002</v>
      </c>
      <c r="W31" s="15">
        <v>4496.826</v>
      </c>
      <c r="X31" s="19"/>
    </row>
    <row r="32" spans="2:24" x14ac:dyDescent="0.2">
      <c r="B32" s="2" t="s">
        <v>75</v>
      </c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>
        <v>164.14400000000001</v>
      </c>
      <c r="T32" s="15">
        <v>152.34200000000001</v>
      </c>
      <c r="U32" s="15">
        <v>150.029</v>
      </c>
      <c r="V32" s="15">
        <v>131.57499999999999</v>
      </c>
      <c r="W32" s="15">
        <v>120.134</v>
      </c>
      <c r="X32" s="19"/>
    </row>
    <row r="33" spans="2:24" x14ac:dyDescent="0.2">
      <c r="B33" s="2" t="s">
        <v>76</v>
      </c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9"/>
    </row>
    <row r="34" spans="2:24" x14ac:dyDescent="0.2">
      <c r="B34" s="2" t="s">
        <v>68</v>
      </c>
      <c r="C34" s="15"/>
      <c r="D34" s="15"/>
      <c r="E34" s="15">
        <v>75.513999999999996</v>
      </c>
      <c r="F34" s="15">
        <v>66.081000000000003</v>
      </c>
      <c r="G34" s="15">
        <v>56.976999999999997</v>
      </c>
      <c r="H34" s="15">
        <v>49.363999999999997</v>
      </c>
      <c r="I34" s="15">
        <v>40.08</v>
      </c>
      <c r="J34" s="15">
        <v>240.94399999999999</v>
      </c>
      <c r="K34" s="15">
        <v>240.45599999999999</v>
      </c>
      <c r="L34" s="15">
        <v>234.245</v>
      </c>
      <c r="M34" s="15">
        <v>234.649</v>
      </c>
      <c r="N34" s="15">
        <v>137.83799999999999</v>
      </c>
      <c r="O34" s="15">
        <v>110.937</v>
      </c>
      <c r="P34" s="15">
        <v>94.066999999999993</v>
      </c>
      <c r="Q34" s="15">
        <v>78.027000000000001</v>
      </c>
      <c r="R34" s="15">
        <v>82.007999999999996</v>
      </c>
      <c r="S34" s="15">
        <v>66.638999999999996</v>
      </c>
      <c r="T34" s="15">
        <v>12.773999999999999</v>
      </c>
      <c r="U34" s="15">
        <v>3.65</v>
      </c>
      <c r="V34" s="15">
        <v>29.097999999999999</v>
      </c>
      <c r="W34" s="15">
        <v>27.027999999999999</v>
      </c>
      <c r="X34" s="19"/>
    </row>
    <row r="35" spans="2:24" x14ac:dyDescent="0.2">
      <c r="B35" s="2" t="s">
        <v>77</v>
      </c>
      <c r="C35" s="16">
        <v>86.475999999999999</v>
      </c>
      <c r="D35" s="16"/>
      <c r="E35" s="16"/>
      <c r="F35" s="16"/>
      <c r="G35" s="16"/>
      <c r="H35" s="16">
        <v>8.4990000000000006</v>
      </c>
      <c r="I35" s="16">
        <v>23.010999999999999</v>
      </c>
      <c r="J35" s="16">
        <v>27.3</v>
      </c>
      <c r="K35" s="16">
        <v>27.754999999999999</v>
      </c>
      <c r="L35" s="16">
        <v>38.594999999999999</v>
      </c>
      <c r="M35" s="16">
        <v>46.067999999999998</v>
      </c>
      <c r="N35" s="16">
        <v>50.591999999999999</v>
      </c>
      <c r="O35" s="16">
        <v>57.042999999999999</v>
      </c>
      <c r="P35" s="16">
        <v>59.134999999999998</v>
      </c>
      <c r="Q35" s="16">
        <v>110.86499999999999</v>
      </c>
      <c r="R35" s="16">
        <v>87.927999999999997</v>
      </c>
      <c r="S35" s="16">
        <v>77.658000000000001</v>
      </c>
      <c r="T35" s="16">
        <v>88.218999999999994</v>
      </c>
      <c r="U35" s="16">
        <v>104.13200000000001</v>
      </c>
      <c r="V35" s="16">
        <v>91.027000000000001</v>
      </c>
      <c r="W35" s="16">
        <v>96.969999999999004</v>
      </c>
      <c r="X35" s="19"/>
    </row>
    <row r="36" spans="2:24" x14ac:dyDescent="0.2">
      <c r="B36" s="4" t="s">
        <v>78</v>
      </c>
      <c r="C36" s="14">
        <v>86.475999999999999</v>
      </c>
      <c r="D36" s="14"/>
      <c r="E36" s="14">
        <v>290.30200000000002</v>
      </c>
      <c r="F36" s="14">
        <v>287.06299999999999</v>
      </c>
      <c r="G36" s="14">
        <v>704.65800000000002</v>
      </c>
      <c r="H36" s="14">
        <v>728.66600000000005</v>
      </c>
      <c r="I36" s="14">
        <v>693.21299999999997</v>
      </c>
      <c r="J36" s="14">
        <v>1943.049</v>
      </c>
      <c r="K36" s="14">
        <v>1787.5640000000001</v>
      </c>
      <c r="L36" s="14">
        <v>1594.4079999999999</v>
      </c>
      <c r="M36" s="14">
        <v>1571.768</v>
      </c>
      <c r="N36" s="14">
        <v>1449.7</v>
      </c>
      <c r="O36" s="14">
        <v>2245.5</v>
      </c>
      <c r="P36" s="14">
        <v>2764.973</v>
      </c>
      <c r="Q36" s="14">
        <v>2874.6559999999999</v>
      </c>
      <c r="R36" s="14">
        <v>3554.4459999999999</v>
      </c>
      <c r="S36" s="14">
        <v>4281.1530000000002</v>
      </c>
      <c r="T36" s="14">
        <v>4641.8810000000003</v>
      </c>
      <c r="U36" s="14">
        <v>5670.17</v>
      </c>
      <c r="V36" s="14">
        <v>6005.46</v>
      </c>
      <c r="W36" s="14">
        <v>6257.9830000000002</v>
      </c>
      <c r="X36" s="19"/>
    </row>
    <row r="37" spans="2:24" x14ac:dyDescent="0.2">
      <c r="B37" s="2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9"/>
    </row>
    <row r="38" spans="2:24" x14ac:dyDescent="0.2">
      <c r="B38" s="4" t="s">
        <v>79</v>
      </c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9"/>
    </row>
    <row r="39" spans="2:24" x14ac:dyDescent="0.2">
      <c r="B39" s="2" t="s">
        <v>80</v>
      </c>
      <c r="C39" s="15"/>
      <c r="D39" s="15"/>
      <c r="E39" s="15">
        <v>649.88400000000001</v>
      </c>
      <c r="F39" s="15">
        <v>649.88400000000001</v>
      </c>
      <c r="G39" s="15">
        <v>265.09800000000001</v>
      </c>
      <c r="H39" s="15">
        <v>291.20400000000001</v>
      </c>
      <c r="I39" s="15">
        <v>448.74700000000001</v>
      </c>
      <c r="J39" s="15">
        <v>938.01400000000001</v>
      </c>
      <c r="K39" s="15">
        <v>995.66499999999996</v>
      </c>
      <c r="L39" s="15">
        <v>1000.014</v>
      </c>
      <c r="M39" s="15">
        <v>1073.1569999999999</v>
      </c>
      <c r="N39" s="15">
        <v>1022.221</v>
      </c>
      <c r="O39" s="15">
        <v>1173.183</v>
      </c>
      <c r="P39" s="15">
        <v>1225.5650000000001</v>
      </c>
      <c r="Q39" s="15">
        <v>1264.8489999999999</v>
      </c>
      <c r="R39" s="15">
        <v>1306.4280000000001</v>
      </c>
      <c r="S39" s="15">
        <v>1351.0309999999999</v>
      </c>
      <c r="T39" s="15">
        <v>1402.537</v>
      </c>
      <c r="U39" s="15">
        <v>1457.623</v>
      </c>
      <c r="V39" s="15">
        <v>1515.874</v>
      </c>
      <c r="W39" s="15">
        <v>1587.67</v>
      </c>
      <c r="X39" s="19"/>
    </row>
    <row r="40" spans="2:24" x14ac:dyDescent="0.2">
      <c r="B40" s="2" t="s">
        <v>81</v>
      </c>
      <c r="C40" s="15"/>
      <c r="D40" s="15"/>
      <c r="E40" s="15">
        <v>109.676</v>
      </c>
      <c r="F40" s="15">
        <v>176.12100000000001</v>
      </c>
      <c r="G40" s="15">
        <v>-65.884</v>
      </c>
      <c r="H40" s="15">
        <v>2.2120000000000002</v>
      </c>
      <c r="I40" s="15">
        <v>84.013000000000005</v>
      </c>
      <c r="J40" s="15">
        <v>176.18299999999999</v>
      </c>
      <c r="K40" s="15">
        <v>363.46100000000001</v>
      </c>
      <c r="L40" s="15">
        <v>547.69899999999996</v>
      </c>
      <c r="M40" s="15">
        <v>758.97500000000002</v>
      </c>
      <c r="N40" s="15">
        <v>1022.6950000000001</v>
      </c>
      <c r="O40" s="15">
        <v>1158.462</v>
      </c>
      <c r="P40" s="15">
        <v>1322.2239999999999</v>
      </c>
      <c r="Q40" s="15">
        <v>1505.204</v>
      </c>
      <c r="R40" s="15">
        <v>1856.951</v>
      </c>
      <c r="S40" s="15">
        <v>2199.2939999999999</v>
      </c>
      <c r="T40" s="15">
        <v>2554.2950000000001</v>
      </c>
      <c r="U40" s="15">
        <v>2976.5169999999998</v>
      </c>
      <c r="V40" s="15">
        <v>3473.192</v>
      </c>
      <c r="W40" s="15">
        <v>4179.6809999999996</v>
      </c>
      <c r="X40" s="19"/>
    </row>
    <row r="41" spans="2:24" x14ac:dyDescent="0.2">
      <c r="B41" s="2" t="s">
        <v>82</v>
      </c>
      <c r="C41" s="15"/>
      <c r="D41" s="15"/>
      <c r="E41" s="15"/>
      <c r="F41" s="15"/>
      <c r="G41" s="15"/>
      <c r="H41" s="15">
        <v>-0.68100000000000005</v>
      </c>
      <c r="I41" s="15">
        <v>-19.167999999999999</v>
      </c>
      <c r="J41" s="15">
        <v>-33.319000000000003</v>
      </c>
      <c r="K41" s="15">
        <v>-49.826999999999998</v>
      </c>
      <c r="L41" s="15">
        <v>-120.926</v>
      </c>
      <c r="M41" s="15">
        <v>-268.39100000000002</v>
      </c>
      <c r="N41" s="15">
        <v>-588.37800000000004</v>
      </c>
      <c r="O41" s="15">
        <v>-1395.6949999999999</v>
      </c>
      <c r="P41" s="15">
        <v>-2170.739</v>
      </c>
      <c r="Q41" s="15">
        <v>-2321.989</v>
      </c>
      <c r="R41" s="15">
        <v>-3272.7739999999999</v>
      </c>
      <c r="S41" s="15">
        <v>-3565.7840000000001</v>
      </c>
      <c r="T41" s="15">
        <v>-4342.5349999999999</v>
      </c>
      <c r="U41" s="15">
        <v>-4540.1440000000002</v>
      </c>
      <c r="V41" s="15">
        <v>-5938.116</v>
      </c>
      <c r="W41" s="15">
        <v>-6447.1009999999997</v>
      </c>
      <c r="X41" s="19"/>
    </row>
    <row r="42" spans="2:24" x14ac:dyDescent="0.2">
      <c r="B42" s="2" t="s">
        <v>83</v>
      </c>
      <c r="C42" s="15"/>
      <c r="D42" s="15"/>
      <c r="E42" s="15"/>
      <c r="F42" s="15"/>
      <c r="G42" s="15">
        <v>1</v>
      </c>
      <c r="H42" s="15">
        <v>1</v>
      </c>
      <c r="I42" s="15">
        <v>1</v>
      </c>
      <c r="J42" s="15">
        <v>1</v>
      </c>
      <c r="K42" s="15">
        <v>1</v>
      </c>
      <c r="L42" s="15">
        <v>1</v>
      </c>
      <c r="M42" s="15">
        <v>1</v>
      </c>
      <c r="N42" s="15">
        <v>1</v>
      </c>
      <c r="O42" s="15">
        <v>1</v>
      </c>
      <c r="P42" s="15">
        <v>1</v>
      </c>
      <c r="Q42" s="15">
        <v>1</v>
      </c>
      <c r="R42" s="15">
        <v>1</v>
      </c>
      <c r="S42" s="15">
        <v>1</v>
      </c>
      <c r="T42" s="15">
        <v>1</v>
      </c>
      <c r="U42" s="15">
        <v>1</v>
      </c>
      <c r="V42" s="15">
        <v>1</v>
      </c>
      <c r="W42" s="15">
        <v>1</v>
      </c>
      <c r="X42" s="19"/>
    </row>
    <row r="43" spans="2:24" x14ac:dyDescent="0.2">
      <c r="B43" s="2" t="s">
        <v>84</v>
      </c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9"/>
    </row>
    <row r="44" spans="2:24" x14ac:dyDescent="0.2">
      <c r="B44" s="2" t="s">
        <v>85</v>
      </c>
      <c r="C44" s="15"/>
      <c r="D44" s="15"/>
      <c r="E44" s="15">
        <v>-2.3719999999999999</v>
      </c>
      <c r="F44" s="15">
        <v>-0.32200000000000001</v>
      </c>
      <c r="G44" s="15">
        <v>-0.193</v>
      </c>
      <c r="H44" s="15">
        <v>-7.3540000000000001</v>
      </c>
      <c r="I44" s="15">
        <v>-7.59</v>
      </c>
      <c r="J44" s="15">
        <v>-1.966</v>
      </c>
      <c r="K44" s="15">
        <v>-5.0940000000000003</v>
      </c>
      <c r="L44" s="15">
        <v>-2.7959999999999998</v>
      </c>
      <c r="M44" s="15">
        <v>-0.65</v>
      </c>
      <c r="N44" s="15">
        <v>-24.971</v>
      </c>
      <c r="O44" s="15">
        <v>-35.744999999999997</v>
      </c>
      <c r="P44" s="15">
        <v>-60.734999999999999</v>
      </c>
      <c r="Q44" s="15">
        <v>-48.347000000000001</v>
      </c>
      <c r="R44" s="15">
        <v>-58.399000000000001</v>
      </c>
      <c r="S44" s="15">
        <v>-62.579000000000001</v>
      </c>
      <c r="T44" s="15">
        <v>-58.859000000000002</v>
      </c>
      <c r="U44" s="15">
        <v>-58.795000000000002</v>
      </c>
      <c r="V44" s="15">
        <v>-60.210999999999999</v>
      </c>
      <c r="W44" s="15">
        <v>-61.351999999999997</v>
      </c>
      <c r="X44" s="19"/>
    </row>
    <row r="45" spans="2:24" x14ac:dyDescent="0.2">
      <c r="B45" s="2" t="s">
        <v>29</v>
      </c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9"/>
    </row>
    <row r="46" spans="2:24" x14ac:dyDescent="0.2">
      <c r="B46" s="2" t="s">
        <v>86</v>
      </c>
      <c r="C46" s="16">
        <v>36.624000000000002</v>
      </c>
      <c r="D46" s="16"/>
      <c r="E46" s="16">
        <v>2.8999999999996001E-2</v>
      </c>
      <c r="F46" s="16">
        <v>2.8999999999996001E-2</v>
      </c>
      <c r="G46" s="16">
        <v>-2.8421709430404001E-14</v>
      </c>
      <c r="H46" s="16">
        <v>9.9999999997634989E-4</v>
      </c>
      <c r="I46" s="16">
        <v>5.3999999999917003E-2</v>
      </c>
      <c r="J46" s="16">
        <v>0.20499999999992999</v>
      </c>
      <c r="K46" s="16">
        <v>0.22700000000008999</v>
      </c>
      <c r="L46" s="16">
        <v>0.24000000000001001</v>
      </c>
      <c r="M46" s="16">
        <v>0.25600000000008999</v>
      </c>
      <c r="N46" s="16">
        <v>0.26600000000008001</v>
      </c>
      <c r="O46" s="16">
        <v>0.28199999999981001</v>
      </c>
      <c r="P46" s="16">
        <v>0.28999999999996001</v>
      </c>
      <c r="Q46" s="16">
        <v>0.29499999999990001</v>
      </c>
      <c r="R46" s="16">
        <v>0.29999999999941002</v>
      </c>
      <c r="S46" s="16">
        <v>0.32400000000047002</v>
      </c>
      <c r="T46" s="16">
        <v>0.32799999999992002</v>
      </c>
      <c r="U46" s="16">
        <v>0.33200000000086999</v>
      </c>
      <c r="V46" s="16">
        <v>0.33599999999955998</v>
      </c>
      <c r="W46" s="16">
        <v>0.33799999999984998</v>
      </c>
      <c r="X46" s="19"/>
    </row>
    <row r="47" spans="2:24" x14ac:dyDescent="0.2">
      <c r="B47" s="4" t="s">
        <v>87</v>
      </c>
      <c r="C47" s="14">
        <v>36.624000000000002</v>
      </c>
      <c r="D47" s="14"/>
      <c r="E47" s="14">
        <v>757.21699999999998</v>
      </c>
      <c r="F47" s="14">
        <v>825.71199999999999</v>
      </c>
      <c r="G47" s="14">
        <v>200.02099999999999</v>
      </c>
      <c r="H47" s="14">
        <v>286.38200000000001</v>
      </c>
      <c r="I47" s="14">
        <v>507.05599999999998</v>
      </c>
      <c r="J47" s="14">
        <v>1080.117</v>
      </c>
      <c r="K47" s="14">
        <v>1305.432</v>
      </c>
      <c r="L47" s="14">
        <v>1425.231</v>
      </c>
      <c r="M47" s="14">
        <v>1564.347</v>
      </c>
      <c r="N47" s="14">
        <v>1432.8330000000001</v>
      </c>
      <c r="O47" s="14">
        <v>901.48699999999997</v>
      </c>
      <c r="P47" s="14">
        <v>317.60500000000002</v>
      </c>
      <c r="Q47" s="14">
        <v>401.012</v>
      </c>
      <c r="R47" s="14">
        <v>-166.494</v>
      </c>
      <c r="S47" s="14">
        <v>-76.713999999999999</v>
      </c>
      <c r="T47" s="14">
        <v>-443.23399999999998</v>
      </c>
      <c r="U47" s="14">
        <v>-163.46700000000001</v>
      </c>
      <c r="V47" s="14">
        <v>-1007.925</v>
      </c>
      <c r="W47" s="14">
        <v>-739.76400000000001</v>
      </c>
      <c r="X47" s="19"/>
    </row>
    <row r="48" spans="2:24" x14ac:dyDescent="0.2">
      <c r="B48" s="2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9"/>
    </row>
    <row r="49" spans="2:24" ht="17" thickBot="1" x14ac:dyDescent="0.25">
      <c r="B49" s="4" t="s">
        <v>88</v>
      </c>
      <c r="C49" s="20">
        <v>123.1</v>
      </c>
      <c r="D49" s="20"/>
      <c r="E49" s="20">
        <v>1047.519</v>
      </c>
      <c r="F49" s="20">
        <v>1112.7750000000001</v>
      </c>
      <c r="G49" s="20">
        <v>904.67899999999997</v>
      </c>
      <c r="H49" s="20">
        <v>1015.048</v>
      </c>
      <c r="I49" s="20">
        <v>1200.269</v>
      </c>
      <c r="J49" s="20">
        <v>3023.1660000000002</v>
      </c>
      <c r="K49" s="20">
        <v>3092.9960000000001</v>
      </c>
      <c r="L49" s="20">
        <v>3019.6390000000001</v>
      </c>
      <c r="M49" s="20">
        <v>3136.1149999999998</v>
      </c>
      <c r="N49" s="20">
        <v>2882.5329999999999</v>
      </c>
      <c r="O49" s="20">
        <v>3146.9870000000001</v>
      </c>
      <c r="P49" s="20">
        <v>3082.578</v>
      </c>
      <c r="Q49" s="20">
        <v>3275.6680000000001</v>
      </c>
      <c r="R49" s="20">
        <v>3387.9520000000002</v>
      </c>
      <c r="S49" s="20">
        <v>4204.4390000000003</v>
      </c>
      <c r="T49" s="20">
        <v>4198.6469999999999</v>
      </c>
      <c r="U49" s="20">
        <v>5506.7030000000004</v>
      </c>
      <c r="V49" s="20">
        <v>4997.5349999999999</v>
      </c>
      <c r="W49" s="20">
        <v>5518.2190000000001</v>
      </c>
      <c r="X49" s="19"/>
    </row>
    <row r="50" spans="2:24" ht="17" thickTop="1" x14ac:dyDescent="0.2">
      <c r="B50" s="2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9"/>
    </row>
    <row r="51" spans="2:24" x14ac:dyDescent="0.2">
      <c r="B51" s="4" t="s">
        <v>89</v>
      </c>
      <c r="C51" s="15">
        <v>83.9</v>
      </c>
      <c r="D51" s="15">
        <v>56.256</v>
      </c>
      <c r="E51" s="15">
        <v>83.9</v>
      </c>
      <c r="F51" s="15">
        <v>83.9</v>
      </c>
      <c r="G51" s="15">
        <v>100.011</v>
      </c>
      <c r="H51" s="15">
        <v>100.063</v>
      </c>
      <c r="I51" s="15">
        <v>104.78100000000001</v>
      </c>
      <c r="J51" s="15">
        <v>119.52200000000001</v>
      </c>
      <c r="K51" s="15">
        <v>121.212</v>
      </c>
      <c r="L51" s="15">
        <v>120.11499999999999</v>
      </c>
      <c r="M51" s="15">
        <v>118.083</v>
      </c>
      <c r="N51" s="15">
        <v>112.072</v>
      </c>
      <c r="O51" s="15">
        <v>101.01300000000001</v>
      </c>
      <c r="P51" s="15">
        <v>91.3</v>
      </c>
      <c r="Q51" s="15">
        <v>90.105000000000004</v>
      </c>
      <c r="R51" s="15">
        <v>84.2</v>
      </c>
      <c r="S51" s="15">
        <v>84.795000000000002</v>
      </c>
      <c r="T51" s="15">
        <v>82.572999999999993</v>
      </c>
      <c r="U51" s="15">
        <v>82.44</v>
      </c>
      <c r="V51" s="15">
        <v>79.959999999999994</v>
      </c>
      <c r="W51" s="15">
        <v>79.090999999999994</v>
      </c>
      <c r="X51" s="19"/>
    </row>
    <row r="52" spans="2:24" x14ac:dyDescent="0.2">
      <c r="B52" s="5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</row>
    <row r="53" spans="2:24" x14ac:dyDescent="0.2">
      <c r="B53" s="5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</row>
    <row r="54" spans="2:24" x14ac:dyDescent="0.2">
      <c r="B54" s="5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</row>
    <row r="55" spans="2:24" x14ac:dyDescent="0.2">
      <c r="B55" s="5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</row>
    <row r="56" spans="2:24" x14ac:dyDescent="0.2">
      <c r="B56" s="5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</row>
    <row r="57" spans="2:24" x14ac:dyDescent="0.2">
      <c r="B57" s="5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</row>
    <row r="58" spans="2:24" x14ac:dyDescent="0.2">
      <c r="B58" s="5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</row>
    <row r="59" spans="2:24" x14ac:dyDescent="0.2">
      <c r="B59" s="5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</row>
    <row r="60" spans="2:24" x14ac:dyDescent="0.2">
      <c r="B60" s="5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</row>
    <row r="61" spans="2:24" x14ac:dyDescent="0.2">
      <c r="B61" s="5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</row>
    <row r="62" spans="2:24" x14ac:dyDescent="0.2">
      <c r="B62" s="5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</row>
    <row r="63" spans="2:24" x14ac:dyDescent="0.2">
      <c r="B63" s="5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</row>
    <row r="64" spans="2:24" x14ac:dyDescent="0.2">
      <c r="B64" s="5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</row>
    <row r="65" spans="2:24" x14ac:dyDescent="0.2">
      <c r="B65" s="5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</row>
    <row r="66" spans="2:24" x14ac:dyDescent="0.2">
      <c r="B66" s="5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</row>
    <row r="67" spans="2:24" x14ac:dyDescent="0.2">
      <c r="B67" s="5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</row>
    <row r="68" spans="2:24" x14ac:dyDescent="0.2">
      <c r="B68" s="5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</row>
    <row r="69" spans="2:24" x14ac:dyDescent="0.2">
      <c r="B69" s="5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</row>
    <row r="70" spans="2:24" x14ac:dyDescent="0.2">
      <c r="B70" s="5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</row>
    <row r="71" spans="2:24" x14ac:dyDescent="0.2">
      <c r="B71" s="5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</row>
    <row r="72" spans="2:24" x14ac:dyDescent="0.2">
      <c r="B72" s="5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</row>
    <row r="73" spans="2:24" x14ac:dyDescent="0.2">
      <c r="B73" s="5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</row>
    <row r="74" spans="2:24" x14ac:dyDescent="0.2">
      <c r="B74" s="5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</row>
    <row r="75" spans="2:24" x14ac:dyDescent="0.2">
      <c r="B75" s="5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</row>
    <row r="76" spans="2:24" x14ac:dyDescent="0.2">
      <c r="B76" s="5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</row>
    <row r="77" spans="2:24" x14ac:dyDescent="0.2">
      <c r="B77" s="5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</row>
    <row r="78" spans="2:24" x14ac:dyDescent="0.2">
      <c r="B78" s="5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</row>
    <row r="79" spans="2:24" x14ac:dyDescent="0.2">
      <c r="B79" s="5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</row>
    <row r="80" spans="2:24" x14ac:dyDescent="0.2">
      <c r="B80" s="5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</row>
    <row r="81" spans="2:24" x14ac:dyDescent="0.2">
      <c r="B81" s="5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</row>
    <row r="82" spans="2:24" x14ac:dyDescent="0.2">
      <c r="B82" s="5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</row>
    <row r="83" spans="2:24" x14ac:dyDescent="0.2">
      <c r="B83" s="5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</row>
    <row r="84" spans="2:24" x14ac:dyDescent="0.2">
      <c r="B84" s="5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</row>
    <row r="85" spans="2:24" x14ac:dyDescent="0.2">
      <c r="B85" s="5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</row>
    <row r="86" spans="2:24" x14ac:dyDescent="0.2">
      <c r="B86" s="5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</row>
    <row r="87" spans="2:24" x14ac:dyDescent="0.2">
      <c r="B87" s="5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</row>
    <row r="88" spans="2:24" x14ac:dyDescent="0.2">
      <c r="B88" s="5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</row>
    <row r="89" spans="2:24" x14ac:dyDescent="0.2">
      <c r="B89" s="5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</row>
    <row r="90" spans="2:24" x14ac:dyDescent="0.2">
      <c r="B90" s="5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</row>
    <row r="91" spans="2:24" x14ac:dyDescent="0.2">
      <c r="B91" s="5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</row>
    <row r="92" spans="2:24" x14ac:dyDescent="0.2">
      <c r="B92" s="5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</row>
    <row r="93" spans="2:24" x14ac:dyDescent="0.2">
      <c r="B93" s="5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</row>
    <row r="94" spans="2:24" x14ac:dyDescent="0.2">
      <c r="B94" s="5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</row>
    <row r="95" spans="2:24" x14ac:dyDescent="0.2">
      <c r="B95" s="5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</row>
    <row r="96" spans="2:24" x14ac:dyDescent="0.2">
      <c r="B96" s="5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</row>
    <row r="97" spans="2:24" x14ac:dyDescent="0.2">
      <c r="B97" s="5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</row>
    <row r="98" spans="2:24" x14ac:dyDescent="0.2">
      <c r="B98" s="5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</row>
    <row r="99" spans="2:24" x14ac:dyDescent="0.2">
      <c r="B99" s="5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</row>
    <row r="100" spans="2:24" x14ac:dyDescent="0.2">
      <c r="B100" s="5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</row>
    <row r="101" spans="2:24" x14ac:dyDescent="0.2">
      <c r="B101" s="5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</row>
    <row r="102" spans="2:24" x14ac:dyDescent="0.2">
      <c r="B102" s="5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</row>
    <row r="103" spans="2:24" x14ac:dyDescent="0.2">
      <c r="B103" s="5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</row>
    <row r="104" spans="2:24" x14ac:dyDescent="0.2">
      <c r="B104" s="5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</row>
    <row r="105" spans="2:24" x14ac:dyDescent="0.2">
      <c r="B105" s="5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</row>
    <row r="106" spans="2:24" x14ac:dyDescent="0.2">
      <c r="B106" s="5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</row>
    <row r="107" spans="2:24" x14ac:dyDescent="0.2">
      <c r="B107" s="5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</row>
    <row r="108" spans="2:24" x14ac:dyDescent="0.2"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</row>
    <row r="109" spans="2:24" x14ac:dyDescent="0.2"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</row>
    <row r="110" spans="2:24" x14ac:dyDescent="0.2"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</row>
    <row r="111" spans="2:24" x14ac:dyDescent="0.2"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</row>
    <row r="112" spans="2:24" x14ac:dyDescent="0.2"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</row>
    <row r="113" spans="2:24" x14ac:dyDescent="0.2"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</row>
    <row r="114" spans="2:24" x14ac:dyDescent="0.2"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</row>
    <row r="115" spans="2:24" x14ac:dyDescent="0.2"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</row>
    <row r="116" spans="2:24" x14ac:dyDescent="0.2"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</row>
    <row r="117" spans="2:24" x14ac:dyDescent="0.2"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</row>
    <row r="118" spans="2:24" x14ac:dyDescent="0.2"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</row>
    <row r="119" spans="2:24" x14ac:dyDescent="0.2"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</row>
    <row r="120" spans="2:24" x14ac:dyDescent="0.2"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</row>
    <row r="121" spans="2:24" x14ac:dyDescent="0.2"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</row>
    <row r="122" spans="2:24" x14ac:dyDescent="0.2"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</row>
    <row r="123" spans="2:24" x14ac:dyDescent="0.2"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</row>
    <row r="124" spans="2:24" x14ac:dyDescent="0.2"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</row>
    <row r="125" spans="2:24" x14ac:dyDescent="0.2"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</row>
    <row r="126" spans="2:24" x14ac:dyDescent="0.2"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</row>
    <row r="127" spans="2:24" x14ac:dyDescent="0.2"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</row>
    <row r="128" spans="2:24" x14ac:dyDescent="0.2"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</row>
    <row r="129" spans="2:24" x14ac:dyDescent="0.2"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</row>
    <row r="130" spans="2:24" x14ac:dyDescent="0.2"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</row>
    <row r="131" spans="2:24" x14ac:dyDescent="0.2"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</row>
    <row r="132" spans="2:24" x14ac:dyDescent="0.2"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</row>
    <row r="133" spans="2:24" x14ac:dyDescent="0.2"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</row>
    <row r="134" spans="2:24" x14ac:dyDescent="0.2"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</row>
    <row r="135" spans="2:24" x14ac:dyDescent="0.2"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</row>
    <row r="136" spans="2:24" x14ac:dyDescent="0.2"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</row>
    <row r="137" spans="2:24" x14ac:dyDescent="0.2"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</row>
    <row r="138" spans="2:24" x14ac:dyDescent="0.2"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</row>
    <row r="139" spans="2:24" x14ac:dyDescent="0.2"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</row>
    <row r="140" spans="2:24" x14ac:dyDescent="0.2"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</row>
    <row r="141" spans="2:24" x14ac:dyDescent="0.2"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</row>
    <row r="142" spans="2:24" x14ac:dyDescent="0.2"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</row>
    <row r="143" spans="2:24" x14ac:dyDescent="0.2"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</row>
    <row r="144" spans="2:24" x14ac:dyDescent="0.2"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</row>
    <row r="145" spans="2:24" x14ac:dyDescent="0.2"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</row>
    <row r="146" spans="2:24" x14ac:dyDescent="0.2"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</row>
    <row r="147" spans="2:24" x14ac:dyDescent="0.2"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</row>
    <row r="148" spans="2:24" x14ac:dyDescent="0.2"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</row>
    <row r="149" spans="2:24" x14ac:dyDescent="0.2"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</row>
    <row r="150" spans="2:24" x14ac:dyDescent="0.2"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</row>
    <row r="151" spans="2:24" x14ac:dyDescent="0.2"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</row>
    <row r="152" spans="2:24" x14ac:dyDescent="0.2"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</row>
    <row r="153" spans="2:24" x14ac:dyDescent="0.2"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</row>
    <row r="154" spans="2:24" x14ac:dyDescent="0.2"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</row>
    <row r="155" spans="2:24" x14ac:dyDescent="0.2"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</row>
    <row r="156" spans="2:24" x14ac:dyDescent="0.2"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</row>
    <row r="157" spans="2:24" x14ac:dyDescent="0.2"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</row>
    <row r="158" spans="2:24" x14ac:dyDescent="0.2"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</row>
    <row r="159" spans="2:24" x14ac:dyDescent="0.2"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</row>
    <row r="160" spans="2:24" x14ac:dyDescent="0.2"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</row>
    <row r="161" spans="2:24" x14ac:dyDescent="0.2"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</row>
    <row r="162" spans="2:24" x14ac:dyDescent="0.2"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</row>
    <row r="163" spans="2:24" x14ac:dyDescent="0.2"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</row>
    <row r="164" spans="2:24" x14ac:dyDescent="0.2"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</row>
    <row r="165" spans="2:24" x14ac:dyDescent="0.2"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</row>
    <row r="166" spans="2:24" x14ac:dyDescent="0.2"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</row>
    <row r="167" spans="2:24" x14ac:dyDescent="0.2"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</row>
    <row r="168" spans="2:24" x14ac:dyDescent="0.2"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</row>
    <row r="169" spans="2:24" x14ac:dyDescent="0.2"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</row>
    <row r="170" spans="2:24" x14ac:dyDescent="0.2"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</row>
    <row r="171" spans="2:24" x14ac:dyDescent="0.2"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</row>
    <row r="172" spans="2:24" x14ac:dyDescent="0.2"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</row>
    <row r="173" spans="2:24" x14ac:dyDescent="0.2"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</row>
    <row r="174" spans="2:24" x14ac:dyDescent="0.2"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</row>
    <row r="175" spans="2:24" x14ac:dyDescent="0.2"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</row>
    <row r="176" spans="2:24" x14ac:dyDescent="0.2"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</row>
    <row r="177" spans="2:24" x14ac:dyDescent="0.2"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</row>
    <row r="178" spans="2:24" x14ac:dyDescent="0.2"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</row>
    <row r="179" spans="2:24" x14ac:dyDescent="0.2"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</row>
    <row r="180" spans="2:24" x14ac:dyDescent="0.2"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</row>
    <row r="181" spans="2:24" x14ac:dyDescent="0.2"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</row>
    <row r="182" spans="2:24" x14ac:dyDescent="0.2"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</row>
    <row r="183" spans="2:24" x14ac:dyDescent="0.2"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</row>
    <row r="184" spans="2:24" x14ac:dyDescent="0.2"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</row>
    <row r="185" spans="2:24" x14ac:dyDescent="0.2"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</row>
    <row r="186" spans="2:24" x14ac:dyDescent="0.2"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</row>
    <row r="187" spans="2:24" x14ac:dyDescent="0.2"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</row>
    <row r="188" spans="2:24" x14ac:dyDescent="0.2"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</row>
    <row r="189" spans="2:24" x14ac:dyDescent="0.2"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</row>
    <row r="190" spans="2:24" x14ac:dyDescent="0.2"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</row>
    <row r="191" spans="2:24" x14ac:dyDescent="0.2"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</row>
    <row r="192" spans="2:24" x14ac:dyDescent="0.2"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</row>
    <row r="193" spans="2:24" x14ac:dyDescent="0.2"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</row>
    <row r="194" spans="2:24" x14ac:dyDescent="0.2"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</row>
    <row r="195" spans="2:24" x14ac:dyDescent="0.2"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</row>
    <row r="196" spans="2:24" x14ac:dyDescent="0.2"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</row>
    <row r="197" spans="2:24" x14ac:dyDescent="0.2"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</row>
    <row r="198" spans="2:24" x14ac:dyDescent="0.2"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</row>
    <row r="199" spans="2:24" x14ac:dyDescent="0.2"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</row>
    <row r="200" spans="2:24" x14ac:dyDescent="0.2"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</row>
    <row r="201" spans="2:24" x14ac:dyDescent="0.2"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</row>
    <row r="202" spans="2:24" x14ac:dyDescent="0.2"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</row>
    <row r="203" spans="2:24" x14ac:dyDescent="0.2"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</row>
    <row r="204" spans="2:24" x14ac:dyDescent="0.2"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</row>
    <row r="205" spans="2:24" x14ac:dyDescent="0.2"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</row>
    <row r="206" spans="2:24" x14ac:dyDescent="0.2"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</row>
    <row r="207" spans="2:24" x14ac:dyDescent="0.2"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</row>
    <row r="208" spans="2:24" x14ac:dyDescent="0.2"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</row>
    <row r="209" spans="2:24" x14ac:dyDescent="0.2"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</row>
    <row r="210" spans="2:24" x14ac:dyDescent="0.2"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</row>
    <row r="211" spans="2:24" x14ac:dyDescent="0.2"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</row>
    <row r="212" spans="2:24" x14ac:dyDescent="0.2"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</row>
    <row r="213" spans="2:24" x14ac:dyDescent="0.2"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</row>
    <row r="214" spans="2:24" x14ac:dyDescent="0.2"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</row>
    <row r="215" spans="2:24" x14ac:dyDescent="0.2"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</row>
    <row r="216" spans="2:24" x14ac:dyDescent="0.2"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</row>
    <row r="217" spans="2:24" x14ac:dyDescent="0.2"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</row>
    <row r="218" spans="2:24" x14ac:dyDescent="0.2"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</row>
    <row r="219" spans="2:24" x14ac:dyDescent="0.2"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</row>
    <row r="220" spans="2:24" x14ac:dyDescent="0.2"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</row>
    <row r="221" spans="2:24" x14ac:dyDescent="0.2"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</row>
    <row r="222" spans="2:24" x14ac:dyDescent="0.2"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</row>
    <row r="223" spans="2:24" x14ac:dyDescent="0.2"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</row>
    <row r="224" spans="2:24" x14ac:dyDescent="0.2"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</row>
    <row r="225" spans="2:24" x14ac:dyDescent="0.2"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</row>
    <row r="226" spans="2:24" x14ac:dyDescent="0.2"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</row>
    <row r="227" spans="2:24" x14ac:dyDescent="0.2"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</row>
    <row r="228" spans="2:24" x14ac:dyDescent="0.2"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</row>
    <row r="229" spans="2:24" x14ac:dyDescent="0.2"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</row>
    <row r="230" spans="2:24" x14ac:dyDescent="0.2"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</row>
    <row r="231" spans="2:24" x14ac:dyDescent="0.2"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</row>
    <row r="232" spans="2:24" x14ac:dyDescent="0.2"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</row>
    <row r="233" spans="2:24" x14ac:dyDescent="0.2"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</row>
    <row r="234" spans="2:24" x14ac:dyDescent="0.2"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</row>
    <row r="235" spans="2:24" x14ac:dyDescent="0.2"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</row>
    <row r="236" spans="2:24" x14ac:dyDescent="0.2"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</row>
    <row r="237" spans="2:24" x14ac:dyDescent="0.2"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</row>
    <row r="238" spans="2:24" x14ac:dyDescent="0.2"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</row>
    <row r="239" spans="2:24" x14ac:dyDescent="0.2"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</row>
    <row r="240" spans="2:24" x14ac:dyDescent="0.2"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</row>
    <row r="241" spans="2:24" x14ac:dyDescent="0.2"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</row>
    <row r="242" spans="2:24" x14ac:dyDescent="0.2"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</row>
    <row r="243" spans="2:24" x14ac:dyDescent="0.2"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</row>
    <row r="244" spans="2:24" x14ac:dyDescent="0.2"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</row>
    <row r="245" spans="2:24" x14ac:dyDescent="0.2"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</row>
    <row r="246" spans="2:24" x14ac:dyDescent="0.2"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</row>
    <row r="247" spans="2:24" x14ac:dyDescent="0.2"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</row>
    <row r="248" spans="2:24" x14ac:dyDescent="0.2"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</row>
    <row r="249" spans="2:24" x14ac:dyDescent="0.2"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</row>
    <row r="250" spans="2:24" x14ac:dyDescent="0.2"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</row>
    <row r="251" spans="2:24" x14ac:dyDescent="0.2"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</row>
    <row r="252" spans="2:24" x14ac:dyDescent="0.2"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</row>
    <row r="253" spans="2:24" x14ac:dyDescent="0.2"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</row>
    <row r="254" spans="2:24" x14ac:dyDescent="0.2"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</row>
    <row r="255" spans="2:24" x14ac:dyDescent="0.2"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</row>
    <row r="256" spans="2:24" x14ac:dyDescent="0.2"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</row>
    <row r="257" spans="2:24" x14ac:dyDescent="0.2"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</row>
    <row r="258" spans="2:24" x14ac:dyDescent="0.2"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</row>
    <row r="259" spans="2:24" x14ac:dyDescent="0.2"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</row>
    <row r="260" spans="2:24" x14ac:dyDescent="0.2"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</row>
    <row r="261" spans="2:24" x14ac:dyDescent="0.2"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</row>
    <row r="262" spans="2:24" x14ac:dyDescent="0.2"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</row>
    <row r="263" spans="2:24" x14ac:dyDescent="0.2"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</row>
    <row r="264" spans="2:24" x14ac:dyDescent="0.2"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</row>
    <row r="265" spans="2:24" x14ac:dyDescent="0.2"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</row>
    <row r="266" spans="2:24" x14ac:dyDescent="0.2"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</row>
    <row r="267" spans="2:24" x14ac:dyDescent="0.2"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</row>
    <row r="268" spans="2:24" x14ac:dyDescent="0.2"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</row>
    <row r="269" spans="2:24" x14ac:dyDescent="0.2"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</row>
    <row r="270" spans="2:24" x14ac:dyDescent="0.2"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</row>
    <row r="271" spans="2:24" x14ac:dyDescent="0.2"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</row>
    <row r="272" spans="2:24" x14ac:dyDescent="0.2"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</row>
    <row r="273" spans="2:24" x14ac:dyDescent="0.2"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</row>
    <row r="274" spans="2:24" x14ac:dyDescent="0.2"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</row>
    <row r="275" spans="2:24" x14ac:dyDescent="0.2"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</row>
    <row r="276" spans="2:24" x14ac:dyDescent="0.2"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</row>
    <row r="277" spans="2:24" x14ac:dyDescent="0.2"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</row>
    <row r="278" spans="2:24" x14ac:dyDescent="0.2"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</row>
    <row r="279" spans="2:24" x14ac:dyDescent="0.2"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</row>
    <row r="280" spans="2:24" x14ac:dyDescent="0.2"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</row>
    <row r="281" spans="2:24" x14ac:dyDescent="0.2"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</row>
    <row r="282" spans="2:24" x14ac:dyDescent="0.2"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</row>
    <row r="283" spans="2:24" x14ac:dyDescent="0.2"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10D1E-88AA-684F-8B90-D89D67F5620B}">
  <dimension ref="B2:X104"/>
  <sheetViews>
    <sheetView showGridLines="0" topLeftCell="E1" workbookViewId="0">
      <selection activeCell="E35" sqref="E35"/>
    </sheetView>
  </sheetViews>
  <sheetFormatPr baseColWidth="10" defaultRowHeight="16" x14ac:dyDescent="0.2"/>
  <cols>
    <col min="1" max="1" width="4.5" customWidth="1"/>
    <col min="2" max="2" width="31.33203125" bestFit="1" customWidth="1"/>
  </cols>
  <sheetData>
    <row r="2" spans="2:24" x14ac:dyDescent="0.2">
      <c r="B2" s="7"/>
      <c r="C2" s="6" t="s">
        <v>40</v>
      </c>
      <c r="D2" s="6" t="s">
        <v>41</v>
      </c>
      <c r="E2" s="6" t="s">
        <v>42</v>
      </c>
      <c r="F2" s="6" t="s">
        <v>43</v>
      </c>
      <c r="G2" s="6" t="s">
        <v>44</v>
      </c>
      <c r="H2" s="6" t="s">
        <v>45</v>
      </c>
      <c r="I2" s="6" t="s">
        <v>46</v>
      </c>
      <c r="J2" s="6" t="s">
        <v>47</v>
      </c>
      <c r="K2" s="6" t="s">
        <v>0</v>
      </c>
      <c r="L2" s="6" t="s">
        <v>1</v>
      </c>
      <c r="M2" s="6" t="s">
        <v>2</v>
      </c>
      <c r="N2" s="6" t="s">
        <v>3</v>
      </c>
      <c r="O2" s="6" t="s">
        <v>4</v>
      </c>
      <c r="P2" s="6" t="s">
        <v>5</v>
      </c>
      <c r="Q2" s="6" t="s">
        <v>6</v>
      </c>
      <c r="R2" s="6" t="s">
        <v>7</v>
      </c>
      <c r="S2" s="6" t="s">
        <v>8</v>
      </c>
      <c r="T2" s="6" t="s">
        <v>9</v>
      </c>
      <c r="U2" s="6" t="s">
        <v>10</v>
      </c>
      <c r="V2" s="6" t="s">
        <v>11</v>
      </c>
      <c r="W2" s="6" t="s">
        <v>12</v>
      </c>
      <c r="X2" s="6" t="s">
        <v>13</v>
      </c>
    </row>
    <row r="3" spans="2:24" x14ac:dyDescent="0.2">
      <c r="B3" s="2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spans="2:24" x14ac:dyDescent="0.2">
      <c r="B4" s="14" t="s">
        <v>31</v>
      </c>
      <c r="C4" s="14">
        <v>11.397</v>
      </c>
      <c r="D4" s="14">
        <v>20.907</v>
      </c>
      <c r="E4" s="14">
        <v>54.554000000000002</v>
      </c>
      <c r="F4" s="14">
        <v>71.444999999999993</v>
      </c>
      <c r="G4" s="14">
        <v>81.111000000000004</v>
      </c>
      <c r="H4" s="14">
        <v>68.268000000000001</v>
      </c>
      <c r="I4" s="14">
        <v>81.801000000000002</v>
      </c>
      <c r="J4" s="14">
        <v>92.17</v>
      </c>
      <c r="K4" s="14">
        <v>173.45400000000001</v>
      </c>
      <c r="L4" s="14">
        <v>184.238</v>
      </c>
      <c r="M4" s="14">
        <v>222.55699999999999</v>
      </c>
      <c r="N4" s="14">
        <v>284.113</v>
      </c>
      <c r="O4" s="14">
        <v>223.648</v>
      </c>
      <c r="P4" s="14">
        <v>260.85500000000002</v>
      </c>
      <c r="Q4" s="14">
        <v>303.97199999999998</v>
      </c>
      <c r="R4" s="14">
        <v>507.88499999999999</v>
      </c>
      <c r="S4" s="14">
        <v>563.64800000000002</v>
      </c>
      <c r="T4" s="14">
        <v>601.822</v>
      </c>
      <c r="U4" s="14">
        <v>725.98299999999995</v>
      </c>
      <c r="V4" s="14">
        <v>870.57299999999998</v>
      </c>
      <c r="W4" s="14">
        <v>1148.5920000000001</v>
      </c>
      <c r="X4" s="14">
        <v>1206.9929999999999</v>
      </c>
    </row>
    <row r="5" spans="2:24" x14ac:dyDescent="0.2">
      <c r="B5" s="15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</row>
    <row r="6" spans="2:24" x14ac:dyDescent="0.2">
      <c r="B6" s="15" t="s">
        <v>90</v>
      </c>
      <c r="C6" s="15"/>
      <c r="D6" s="15"/>
      <c r="E6" s="15">
        <v>32.076999999999998</v>
      </c>
      <c r="F6" s="15">
        <v>29.655000000000001</v>
      </c>
      <c r="G6" s="15">
        <v>27.827999999999999</v>
      </c>
      <c r="H6" s="15">
        <v>33.47</v>
      </c>
      <c r="I6" s="15">
        <v>37.511000000000003</v>
      </c>
      <c r="J6" s="15">
        <v>59.012</v>
      </c>
      <c r="K6" s="15">
        <v>85.23</v>
      </c>
      <c r="L6" s="15">
        <v>81.998000000000005</v>
      </c>
      <c r="M6" s="15">
        <v>80.504999999999995</v>
      </c>
      <c r="N6" s="15">
        <v>74.546999999999997</v>
      </c>
      <c r="O6" s="15">
        <v>77.799000000000007</v>
      </c>
      <c r="P6" s="15">
        <v>81.352999999999994</v>
      </c>
      <c r="Q6" s="15">
        <v>79.986999999999995</v>
      </c>
      <c r="R6" s="15">
        <v>85.534999999999997</v>
      </c>
      <c r="S6" s="15">
        <v>101.898</v>
      </c>
      <c r="T6" s="15">
        <v>110.795</v>
      </c>
      <c r="U6" s="15">
        <v>134.125</v>
      </c>
      <c r="V6" s="15">
        <v>142.49600000000001</v>
      </c>
      <c r="W6" s="15">
        <v>159.21899999999999</v>
      </c>
      <c r="X6" s="15">
        <v>201.81800000000001</v>
      </c>
    </row>
    <row r="7" spans="2:24" x14ac:dyDescent="0.2">
      <c r="B7" s="15" t="s">
        <v>91</v>
      </c>
      <c r="C7" s="15"/>
      <c r="D7" s="15"/>
      <c r="E7" s="15">
        <v>-20.029</v>
      </c>
      <c r="F7" s="15">
        <v>-12.076000000000001</v>
      </c>
      <c r="G7" s="15">
        <v>19.681000000000001</v>
      </c>
      <c r="H7" s="15">
        <v>-6.8860000000000001</v>
      </c>
      <c r="I7" s="15">
        <v>10.324999999999999</v>
      </c>
      <c r="J7" s="15">
        <v>-35.850999999999999</v>
      </c>
      <c r="K7" s="15">
        <v>-42.283999999999999</v>
      </c>
      <c r="L7" s="15">
        <v>35.472999999999999</v>
      </c>
      <c r="M7" s="15">
        <v>-16.411999999999999</v>
      </c>
      <c r="N7" s="15">
        <v>-26.821000000000002</v>
      </c>
      <c r="O7" s="15">
        <v>-30.9</v>
      </c>
      <c r="P7" s="15">
        <v>-18.494</v>
      </c>
      <c r="Q7" s="15">
        <v>-105.593</v>
      </c>
      <c r="R7" s="15">
        <v>-153.94200000000001</v>
      </c>
      <c r="S7" s="15">
        <v>-25.922999999999998</v>
      </c>
      <c r="T7" s="15">
        <v>-57.606000000000002</v>
      </c>
      <c r="U7" s="15">
        <v>-99.203000000000003</v>
      </c>
      <c r="V7" s="15">
        <v>-6.6239999999999997</v>
      </c>
      <c r="W7" s="15">
        <v>-149.529</v>
      </c>
      <c r="X7" s="15">
        <v>-13.428000000000001</v>
      </c>
    </row>
    <row r="8" spans="2:24" x14ac:dyDescent="0.2">
      <c r="B8" s="15" t="s">
        <v>92</v>
      </c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</row>
    <row r="9" spans="2:24" x14ac:dyDescent="0.2">
      <c r="B9" s="15" t="s">
        <v>93</v>
      </c>
      <c r="C9" s="15"/>
      <c r="D9" s="15"/>
      <c r="E9" s="15">
        <v>0.70199999999999996</v>
      </c>
      <c r="F9" s="15">
        <v>-2.2189999999999999</v>
      </c>
      <c r="G9" s="15">
        <v>0.49099999999999999</v>
      </c>
      <c r="H9" s="15">
        <v>-9.26</v>
      </c>
      <c r="I9" s="15">
        <v>-3.39</v>
      </c>
      <c r="J9" s="15">
        <v>20.548999999999999</v>
      </c>
      <c r="K9" s="15">
        <v>-19.268000000000001</v>
      </c>
      <c r="L9" s="15">
        <v>5.883</v>
      </c>
      <c r="M9" s="15">
        <v>3.468</v>
      </c>
      <c r="N9" s="15">
        <v>-24.855</v>
      </c>
      <c r="O9" s="15">
        <v>-3.1890000000000001</v>
      </c>
      <c r="P9" s="15">
        <v>41.956000000000003</v>
      </c>
      <c r="Q9" s="15">
        <v>-7.5389999999999997</v>
      </c>
      <c r="R9" s="15">
        <v>-6.0839999999999996</v>
      </c>
      <c r="S9" s="15">
        <v>-20.898</v>
      </c>
      <c r="T9" s="15">
        <v>11.198</v>
      </c>
      <c r="U9" s="15">
        <v>11.023999999999999</v>
      </c>
      <c r="V9" s="15">
        <v>-35.465000000000003</v>
      </c>
      <c r="W9" s="15">
        <v>-20.367000000000001</v>
      </c>
      <c r="X9" s="15">
        <v>-28.460999999999999</v>
      </c>
    </row>
    <row r="10" spans="2:24" x14ac:dyDescent="0.2">
      <c r="B10" s="15" t="s">
        <v>94</v>
      </c>
      <c r="C10" s="16"/>
      <c r="D10" s="16"/>
      <c r="E10" s="16">
        <v>51.58</v>
      </c>
      <c r="F10" s="16">
        <v>6.194</v>
      </c>
      <c r="G10" s="16">
        <v>2.6040000000000001</v>
      </c>
      <c r="H10" s="16">
        <v>38.082000000000001</v>
      </c>
      <c r="I10" s="16">
        <v>-12.308</v>
      </c>
      <c r="J10" s="16">
        <v>10.127000000000001</v>
      </c>
      <c r="K10" s="16">
        <v>19.411000000000001</v>
      </c>
      <c r="L10" s="16">
        <v>22.082000000000001</v>
      </c>
      <c r="M10" s="16">
        <v>18.981000000000002</v>
      </c>
      <c r="N10" s="16">
        <v>52.706000000000003</v>
      </c>
      <c r="O10" s="16">
        <v>35.551000000000002</v>
      </c>
      <c r="P10" s="16">
        <v>57.847999999999999</v>
      </c>
      <c r="Q10" s="16">
        <v>111.557</v>
      </c>
      <c r="R10" s="16">
        <v>199.126</v>
      </c>
      <c r="S10" s="16">
        <v>48.405999999999999</v>
      </c>
      <c r="T10" s="16">
        <v>98.331999999999994</v>
      </c>
      <c r="U10" s="16">
        <v>148.327</v>
      </c>
      <c r="V10" s="16">
        <v>22.661000000000001</v>
      </c>
      <c r="W10" s="16">
        <v>172.35300000000001</v>
      </c>
      <c r="X10" s="16">
        <v>79.055000000000007</v>
      </c>
    </row>
    <row r="11" spans="2:24" x14ac:dyDescent="0.2">
      <c r="B11" s="15" t="s">
        <v>95</v>
      </c>
      <c r="C11" s="15"/>
      <c r="D11" s="15"/>
      <c r="E11" s="15">
        <v>32.253</v>
      </c>
      <c r="F11" s="15">
        <v>-8.1010000000000009</v>
      </c>
      <c r="G11" s="15">
        <v>22.776</v>
      </c>
      <c r="H11" s="15">
        <v>21.936</v>
      </c>
      <c r="I11" s="15">
        <v>-5.3730000000000002</v>
      </c>
      <c r="J11" s="15">
        <v>-5.1749999999999998</v>
      </c>
      <c r="K11" s="15">
        <v>-42.140999999999998</v>
      </c>
      <c r="L11" s="15">
        <v>63.438000000000002</v>
      </c>
      <c r="M11" s="15">
        <v>6.0369999999999999</v>
      </c>
      <c r="N11" s="15">
        <v>1.03</v>
      </c>
      <c r="O11" s="15">
        <v>1.462</v>
      </c>
      <c r="P11" s="15">
        <v>81.31</v>
      </c>
      <c r="Q11" s="15">
        <v>-1.575</v>
      </c>
      <c r="R11" s="15">
        <v>39.1</v>
      </c>
      <c r="S11" s="15">
        <v>1.585</v>
      </c>
      <c r="T11" s="15">
        <v>51.923999999999999</v>
      </c>
      <c r="U11" s="15">
        <v>60.148000000000003</v>
      </c>
      <c r="V11" s="15">
        <v>-19.428000000000001</v>
      </c>
      <c r="W11" s="15">
        <v>2.4569999999999999</v>
      </c>
      <c r="X11" s="15">
        <v>37.165999999999997</v>
      </c>
    </row>
    <row r="12" spans="2:24" x14ac:dyDescent="0.2">
      <c r="B12" s="15" t="s">
        <v>96</v>
      </c>
      <c r="C12" s="15"/>
      <c r="D12" s="15"/>
      <c r="E12" s="15">
        <v>-52.213000000000001</v>
      </c>
      <c r="F12" s="15">
        <v>-10.013</v>
      </c>
      <c r="G12" s="15">
        <v>-22.643000000000001</v>
      </c>
      <c r="H12" s="15">
        <v>-7.1779999999999999</v>
      </c>
      <c r="I12" s="15">
        <v>-14.337999999999999</v>
      </c>
      <c r="J12" s="15">
        <v>0.92600000000000005</v>
      </c>
      <c r="K12" s="15">
        <v>5.625</v>
      </c>
      <c r="L12" s="15">
        <v>-30.195</v>
      </c>
      <c r="M12" s="15">
        <v>-15.066000000000001</v>
      </c>
      <c r="N12" s="15">
        <v>-4.96</v>
      </c>
      <c r="O12" s="15">
        <v>-10.288</v>
      </c>
      <c r="P12" s="15">
        <v>-16.966999999999999</v>
      </c>
      <c r="Q12" s="15">
        <v>-18.902000000000001</v>
      </c>
      <c r="R12" s="15">
        <v>-0.78</v>
      </c>
      <c r="S12" s="15">
        <v>-20.766999999999999</v>
      </c>
      <c r="T12" s="15">
        <v>-55.645000000000003</v>
      </c>
      <c r="U12" s="15">
        <v>-111.369</v>
      </c>
      <c r="V12" s="15">
        <v>36.436</v>
      </c>
      <c r="W12" s="15">
        <v>-15.257999999999999</v>
      </c>
      <c r="X12" s="15">
        <v>47.8</v>
      </c>
    </row>
    <row r="13" spans="2:24" x14ac:dyDescent="0.2">
      <c r="B13" s="15" t="s">
        <v>97</v>
      </c>
      <c r="C13" s="15"/>
      <c r="D13" s="15"/>
      <c r="E13" s="15"/>
      <c r="F13" s="15"/>
      <c r="G13" s="15"/>
      <c r="H13" s="15">
        <v>30.34</v>
      </c>
      <c r="I13" s="15">
        <v>35.159999999999997</v>
      </c>
      <c r="J13" s="15">
        <v>32.29</v>
      </c>
      <c r="K13" s="15">
        <v>31.72</v>
      </c>
      <c r="L13" s="15">
        <v>25.32</v>
      </c>
      <c r="M13" s="15">
        <v>25</v>
      </c>
      <c r="N13" s="15">
        <v>26.59</v>
      </c>
      <c r="O13" s="15">
        <v>28.56</v>
      </c>
      <c r="P13" s="15">
        <v>32</v>
      </c>
      <c r="Q13" s="15">
        <v>36.58</v>
      </c>
      <c r="R13" s="15">
        <v>38.9</v>
      </c>
      <c r="S13" s="15">
        <v>41.2</v>
      </c>
      <c r="T13" s="15">
        <v>51.09</v>
      </c>
      <c r="U13" s="15">
        <v>54.92</v>
      </c>
      <c r="V13" s="15">
        <v>58.09</v>
      </c>
      <c r="W13" s="15">
        <v>71.650000000000006</v>
      </c>
      <c r="X13" s="15">
        <v>88.52</v>
      </c>
    </row>
    <row r="14" spans="2:24" x14ac:dyDescent="0.2">
      <c r="B14" s="15" t="s">
        <v>98</v>
      </c>
      <c r="C14" s="16">
        <v>-11.397</v>
      </c>
      <c r="D14" s="16">
        <v>-20.907</v>
      </c>
      <c r="E14" s="16">
        <v>-6.79</v>
      </c>
      <c r="F14" s="16">
        <v>0.67900000000002003</v>
      </c>
      <c r="G14" s="16">
        <v>1.153</v>
      </c>
      <c r="H14" s="16">
        <v>8.2449999999999992</v>
      </c>
      <c r="I14" s="16">
        <v>-3.819</v>
      </c>
      <c r="J14" s="16">
        <v>4.1310000000000002</v>
      </c>
      <c r="K14" s="16">
        <v>1.109</v>
      </c>
      <c r="L14" s="16">
        <v>22.276</v>
      </c>
      <c r="M14" s="16">
        <v>2.15</v>
      </c>
      <c r="N14" s="16">
        <v>-75.647000000000006</v>
      </c>
      <c r="O14" s="16">
        <v>6.6000000000030992E-2</v>
      </c>
      <c r="P14" s="16">
        <v>3.8119999999999998</v>
      </c>
      <c r="Q14" s="16">
        <v>4.0960000000000001</v>
      </c>
      <c r="R14" s="16">
        <v>-57.878</v>
      </c>
      <c r="S14" s="16">
        <v>21.959</v>
      </c>
      <c r="T14" s="16">
        <v>51.122999999999998</v>
      </c>
      <c r="U14" s="16">
        <v>72.262</v>
      </c>
      <c r="V14" s="16">
        <v>7.202</v>
      </c>
      <c r="W14" s="16">
        <v>-130.631</v>
      </c>
      <c r="X14" s="16">
        <v>-122.35</v>
      </c>
    </row>
    <row r="15" spans="2:24" x14ac:dyDescent="0.2">
      <c r="B15" s="14" t="s">
        <v>99</v>
      </c>
      <c r="C15" s="14"/>
      <c r="D15" s="14"/>
      <c r="E15" s="14">
        <v>59.881</v>
      </c>
      <c r="F15" s="14">
        <v>83.665000000000006</v>
      </c>
      <c r="G15" s="14">
        <v>110.22499999999999</v>
      </c>
      <c r="H15" s="14">
        <v>155.08099999999999</v>
      </c>
      <c r="I15" s="14">
        <v>130.94200000000001</v>
      </c>
      <c r="J15" s="14">
        <v>183.35400000000001</v>
      </c>
      <c r="K15" s="14">
        <v>254.99700000000001</v>
      </c>
      <c r="L15" s="14">
        <v>347.07499999999999</v>
      </c>
      <c r="M15" s="14">
        <v>321.18299999999999</v>
      </c>
      <c r="N15" s="14">
        <v>305.673</v>
      </c>
      <c r="O15" s="14">
        <v>321.24700000000001</v>
      </c>
      <c r="P15" s="14">
        <v>442.363</v>
      </c>
      <c r="Q15" s="14">
        <v>404.15800000000002</v>
      </c>
      <c r="R15" s="14">
        <v>612.76199999999994</v>
      </c>
      <c r="S15" s="14">
        <v>709.52300000000002</v>
      </c>
      <c r="T15" s="14">
        <v>811.10900000000004</v>
      </c>
      <c r="U15" s="14">
        <v>936.06899999999996</v>
      </c>
      <c r="V15" s="14">
        <v>1095.3689999999999</v>
      </c>
      <c r="W15" s="14">
        <v>1236.029</v>
      </c>
      <c r="X15" s="14">
        <v>1459.9469999999999</v>
      </c>
    </row>
    <row r="16" spans="2:24" x14ac:dyDescent="0.2"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</row>
    <row r="17" spans="2:24" x14ac:dyDescent="0.2">
      <c r="B17" s="15" t="s">
        <v>100</v>
      </c>
      <c r="C17" s="15"/>
      <c r="D17" s="15"/>
      <c r="E17" s="15">
        <v>-0.34599999999999997</v>
      </c>
      <c r="F17" s="15">
        <v>-2.4350000000000001</v>
      </c>
      <c r="G17" s="15">
        <v>-0.53500000000000003</v>
      </c>
      <c r="H17" s="15">
        <v>-25.556000000000001</v>
      </c>
      <c r="I17" s="15">
        <v>-13.412000000000001</v>
      </c>
      <c r="J17" s="15">
        <v>-13.167999999999999</v>
      </c>
      <c r="K17" s="15">
        <v>-23.111000000000001</v>
      </c>
      <c r="L17" s="15">
        <v>-44.533000000000001</v>
      </c>
      <c r="M17" s="15">
        <v>-43.511000000000003</v>
      </c>
      <c r="N17" s="15">
        <v>-50.853000000000002</v>
      </c>
      <c r="O17" s="15">
        <v>-49.097000000000001</v>
      </c>
      <c r="P17" s="15">
        <v>-42.628</v>
      </c>
      <c r="Q17" s="15">
        <v>-48.817</v>
      </c>
      <c r="R17" s="15">
        <v>-48.951000000000001</v>
      </c>
      <c r="S17" s="15">
        <v>-53.76</v>
      </c>
      <c r="T17" s="15">
        <v>-50.975000000000001</v>
      </c>
      <c r="U17" s="15">
        <v>-52.793999999999997</v>
      </c>
      <c r="V17" s="15">
        <v>-72.894999999999996</v>
      </c>
      <c r="W17" s="15">
        <v>-90.850999999999999</v>
      </c>
      <c r="X17" s="15">
        <v>-100.992</v>
      </c>
    </row>
    <row r="18" spans="2:24" x14ac:dyDescent="0.2">
      <c r="B18" s="15" t="s">
        <v>101</v>
      </c>
      <c r="C18" s="15"/>
      <c r="D18" s="15"/>
      <c r="E18" s="15"/>
      <c r="F18" s="15"/>
      <c r="G18" s="15"/>
      <c r="H18" s="15"/>
      <c r="I18" s="15"/>
      <c r="J18" s="15">
        <v>-1101.2429999999999</v>
      </c>
      <c r="K18" s="15"/>
      <c r="L18" s="15">
        <v>-119.554</v>
      </c>
      <c r="M18" s="15">
        <v>-23.268000000000001</v>
      </c>
      <c r="N18" s="15">
        <v>347.89</v>
      </c>
      <c r="O18" s="15">
        <v>-6.5</v>
      </c>
      <c r="P18" s="15">
        <v>0.59699999999999998</v>
      </c>
      <c r="Q18" s="15"/>
      <c r="R18" s="15">
        <v>83.825000000000003</v>
      </c>
      <c r="S18" s="15">
        <v>-18.177</v>
      </c>
      <c r="T18" s="15">
        <v>-190.816</v>
      </c>
      <c r="U18" s="15">
        <v>-975.35</v>
      </c>
      <c r="V18" s="15">
        <v>-5.0000000000000001E-3</v>
      </c>
      <c r="W18" s="15">
        <v>-727.34199999999998</v>
      </c>
      <c r="X18" s="15">
        <v>-27.466999999999999</v>
      </c>
    </row>
    <row r="19" spans="2:24" x14ac:dyDescent="0.2">
      <c r="B19" s="15" t="s">
        <v>102</v>
      </c>
      <c r="C19" s="15"/>
      <c r="D19" s="15"/>
      <c r="E19" s="15">
        <v>0.64700000000000002</v>
      </c>
      <c r="F19" s="15">
        <v>0.02</v>
      </c>
      <c r="G19" s="15"/>
      <c r="H19" s="15"/>
      <c r="I19" s="15">
        <v>-294.80399999999997</v>
      </c>
      <c r="J19" s="15">
        <v>222.13399999999999</v>
      </c>
      <c r="K19" s="15">
        <v>-67.5</v>
      </c>
      <c r="L19" s="15">
        <v>69.725999999999999</v>
      </c>
      <c r="M19" s="15">
        <v>70.900000000000006</v>
      </c>
      <c r="N19" s="15"/>
      <c r="O19" s="15">
        <v>6.7359999999999998</v>
      </c>
      <c r="P19" s="15"/>
      <c r="Q19" s="15">
        <v>0.77100000000000002</v>
      </c>
      <c r="R19" s="15"/>
      <c r="S19" s="15"/>
      <c r="T19" s="15"/>
      <c r="U19" s="15"/>
      <c r="V19" s="15"/>
      <c r="W19" s="15"/>
      <c r="X19" s="15"/>
    </row>
    <row r="20" spans="2:24" x14ac:dyDescent="0.2">
      <c r="B20" s="15" t="s">
        <v>103</v>
      </c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</row>
    <row r="21" spans="2:24" x14ac:dyDescent="0.2">
      <c r="B21" s="15" t="s">
        <v>104</v>
      </c>
      <c r="C21" s="16"/>
      <c r="D21" s="16"/>
      <c r="E21" s="16">
        <v>-64.009</v>
      </c>
      <c r="F21" s="16">
        <v>-77.349000000000004</v>
      </c>
      <c r="G21" s="16">
        <v>192.60599999999999</v>
      </c>
      <c r="H21" s="16">
        <v>137.625</v>
      </c>
      <c r="I21" s="16">
        <v>-5.6843418860808002E-14</v>
      </c>
      <c r="J21" s="16">
        <v>-2.2737367544322999E-13</v>
      </c>
      <c r="K21" s="16"/>
      <c r="L21" s="16">
        <v>-1.4210854715202001E-14</v>
      </c>
      <c r="M21" s="16">
        <v>-8.8817841970012997E-15</v>
      </c>
      <c r="N21" s="16"/>
      <c r="O21" s="16">
        <v>7.1054273576010003E-15</v>
      </c>
      <c r="P21" s="16"/>
      <c r="Q21" s="16"/>
      <c r="R21" s="16"/>
      <c r="S21" s="16">
        <v>1.4210854715202001E-14</v>
      </c>
      <c r="T21" s="16"/>
      <c r="U21" s="16">
        <v>-7.569</v>
      </c>
      <c r="V21" s="16">
        <v>-6.4349999999999996</v>
      </c>
      <c r="W21" s="16">
        <v>-1.1850000000001</v>
      </c>
      <c r="X21" s="16">
        <v>-729.03</v>
      </c>
    </row>
    <row r="22" spans="2:24" x14ac:dyDescent="0.2">
      <c r="B22" s="14" t="s">
        <v>105</v>
      </c>
      <c r="C22" s="14"/>
      <c r="D22" s="14"/>
      <c r="E22" s="14">
        <v>-63.707999999999998</v>
      </c>
      <c r="F22" s="14">
        <v>-79.763999999999996</v>
      </c>
      <c r="G22" s="14">
        <v>192.071</v>
      </c>
      <c r="H22" s="14">
        <v>112.069</v>
      </c>
      <c r="I22" s="14">
        <v>-308.21600000000001</v>
      </c>
      <c r="J22" s="14">
        <v>-892.27700000000004</v>
      </c>
      <c r="K22" s="14">
        <v>-90.611000000000004</v>
      </c>
      <c r="L22" s="14">
        <v>-94.361000000000004</v>
      </c>
      <c r="M22" s="14">
        <v>4.1210000000000004</v>
      </c>
      <c r="N22" s="14">
        <v>297.03699999999998</v>
      </c>
      <c r="O22" s="14">
        <v>-48.860999999999997</v>
      </c>
      <c r="P22" s="14">
        <v>-42.030999999999999</v>
      </c>
      <c r="Q22" s="14">
        <v>-48.045999999999999</v>
      </c>
      <c r="R22" s="14">
        <v>34.874000000000002</v>
      </c>
      <c r="S22" s="14">
        <v>-71.936999999999998</v>
      </c>
      <c r="T22" s="14">
        <v>-241.791</v>
      </c>
      <c r="U22" s="14">
        <v>-1035.713</v>
      </c>
      <c r="V22" s="14">
        <v>-79.334999999999994</v>
      </c>
      <c r="W22" s="14">
        <v>-819.37800000000004</v>
      </c>
      <c r="X22" s="14">
        <v>-857.48900000000003</v>
      </c>
    </row>
    <row r="23" spans="2:24" x14ac:dyDescent="0.2"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</row>
    <row r="24" spans="2:24" x14ac:dyDescent="0.2">
      <c r="B24" s="15" t="s">
        <v>106</v>
      </c>
      <c r="C24" s="15"/>
      <c r="D24" s="15"/>
      <c r="E24" s="15"/>
      <c r="F24" s="15"/>
      <c r="G24" s="15">
        <v>265.03500000000003</v>
      </c>
      <c r="H24" s="15">
        <v>-0.68100000000000005</v>
      </c>
      <c r="I24" s="15">
        <v>97.268000000000001</v>
      </c>
      <c r="J24" s="15">
        <v>-14.151</v>
      </c>
      <c r="K24" s="15">
        <v>-14.625999999999999</v>
      </c>
      <c r="L24" s="15">
        <v>-105.989</v>
      </c>
      <c r="M24" s="15">
        <v>-112.18300000000001</v>
      </c>
      <c r="N24" s="15">
        <v>-409.65100000000001</v>
      </c>
      <c r="O24" s="15">
        <v>-700.71500000000003</v>
      </c>
      <c r="P24" s="15">
        <v>-774.56500000000005</v>
      </c>
      <c r="Q24" s="15">
        <v>-150.46100000000001</v>
      </c>
      <c r="R24" s="15">
        <v>-949.88800000000003</v>
      </c>
      <c r="S24" s="15">
        <v>-292.07499999999999</v>
      </c>
      <c r="T24" s="15">
        <v>-778.51900000000001</v>
      </c>
      <c r="U24" s="15">
        <v>-198.374</v>
      </c>
      <c r="V24" s="15">
        <v>-1397.5060000000001</v>
      </c>
      <c r="W24" s="15">
        <v>-504.18799999999999</v>
      </c>
      <c r="X24" s="15">
        <v>-511.245</v>
      </c>
    </row>
    <row r="25" spans="2:24" x14ac:dyDescent="0.2">
      <c r="B25" s="15" t="s">
        <v>107</v>
      </c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</row>
    <row r="26" spans="2:24" x14ac:dyDescent="0.2">
      <c r="B26" s="15" t="s">
        <v>108</v>
      </c>
      <c r="C26" s="15"/>
      <c r="D26" s="15"/>
      <c r="E26" s="15"/>
      <c r="F26" s="15"/>
      <c r="G26" s="15">
        <v>415.90100000000001</v>
      </c>
      <c r="H26" s="15">
        <v>-22.25</v>
      </c>
      <c r="I26" s="15">
        <v>-22.25</v>
      </c>
      <c r="J26" s="15">
        <v>740.23599999999999</v>
      </c>
      <c r="K26" s="15">
        <v>-187.06200000000001</v>
      </c>
      <c r="L26" s="15">
        <v>-227.476</v>
      </c>
      <c r="M26" s="15">
        <v>-48</v>
      </c>
      <c r="N26" s="15">
        <v>-10</v>
      </c>
      <c r="O26" s="15">
        <v>800</v>
      </c>
      <c r="P26" s="15">
        <v>500</v>
      </c>
      <c r="Q26" s="15"/>
      <c r="R26" s="15">
        <v>500</v>
      </c>
      <c r="S26" s="15">
        <v>486.875</v>
      </c>
      <c r="T26" s="15">
        <v>262.61799999999999</v>
      </c>
      <c r="U26" s="15">
        <v>751.94</v>
      </c>
      <c r="V26" s="15">
        <v>347.81200000000001</v>
      </c>
      <c r="W26" s="15">
        <v>-8.75</v>
      </c>
      <c r="X26" s="15">
        <v>-29.375</v>
      </c>
    </row>
    <row r="27" spans="2:24" x14ac:dyDescent="0.2">
      <c r="B27" s="15" t="s">
        <v>109</v>
      </c>
      <c r="C27" s="15"/>
      <c r="D27" s="15"/>
      <c r="E27" s="15"/>
      <c r="F27" s="15">
        <v>-5</v>
      </c>
      <c r="G27" s="15">
        <v>-973</v>
      </c>
      <c r="H27" s="15"/>
      <c r="I27" s="15"/>
      <c r="J27" s="15"/>
      <c r="K27" s="15"/>
      <c r="L27" s="15"/>
      <c r="M27" s="15"/>
      <c r="N27" s="15">
        <v>-20.393000000000001</v>
      </c>
      <c r="O27" s="15">
        <v>-87.742999999999995</v>
      </c>
      <c r="P27" s="15">
        <v>-96.191000000000003</v>
      </c>
      <c r="Q27" s="15">
        <v>-119.717</v>
      </c>
      <c r="R27" s="15">
        <v>-170.93799999999999</v>
      </c>
      <c r="S27" s="15">
        <v>-222.922</v>
      </c>
      <c r="T27" s="15">
        <v>-246.44399999999999</v>
      </c>
      <c r="U27" s="15">
        <v>-302.44900000000001</v>
      </c>
      <c r="V27" s="15">
        <v>-372.91500000000002</v>
      </c>
      <c r="W27" s="15">
        <v>-440.99299999999999</v>
      </c>
      <c r="X27" s="15">
        <v>-493.33300000000003</v>
      </c>
    </row>
    <row r="28" spans="2:24" x14ac:dyDescent="0.2">
      <c r="B28" s="15" t="s">
        <v>110</v>
      </c>
      <c r="C28" s="16"/>
      <c r="D28" s="16"/>
      <c r="E28" s="16"/>
      <c r="F28" s="16"/>
      <c r="G28" s="16">
        <v>-5.6843418860808002E-14</v>
      </c>
      <c r="H28" s="16">
        <v>-2.1000000000001001E-2</v>
      </c>
      <c r="I28" s="16">
        <v>7.524</v>
      </c>
      <c r="J28" s="16">
        <v>31.972999999999999</v>
      </c>
      <c r="K28" s="16">
        <v>23.693999999999999</v>
      </c>
      <c r="L28" s="16">
        <v>10.489000000000001</v>
      </c>
      <c r="M28" s="16">
        <v>13.599</v>
      </c>
      <c r="N28" s="16">
        <v>-2.2839999999999998</v>
      </c>
      <c r="O28" s="16">
        <v>-6.8460000000000001</v>
      </c>
      <c r="P28" s="16">
        <v>-2.1429999999998999</v>
      </c>
      <c r="Q28" s="16">
        <v>2.6349999999999998</v>
      </c>
      <c r="R28" s="16">
        <v>-5.6569999999999014</v>
      </c>
      <c r="S28" s="16">
        <v>-8.5449999999999999</v>
      </c>
      <c r="T28" s="16">
        <v>-16.693000000000001</v>
      </c>
      <c r="U28" s="16">
        <v>-21.611999999999998</v>
      </c>
      <c r="V28" s="16">
        <v>-2.7710000000002002</v>
      </c>
      <c r="W28" s="16"/>
      <c r="X28" s="16">
        <v>-3.7390000000000998</v>
      </c>
    </row>
    <row r="29" spans="2:24" x14ac:dyDescent="0.2">
      <c r="B29" s="14" t="s">
        <v>111</v>
      </c>
      <c r="C29" s="14"/>
      <c r="D29" s="14"/>
      <c r="E29" s="14"/>
      <c r="F29" s="14">
        <v>-5</v>
      </c>
      <c r="G29" s="14">
        <v>-292.06400000000002</v>
      </c>
      <c r="H29" s="14">
        <v>-22.952000000000002</v>
      </c>
      <c r="I29" s="14">
        <v>82.542000000000002</v>
      </c>
      <c r="J29" s="14">
        <v>758.05799999999999</v>
      </c>
      <c r="K29" s="14">
        <v>-177.994</v>
      </c>
      <c r="L29" s="14">
        <v>-322.976</v>
      </c>
      <c r="M29" s="14">
        <v>-146.584</v>
      </c>
      <c r="N29" s="14">
        <v>-442.32799999999997</v>
      </c>
      <c r="O29" s="14">
        <v>4.6959999999999997</v>
      </c>
      <c r="P29" s="14">
        <v>-372.899</v>
      </c>
      <c r="Q29" s="14">
        <v>-267.54300000000001</v>
      </c>
      <c r="R29" s="14">
        <v>-626.48299999999995</v>
      </c>
      <c r="S29" s="14">
        <v>-36.667000000000002</v>
      </c>
      <c r="T29" s="14">
        <v>-779.03800000000001</v>
      </c>
      <c r="U29" s="14">
        <v>229.505</v>
      </c>
      <c r="V29" s="14">
        <v>-1425.38</v>
      </c>
      <c r="W29" s="14">
        <v>-953.93100000000004</v>
      </c>
      <c r="X29" s="14">
        <v>-1037.692</v>
      </c>
    </row>
    <row r="30" spans="2:24" x14ac:dyDescent="0.2"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</row>
    <row r="31" spans="2:24" x14ac:dyDescent="0.2">
      <c r="B31" s="15" t="s">
        <v>112</v>
      </c>
      <c r="C31" s="18">
        <f>-C17</f>
        <v>0</v>
      </c>
      <c r="D31" s="18">
        <f t="shared" ref="D31:X31" si="0">-D17</f>
        <v>0</v>
      </c>
      <c r="E31" s="18">
        <f t="shared" si="0"/>
        <v>0.34599999999999997</v>
      </c>
      <c r="F31" s="18">
        <f t="shared" si="0"/>
        <v>2.4350000000000001</v>
      </c>
      <c r="G31" s="18">
        <f t="shared" si="0"/>
        <v>0.53500000000000003</v>
      </c>
      <c r="H31" s="18">
        <f t="shared" si="0"/>
        <v>25.556000000000001</v>
      </c>
      <c r="I31" s="18">
        <f t="shared" si="0"/>
        <v>13.412000000000001</v>
      </c>
      <c r="J31" s="18">
        <f t="shared" si="0"/>
        <v>13.167999999999999</v>
      </c>
      <c r="K31" s="18">
        <f t="shared" si="0"/>
        <v>23.111000000000001</v>
      </c>
      <c r="L31" s="18">
        <f t="shared" si="0"/>
        <v>44.533000000000001</v>
      </c>
      <c r="M31" s="18">
        <f t="shared" si="0"/>
        <v>43.511000000000003</v>
      </c>
      <c r="N31" s="18">
        <f t="shared" si="0"/>
        <v>50.853000000000002</v>
      </c>
      <c r="O31" s="18">
        <f t="shared" si="0"/>
        <v>49.097000000000001</v>
      </c>
      <c r="P31" s="18">
        <f t="shared" si="0"/>
        <v>42.628</v>
      </c>
      <c r="Q31" s="18">
        <f t="shared" si="0"/>
        <v>48.817</v>
      </c>
      <c r="R31" s="18">
        <f t="shared" si="0"/>
        <v>48.951000000000001</v>
      </c>
      <c r="S31" s="18">
        <f t="shared" si="0"/>
        <v>53.76</v>
      </c>
      <c r="T31" s="18">
        <f t="shared" si="0"/>
        <v>50.975000000000001</v>
      </c>
      <c r="U31" s="18">
        <f t="shared" si="0"/>
        <v>52.793999999999997</v>
      </c>
      <c r="V31" s="18">
        <f t="shared" si="0"/>
        <v>72.894999999999996</v>
      </c>
      <c r="W31" s="18">
        <f t="shared" si="0"/>
        <v>90.850999999999999</v>
      </c>
      <c r="X31" s="18">
        <f t="shared" si="0"/>
        <v>100.992</v>
      </c>
    </row>
    <row r="32" spans="2:24" x14ac:dyDescent="0.2"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</row>
    <row r="33" spans="2:24" x14ac:dyDescent="0.2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</row>
    <row r="34" spans="2:24" x14ac:dyDescent="0.2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</row>
    <row r="35" spans="2:24" x14ac:dyDescent="0.2"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</row>
    <row r="36" spans="2:24" x14ac:dyDescent="0.2"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</row>
    <row r="37" spans="2:24" x14ac:dyDescent="0.2"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</row>
    <row r="38" spans="2:24" x14ac:dyDescent="0.2"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</row>
    <row r="39" spans="2:24" x14ac:dyDescent="0.2"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</row>
    <row r="40" spans="2:24" x14ac:dyDescent="0.2"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</row>
    <row r="41" spans="2:24" x14ac:dyDescent="0.2"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</row>
    <row r="42" spans="2:24" x14ac:dyDescent="0.2"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</row>
    <row r="43" spans="2:24" x14ac:dyDescent="0.2"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</row>
    <row r="44" spans="2:24" x14ac:dyDescent="0.2"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</row>
    <row r="45" spans="2:24" x14ac:dyDescent="0.2"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</row>
    <row r="46" spans="2:24" x14ac:dyDescent="0.2"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</row>
    <row r="47" spans="2:24" x14ac:dyDescent="0.2"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</row>
    <row r="48" spans="2:24" x14ac:dyDescent="0.2"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</row>
    <row r="49" spans="2:24" x14ac:dyDescent="0.2"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</row>
    <row r="50" spans="2:24" x14ac:dyDescent="0.2"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</row>
    <row r="51" spans="2:24" x14ac:dyDescent="0.2"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</row>
    <row r="52" spans="2:24" x14ac:dyDescent="0.2"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</row>
    <row r="53" spans="2:24" x14ac:dyDescent="0.2"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</row>
    <row r="54" spans="2:24" x14ac:dyDescent="0.2"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</row>
    <row r="55" spans="2:24" x14ac:dyDescent="0.2"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</row>
    <row r="56" spans="2:24" x14ac:dyDescent="0.2"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</row>
    <row r="57" spans="2:24" x14ac:dyDescent="0.2"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</row>
    <row r="58" spans="2:24" x14ac:dyDescent="0.2"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</row>
    <row r="59" spans="2:24" x14ac:dyDescent="0.2"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</row>
    <row r="60" spans="2:24" x14ac:dyDescent="0.2"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</row>
    <row r="61" spans="2:24" x14ac:dyDescent="0.2"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</row>
    <row r="62" spans="2:24" x14ac:dyDescent="0.2"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</row>
    <row r="63" spans="2:24" x14ac:dyDescent="0.2"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</row>
    <row r="64" spans="2:24" x14ac:dyDescent="0.2"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</row>
    <row r="65" spans="2:24" x14ac:dyDescent="0.2"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</row>
    <row r="66" spans="2:24" x14ac:dyDescent="0.2"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</row>
    <row r="67" spans="2:24" x14ac:dyDescent="0.2"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</row>
    <row r="68" spans="2:24" x14ac:dyDescent="0.2"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</row>
    <row r="69" spans="2:24" x14ac:dyDescent="0.2"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</row>
    <row r="70" spans="2:24" x14ac:dyDescent="0.2"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</row>
    <row r="71" spans="2:24" x14ac:dyDescent="0.2"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</row>
    <row r="72" spans="2:24" x14ac:dyDescent="0.2"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</row>
    <row r="73" spans="2:24" x14ac:dyDescent="0.2"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</row>
    <row r="74" spans="2:24" x14ac:dyDescent="0.2"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</row>
    <row r="75" spans="2:24" x14ac:dyDescent="0.2"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</row>
    <row r="76" spans="2:24" x14ac:dyDescent="0.2"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</row>
    <row r="77" spans="2:24" x14ac:dyDescent="0.2"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</row>
    <row r="78" spans="2:24" x14ac:dyDescent="0.2"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</row>
    <row r="79" spans="2:24" x14ac:dyDescent="0.2"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</row>
    <row r="80" spans="2:24" x14ac:dyDescent="0.2"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</row>
    <row r="81" spans="2:24" x14ac:dyDescent="0.2"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</row>
    <row r="82" spans="2:24" x14ac:dyDescent="0.2"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</row>
    <row r="83" spans="2:24" x14ac:dyDescent="0.2"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</row>
    <row r="84" spans="2:24" x14ac:dyDescent="0.2"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</row>
    <row r="85" spans="2:24" x14ac:dyDescent="0.2"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</row>
    <row r="86" spans="2:24" x14ac:dyDescent="0.2"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</row>
    <row r="87" spans="2:24" x14ac:dyDescent="0.2"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</row>
    <row r="88" spans="2:24" x14ac:dyDescent="0.2"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</row>
    <row r="89" spans="2:24" x14ac:dyDescent="0.2"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</row>
    <row r="90" spans="2:24" x14ac:dyDescent="0.2"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</row>
    <row r="91" spans="2:24" x14ac:dyDescent="0.2"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</row>
    <row r="92" spans="2:24" x14ac:dyDescent="0.2"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</row>
    <row r="93" spans="2:24" x14ac:dyDescent="0.2"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</row>
    <row r="94" spans="2:24" x14ac:dyDescent="0.2"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</row>
    <row r="95" spans="2:24" x14ac:dyDescent="0.2"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</row>
    <row r="96" spans="2:24" x14ac:dyDescent="0.2"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</row>
    <row r="97" spans="2:24" x14ac:dyDescent="0.2"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</row>
    <row r="98" spans="2:24" x14ac:dyDescent="0.2"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</row>
    <row r="99" spans="2:24" x14ac:dyDescent="0.2"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</row>
    <row r="100" spans="2:24" x14ac:dyDescent="0.2"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</row>
    <row r="101" spans="2:24" x14ac:dyDescent="0.2"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</row>
    <row r="102" spans="2:24" x14ac:dyDescent="0.2"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</row>
    <row r="103" spans="2:24" x14ac:dyDescent="0.2"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</row>
    <row r="104" spans="2:24" x14ac:dyDescent="0.2"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IS</vt:lpstr>
      <vt:lpstr>BS</vt:lpstr>
      <vt:lpstr>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Schüürmann</dc:creator>
  <cp:lastModifiedBy>Oliver Schüürmann</cp:lastModifiedBy>
  <dcterms:created xsi:type="dcterms:W3CDTF">2025-01-14T12:12:20Z</dcterms:created>
  <dcterms:modified xsi:type="dcterms:W3CDTF">2025-01-14T13:29:25Z</dcterms:modified>
</cp:coreProperties>
</file>