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Github Data Upload/Vola6 High-Frequency Trading 1:"/>
    </mc:Choice>
  </mc:AlternateContent>
  <xr:revisionPtr revIDLastSave="0" documentId="13_ncr:1_{ECF3E551-6CA8-ED44-9DEA-516949179B4C}" xr6:coauthVersionLast="47" xr6:coauthVersionMax="47" xr10:uidLastSave="{00000000-0000-0000-0000-000000000000}"/>
  <bookViews>
    <workbookView xWindow="28800" yWindow="500" windowWidth="32000" windowHeight="17500" activeTab="1" xr2:uid="{A256FD84-CFEA-E84D-AF0C-3EA2FD332E23}"/>
  </bookViews>
  <sheets>
    <sheet name="BTC" sheetId="3" r:id="rId1"/>
    <sheet name="Stock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4" l="1"/>
  <c r="I38" i="4" s="1"/>
  <c r="H37" i="4"/>
  <c r="I37" i="4" s="1"/>
  <c r="H35" i="4"/>
  <c r="H34" i="4" s="1"/>
  <c r="I34" i="4" s="1"/>
  <c r="J34" i="4" s="1"/>
  <c r="C35" i="4"/>
  <c r="C36" i="4" s="1"/>
  <c r="C28" i="4"/>
  <c r="C27" i="4"/>
  <c r="C19" i="4" s="1"/>
  <c r="C22" i="4"/>
  <c r="C21" i="4"/>
  <c r="C23" i="4" s="1"/>
  <c r="C17" i="4"/>
  <c r="C16" i="4"/>
  <c r="C35" i="3"/>
  <c r="J6" i="3"/>
  <c r="I6" i="3"/>
  <c r="C28" i="3"/>
  <c r="I37" i="3"/>
  <c r="H38" i="3"/>
  <c r="I38" i="3" s="1"/>
  <c r="C36" i="3"/>
  <c r="H37" i="3"/>
  <c r="H35" i="3"/>
  <c r="H34" i="3" s="1"/>
  <c r="C17" i="3"/>
  <c r="C22" i="3" s="1"/>
  <c r="C16" i="3"/>
  <c r="C21" i="3" s="1"/>
  <c r="K34" i="4" l="1"/>
  <c r="K37" i="4"/>
  <c r="J37" i="4"/>
  <c r="K38" i="4"/>
  <c r="J38" i="4"/>
  <c r="H39" i="4"/>
  <c r="I35" i="4"/>
  <c r="H33" i="4"/>
  <c r="C19" i="3"/>
  <c r="H33" i="3"/>
  <c r="I34" i="3"/>
  <c r="H39" i="3"/>
  <c r="I35" i="3"/>
  <c r="C23" i="3"/>
  <c r="H32" i="4" l="1"/>
  <c r="I33" i="4"/>
  <c r="K35" i="4"/>
  <c r="J35" i="4"/>
  <c r="H40" i="4"/>
  <c r="I39" i="4"/>
  <c r="I39" i="3"/>
  <c r="H40" i="3"/>
  <c r="H32" i="3"/>
  <c r="I33" i="3"/>
  <c r="K39" i="4" l="1"/>
  <c r="J39" i="4"/>
  <c r="I40" i="4"/>
  <c r="H41" i="4"/>
  <c r="K33" i="4"/>
  <c r="J33" i="4"/>
  <c r="I32" i="4"/>
  <c r="H31" i="4"/>
  <c r="H31" i="3"/>
  <c r="I32" i="3"/>
  <c r="H41" i="3"/>
  <c r="I40" i="3"/>
  <c r="K40" i="4" l="1"/>
  <c r="J40" i="4"/>
  <c r="H30" i="4"/>
  <c r="I31" i="4"/>
  <c r="K32" i="4"/>
  <c r="J32" i="4"/>
  <c r="I41" i="4"/>
  <c r="H42" i="4"/>
  <c r="H42" i="3"/>
  <c r="I41" i="3"/>
  <c r="H30" i="3"/>
  <c r="I31" i="3"/>
  <c r="I42" i="4" l="1"/>
  <c r="H43" i="4"/>
  <c r="K41" i="4"/>
  <c r="J41" i="4"/>
  <c r="K31" i="4"/>
  <c r="J31" i="4"/>
  <c r="I30" i="4"/>
  <c r="H29" i="4"/>
  <c r="H29" i="3"/>
  <c r="I30" i="3"/>
  <c r="H43" i="3"/>
  <c r="I42" i="3"/>
  <c r="H28" i="4" l="1"/>
  <c r="I29" i="4"/>
  <c r="K30" i="4"/>
  <c r="J30" i="4"/>
  <c r="H44" i="4"/>
  <c r="I43" i="4"/>
  <c r="K42" i="4"/>
  <c r="J42" i="4"/>
  <c r="H44" i="3"/>
  <c r="I43" i="3"/>
  <c r="H28" i="3"/>
  <c r="I29" i="3"/>
  <c r="K43" i="4" l="1"/>
  <c r="J43" i="4"/>
  <c r="I44" i="4"/>
  <c r="H45" i="4"/>
  <c r="K29" i="4"/>
  <c r="J29" i="4"/>
  <c r="I28" i="4"/>
  <c r="H27" i="4"/>
  <c r="H27" i="3"/>
  <c r="I28" i="3"/>
  <c r="H45" i="3"/>
  <c r="I44" i="3"/>
  <c r="I27" i="4" l="1"/>
  <c r="H26" i="4"/>
  <c r="J28" i="4"/>
  <c r="K28" i="4"/>
  <c r="H46" i="4"/>
  <c r="I45" i="4"/>
  <c r="K44" i="4"/>
  <c r="J44" i="4"/>
  <c r="H46" i="3"/>
  <c r="I45" i="3"/>
  <c r="H26" i="3"/>
  <c r="I27" i="3"/>
  <c r="K45" i="4" l="1"/>
  <c r="J45" i="4"/>
  <c r="I46" i="4"/>
  <c r="H47" i="4"/>
  <c r="K27" i="4"/>
  <c r="J27" i="4"/>
  <c r="I26" i="4"/>
  <c r="H25" i="4"/>
  <c r="H25" i="3"/>
  <c r="I26" i="3"/>
  <c r="H47" i="3"/>
  <c r="I46" i="3"/>
  <c r="I25" i="4" l="1"/>
  <c r="H24" i="4"/>
  <c r="K26" i="4"/>
  <c r="J26" i="4"/>
  <c r="I47" i="4"/>
  <c r="H48" i="4"/>
  <c r="K46" i="4"/>
  <c r="J46" i="4"/>
  <c r="H48" i="3"/>
  <c r="I47" i="3"/>
  <c r="H24" i="3"/>
  <c r="I25" i="3"/>
  <c r="I48" i="4" l="1"/>
  <c r="H49" i="4"/>
  <c r="J47" i="4"/>
  <c r="K47" i="4"/>
  <c r="I24" i="4"/>
  <c r="H23" i="4"/>
  <c r="J25" i="4"/>
  <c r="K25" i="4"/>
  <c r="H23" i="3"/>
  <c r="I24" i="3"/>
  <c r="H49" i="3"/>
  <c r="I48" i="3"/>
  <c r="H22" i="4" l="1"/>
  <c r="I23" i="4"/>
  <c r="K24" i="4"/>
  <c r="J24" i="4"/>
  <c r="H50" i="4"/>
  <c r="I49" i="4"/>
  <c r="K48" i="4"/>
  <c r="J48" i="4"/>
  <c r="H50" i="3"/>
  <c r="I49" i="3"/>
  <c r="H22" i="3"/>
  <c r="I23" i="3"/>
  <c r="I50" i="4" l="1"/>
  <c r="H51" i="4"/>
  <c r="K49" i="4"/>
  <c r="J49" i="4"/>
  <c r="K23" i="4"/>
  <c r="J23" i="4"/>
  <c r="H21" i="4"/>
  <c r="I22" i="4"/>
  <c r="H21" i="3"/>
  <c r="I22" i="3"/>
  <c r="H51" i="3"/>
  <c r="I50" i="3"/>
  <c r="K22" i="4" l="1"/>
  <c r="J22" i="4"/>
  <c r="I51" i="4"/>
  <c r="H52" i="4"/>
  <c r="I21" i="4"/>
  <c r="H20" i="4"/>
  <c r="K50" i="4"/>
  <c r="J50" i="4"/>
  <c r="H52" i="3"/>
  <c r="I51" i="3"/>
  <c r="H20" i="3"/>
  <c r="I21" i="3"/>
  <c r="H19" i="4" l="1"/>
  <c r="I20" i="4"/>
  <c r="K21" i="4"/>
  <c r="J21" i="4"/>
  <c r="I52" i="4"/>
  <c r="H53" i="4"/>
  <c r="K51" i="4"/>
  <c r="J51" i="4"/>
  <c r="H19" i="3"/>
  <c r="I20" i="3"/>
  <c r="H53" i="3"/>
  <c r="I52" i="3"/>
  <c r="H54" i="4" l="1"/>
  <c r="I53" i="4"/>
  <c r="K20" i="4"/>
  <c r="J20" i="4"/>
  <c r="K52" i="4"/>
  <c r="J52" i="4"/>
  <c r="I19" i="4"/>
  <c r="H18" i="4"/>
  <c r="H54" i="3"/>
  <c r="I53" i="3"/>
  <c r="H18" i="3"/>
  <c r="I19" i="3"/>
  <c r="J19" i="4" l="1"/>
  <c r="K19" i="4"/>
  <c r="H17" i="4"/>
  <c r="I18" i="4"/>
  <c r="K53" i="4"/>
  <c r="J53" i="4"/>
  <c r="I54" i="4"/>
  <c r="H55" i="4"/>
  <c r="H17" i="3"/>
  <c r="I18" i="3"/>
  <c r="H55" i="3"/>
  <c r="I54" i="3"/>
  <c r="K54" i="4" l="1"/>
  <c r="J54" i="4"/>
  <c r="H56" i="4"/>
  <c r="I55" i="4"/>
  <c r="K18" i="4"/>
  <c r="J18" i="4"/>
  <c r="H16" i="4"/>
  <c r="I17" i="4"/>
  <c r="H56" i="3"/>
  <c r="I55" i="3"/>
  <c r="H16" i="3"/>
  <c r="I17" i="3"/>
  <c r="K17" i="4" l="1"/>
  <c r="J17" i="4"/>
  <c r="H15" i="4"/>
  <c r="I16" i="4"/>
  <c r="K55" i="4"/>
  <c r="J55" i="4"/>
  <c r="I56" i="4"/>
  <c r="H57" i="4"/>
  <c r="H15" i="3"/>
  <c r="I16" i="3"/>
  <c r="H57" i="3"/>
  <c r="I56" i="3"/>
  <c r="H58" i="4" l="1"/>
  <c r="I57" i="4"/>
  <c r="K56" i="4"/>
  <c r="J56" i="4"/>
  <c r="K16" i="4"/>
  <c r="J16" i="4"/>
  <c r="H14" i="4"/>
  <c r="I15" i="4"/>
  <c r="H58" i="3"/>
  <c r="I57" i="3"/>
  <c r="H14" i="3"/>
  <c r="I15" i="3"/>
  <c r="K15" i="4" l="1"/>
  <c r="J15" i="4"/>
  <c r="I14" i="4"/>
  <c r="H13" i="4"/>
  <c r="K57" i="4"/>
  <c r="J57" i="4"/>
  <c r="I58" i="4"/>
  <c r="H59" i="4"/>
  <c r="H13" i="3"/>
  <c r="I14" i="3"/>
  <c r="H59" i="3"/>
  <c r="I58" i="3"/>
  <c r="K58" i="4" l="1"/>
  <c r="J58" i="4"/>
  <c r="K14" i="4"/>
  <c r="J14" i="4"/>
  <c r="H60" i="4"/>
  <c r="I59" i="4"/>
  <c r="H12" i="4"/>
  <c r="I13" i="4"/>
  <c r="H60" i="3"/>
  <c r="I59" i="3"/>
  <c r="H12" i="3"/>
  <c r="I13" i="3"/>
  <c r="K13" i="4" l="1"/>
  <c r="J13" i="4"/>
  <c r="I12" i="4"/>
  <c r="H11" i="4"/>
  <c r="K59" i="4"/>
  <c r="J59" i="4"/>
  <c r="I60" i="4"/>
  <c r="H61" i="4"/>
  <c r="H11" i="3"/>
  <c r="I12" i="3"/>
  <c r="H61" i="3"/>
  <c r="I60" i="3"/>
  <c r="H62" i="4" l="1"/>
  <c r="I61" i="4"/>
  <c r="K60" i="4"/>
  <c r="J60" i="4"/>
  <c r="H10" i="4"/>
  <c r="I11" i="4"/>
  <c r="K12" i="4"/>
  <c r="J12" i="4"/>
  <c r="H62" i="3"/>
  <c r="I61" i="3"/>
  <c r="H10" i="3"/>
  <c r="I11" i="3"/>
  <c r="K61" i="4" l="1"/>
  <c r="J61" i="4"/>
  <c r="K11" i="4"/>
  <c r="J11" i="4"/>
  <c r="I10" i="4"/>
  <c r="H9" i="4"/>
  <c r="I62" i="4"/>
  <c r="H63" i="4"/>
  <c r="H63" i="3"/>
  <c r="I62" i="3"/>
  <c r="H9" i="3"/>
  <c r="I10" i="3"/>
  <c r="H64" i="4" l="1"/>
  <c r="I63" i="4"/>
  <c r="K62" i="4"/>
  <c r="J62" i="4"/>
  <c r="H8" i="4"/>
  <c r="I9" i="4"/>
  <c r="K10" i="4"/>
  <c r="J10" i="4"/>
  <c r="H8" i="3"/>
  <c r="I9" i="3"/>
  <c r="H64" i="3"/>
  <c r="I63" i="3"/>
  <c r="K9" i="4" l="1"/>
  <c r="J9" i="4"/>
  <c r="I8" i="4"/>
  <c r="H7" i="4"/>
  <c r="K63" i="4"/>
  <c r="J63" i="4"/>
  <c r="I64" i="4"/>
  <c r="H65" i="4"/>
  <c r="H7" i="3"/>
  <c r="I8" i="3"/>
  <c r="H65" i="3"/>
  <c r="I64" i="3"/>
  <c r="H66" i="4" l="1"/>
  <c r="I66" i="4" s="1"/>
  <c r="I65" i="4"/>
  <c r="K64" i="4"/>
  <c r="J64" i="4"/>
  <c r="H6" i="4"/>
  <c r="I6" i="4" s="1"/>
  <c r="I7" i="4"/>
  <c r="K8" i="4"/>
  <c r="J8" i="4"/>
  <c r="H66" i="3"/>
  <c r="I66" i="3" s="1"/>
  <c r="I65" i="3"/>
  <c r="H6" i="3"/>
  <c r="I7" i="3"/>
  <c r="K57" i="3"/>
  <c r="K34" i="3"/>
  <c r="K60" i="3"/>
  <c r="K32" i="3"/>
  <c r="K31" i="3"/>
  <c r="K62" i="3"/>
  <c r="K33" i="3"/>
  <c r="K42" i="3"/>
  <c r="K30" i="3"/>
  <c r="K21" i="3"/>
  <c r="K11" i="3"/>
  <c r="K38" i="3"/>
  <c r="K23" i="3"/>
  <c r="K48" i="3"/>
  <c r="K35" i="3"/>
  <c r="K64" i="3"/>
  <c r="K47" i="3"/>
  <c r="K65" i="3"/>
  <c r="K51" i="3"/>
  <c r="K10" i="3"/>
  <c r="K29" i="3"/>
  <c r="K46" i="3"/>
  <c r="K14" i="3"/>
  <c r="K61" i="3"/>
  <c r="K28" i="3"/>
  <c r="K44" i="3"/>
  <c r="K8" i="3"/>
  <c r="K56" i="3"/>
  <c r="K66" i="3"/>
  <c r="K12" i="3"/>
  <c r="K18" i="3"/>
  <c r="K63" i="3"/>
  <c r="K58" i="3"/>
  <c r="K41" i="3"/>
  <c r="K52" i="3"/>
  <c r="K55" i="3"/>
  <c r="K27" i="3"/>
  <c r="K43" i="3"/>
  <c r="K37" i="3"/>
  <c r="K22" i="3"/>
  <c r="K50" i="3"/>
  <c r="K13" i="3"/>
  <c r="K53" i="3"/>
  <c r="K19" i="3"/>
  <c r="K26" i="3"/>
  <c r="K6" i="3"/>
  <c r="K25" i="3"/>
  <c r="K54" i="3"/>
  <c r="K49" i="3"/>
  <c r="K24" i="3"/>
  <c r="K40" i="3"/>
  <c r="K20" i="3"/>
  <c r="K9" i="3"/>
  <c r="K7" i="3"/>
  <c r="K39" i="3"/>
  <c r="K45" i="3"/>
  <c r="K15" i="3"/>
  <c r="K16" i="3"/>
  <c r="K17" i="3"/>
  <c r="K59" i="3"/>
  <c r="J12" i="3"/>
  <c r="J38" i="3"/>
  <c r="J47" i="3"/>
  <c r="J43" i="3"/>
  <c r="J61" i="3"/>
  <c r="J37" i="3"/>
  <c r="J27" i="3"/>
  <c r="J33" i="3"/>
  <c r="J48" i="3"/>
  <c r="J46" i="3"/>
  <c r="J63" i="3"/>
  <c r="J59" i="3"/>
  <c r="J49" i="3"/>
  <c r="J45" i="3"/>
  <c r="J32" i="3"/>
  <c r="J26" i="3"/>
  <c r="J44" i="3"/>
  <c r="J66" i="3"/>
  <c r="J52" i="3"/>
  <c r="J21" i="3"/>
  <c r="J10" i="3"/>
  <c r="J13" i="3"/>
  <c r="J16" i="3"/>
  <c r="J62" i="3"/>
  <c r="J64" i="3"/>
  <c r="J17" i="3"/>
  <c r="J28" i="3"/>
  <c r="J18" i="3"/>
  <c r="J31" i="3"/>
  <c r="J23" i="3"/>
  <c r="J9" i="3"/>
  <c r="J51" i="3"/>
  <c r="J39" i="3"/>
  <c r="J58" i="3"/>
  <c r="J35" i="3"/>
  <c r="J65" i="3"/>
  <c r="J60" i="3"/>
  <c r="J53" i="3"/>
  <c r="J25" i="3"/>
  <c r="J20" i="3"/>
  <c r="J50" i="3"/>
  <c r="J56" i="3"/>
  <c r="J57" i="3"/>
  <c r="J15" i="3"/>
  <c r="J42" i="3"/>
  <c r="J14" i="3"/>
  <c r="J34" i="3"/>
  <c r="J24" i="3"/>
  <c r="J54" i="3"/>
  <c r="J40" i="3"/>
  <c r="J8" i="3"/>
  <c r="J30" i="3"/>
  <c r="J7" i="3"/>
  <c r="J41" i="3"/>
  <c r="J19" i="3"/>
  <c r="J29" i="3"/>
  <c r="J11" i="3"/>
  <c r="J22" i="3"/>
  <c r="C27" i="3"/>
  <c r="J55" i="3"/>
  <c r="K7" i="4" l="1"/>
  <c r="J7" i="4"/>
  <c r="K65" i="4"/>
  <c r="J65" i="4"/>
  <c r="K6" i="4"/>
  <c r="J6" i="4"/>
  <c r="K66" i="4"/>
  <c r="J66" i="4"/>
</calcChain>
</file>

<file path=xl/sharedStrings.xml><?xml version="1.0" encoding="utf-8"?>
<sst xmlns="http://schemas.openxmlformats.org/spreadsheetml/2006/main" count="202" uniqueCount="59">
  <si>
    <t xml:space="preserve">Variablen: </t>
  </si>
  <si>
    <t xml:space="preserve">Hebel </t>
  </si>
  <si>
    <t xml:space="preserve">Ratio </t>
  </si>
  <si>
    <t xml:space="preserve">Trades um den Kurs </t>
  </si>
  <si>
    <t xml:space="preserve">&gt; Long </t>
  </si>
  <si>
    <t xml:space="preserve">&gt; Short </t>
  </si>
  <si>
    <t>Long</t>
  </si>
  <si>
    <t xml:space="preserve">Short </t>
  </si>
  <si>
    <t xml:space="preserve">Take Profit </t>
  </si>
  <si>
    <t xml:space="preserve">Stop Loss </t>
  </si>
  <si>
    <t xml:space="preserve">Take </t>
  </si>
  <si>
    <t xml:space="preserve">Limit Long/Short Entry </t>
  </si>
  <si>
    <t xml:space="preserve">Liquidität </t>
  </si>
  <si>
    <t xml:space="preserve">Pro Position </t>
  </si>
  <si>
    <t>Abstände</t>
  </si>
  <si>
    <t xml:space="preserve">Way </t>
  </si>
  <si>
    <t xml:space="preserve">Bitget </t>
  </si>
  <si>
    <t>Ratio:</t>
  </si>
  <si>
    <t>Einsatz pro Position:</t>
  </si>
  <si>
    <t xml:space="preserve">Vola Table </t>
  </si>
  <si>
    <t xml:space="preserve">Break Even </t>
  </si>
  <si>
    <t xml:space="preserve">Positionsgröße </t>
  </si>
  <si>
    <t xml:space="preserve">IBKR -&gt; platzieren wenn Markt geschlossen -&gt; harte Zahlen and paste </t>
  </si>
  <si>
    <t>PnL positiv</t>
  </si>
  <si>
    <t xml:space="preserve">PnL negativ </t>
  </si>
  <si>
    <t>Kurs</t>
  </si>
  <si>
    <t>Aktie 1</t>
  </si>
  <si>
    <t>Aktie 2</t>
  </si>
  <si>
    <t>Aktie 3</t>
  </si>
  <si>
    <t>Aktie 4</t>
  </si>
  <si>
    <t>Aktie 5</t>
  </si>
  <si>
    <t>Aktie 6</t>
  </si>
  <si>
    <t>Aktie 7</t>
  </si>
  <si>
    <t>Aktie 8</t>
  </si>
  <si>
    <t>Aktie 9</t>
  </si>
  <si>
    <t>Aktie 10</t>
  </si>
  <si>
    <t>Aktie 11</t>
  </si>
  <si>
    <t>Aktie 12</t>
  </si>
  <si>
    <t>Aktie 13</t>
  </si>
  <si>
    <t>Aktie 14</t>
  </si>
  <si>
    <t>Aktie 15</t>
  </si>
  <si>
    <t>Aktie 16</t>
  </si>
  <si>
    <t>Aktie 17</t>
  </si>
  <si>
    <t>Aktie 18</t>
  </si>
  <si>
    <t>Aktie 19</t>
  </si>
  <si>
    <t>Aktie 20</t>
  </si>
  <si>
    <t>Aktie 21</t>
  </si>
  <si>
    <t>Aktie 22</t>
  </si>
  <si>
    <t>Aktie 23</t>
  </si>
  <si>
    <t xml:space="preserve">Abstände der Trades </t>
  </si>
  <si>
    <t xml:space="preserve">&gt; Vola </t>
  </si>
  <si>
    <t xml:space="preserve">Stock Vola zu Long </t>
  </si>
  <si>
    <t>Stock Vola zu Short</t>
  </si>
  <si>
    <t xml:space="preserve">Stop </t>
  </si>
  <si>
    <t xml:space="preserve">x * 20% = (60 - x) * 8% </t>
  </si>
  <si>
    <t>0,2 x = 4,8 - 0,08x</t>
  </si>
  <si>
    <t xml:space="preserve">0,2x + 0,08x = 4,8 </t>
  </si>
  <si>
    <t xml:space="preserve">0,28x = 4,8 </t>
  </si>
  <si>
    <t xml:space="preserve">4,8 / 0,28 = 17,14 Trades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</si>
</sst>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x0"/>
    <numFmt numFmtId="165" formatCode="_-[$$-409]* #,##0.00_ ;_-[$$-409]* \-#,##0.00\ ;_-[$$-409]* &quot;-&quot;??_ ;_-@_ "/>
    <numFmt numFmtId="166" formatCode="0.0%"/>
    <numFmt numFmtId="167" formatCode="_-* #,##0.00\ [$€-407]_-;\-* #,##0.00\ [$€-407]_-;_-* &quot;-&quot;??\ [$€-407]_-;_-@_-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20"/>
      <color theme="1"/>
      <name val="Aptos Narrow"/>
      <scheme val="minor"/>
    </font>
    <font>
      <i/>
      <sz val="12"/>
      <color theme="1"/>
      <name val="Aptos Narrow"/>
      <scheme val="minor"/>
    </font>
    <font>
      <b/>
      <sz val="16"/>
      <color theme="1"/>
      <name val="Aptos Narrow"/>
      <scheme val="minor"/>
    </font>
    <font>
      <sz val="8"/>
      <name val="Aptos Narrow"/>
      <family val="2"/>
      <scheme val="minor"/>
    </font>
    <font>
      <b/>
      <sz val="16"/>
      <color theme="0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9" fontId="0" fillId="0" borderId="0" xfId="1" applyFont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0" fontId="4" fillId="0" borderId="0" xfId="0" applyFont="1"/>
    <xf numFmtId="10" fontId="2" fillId="3" borderId="0" xfId="0" applyNumberFormat="1" applyFont="1" applyFill="1"/>
    <xf numFmtId="0" fontId="2" fillId="0" borderId="0" xfId="0" applyFont="1" applyAlignment="1">
      <alignment horizontal="right"/>
    </xf>
    <xf numFmtId="4" fontId="2" fillId="2" borderId="0" xfId="0" applyNumberFormat="1" applyFont="1" applyFill="1"/>
    <xf numFmtId="4" fontId="2" fillId="0" borderId="0" xfId="0" applyNumberFormat="1" applyFont="1"/>
    <xf numFmtId="10" fontId="5" fillId="0" borderId="0" xfId="0" applyNumberFormat="1" applyFont="1"/>
    <xf numFmtId="0" fontId="5" fillId="0" borderId="0" xfId="0" applyFont="1" applyAlignment="1">
      <alignment horizontal="right"/>
    </xf>
    <xf numFmtId="0" fontId="0" fillId="0" borderId="1" xfId="0" applyBorder="1"/>
    <xf numFmtId="10" fontId="2" fillId="4" borderId="0" xfId="0" applyNumberFormat="1" applyFont="1" applyFill="1"/>
    <xf numFmtId="0" fontId="5" fillId="0" borderId="0" xfId="0" applyFont="1"/>
    <xf numFmtId="0" fontId="0" fillId="0" borderId="2" xfId="0" applyBorder="1"/>
    <xf numFmtId="0" fontId="0" fillId="5" borderId="0" xfId="0" applyFill="1"/>
    <xf numFmtId="10" fontId="2" fillId="4" borderId="0" xfId="1" applyNumberFormat="1" applyFont="1" applyFill="1" applyBorder="1"/>
    <xf numFmtId="0" fontId="4" fillId="5" borderId="0" xfId="0" applyFont="1" applyFill="1"/>
    <xf numFmtId="10" fontId="0" fillId="5" borderId="0" xfId="0" applyNumberFormat="1" applyFill="1"/>
    <xf numFmtId="0" fontId="0" fillId="5" borderId="0" xfId="0" applyFill="1" applyAlignment="1">
      <alignment horizontal="right"/>
    </xf>
    <xf numFmtId="164" fontId="0" fillId="5" borderId="0" xfId="1" applyNumberFormat="1" applyFont="1" applyFill="1"/>
    <xf numFmtId="166" fontId="0" fillId="5" borderId="0" xfId="1" applyNumberFormat="1" applyFont="1" applyFill="1"/>
    <xf numFmtId="165" fontId="0" fillId="5" borderId="0" xfId="0" applyNumberFormat="1" applyFill="1"/>
    <xf numFmtId="165" fontId="0" fillId="5" borderId="1" xfId="0" applyNumberFormat="1" applyFill="1" applyBorder="1"/>
    <xf numFmtId="0" fontId="2" fillId="4" borderId="0" xfId="0" applyFont="1" applyFill="1"/>
    <xf numFmtId="0" fontId="3" fillId="0" borderId="0" xfId="0" applyFont="1" applyAlignment="1">
      <alignment vertical="center"/>
    </xf>
    <xf numFmtId="10" fontId="3" fillId="0" borderId="0" xfId="0" applyNumberFormat="1" applyFont="1" applyAlignment="1">
      <alignment vertical="center"/>
    </xf>
    <xf numFmtId="0" fontId="2" fillId="3" borderId="0" xfId="0" applyFont="1" applyFill="1"/>
    <xf numFmtId="166" fontId="0" fillId="5" borderId="0" xfId="0" applyNumberFormat="1" applyFill="1"/>
    <xf numFmtId="0" fontId="0" fillId="5" borderId="2" xfId="0" applyFill="1" applyBorder="1"/>
    <xf numFmtId="10" fontId="0" fillId="6" borderId="0" xfId="0" applyNumberFormat="1" applyFill="1"/>
    <xf numFmtId="9" fontId="0" fillId="6" borderId="0" xfId="1" applyFont="1" applyFill="1"/>
    <xf numFmtId="0" fontId="0" fillId="0" borderId="4" xfId="0" applyBorder="1"/>
    <xf numFmtId="9" fontId="0" fillId="5" borderId="3" xfId="1" applyFont="1" applyFill="1" applyBorder="1"/>
    <xf numFmtId="0" fontId="0" fillId="0" borderId="5" xfId="0" applyBorder="1"/>
    <xf numFmtId="9" fontId="0" fillId="5" borderId="6" xfId="1" applyFont="1" applyFill="1" applyBorder="1"/>
    <xf numFmtId="165" fontId="3" fillId="7" borderId="0" xfId="0" applyNumberFormat="1" applyFont="1" applyFill="1" applyAlignment="1">
      <alignment vertical="center"/>
    </xf>
    <xf numFmtId="0" fontId="7" fillId="8" borderId="0" xfId="0" applyFont="1" applyFill="1"/>
    <xf numFmtId="10" fontId="7" fillId="8" borderId="0" xfId="0" applyNumberFormat="1" applyFont="1" applyFill="1"/>
    <xf numFmtId="0" fontId="7" fillId="8" borderId="0" xfId="0" applyFont="1" applyFill="1" applyAlignment="1">
      <alignment horizontal="right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167" fontId="3" fillId="7" borderId="0" xfId="0" applyNumberFormat="1" applyFont="1" applyFill="1" applyAlignment="1">
      <alignment vertical="center"/>
    </xf>
    <xf numFmtId="0" fontId="0" fillId="0" borderId="0" xfId="0" applyFill="1" applyBorder="1"/>
    <xf numFmtId="9" fontId="0" fillId="0" borderId="0" xfId="1" applyFont="1" applyFill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B8056-D82E-9D4B-86E1-C3C60E674851}">
  <dimension ref="B1:O67"/>
  <sheetViews>
    <sheetView showGridLines="0" zoomScale="88" zoomScaleNormal="88" workbookViewId="0">
      <selection activeCell="C11" sqref="C11"/>
    </sheetView>
  </sheetViews>
  <sheetFormatPr baseColWidth="10" defaultRowHeight="16" x14ac:dyDescent="0.2"/>
  <cols>
    <col min="1" max="1" width="1.6640625" customWidth="1"/>
    <col min="2" max="2" width="36.5" bestFit="1" customWidth="1"/>
    <col min="3" max="3" width="10.83203125" style="16"/>
    <col min="5" max="5" width="5.1640625" customWidth="1"/>
    <col min="6" max="6" width="18.33203125" customWidth="1"/>
    <col min="8" max="8" width="10.83203125" style="2"/>
    <col min="9" max="9" width="27.5" customWidth="1"/>
    <col min="10" max="10" width="21.5" style="3" customWidth="1"/>
    <col min="11" max="11" width="24" style="3" customWidth="1"/>
    <col min="12" max="12" width="2.1640625" style="3" customWidth="1"/>
    <col min="13" max="13" width="2.1640625" customWidth="1"/>
    <col min="14" max="14" width="24" customWidth="1"/>
  </cols>
  <sheetData>
    <row r="1" spans="2:15" x14ac:dyDescent="0.2">
      <c r="I1" s="7"/>
    </row>
    <row r="2" spans="2:15" ht="22" x14ac:dyDescent="0.3">
      <c r="G2" s="14"/>
      <c r="H2" s="10"/>
      <c r="I2" s="11"/>
      <c r="J2" s="11"/>
      <c r="K2" s="11"/>
    </row>
    <row r="4" spans="2:15" x14ac:dyDescent="0.2">
      <c r="I4" s="7"/>
    </row>
    <row r="5" spans="2:15" ht="22" x14ac:dyDescent="0.3">
      <c r="G5" s="38" t="s">
        <v>15</v>
      </c>
      <c r="H5" s="39" t="s">
        <v>14</v>
      </c>
      <c r="I5" s="40" t="s">
        <v>11</v>
      </c>
      <c r="J5" s="40" t="s">
        <v>8</v>
      </c>
      <c r="K5" s="40" t="s">
        <v>9</v>
      </c>
    </row>
    <row r="6" spans="2:15" x14ac:dyDescent="0.2">
      <c r="G6" s="25" t="s">
        <v>7</v>
      </c>
      <c r="H6" s="17">
        <f t="shared" ref="H6:H32" si="0">H7+$C$18</f>
        <v>3.000000000000002E-2</v>
      </c>
      <c r="I6" s="8">
        <f>$I$36*(1+H6)</f>
        <v>93337.57</v>
      </c>
      <c r="J6" s="9">
        <f t="shared" ref="J6:J34" si="1">I6/(1+$C$29)</f>
        <v>92413.435643564357</v>
      </c>
      <c r="K6" s="9">
        <f t="shared" ref="K6:K15" si="2">I6*(1+$C$30)</f>
        <v>93710.920280000006</v>
      </c>
    </row>
    <row r="7" spans="2:15" x14ac:dyDescent="0.2">
      <c r="G7" s="25" t="s">
        <v>7</v>
      </c>
      <c r="H7" s="17">
        <f t="shared" si="0"/>
        <v>2.9000000000000019E-2</v>
      </c>
      <c r="I7" s="8">
        <f t="shared" ref="I7:I33" si="3">$I$36*(1+H7)</f>
        <v>93246.950999999986</v>
      </c>
      <c r="J7" s="9">
        <f t="shared" si="1"/>
        <v>92323.713861386117</v>
      </c>
      <c r="K7" s="9">
        <f t="shared" si="2"/>
        <v>93619.93880399999</v>
      </c>
    </row>
    <row r="8" spans="2:15" x14ac:dyDescent="0.2">
      <c r="G8" s="25" t="s">
        <v>7</v>
      </c>
      <c r="H8" s="17">
        <f t="shared" si="0"/>
        <v>2.8000000000000018E-2</v>
      </c>
      <c r="I8" s="8">
        <f t="shared" si="3"/>
        <v>93156.332000000009</v>
      </c>
      <c r="J8" s="9">
        <f t="shared" si="1"/>
        <v>92233.992079207936</v>
      </c>
      <c r="K8" s="9">
        <f t="shared" si="2"/>
        <v>93528.957328000004</v>
      </c>
    </row>
    <row r="9" spans="2:15" x14ac:dyDescent="0.2">
      <c r="G9" s="25" t="s">
        <v>7</v>
      </c>
      <c r="H9" s="17">
        <f t="shared" si="0"/>
        <v>2.7000000000000017E-2</v>
      </c>
      <c r="I9" s="8">
        <f t="shared" si="3"/>
        <v>93065.712999999989</v>
      </c>
      <c r="J9" s="9">
        <f t="shared" si="1"/>
        <v>92144.270297029696</v>
      </c>
      <c r="K9" s="9">
        <f t="shared" si="2"/>
        <v>93437.975851999989</v>
      </c>
    </row>
    <row r="10" spans="2:15" x14ac:dyDescent="0.2">
      <c r="C10" s="18"/>
      <c r="F10" s="5"/>
      <c r="G10" s="25" t="s">
        <v>7</v>
      </c>
      <c r="H10" s="17">
        <f t="shared" si="0"/>
        <v>2.6000000000000016E-2</v>
      </c>
      <c r="I10" s="8">
        <f t="shared" si="3"/>
        <v>92975.093999999997</v>
      </c>
      <c r="J10" s="9">
        <f t="shared" si="1"/>
        <v>92054.548514851485</v>
      </c>
      <c r="K10" s="9">
        <f t="shared" si="2"/>
        <v>93346.994376000002</v>
      </c>
    </row>
    <row r="11" spans="2:15" x14ac:dyDescent="0.2">
      <c r="G11" s="25" t="s">
        <v>7</v>
      </c>
      <c r="H11" s="17">
        <f t="shared" si="0"/>
        <v>2.5000000000000015E-2</v>
      </c>
      <c r="I11" s="8">
        <f t="shared" si="3"/>
        <v>92884.474999999991</v>
      </c>
      <c r="J11" s="9">
        <f t="shared" si="1"/>
        <v>91964.82673267326</v>
      </c>
      <c r="K11" s="9">
        <f t="shared" si="2"/>
        <v>93256.012899999987</v>
      </c>
    </row>
    <row r="12" spans="2:15" ht="22" x14ac:dyDescent="0.3">
      <c r="B12" s="14" t="s">
        <v>16</v>
      </c>
      <c r="C12" s="18"/>
      <c r="G12" s="25" t="s">
        <v>7</v>
      </c>
      <c r="H12" s="17">
        <f t="shared" si="0"/>
        <v>2.4000000000000014E-2</v>
      </c>
      <c r="I12" s="8">
        <f t="shared" si="3"/>
        <v>92793.856</v>
      </c>
      <c r="J12" s="9">
        <f t="shared" si="1"/>
        <v>91875.10495049505</v>
      </c>
      <c r="K12" s="9">
        <f t="shared" si="2"/>
        <v>93165.031424000001</v>
      </c>
    </row>
    <row r="13" spans="2:15" x14ac:dyDescent="0.2">
      <c r="G13" s="25" t="s">
        <v>7</v>
      </c>
      <c r="H13" s="17">
        <f t="shared" si="0"/>
        <v>2.3000000000000013E-2</v>
      </c>
      <c r="I13" s="8">
        <f t="shared" si="3"/>
        <v>92703.236999999994</v>
      </c>
      <c r="J13" s="9">
        <f t="shared" si="1"/>
        <v>91785.383168316825</v>
      </c>
      <c r="K13" s="9">
        <f t="shared" si="2"/>
        <v>93074.049948</v>
      </c>
    </row>
    <row r="14" spans="2:15" x14ac:dyDescent="0.2">
      <c r="B14" s="3" t="s">
        <v>0</v>
      </c>
      <c r="G14" s="25" t="s">
        <v>7</v>
      </c>
      <c r="H14" s="17">
        <f t="shared" si="0"/>
        <v>2.2000000000000013E-2</v>
      </c>
      <c r="I14" s="8">
        <f t="shared" si="3"/>
        <v>92612.618000000002</v>
      </c>
      <c r="J14" s="9">
        <f t="shared" si="1"/>
        <v>91695.661386138614</v>
      </c>
      <c r="K14" s="9">
        <f t="shared" si="2"/>
        <v>92983.068471999999</v>
      </c>
      <c r="N14" s="3"/>
    </row>
    <row r="15" spans="2:15" ht="16" customHeight="1" x14ac:dyDescent="0.3">
      <c r="B15" t="s">
        <v>3</v>
      </c>
      <c r="C15" s="16">
        <v>60</v>
      </c>
      <c r="G15" s="25" t="s">
        <v>7</v>
      </c>
      <c r="H15" s="17">
        <f t="shared" si="0"/>
        <v>2.1000000000000012E-2</v>
      </c>
      <c r="I15" s="8">
        <f t="shared" si="3"/>
        <v>92521.998999999996</v>
      </c>
      <c r="J15" s="9">
        <f t="shared" si="1"/>
        <v>91605.939603960389</v>
      </c>
      <c r="K15" s="9">
        <f t="shared" si="2"/>
        <v>92892.086995999998</v>
      </c>
      <c r="L15" s="11"/>
      <c r="M15" s="3"/>
      <c r="N15" s="11"/>
    </row>
    <row r="16" spans="2:15" ht="16" customHeight="1" x14ac:dyDescent="0.2">
      <c r="B16" t="s">
        <v>4</v>
      </c>
      <c r="C16" s="16">
        <f>C15*0.5</f>
        <v>30</v>
      </c>
      <c r="F16" s="41"/>
      <c r="G16" s="25" t="s">
        <v>7</v>
      </c>
      <c r="H16" s="17">
        <f t="shared" si="0"/>
        <v>2.0000000000000011E-2</v>
      </c>
      <c r="I16" s="8">
        <f t="shared" si="3"/>
        <v>92431.38</v>
      </c>
      <c r="J16" s="9">
        <f t="shared" si="1"/>
        <v>91516.217821782178</v>
      </c>
      <c r="K16" s="9">
        <f t="shared" ref="K16:K33" si="4">I16*(1+$C$30)</f>
        <v>92801.105520000012</v>
      </c>
      <c r="L16" s="9"/>
      <c r="O16" s="42"/>
    </row>
    <row r="17" spans="2:15" x14ac:dyDescent="0.2">
      <c r="B17" t="s">
        <v>5</v>
      </c>
      <c r="C17" s="16">
        <f>C15*0.5</f>
        <v>30</v>
      </c>
      <c r="F17" s="41"/>
      <c r="G17" s="25" t="s">
        <v>7</v>
      </c>
      <c r="H17" s="17">
        <f t="shared" si="0"/>
        <v>1.900000000000001E-2</v>
      </c>
      <c r="I17" s="8">
        <f t="shared" si="3"/>
        <v>92340.760999999999</v>
      </c>
      <c r="J17" s="9">
        <f t="shared" si="1"/>
        <v>91426.496039603953</v>
      </c>
      <c r="K17" s="9">
        <f t="shared" si="4"/>
        <v>92710.124043999997</v>
      </c>
      <c r="L17" s="9"/>
      <c r="O17" s="42"/>
    </row>
    <row r="18" spans="2:15" x14ac:dyDescent="0.2">
      <c r="B18" t="s">
        <v>49</v>
      </c>
      <c r="C18" s="19">
        <v>1E-3</v>
      </c>
      <c r="F18" s="41"/>
      <c r="G18" s="25" t="s">
        <v>7</v>
      </c>
      <c r="H18" s="17">
        <f t="shared" si="0"/>
        <v>1.8000000000000009E-2</v>
      </c>
      <c r="I18" s="8">
        <f t="shared" si="3"/>
        <v>92250.142000000007</v>
      </c>
      <c r="J18" s="9">
        <f t="shared" si="1"/>
        <v>91336.774257425743</v>
      </c>
      <c r="K18" s="9">
        <f t="shared" si="4"/>
        <v>92619.14256800001</v>
      </c>
      <c r="L18" s="9"/>
      <c r="O18" s="42"/>
    </row>
    <row r="19" spans="2:15" x14ac:dyDescent="0.2">
      <c r="B19" t="s">
        <v>2</v>
      </c>
      <c r="C19" s="20">
        <f>C27/C28</f>
        <v>2.5</v>
      </c>
      <c r="F19" s="41"/>
      <c r="G19" s="25" t="s">
        <v>7</v>
      </c>
      <c r="H19" s="17">
        <f t="shared" si="0"/>
        <v>1.7000000000000008E-2</v>
      </c>
      <c r="I19" s="8">
        <f t="shared" si="3"/>
        <v>92159.522999999986</v>
      </c>
      <c r="J19" s="9">
        <f t="shared" si="1"/>
        <v>91247.052475247518</v>
      </c>
      <c r="K19" s="9">
        <f t="shared" si="4"/>
        <v>92528.16109199998</v>
      </c>
      <c r="L19" s="9"/>
      <c r="O19" s="42"/>
    </row>
    <row r="20" spans="2:15" x14ac:dyDescent="0.2">
      <c r="B20" t="s">
        <v>1</v>
      </c>
      <c r="C20" s="21">
        <v>20</v>
      </c>
      <c r="F20" s="41"/>
      <c r="G20" s="25" t="s">
        <v>7</v>
      </c>
      <c r="H20" s="17">
        <f t="shared" si="0"/>
        <v>1.6000000000000007E-2</v>
      </c>
      <c r="I20" s="8">
        <f t="shared" si="3"/>
        <v>92068.903999999995</v>
      </c>
      <c r="J20" s="9">
        <f t="shared" si="1"/>
        <v>91157.330693069307</v>
      </c>
      <c r="K20" s="9">
        <f t="shared" si="4"/>
        <v>92437.179615999994</v>
      </c>
      <c r="L20" s="9"/>
      <c r="O20" s="42"/>
    </row>
    <row r="21" spans="2:15" x14ac:dyDescent="0.2">
      <c r="B21" t="s">
        <v>51</v>
      </c>
      <c r="C21" s="19">
        <f>C16*C18</f>
        <v>0.03</v>
      </c>
      <c r="F21" s="41"/>
      <c r="G21" s="25" t="s">
        <v>7</v>
      </c>
      <c r="H21" s="17">
        <f t="shared" si="0"/>
        <v>1.5000000000000006E-2</v>
      </c>
      <c r="I21" s="8">
        <f t="shared" si="3"/>
        <v>91978.284999999989</v>
      </c>
      <c r="J21" s="9">
        <f t="shared" si="1"/>
        <v>91067.608910891082</v>
      </c>
      <c r="K21" s="9">
        <f t="shared" si="4"/>
        <v>92346.198139999993</v>
      </c>
      <c r="L21" s="9"/>
      <c r="O21" s="42"/>
    </row>
    <row r="22" spans="2:15" x14ac:dyDescent="0.2">
      <c r="B22" t="s">
        <v>52</v>
      </c>
      <c r="C22" s="19">
        <f>C17*C18</f>
        <v>0.03</v>
      </c>
      <c r="F22" s="41"/>
      <c r="G22" s="25" t="s">
        <v>7</v>
      </c>
      <c r="H22" s="17">
        <f t="shared" si="0"/>
        <v>1.4000000000000005E-2</v>
      </c>
      <c r="I22" s="8">
        <f t="shared" si="3"/>
        <v>91887.665999999997</v>
      </c>
      <c r="J22" s="9">
        <f t="shared" si="1"/>
        <v>90977.887128712871</v>
      </c>
      <c r="K22" s="9">
        <f t="shared" si="4"/>
        <v>92255.216663999992</v>
      </c>
      <c r="L22" s="9"/>
      <c r="O22" s="42"/>
    </row>
    <row r="23" spans="2:15" x14ac:dyDescent="0.2">
      <c r="B23" t="s">
        <v>50</v>
      </c>
      <c r="C23" s="31">
        <f>C21-(-C22)</f>
        <v>0.06</v>
      </c>
      <c r="F23" s="41"/>
      <c r="G23" s="25" t="s">
        <v>7</v>
      </c>
      <c r="H23" s="17">
        <f t="shared" si="0"/>
        <v>1.3000000000000005E-2</v>
      </c>
      <c r="I23" s="8">
        <f t="shared" si="3"/>
        <v>91797.046999999991</v>
      </c>
      <c r="J23" s="9">
        <f t="shared" si="1"/>
        <v>90888.165346534646</v>
      </c>
      <c r="K23" s="9">
        <f t="shared" si="4"/>
        <v>92164.235187999991</v>
      </c>
      <c r="L23" s="9"/>
      <c r="O23" s="42"/>
    </row>
    <row r="24" spans="2:15" x14ac:dyDescent="0.2">
      <c r="F24" s="41"/>
      <c r="G24" s="25" t="s">
        <v>7</v>
      </c>
      <c r="H24" s="17">
        <f t="shared" si="0"/>
        <v>1.2000000000000004E-2</v>
      </c>
      <c r="I24" s="8">
        <f t="shared" si="3"/>
        <v>91706.428</v>
      </c>
      <c r="J24" s="9">
        <f t="shared" si="1"/>
        <v>90798.443564356436</v>
      </c>
      <c r="K24" s="9">
        <f t="shared" si="4"/>
        <v>92073.253712000005</v>
      </c>
      <c r="L24" s="9"/>
      <c r="O24" s="42"/>
    </row>
    <row r="25" spans="2:15" x14ac:dyDescent="0.2">
      <c r="E25" s="1"/>
      <c r="F25" s="41"/>
      <c r="G25" s="25" t="s">
        <v>7</v>
      </c>
      <c r="H25" s="17">
        <f t="shared" si="0"/>
        <v>1.1000000000000003E-2</v>
      </c>
      <c r="I25" s="8">
        <f t="shared" si="3"/>
        <v>91615.808999999994</v>
      </c>
      <c r="J25" s="9">
        <f t="shared" si="1"/>
        <v>90708.721782178211</v>
      </c>
      <c r="K25" s="9">
        <f t="shared" si="4"/>
        <v>91982.27223599999</v>
      </c>
      <c r="L25" s="9"/>
      <c r="O25" s="42"/>
    </row>
    <row r="26" spans="2:15" x14ac:dyDescent="0.2">
      <c r="B26" s="3" t="s">
        <v>17</v>
      </c>
      <c r="C26" s="20"/>
      <c r="F26" s="41"/>
      <c r="G26" s="25" t="s">
        <v>7</v>
      </c>
      <c r="H26" s="17">
        <f t="shared" si="0"/>
        <v>1.0000000000000002E-2</v>
      </c>
      <c r="I26" s="8">
        <f t="shared" si="3"/>
        <v>91525.19</v>
      </c>
      <c r="J26" s="9">
        <f t="shared" si="1"/>
        <v>90619</v>
      </c>
      <c r="K26" s="9">
        <f t="shared" si="4"/>
        <v>91891.290760000004</v>
      </c>
      <c r="L26" s="9"/>
      <c r="O26" s="42"/>
    </row>
    <row r="27" spans="2:15" x14ac:dyDescent="0.2">
      <c r="B27" s="33" t="s">
        <v>23</v>
      </c>
      <c r="C27" s="34">
        <f>C20*C29</f>
        <v>0.2</v>
      </c>
      <c r="F27" s="41"/>
      <c r="G27" s="25" t="s">
        <v>7</v>
      </c>
      <c r="H27" s="17">
        <f t="shared" si="0"/>
        <v>9.0000000000000011E-3</v>
      </c>
      <c r="I27" s="8">
        <f t="shared" si="3"/>
        <v>91434.570999999996</v>
      </c>
      <c r="J27" s="9">
        <f t="shared" si="1"/>
        <v>90529.278217821775</v>
      </c>
      <c r="K27" s="9">
        <f t="shared" si="4"/>
        <v>91800.309284000003</v>
      </c>
      <c r="L27" s="9"/>
      <c r="O27" s="42"/>
    </row>
    <row r="28" spans="2:15" x14ac:dyDescent="0.2">
      <c r="B28" s="35" t="s">
        <v>24</v>
      </c>
      <c r="C28" s="36">
        <f>C30*C20</f>
        <v>0.08</v>
      </c>
      <c r="F28" s="41"/>
      <c r="G28" s="25" t="s">
        <v>7</v>
      </c>
      <c r="H28" s="17">
        <f t="shared" si="0"/>
        <v>8.0000000000000002E-3</v>
      </c>
      <c r="I28" s="8">
        <f t="shared" si="3"/>
        <v>91343.952000000005</v>
      </c>
      <c r="J28" s="9">
        <f t="shared" si="1"/>
        <v>90439.556435643564</v>
      </c>
      <c r="K28" s="9">
        <f t="shared" si="4"/>
        <v>91709.327808000002</v>
      </c>
      <c r="L28" s="9"/>
      <c r="O28" s="42"/>
    </row>
    <row r="29" spans="2:15" x14ac:dyDescent="0.2">
      <c r="B29" t="s">
        <v>10</v>
      </c>
      <c r="C29" s="22">
        <v>0.01</v>
      </c>
      <c r="F29" s="41"/>
      <c r="G29" s="25" t="s">
        <v>7</v>
      </c>
      <c r="H29" s="17">
        <f t="shared" si="0"/>
        <v>7.0000000000000001E-3</v>
      </c>
      <c r="I29" s="8">
        <f t="shared" si="3"/>
        <v>91253.332999999984</v>
      </c>
      <c r="J29" s="9">
        <f t="shared" si="1"/>
        <v>90349.834653465325</v>
      </c>
      <c r="K29" s="9">
        <f t="shared" si="4"/>
        <v>91618.346331999986</v>
      </c>
      <c r="L29" s="9"/>
      <c r="O29" s="42"/>
    </row>
    <row r="30" spans="2:15" x14ac:dyDescent="0.2">
      <c r="B30" t="s">
        <v>53</v>
      </c>
      <c r="C30" s="22">
        <v>4.0000000000000001E-3</v>
      </c>
      <c r="F30" s="41"/>
      <c r="G30" s="25" t="s">
        <v>7</v>
      </c>
      <c r="H30" s="17">
        <f t="shared" si="0"/>
        <v>6.0000000000000001E-3</v>
      </c>
      <c r="I30" s="8">
        <f t="shared" si="3"/>
        <v>91162.714000000007</v>
      </c>
      <c r="J30" s="9">
        <f t="shared" si="1"/>
        <v>90260.112871287129</v>
      </c>
      <c r="K30" s="9">
        <f t="shared" si="4"/>
        <v>91527.364856000015</v>
      </c>
      <c r="L30" s="9"/>
      <c r="O30" s="42"/>
    </row>
    <row r="31" spans="2:15" x14ac:dyDescent="0.2">
      <c r="F31" s="41"/>
      <c r="G31" s="25" t="s">
        <v>7</v>
      </c>
      <c r="H31" s="17">
        <f t="shared" si="0"/>
        <v>5.0000000000000001E-3</v>
      </c>
      <c r="I31" s="8">
        <f t="shared" si="3"/>
        <v>91072.094999999987</v>
      </c>
      <c r="J31" s="9">
        <f t="shared" si="1"/>
        <v>90170.391089108904</v>
      </c>
      <c r="K31" s="9">
        <f t="shared" si="4"/>
        <v>91436.383379999985</v>
      </c>
      <c r="L31" s="9"/>
      <c r="O31" s="42"/>
    </row>
    <row r="32" spans="2:15" x14ac:dyDescent="0.2">
      <c r="F32" s="41"/>
      <c r="G32" s="25" t="s">
        <v>7</v>
      </c>
      <c r="H32" s="17">
        <f t="shared" si="0"/>
        <v>4.0000000000000001E-3</v>
      </c>
      <c r="I32" s="8">
        <f t="shared" si="3"/>
        <v>90981.475999999995</v>
      </c>
      <c r="J32" s="9">
        <f t="shared" si="1"/>
        <v>90080.669306930693</v>
      </c>
      <c r="K32" s="9">
        <f t="shared" si="4"/>
        <v>91345.401903999998</v>
      </c>
      <c r="L32" s="9"/>
      <c r="O32" s="42"/>
    </row>
    <row r="33" spans="2:15" x14ac:dyDescent="0.2">
      <c r="B33" s="3" t="s">
        <v>18</v>
      </c>
      <c r="F33" s="41"/>
      <c r="G33" s="25" t="s">
        <v>7</v>
      </c>
      <c r="H33" s="17">
        <f>H34+$C$18</f>
        <v>3.0000000000000001E-3</v>
      </c>
      <c r="I33" s="8">
        <f t="shared" si="3"/>
        <v>90890.856999999989</v>
      </c>
      <c r="J33" s="9">
        <f t="shared" si="1"/>
        <v>89990.947524752468</v>
      </c>
      <c r="K33" s="9">
        <f t="shared" si="4"/>
        <v>91254.420427999983</v>
      </c>
      <c r="L33" s="9"/>
      <c r="O33" s="42"/>
    </row>
    <row r="34" spans="2:15" x14ac:dyDescent="0.2">
      <c r="B34" t="s">
        <v>12</v>
      </c>
      <c r="C34" s="23">
        <v>100</v>
      </c>
      <c r="F34" s="41"/>
      <c r="G34" s="25" t="s">
        <v>7</v>
      </c>
      <c r="H34" s="17">
        <f>H35+$C$18</f>
        <v>2E-3</v>
      </c>
      <c r="I34" s="8">
        <f>$I$36*(1+H34)</f>
        <v>90800.237999999998</v>
      </c>
      <c r="J34" s="9">
        <f t="shared" si="1"/>
        <v>89901.225742574257</v>
      </c>
      <c r="K34" s="9">
        <f>I34*(1+$C$30)</f>
        <v>91163.438951999997</v>
      </c>
      <c r="L34" s="9"/>
      <c r="O34" s="42"/>
    </row>
    <row r="35" spans="2:15" x14ac:dyDescent="0.2">
      <c r="B35" t="s">
        <v>13</v>
      </c>
      <c r="C35" s="23">
        <f>C34/C15</f>
        <v>1.6666666666666667</v>
      </c>
      <c r="F35" s="41"/>
      <c r="G35" s="25" t="s">
        <v>7</v>
      </c>
      <c r="H35" s="13">
        <f>C18</f>
        <v>1E-3</v>
      </c>
      <c r="I35" s="8">
        <f>$I$36*(1+H35)</f>
        <v>90709.618999999992</v>
      </c>
      <c r="J35" s="9">
        <f>I35/(1+C29)</f>
        <v>89811.503960396032</v>
      </c>
      <c r="K35" s="9">
        <f>I35*(1+C30)</f>
        <v>91072.457475999996</v>
      </c>
      <c r="L35" s="9"/>
      <c r="O35" s="42"/>
    </row>
    <row r="36" spans="2:15" ht="30" customHeight="1" x14ac:dyDescent="0.2">
      <c r="B36" s="12" t="s">
        <v>21</v>
      </c>
      <c r="C36" s="24">
        <f>C35*C20</f>
        <v>33.333333333333336</v>
      </c>
      <c r="F36" s="4"/>
      <c r="G36" s="26" t="s">
        <v>25</v>
      </c>
      <c r="H36" s="27"/>
      <c r="I36" s="37">
        <v>90619</v>
      </c>
      <c r="J36" s="9"/>
      <c r="K36" s="9"/>
      <c r="L36" s="9"/>
    </row>
    <row r="37" spans="2:15" x14ac:dyDescent="0.2">
      <c r="F37" s="43"/>
      <c r="G37" s="28" t="s">
        <v>6</v>
      </c>
      <c r="H37" s="6">
        <f>C18</f>
        <v>1E-3</v>
      </c>
      <c r="I37" s="8">
        <f>$I$36/(1+H37)</f>
        <v>90528.471528471535</v>
      </c>
      <c r="J37" s="9">
        <f>I37*(1+C29)</f>
        <v>91433.756243756245</v>
      </c>
      <c r="K37" s="9">
        <f>I37/(1+C30)</f>
        <v>90167.800327162884</v>
      </c>
      <c r="L37" s="9"/>
    </row>
    <row r="38" spans="2:15" x14ac:dyDescent="0.2">
      <c r="F38" s="43"/>
      <c r="G38" s="28" t="s">
        <v>6</v>
      </c>
      <c r="H38" s="6">
        <f>H37+$C$18</f>
        <v>2E-3</v>
      </c>
      <c r="I38" s="8">
        <f t="shared" ref="I38:I66" si="5">$I$36/(1+H38)</f>
        <v>90438.123752495012</v>
      </c>
      <c r="J38" s="9">
        <f t="shared" ref="J38:J66" si="6">I38*(1+$C$29)</f>
        <v>91342.504990019966</v>
      </c>
      <c r="K38" s="9">
        <f>I38/(1+$C$30)</f>
        <v>90077.812502485074</v>
      </c>
      <c r="L38" s="9"/>
    </row>
    <row r="39" spans="2:15" x14ac:dyDescent="0.2">
      <c r="C39" s="29"/>
      <c r="F39" s="43"/>
      <c r="G39" s="28" t="s">
        <v>6</v>
      </c>
      <c r="H39" s="6">
        <f t="shared" ref="H39:H66" si="7">H38+$C$18</f>
        <v>3.0000000000000001E-3</v>
      </c>
      <c r="I39" s="8">
        <f t="shared" si="5"/>
        <v>90347.956131605199</v>
      </c>
      <c r="J39" s="9">
        <f t="shared" si="6"/>
        <v>91251.435692921252</v>
      </c>
      <c r="K39" s="9">
        <f t="shared" ref="K39:K66" si="8">I39/(1+$C$30)</f>
        <v>89988.00411514462</v>
      </c>
      <c r="L39" s="9"/>
    </row>
    <row r="40" spans="2:15" x14ac:dyDescent="0.2">
      <c r="F40" s="43"/>
      <c r="G40" s="28" t="s">
        <v>6</v>
      </c>
      <c r="H40" s="6">
        <f t="shared" si="7"/>
        <v>4.0000000000000001E-3</v>
      </c>
      <c r="I40" s="8">
        <f t="shared" si="5"/>
        <v>90257.968127490036</v>
      </c>
      <c r="J40" s="9">
        <f t="shared" si="6"/>
        <v>91160.547808764939</v>
      </c>
      <c r="K40" s="9">
        <f t="shared" si="8"/>
        <v>89898.374628974139</v>
      </c>
      <c r="L40" s="9"/>
    </row>
    <row r="41" spans="2:15" x14ac:dyDescent="0.2">
      <c r="B41" s="45"/>
      <c r="C41" s="45"/>
      <c r="D41" s="45"/>
      <c r="F41" s="43"/>
      <c r="G41" s="28" t="s">
        <v>6</v>
      </c>
      <c r="H41" s="6">
        <f t="shared" si="7"/>
        <v>5.0000000000000001E-3</v>
      </c>
      <c r="I41" s="8">
        <f t="shared" si="5"/>
        <v>90168.159203980103</v>
      </c>
      <c r="J41" s="9">
        <f t="shared" si="6"/>
        <v>91069.840796019911</v>
      </c>
      <c r="K41" s="9">
        <f t="shared" si="8"/>
        <v>89808.923509940345</v>
      </c>
      <c r="L41" s="9"/>
    </row>
    <row r="42" spans="2:15" x14ac:dyDescent="0.2">
      <c r="B42" s="45"/>
      <c r="C42" s="45"/>
      <c r="D42" s="45"/>
      <c r="F42" s="43"/>
      <c r="G42" s="28" t="s">
        <v>6</v>
      </c>
      <c r="H42" s="6">
        <f t="shared" si="7"/>
        <v>6.0000000000000001E-3</v>
      </c>
      <c r="I42" s="8">
        <f t="shared" si="5"/>
        <v>90078.528827037779</v>
      </c>
      <c r="J42" s="9">
        <f t="shared" si="6"/>
        <v>90979.314115308152</v>
      </c>
      <c r="K42" s="9">
        <f t="shared" si="8"/>
        <v>89719.65022613325</v>
      </c>
      <c r="L42" s="9"/>
    </row>
    <row r="43" spans="2:15" x14ac:dyDescent="0.2">
      <c r="B43" s="45"/>
      <c r="C43" s="46"/>
      <c r="D43" s="45"/>
      <c r="F43" s="43"/>
      <c r="G43" s="28" t="s">
        <v>6</v>
      </c>
      <c r="H43" s="6">
        <f t="shared" si="7"/>
        <v>7.0000000000000001E-3</v>
      </c>
      <c r="I43" s="8">
        <f t="shared" si="5"/>
        <v>89989.076464746788</v>
      </c>
      <c r="J43" s="9">
        <f t="shared" si="6"/>
        <v>90888.967229394257</v>
      </c>
      <c r="K43" s="9">
        <f t="shared" si="8"/>
        <v>89630.554247755761</v>
      </c>
      <c r="L43" s="9"/>
    </row>
    <row r="44" spans="2:15" x14ac:dyDescent="0.2">
      <c r="B44" s="45"/>
      <c r="C44" s="46"/>
      <c r="D44" s="45"/>
      <c r="F44" s="43"/>
      <c r="G44" s="28" t="s">
        <v>6</v>
      </c>
      <c r="H44" s="6">
        <f t="shared" si="7"/>
        <v>8.0000000000000002E-3</v>
      </c>
      <c r="I44" s="8">
        <f t="shared" si="5"/>
        <v>89899.801587301583</v>
      </c>
      <c r="J44" s="9">
        <f t="shared" si="6"/>
        <v>90798.799603174601</v>
      </c>
      <c r="K44" s="9">
        <f t="shared" si="8"/>
        <v>89541.63504711313</v>
      </c>
      <c r="L44" s="9"/>
    </row>
    <row r="45" spans="2:15" x14ac:dyDescent="0.2">
      <c r="B45" s="45"/>
      <c r="C45" s="46"/>
      <c r="D45" s="45"/>
      <c r="F45" s="43"/>
      <c r="G45" s="28" t="s">
        <v>6</v>
      </c>
      <c r="H45" s="6">
        <f t="shared" si="7"/>
        <v>9.0000000000000011E-3</v>
      </c>
      <c r="I45" s="8">
        <f t="shared" si="5"/>
        <v>89810.70366699704</v>
      </c>
      <c r="J45" s="9">
        <f t="shared" si="6"/>
        <v>90708.810703667012</v>
      </c>
      <c r="K45" s="9">
        <f t="shared" si="8"/>
        <v>89452.892098602635</v>
      </c>
      <c r="L45" s="9"/>
    </row>
    <row r="46" spans="2:15" x14ac:dyDescent="0.2">
      <c r="B46" s="45"/>
      <c r="C46" s="46"/>
      <c r="D46" s="45"/>
      <c r="F46" s="43"/>
      <c r="G46" s="28" t="s">
        <v>6</v>
      </c>
      <c r="H46" s="6">
        <f t="shared" si="7"/>
        <v>1.0000000000000002E-2</v>
      </c>
      <c r="I46" s="8">
        <f t="shared" si="5"/>
        <v>89721.782178217822</v>
      </c>
      <c r="J46" s="9">
        <f t="shared" si="6"/>
        <v>90619</v>
      </c>
      <c r="K46" s="9">
        <f t="shared" si="8"/>
        <v>89364.324878703002</v>
      </c>
      <c r="L46" s="9"/>
    </row>
    <row r="47" spans="2:15" x14ac:dyDescent="0.2">
      <c r="B47" s="45"/>
      <c r="C47" s="46"/>
      <c r="D47" s="45"/>
      <c r="F47" s="43"/>
      <c r="G47" s="28" t="s">
        <v>6</v>
      </c>
      <c r="H47" s="6">
        <f t="shared" si="7"/>
        <v>1.1000000000000003E-2</v>
      </c>
      <c r="I47" s="8">
        <f t="shared" si="5"/>
        <v>89633.036597428305</v>
      </c>
      <c r="J47" s="9">
        <f t="shared" si="6"/>
        <v>90529.366963402586</v>
      </c>
      <c r="K47" s="9">
        <f t="shared" si="8"/>
        <v>89275.932865964453</v>
      </c>
      <c r="L47" s="9"/>
    </row>
    <row r="48" spans="2:15" x14ac:dyDescent="0.2">
      <c r="B48" s="45"/>
      <c r="C48" s="46"/>
      <c r="D48" s="45"/>
      <c r="F48" s="43"/>
      <c r="G48" s="28" t="s">
        <v>6</v>
      </c>
      <c r="H48" s="6">
        <f t="shared" si="7"/>
        <v>1.2000000000000004E-2</v>
      </c>
      <c r="I48" s="8">
        <f t="shared" si="5"/>
        <v>89544.466403162049</v>
      </c>
      <c r="J48" s="9">
        <f t="shared" si="6"/>
        <v>90439.911067193665</v>
      </c>
      <c r="K48" s="9">
        <f t="shared" si="8"/>
        <v>89187.715540998062</v>
      </c>
      <c r="L48" s="9"/>
    </row>
    <row r="49" spans="2:15" x14ac:dyDescent="0.2">
      <c r="B49" s="45"/>
      <c r="C49" s="46"/>
      <c r="D49" s="45"/>
      <c r="F49" s="43"/>
      <c r="G49" s="28" t="s">
        <v>6</v>
      </c>
      <c r="H49" s="6">
        <f t="shared" si="7"/>
        <v>1.3000000000000005E-2</v>
      </c>
      <c r="I49" s="8">
        <f t="shared" si="5"/>
        <v>89456.071076011853</v>
      </c>
      <c r="J49" s="9">
        <f t="shared" si="6"/>
        <v>90350.631786771977</v>
      </c>
      <c r="K49" s="9">
        <f t="shared" si="8"/>
        <v>89099.672386465987</v>
      </c>
      <c r="L49" s="9"/>
    </row>
    <row r="50" spans="2:15" x14ac:dyDescent="0.2">
      <c r="B50" s="45"/>
      <c r="C50" s="46"/>
      <c r="D50" s="45"/>
      <c r="F50" s="43"/>
      <c r="G50" s="28" t="s">
        <v>6</v>
      </c>
      <c r="H50" s="6">
        <f t="shared" si="7"/>
        <v>1.4000000000000005E-2</v>
      </c>
      <c r="I50" s="8">
        <f t="shared" si="5"/>
        <v>89367.850098619325</v>
      </c>
      <c r="J50" s="9">
        <f t="shared" si="6"/>
        <v>90261.528599605517</v>
      </c>
      <c r="K50" s="9">
        <f t="shared" si="8"/>
        <v>89011.80288707104</v>
      </c>
      <c r="L50" s="9"/>
    </row>
    <row r="51" spans="2:15" x14ac:dyDescent="0.2">
      <c r="B51" s="45"/>
      <c r="C51" s="46"/>
      <c r="D51" s="45"/>
      <c r="F51" s="43"/>
      <c r="G51" s="28" t="s">
        <v>6</v>
      </c>
      <c r="H51" s="6">
        <f t="shared" si="7"/>
        <v>1.5000000000000006E-2</v>
      </c>
      <c r="I51" s="8">
        <f t="shared" si="5"/>
        <v>89279.802955665029</v>
      </c>
      <c r="J51" s="9">
        <f t="shared" si="6"/>
        <v>90172.600985221681</v>
      </c>
      <c r="K51" s="9">
        <f t="shared" si="8"/>
        <v>88924.106529546843</v>
      </c>
      <c r="L51" s="9"/>
    </row>
    <row r="52" spans="2:15" x14ac:dyDescent="0.2">
      <c r="B52" s="45"/>
      <c r="C52" s="46"/>
      <c r="D52" s="45"/>
      <c r="F52" s="43"/>
      <c r="G52" s="28" t="s">
        <v>6</v>
      </c>
      <c r="H52" s="6">
        <f t="shared" si="7"/>
        <v>1.6000000000000007E-2</v>
      </c>
      <c r="I52" s="8">
        <f t="shared" si="5"/>
        <v>89191.92913385827</v>
      </c>
      <c r="J52" s="9">
        <f t="shared" si="6"/>
        <v>90083.848425196848</v>
      </c>
      <c r="K52" s="9">
        <f t="shared" si="8"/>
        <v>88836.582802647681</v>
      </c>
      <c r="L52" s="9"/>
    </row>
    <row r="53" spans="2:15" x14ac:dyDescent="0.2">
      <c r="B53" s="45"/>
      <c r="C53" s="46"/>
      <c r="D53" s="45"/>
      <c r="F53" s="43"/>
      <c r="G53" s="28" t="s">
        <v>6</v>
      </c>
      <c r="H53" s="6">
        <f t="shared" si="7"/>
        <v>1.7000000000000008E-2</v>
      </c>
      <c r="I53" s="8">
        <f t="shared" si="5"/>
        <v>89104.228121927241</v>
      </c>
      <c r="J53" s="9">
        <f t="shared" si="6"/>
        <v>89995.270403146511</v>
      </c>
      <c r="K53" s="9">
        <f t="shared" si="8"/>
        <v>88749.231197138681</v>
      </c>
      <c r="L53" s="9"/>
    </row>
    <row r="54" spans="2:15" x14ac:dyDescent="0.2">
      <c r="B54" s="45"/>
      <c r="C54" s="46"/>
      <c r="D54" s="45"/>
      <c r="F54" s="43"/>
      <c r="G54" s="28" t="s">
        <v>6</v>
      </c>
      <c r="H54" s="6">
        <f t="shared" si="7"/>
        <v>1.8000000000000009E-2</v>
      </c>
      <c r="I54" s="8">
        <f t="shared" si="5"/>
        <v>89016.699410609042</v>
      </c>
      <c r="J54" s="9">
        <f t="shared" si="6"/>
        <v>89906.86640471514</v>
      </c>
      <c r="K54" s="9">
        <f t="shared" si="8"/>
        <v>88662.051205785901</v>
      </c>
      <c r="L54" s="9"/>
    </row>
    <row r="55" spans="2:15" x14ac:dyDescent="0.2">
      <c r="B55" s="45"/>
      <c r="C55" s="46"/>
      <c r="D55" s="45"/>
      <c r="F55" s="43"/>
      <c r="G55" s="28" t="s">
        <v>6</v>
      </c>
      <c r="H55" s="6">
        <f t="shared" si="7"/>
        <v>1.900000000000001E-2</v>
      </c>
      <c r="I55" s="8">
        <f t="shared" si="5"/>
        <v>88929.342492639858</v>
      </c>
      <c r="J55" s="9">
        <f t="shared" si="6"/>
        <v>89818.635917566251</v>
      </c>
      <c r="K55" s="9">
        <f t="shared" si="8"/>
        <v>88575.042323346468</v>
      </c>
      <c r="L55" s="9"/>
    </row>
    <row r="56" spans="2:15" x14ac:dyDescent="0.2">
      <c r="B56" s="45"/>
      <c r="C56" s="46"/>
      <c r="D56" s="45"/>
      <c r="F56" s="43"/>
      <c r="G56" s="28" t="s">
        <v>6</v>
      </c>
      <c r="H56" s="6">
        <f t="shared" si="7"/>
        <v>2.0000000000000011E-2</v>
      </c>
      <c r="I56" s="8">
        <f>$I$36/(1+H56)</f>
        <v>88842.156862745091</v>
      </c>
      <c r="J56" s="9">
        <f t="shared" si="6"/>
        <v>89730.578431372545</v>
      </c>
      <c r="K56" s="9">
        <f t="shared" si="8"/>
        <v>88488.204046558851</v>
      </c>
      <c r="L56" s="9"/>
    </row>
    <row r="57" spans="2:15" s="3" customFormat="1" x14ac:dyDescent="0.2">
      <c r="B57" s="45"/>
      <c r="C57" s="46"/>
      <c r="D57" s="45"/>
      <c r="E57"/>
      <c r="F57"/>
      <c r="G57" s="28" t="s">
        <v>6</v>
      </c>
      <c r="H57" s="6">
        <f t="shared" si="7"/>
        <v>2.1000000000000012E-2</v>
      </c>
      <c r="I57" s="8">
        <f t="shared" si="5"/>
        <v>88755.142017629783</v>
      </c>
      <c r="J57" s="9">
        <f t="shared" si="6"/>
        <v>89642.693437806083</v>
      </c>
      <c r="K57" s="9">
        <f t="shared" si="8"/>
        <v>88401.535874133246</v>
      </c>
      <c r="M57"/>
      <c r="N57"/>
      <c r="O57"/>
    </row>
    <row r="58" spans="2:15" s="3" customFormat="1" x14ac:dyDescent="0.2">
      <c r="B58" s="45"/>
      <c r="C58" s="46"/>
      <c r="D58" s="45"/>
      <c r="E58"/>
      <c r="F58"/>
      <c r="G58" s="28" t="s">
        <v>6</v>
      </c>
      <c r="H58" s="6">
        <f t="shared" si="7"/>
        <v>2.2000000000000013E-2</v>
      </c>
      <c r="I58" s="8">
        <f t="shared" si="5"/>
        <v>88668.297455968685</v>
      </c>
      <c r="J58" s="9">
        <f t="shared" si="6"/>
        <v>89554.980430528376</v>
      </c>
      <c r="K58" s="9">
        <f t="shared" si="8"/>
        <v>88315.037306741724</v>
      </c>
      <c r="M58"/>
      <c r="N58"/>
      <c r="O58"/>
    </row>
    <row r="59" spans="2:15" x14ac:dyDescent="0.2">
      <c r="B59" s="45"/>
      <c r="C59" s="46"/>
      <c r="D59" s="45"/>
      <c r="G59" s="28" t="s">
        <v>6</v>
      </c>
      <c r="H59" s="6">
        <f t="shared" si="7"/>
        <v>2.3000000000000013E-2</v>
      </c>
      <c r="I59" s="8">
        <f t="shared" si="5"/>
        <v>88581.622678396874</v>
      </c>
      <c r="J59" s="9">
        <f t="shared" si="6"/>
        <v>89467.438905180839</v>
      </c>
      <c r="K59" s="9">
        <f t="shared" si="8"/>
        <v>88228.707847008845</v>
      </c>
    </row>
    <row r="60" spans="2:15" x14ac:dyDescent="0.2">
      <c r="B60" s="45"/>
      <c r="C60" s="46"/>
      <c r="D60" s="45"/>
      <c r="G60" s="28" t="s">
        <v>6</v>
      </c>
      <c r="H60" s="6">
        <f t="shared" si="7"/>
        <v>2.4000000000000014E-2</v>
      </c>
      <c r="I60" s="8">
        <f t="shared" si="5"/>
        <v>88495.1171875</v>
      </c>
      <c r="J60" s="9">
        <f t="shared" si="6"/>
        <v>89380.068359375</v>
      </c>
      <c r="K60" s="9">
        <f t="shared" si="8"/>
        <v>88142.546999501996</v>
      </c>
    </row>
    <row r="61" spans="2:15" x14ac:dyDescent="0.2">
      <c r="B61" s="45"/>
      <c r="C61" s="46"/>
      <c r="D61" s="45"/>
      <c r="G61" s="28" t="s">
        <v>6</v>
      </c>
      <c r="H61" s="6">
        <f t="shared" si="7"/>
        <v>2.5000000000000015E-2</v>
      </c>
      <c r="I61" s="8">
        <f t="shared" si="5"/>
        <v>88408.780487804892</v>
      </c>
      <c r="J61" s="9">
        <f t="shared" si="6"/>
        <v>89292.868292682935</v>
      </c>
      <c r="K61" s="9">
        <f t="shared" si="8"/>
        <v>88056.554270722001</v>
      </c>
    </row>
    <row r="62" spans="2:15" x14ac:dyDescent="0.2">
      <c r="B62" s="45"/>
      <c r="C62" s="46"/>
      <c r="D62" s="45"/>
      <c r="G62" s="28" t="s">
        <v>6</v>
      </c>
      <c r="H62" s="6">
        <f t="shared" si="7"/>
        <v>2.6000000000000016E-2</v>
      </c>
      <c r="I62" s="8">
        <f t="shared" si="5"/>
        <v>88322.612085769972</v>
      </c>
      <c r="J62" s="9">
        <f t="shared" si="6"/>
        <v>89205.838206627668</v>
      </c>
      <c r="K62" s="9">
        <f t="shared" si="8"/>
        <v>87970.729169093596</v>
      </c>
    </row>
    <row r="63" spans="2:15" x14ac:dyDescent="0.2">
      <c r="B63" s="45"/>
      <c r="C63" s="46"/>
      <c r="D63" s="45"/>
      <c r="G63" s="28" t="s">
        <v>6</v>
      </c>
      <c r="H63" s="6">
        <f t="shared" si="7"/>
        <v>2.7000000000000017E-2</v>
      </c>
      <c r="I63" s="8">
        <f t="shared" si="5"/>
        <v>88236.611489776056</v>
      </c>
      <c r="J63" s="9">
        <f t="shared" si="6"/>
        <v>89118.977604673812</v>
      </c>
      <c r="K63" s="9">
        <f t="shared" si="8"/>
        <v>87885.071204956228</v>
      </c>
    </row>
    <row r="64" spans="2:15" x14ac:dyDescent="0.2">
      <c r="B64" s="45"/>
      <c r="C64" s="46"/>
      <c r="D64" s="45"/>
      <c r="G64" s="28" t="s">
        <v>6</v>
      </c>
      <c r="H64" s="6">
        <f t="shared" si="7"/>
        <v>2.8000000000000018E-2</v>
      </c>
      <c r="I64" s="8">
        <f t="shared" si="5"/>
        <v>88150.778210116725</v>
      </c>
      <c r="J64" s="9">
        <f t="shared" si="6"/>
        <v>89032.28599221789</v>
      </c>
      <c r="K64" s="9">
        <f t="shared" si="8"/>
        <v>87799.579890554509</v>
      </c>
    </row>
    <row r="65" spans="2:11" x14ac:dyDescent="0.2">
      <c r="B65" s="45"/>
      <c r="C65" s="46"/>
      <c r="D65" s="45"/>
      <c r="G65" s="28" t="s">
        <v>6</v>
      </c>
      <c r="H65" s="6">
        <f t="shared" si="7"/>
        <v>2.9000000000000019E-2</v>
      </c>
      <c r="I65" s="8">
        <f t="shared" si="5"/>
        <v>88065.111758989311</v>
      </c>
      <c r="J65" s="9">
        <f t="shared" si="6"/>
        <v>88945.762876579203</v>
      </c>
      <c r="K65" s="9">
        <f t="shared" si="8"/>
        <v>87714.254740029195</v>
      </c>
    </row>
    <row r="66" spans="2:11" x14ac:dyDescent="0.2">
      <c r="B66" s="45"/>
      <c r="C66" s="45"/>
      <c r="D66" s="45"/>
      <c r="G66" s="28" t="s">
        <v>6</v>
      </c>
      <c r="H66" s="6">
        <f t="shared" si="7"/>
        <v>3.000000000000002E-2</v>
      </c>
      <c r="I66" s="8">
        <f t="shared" si="5"/>
        <v>87979.611650485429</v>
      </c>
      <c r="J66" s="9">
        <f t="shared" si="6"/>
        <v>88859.407766990291</v>
      </c>
      <c r="K66" s="9">
        <f t="shared" si="8"/>
        <v>87629.095269407801</v>
      </c>
    </row>
    <row r="67" spans="2:11" x14ac:dyDescent="0.2">
      <c r="B67" s="45"/>
      <c r="C67" s="45"/>
      <c r="D67" s="45"/>
    </row>
  </sheetData>
  <mergeCells count="3">
    <mergeCell ref="F16:F35"/>
    <mergeCell ref="O16:O35"/>
    <mergeCell ref="F37:F56"/>
  </mergeCells>
  <phoneticPr fontId="6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4BAEF-D945-7244-8594-22EEDB1619F4}">
  <dimension ref="B1:O78"/>
  <sheetViews>
    <sheetView showGridLines="0" tabSelected="1" zoomScale="88" zoomScaleNormal="88" workbookViewId="0">
      <selection activeCell="Q31" sqref="Q31"/>
    </sheetView>
  </sheetViews>
  <sheetFormatPr baseColWidth="10" defaultRowHeight="16" x14ac:dyDescent="0.2"/>
  <cols>
    <col min="1" max="1" width="1.6640625" customWidth="1"/>
    <col min="2" max="2" width="36.5" bestFit="1" customWidth="1"/>
    <col min="3" max="3" width="10.83203125" style="16"/>
    <col min="5" max="5" width="5.1640625" customWidth="1"/>
    <col min="6" max="6" width="18.33203125" customWidth="1"/>
    <col min="8" max="8" width="10.83203125" style="2"/>
    <col min="9" max="9" width="27.5" customWidth="1"/>
    <col min="10" max="10" width="21.5" style="3" customWidth="1"/>
    <col min="11" max="11" width="24" style="3" customWidth="1"/>
    <col min="12" max="12" width="2.1640625" style="3" customWidth="1"/>
    <col min="13" max="13" width="2.1640625" customWidth="1"/>
    <col min="14" max="14" width="24" customWidth="1"/>
  </cols>
  <sheetData>
    <row r="1" spans="2:15" x14ac:dyDescent="0.2">
      <c r="I1" s="7"/>
    </row>
    <row r="2" spans="2:15" ht="22" x14ac:dyDescent="0.3">
      <c r="G2" s="14"/>
      <c r="H2" s="10"/>
      <c r="I2" s="11"/>
      <c r="J2" s="11"/>
      <c r="K2" s="11"/>
    </row>
    <row r="4" spans="2:15" x14ac:dyDescent="0.2">
      <c r="I4" s="7"/>
    </row>
    <row r="5" spans="2:15" ht="22" x14ac:dyDescent="0.3">
      <c r="G5" s="38" t="s">
        <v>15</v>
      </c>
      <c r="H5" s="39" t="s">
        <v>14</v>
      </c>
      <c r="I5" s="40" t="s">
        <v>11</v>
      </c>
      <c r="J5" s="40" t="s">
        <v>8</v>
      </c>
      <c r="K5" s="40" t="s">
        <v>9</v>
      </c>
    </row>
    <row r="6" spans="2:15" x14ac:dyDescent="0.2">
      <c r="G6" s="25" t="s">
        <v>7</v>
      </c>
      <c r="H6" s="17">
        <f t="shared" ref="H6:H32" si="0">H7+$C$18</f>
        <v>3.000000000000002E-2</v>
      </c>
      <c r="I6" s="8">
        <f>$I$36*(1+H6)</f>
        <v>73.531700000000001</v>
      </c>
      <c r="J6" s="9">
        <f t="shared" ref="J6:J34" si="1">I6/(1+$C$29)</f>
        <v>72.803663366336636</v>
      </c>
      <c r="K6" s="9">
        <f t="shared" ref="K6:K33" si="2">I6*(1+$C$30)</f>
        <v>73.825826800000002</v>
      </c>
    </row>
    <row r="7" spans="2:15" x14ac:dyDescent="0.2">
      <c r="G7" s="25" t="s">
        <v>7</v>
      </c>
      <c r="H7" s="17">
        <f t="shared" si="0"/>
        <v>2.9000000000000019E-2</v>
      </c>
      <c r="I7" s="8">
        <f t="shared" ref="I7:I33" si="3">$I$36*(1+H7)</f>
        <v>73.460309999999993</v>
      </c>
      <c r="J7" s="9">
        <f t="shared" si="1"/>
        <v>72.732980198019789</v>
      </c>
      <c r="K7" s="9">
        <f t="shared" si="2"/>
        <v>73.754151239999999</v>
      </c>
    </row>
    <row r="8" spans="2:15" x14ac:dyDescent="0.2">
      <c r="G8" s="25" t="s">
        <v>7</v>
      </c>
      <c r="H8" s="17">
        <f t="shared" si="0"/>
        <v>2.8000000000000018E-2</v>
      </c>
      <c r="I8" s="8">
        <f t="shared" si="3"/>
        <v>73.388919999999999</v>
      </c>
      <c r="J8" s="9">
        <f t="shared" si="1"/>
        <v>72.66229702970297</v>
      </c>
      <c r="K8" s="9">
        <f t="shared" si="2"/>
        <v>73.682475679999996</v>
      </c>
    </row>
    <row r="9" spans="2:15" x14ac:dyDescent="0.2">
      <c r="G9" s="25" t="s">
        <v>7</v>
      </c>
      <c r="H9" s="17">
        <f t="shared" si="0"/>
        <v>2.7000000000000017E-2</v>
      </c>
      <c r="I9" s="8">
        <f t="shared" si="3"/>
        <v>73.317529999999991</v>
      </c>
      <c r="J9" s="9">
        <f t="shared" si="1"/>
        <v>72.591613861386122</v>
      </c>
      <c r="K9" s="9">
        <f t="shared" si="2"/>
        <v>73.610800119999993</v>
      </c>
    </row>
    <row r="10" spans="2:15" x14ac:dyDescent="0.2">
      <c r="C10" s="18"/>
      <c r="F10" s="5"/>
      <c r="G10" s="25" t="s">
        <v>7</v>
      </c>
      <c r="H10" s="17">
        <f t="shared" si="0"/>
        <v>2.6000000000000016E-2</v>
      </c>
      <c r="I10" s="8">
        <f t="shared" si="3"/>
        <v>73.246139999999997</v>
      </c>
      <c r="J10" s="9">
        <f t="shared" si="1"/>
        <v>72.520930693069303</v>
      </c>
      <c r="K10" s="9">
        <f t="shared" si="2"/>
        <v>73.539124559999991</v>
      </c>
    </row>
    <row r="11" spans="2:15" x14ac:dyDescent="0.2">
      <c r="G11" s="25" t="s">
        <v>7</v>
      </c>
      <c r="H11" s="17">
        <f t="shared" si="0"/>
        <v>2.5000000000000015E-2</v>
      </c>
      <c r="I11" s="8">
        <f t="shared" si="3"/>
        <v>73.174749999999989</v>
      </c>
      <c r="J11" s="9">
        <f t="shared" si="1"/>
        <v>72.45024752475247</v>
      </c>
      <c r="K11" s="9">
        <f t="shared" si="2"/>
        <v>73.467448999999988</v>
      </c>
    </row>
    <row r="12" spans="2:15" ht="22" x14ac:dyDescent="0.3">
      <c r="B12" s="14" t="s">
        <v>22</v>
      </c>
      <c r="C12" s="18"/>
      <c r="G12" s="25" t="s">
        <v>7</v>
      </c>
      <c r="H12" s="17">
        <f t="shared" si="0"/>
        <v>2.4000000000000014E-2</v>
      </c>
      <c r="I12" s="8">
        <f t="shared" si="3"/>
        <v>73.103359999999995</v>
      </c>
      <c r="J12" s="9">
        <f t="shared" si="1"/>
        <v>72.379564356435637</v>
      </c>
      <c r="K12" s="9">
        <f t="shared" si="2"/>
        <v>73.395773439999999</v>
      </c>
    </row>
    <row r="13" spans="2:15" x14ac:dyDescent="0.2">
      <c r="G13" s="25" t="s">
        <v>7</v>
      </c>
      <c r="H13" s="17">
        <f t="shared" si="0"/>
        <v>2.3000000000000013E-2</v>
      </c>
      <c r="I13" s="8">
        <f t="shared" si="3"/>
        <v>73.031970000000001</v>
      </c>
      <c r="J13" s="9">
        <f t="shared" si="1"/>
        <v>72.308881188118818</v>
      </c>
      <c r="K13" s="9">
        <f t="shared" si="2"/>
        <v>73.324097879999997</v>
      </c>
    </row>
    <row r="14" spans="2:15" x14ac:dyDescent="0.2">
      <c r="B14" s="3" t="s">
        <v>0</v>
      </c>
      <c r="G14" s="25" t="s">
        <v>7</v>
      </c>
      <c r="H14" s="17">
        <f t="shared" si="0"/>
        <v>2.2000000000000013E-2</v>
      </c>
      <c r="I14" s="8">
        <f t="shared" si="3"/>
        <v>72.960580000000007</v>
      </c>
      <c r="J14" s="9">
        <f t="shared" si="1"/>
        <v>72.238198019801985</v>
      </c>
      <c r="K14" s="9">
        <f t="shared" si="2"/>
        <v>73.252422320000008</v>
      </c>
      <c r="N14" s="3"/>
    </row>
    <row r="15" spans="2:15" ht="16" customHeight="1" x14ac:dyDescent="0.3">
      <c r="B15" t="s">
        <v>3</v>
      </c>
      <c r="C15" s="16">
        <v>60</v>
      </c>
      <c r="G15" s="25" t="s">
        <v>7</v>
      </c>
      <c r="H15" s="17">
        <f t="shared" si="0"/>
        <v>2.1000000000000012E-2</v>
      </c>
      <c r="I15" s="8">
        <f t="shared" si="3"/>
        <v>72.889189999999999</v>
      </c>
      <c r="J15" s="9">
        <f t="shared" si="1"/>
        <v>72.167514851485151</v>
      </c>
      <c r="K15" s="9">
        <f t="shared" si="2"/>
        <v>73.180746760000005</v>
      </c>
      <c r="L15" s="11"/>
      <c r="M15" s="3"/>
      <c r="N15" s="11"/>
    </row>
    <row r="16" spans="2:15" ht="16" customHeight="1" x14ac:dyDescent="0.2">
      <c r="B16" t="s">
        <v>4</v>
      </c>
      <c r="C16" s="16">
        <f>C15*0.5</f>
        <v>30</v>
      </c>
      <c r="F16" s="41"/>
      <c r="G16" s="25" t="s">
        <v>7</v>
      </c>
      <c r="H16" s="17">
        <f t="shared" si="0"/>
        <v>2.0000000000000011E-2</v>
      </c>
      <c r="I16" s="8">
        <f t="shared" si="3"/>
        <v>72.817800000000005</v>
      </c>
      <c r="J16" s="9">
        <f t="shared" si="1"/>
        <v>72.096831683168318</v>
      </c>
      <c r="K16" s="9">
        <f t="shared" si="2"/>
        <v>73.109071200000002</v>
      </c>
      <c r="L16" s="9"/>
      <c r="O16" s="42"/>
    </row>
    <row r="17" spans="2:15" x14ac:dyDescent="0.2">
      <c r="B17" t="s">
        <v>5</v>
      </c>
      <c r="C17" s="16">
        <f>C15*0.5</f>
        <v>30</v>
      </c>
      <c r="F17" s="41"/>
      <c r="G17" s="25" t="s">
        <v>7</v>
      </c>
      <c r="H17" s="17">
        <f t="shared" si="0"/>
        <v>1.900000000000001E-2</v>
      </c>
      <c r="I17" s="8">
        <f t="shared" si="3"/>
        <v>72.746409999999997</v>
      </c>
      <c r="J17" s="9">
        <f t="shared" si="1"/>
        <v>72.026148514851485</v>
      </c>
      <c r="K17" s="9">
        <f t="shared" si="2"/>
        <v>73.03739564</v>
      </c>
      <c r="L17" s="9"/>
      <c r="O17" s="42"/>
    </row>
    <row r="18" spans="2:15" x14ac:dyDescent="0.2">
      <c r="B18" t="s">
        <v>49</v>
      </c>
      <c r="C18" s="19">
        <v>1E-3</v>
      </c>
      <c r="F18" s="41"/>
      <c r="G18" s="25" t="s">
        <v>7</v>
      </c>
      <c r="H18" s="17">
        <f t="shared" si="0"/>
        <v>1.8000000000000009E-2</v>
      </c>
      <c r="I18" s="8">
        <f t="shared" si="3"/>
        <v>72.675020000000004</v>
      </c>
      <c r="J18" s="9">
        <f t="shared" si="1"/>
        <v>71.955465346534652</v>
      </c>
      <c r="K18" s="9">
        <f t="shared" si="2"/>
        <v>72.965720079999997</v>
      </c>
      <c r="L18" s="9"/>
      <c r="O18" s="42"/>
    </row>
    <row r="19" spans="2:15" x14ac:dyDescent="0.2">
      <c r="B19" t="s">
        <v>2</v>
      </c>
      <c r="C19" s="20">
        <f>C27/C28</f>
        <v>2.5</v>
      </c>
      <c r="F19" s="41"/>
      <c r="G19" s="25" t="s">
        <v>7</v>
      </c>
      <c r="H19" s="17">
        <f t="shared" si="0"/>
        <v>1.7000000000000008E-2</v>
      </c>
      <c r="I19" s="8">
        <f t="shared" si="3"/>
        <v>72.603629999999995</v>
      </c>
      <c r="J19" s="9">
        <f t="shared" si="1"/>
        <v>71.884782178217819</v>
      </c>
      <c r="K19" s="9">
        <f t="shared" si="2"/>
        <v>72.894044519999994</v>
      </c>
      <c r="L19" s="9"/>
      <c r="O19" s="42"/>
    </row>
    <row r="20" spans="2:15" x14ac:dyDescent="0.2">
      <c r="B20" t="s">
        <v>1</v>
      </c>
      <c r="C20" s="21">
        <v>20</v>
      </c>
      <c r="F20" s="41"/>
      <c r="G20" s="25" t="s">
        <v>7</v>
      </c>
      <c r="H20" s="17">
        <f t="shared" si="0"/>
        <v>1.6000000000000007E-2</v>
      </c>
      <c r="I20" s="8">
        <f t="shared" si="3"/>
        <v>72.532240000000002</v>
      </c>
      <c r="J20" s="9">
        <f t="shared" si="1"/>
        <v>71.814099009900985</v>
      </c>
      <c r="K20" s="9">
        <f t="shared" si="2"/>
        <v>72.822368960000006</v>
      </c>
      <c r="L20" s="9"/>
      <c r="O20" s="42"/>
    </row>
    <row r="21" spans="2:15" x14ac:dyDescent="0.2">
      <c r="B21" t="s">
        <v>51</v>
      </c>
      <c r="C21" s="19">
        <f>C16*C18</f>
        <v>0.03</v>
      </c>
      <c r="F21" s="41"/>
      <c r="G21" s="25" t="s">
        <v>7</v>
      </c>
      <c r="H21" s="17">
        <f t="shared" si="0"/>
        <v>1.5000000000000006E-2</v>
      </c>
      <c r="I21" s="8">
        <f t="shared" si="3"/>
        <v>72.460849999999994</v>
      </c>
      <c r="J21" s="9">
        <f t="shared" si="1"/>
        <v>71.743415841584152</v>
      </c>
      <c r="K21" s="9">
        <f t="shared" si="2"/>
        <v>72.750693399999989</v>
      </c>
      <c r="L21" s="9"/>
      <c r="O21" s="42"/>
    </row>
    <row r="22" spans="2:15" x14ac:dyDescent="0.2">
      <c r="B22" t="s">
        <v>52</v>
      </c>
      <c r="C22" s="19">
        <f>C17*C18</f>
        <v>0.03</v>
      </c>
      <c r="F22" s="41"/>
      <c r="G22" s="25" t="s">
        <v>7</v>
      </c>
      <c r="H22" s="17">
        <f t="shared" si="0"/>
        <v>1.4000000000000005E-2</v>
      </c>
      <c r="I22" s="8">
        <f t="shared" si="3"/>
        <v>72.38946</v>
      </c>
      <c r="J22" s="9">
        <f t="shared" si="1"/>
        <v>71.672732673267319</v>
      </c>
      <c r="K22" s="9">
        <f t="shared" si="2"/>
        <v>72.67901784</v>
      </c>
      <c r="L22" s="9"/>
      <c r="O22" s="42"/>
    </row>
    <row r="23" spans="2:15" x14ac:dyDescent="0.2">
      <c r="B23" t="s">
        <v>50</v>
      </c>
      <c r="C23" s="31">
        <f>C21-(-C22)</f>
        <v>0.06</v>
      </c>
      <c r="F23" s="41"/>
      <c r="G23" s="25" t="s">
        <v>7</v>
      </c>
      <c r="H23" s="17">
        <f t="shared" si="0"/>
        <v>1.3000000000000005E-2</v>
      </c>
      <c r="I23" s="8">
        <f t="shared" si="3"/>
        <v>72.318069999999992</v>
      </c>
      <c r="J23" s="9">
        <f t="shared" si="1"/>
        <v>71.602049504950486</v>
      </c>
      <c r="K23" s="9">
        <f t="shared" si="2"/>
        <v>72.607342279999997</v>
      </c>
      <c r="L23" s="9"/>
      <c r="O23" s="42"/>
    </row>
    <row r="24" spans="2:15" x14ac:dyDescent="0.2">
      <c r="F24" s="41"/>
      <c r="G24" s="25" t="s">
        <v>7</v>
      </c>
      <c r="H24" s="17">
        <f t="shared" si="0"/>
        <v>1.2000000000000004E-2</v>
      </c>
      <c r="I24" s="8">
        <f t="shared" si="3"/>
        <v>72.246679999999998</v>
      </c>
      <c r="J24" s="9">
        <f t="shared" si="1"/>
        <v>71.531366336633667</v>
      </c>
      <c r="K24" s="9">
        <f t="shared" si="2"/>
        <v>72.535666719999995</v>
      </c>
      <c r="L24" s="9"/>
      <c r="O24" s="42"/>
    </row>
    <row r="25" spans="2:15" x14ac:dyDescent="0.2">
      <c r="E25" s="1"/>
      <c r="F25" s="41"/>
      <c r="G25" s="25" t="s">
        <v>7</v>
      </c>
      <c r="H25" s="17">
        <f t="shared" si="0"/>
        <v>1.1000000000000003E-2</v>
      </c>
      <c r="I25" s="8">
        <f t="shared" si="3"/>
        <v>72.17528999999999</v>
      </c>
      <c r="J25" s="9">
        <f t="shared" si="1"/>
        <v>71.46068316831682</v>
      </c>
      <c r="K25" s="9">
        <f t="shared" si="2"/>
        <v>72.463991159999992</v>
      </c>
      <c r="L25" s="9"/>
      <c r="O25" s="42"/>
    </row>
    <row r="26" spans="2:15" x14ac:dyDescent="0.2">
      <c r="B26" s="3" t="s">
        <v>17</v>
      </c>
      <c r="C26" s="20"/>
      <c r="F26" s="41"/>
      <c r="G26" s="25" t="s">
        <v>7</v>
      </c>
      <c r="H26" s="17">
        <f t="shared" si="0"/>
        <v>1.0000000000000002E-2</v>
      </c>
      <c r="I26" s="8">
        <f t="shared" si="3"/>
        <v>72.103899999999996</v>
      </c>
      <c r="J26" s="9">
        <f t="shared" si="1"/>
        <v>71.39</v>
      </c>
      <c r="K26" s="9">
        <f t="shared" si="2"/>
        <v>72.392315599999989</v>
      </c>
      <c r="L26" s="9"/>
      <c r="O26" s="42"/>
    </row>
    <row r="27" spans="2:15" x14ac:dyDescent="0.2">
      <c r="B27" s="33" t="s">
        <v>23</v>
      </c>
      <c r="C27" s="34">
        <f>C20*C29</f>
        <v>0.2</v>
      </c>
      <c r="F27" s="41"/>
      <c r="G27" s="25" t="s">
        <v>7</v>
      </c>
      <c r="H27" s="17">
        <f t="shared" si="0"/>
        <v>9.0000000000000011E-3</v>
      </c>
      <c r="I27" s="8">
        <f t="shared" si="3"/>
        <v>72.032509999999988</v>
      </c>
      <c r="J27" s="9">
        <f t="shared" si="1"/>
        <v>71.319316831683153</v>
      </c>
      <c r="K27" s="9">
        <f t="shared" si="2"/>
        <v>72.320640039999986</v>
      </c>
      <c r="L27" s="9"/>
      <c r="O27" s="42"/>
    </row>
    <row r="28" spans="2:15" x14ac:dyDescent="0.2">
      <c r="B28" s="35" t="s">
        <v>24</v>
      </c>
      <c r="C28" s="36">
        <f>C30*C20</f>
        <v>0.08</v>
      </c>
      <c r="F28" s="41"/>
      <c r="G28" s="25" t="s">
        <v>7</v>
      </c>
      <c r="H28" s="17">
        <f t="shared" si="0"/>
        <v>8.0000000000000002E-3</v>
      </c>
      <c r="I28" s="8">
        <f t="shared" si="3"/>
        <v>71.961119999999994</v>
      </c>
      <c r="J28" s="9">
        <f t="shared" si="1"/>
        <v>71.248633663366334</v>
      </c>
      <c r="K28" s="9">
        <f t="shared" si="2"/>
        <v>72.248964479999998</v>
      </c>
      <c r="L28" s="9"/>
      <c r="O28" s="42"/>
    </row>
    <row r="29" spans="2:15" x14ac:dyDescent="0.2">
      <c r="B29" t="s">
        <v>10</v>
      </c>
      <c r="C29" s="22">
        <v>0.01</v>
      </c>
      <c r="F29" s="41"/>
      <c r="G29" s="25" t="s">
        <v>7</v>
      </c>
      <c r="H29" s="17">
        <f t="shared" si="0"/>
        <v>7.0000000000000001E-3</v>
      </c>
      <c r="I29" s="8">
        <f t="shared" si="3"/>
        <v>71.88973</v>
      </c>
      <c r="J29" s="9">
        <f t="shared" si="1"/>
        <v>71.177950495049501</v>
      </c>
      <c r="K29" s="9">
        <f t="shared" si="2"/>
        <v>72.177288919999995</v>
      </c>
      <c r="L29" s="9"/>
      <c r="O29" s="42"/>
    </row>
    <row r="30" spans="2:15" x14ac:dyDescent="0.2">
      <c r="B30" t="s">
        <v>53</v>
      </c>
      <c r="C30" s="22">
        <v>4.0000000000000001E-3</v>
      </c>
      <c r="F30" s="41"/>
      <c r="G30" s="25" t="s">
        <v>7</v>
      </c>
      <c r="H30" s="17">
        <f t="shared" si="0"/>
        <v>6.0000000000000001E-3</v>
      </c>
      <c r="I30" s="8">
        <f t="shared" si="3"/>
        <v>71.818340000000006</v>
      </c>
      <c r="J30" s="9">
        <f t="shared" si="1"/>
        <v>71.107267326732682</v>
      </c>
      <c r="K30" s="9">
        <f t="shared" si="2"/>
        <v>72.105613360000007</v>
      </c>
      <c r="L30" s="9"/>
      <c r="O30" s="42"/>
    </row>
    <row r="31" spans="2:15" x14ac:dyDescent="0.2">
      <c r="F31" s="41"/>
      <c r="G31" s="25" t="s">
        <v>7</v>
      </c>
      <c r="H31" s="17">
        <f t="shared" si="0"/>
        <v>5.0000000000000001E-3</v>
      </c>
      <c r="I31" s="8">
        <f t="shared" si="3"/>
        <v>71.746949999999998</v>
      </c>
      <c r="J31" s="9">
        <f t="shared" si="1"/>
        <v>71.036584158415835</v>
      </c>
      <c r="K31" s="9">
        <f t="shared" si="2"/>
        <v>72.033937800000004</v>
      </c>
      <c r="L31" s="9"/>
      <c r="O31" s="42"/>
    </row>
    <row r="32" spans="2:15" x14ac:dyDescent="0.2">
      <c r="F32" s="41"/>
      <c r="G32" s="25" t="s">
        <v>7</v>
      </c>
      <c r="H32" s="17">
        <f t="shared" si="0"/>
        <v>4.0000000000000001E-3</v>
      </c>
      <c r="I32" s="8">
        <f t="shared" si="3"/>
        <v>71.675560000000004</v>
      </c>
      <c r="J32" s="9">
        <f t="shared" si="1"/>
        <v>70.965900990099016</v>
      </c>
      <c r="K32" s="9">
        <f t="shared" si="2"/>
        <v>71.962262240000001</v>
      </c>
      <c r="L32" s="9"/>
      <c r="O32" s="42"/>
    </row>
    <row r="33" spans="2:15" x14ac:dyDescent="0.2">
      <c r="B33" s="3" t="s">
        <v>18</v>
      </c>
      <c r="F33" s="41"/>
      <c r="G33" s="25" t="s">
        <v>7</v>
      </c>
      <c r="H33" s="17">
        <f>H34+$C$18</f>
        <v>3.0000000000000001E-3</v>
      </c>
      <c r="I33" s="8">
        <f t="shared" si="3"/>
        <v>71.604169999999996</v>
      </c>
      <c r="J33" s="9">
        <f t="shared" si="1"/>
        <v>70.895217821782168</v>
      </c>
      <c r="K33" s="9">
        <f t="shared" si="2"/>
        <v>71.890586679999998</v>
      </c>
      <c r="L33" s="9"/>
      <c r="O33" s="42"/>
    </row>
    <row r="34" spans="2:15" x14ac:dyDescent="0.2">
      <c r="B34" t="s">
        <v>12</v>
      </c>
      <c r="C34" s="23">
        <v>100</v>
      </c>
      <c r="F34" s="41"/>
      <c r="G34" s="25" t="s">
        <v>7</v>
      </c>
      <c r="H34" s="17">
        <f>H35+$C$18</f>
        <v>2E-3</v>
      </c>
      <c r="I34" s="8">
        <f>$I$36*(1+H34)</f>
        <v>71.532780000000002</v>
      </c>
      <c r="J34" s="9">
        <f t="shared" si="1"/>
        <v>70.824534653465349</v>
      </c>
      <c r="K34" s="9">
        <f>I34*(1+$C$30)</f>
        <v>71.818911119999996</v>
      </c>
      <c r="L34" s="9"/>
      <c r="O34" s="42"/>
    </row>
    <row r="35" spans="2:15" x14ac:dyDescent="0.2">
      <c r="B35" t="s">
        <v>13</v>
      </c>
      <c r="C35" s="23">
        <f>C34/C15</f>
        <v>1.6666666666666667</v>
      </c>
      <c r="F35" s="41"/>
      <c r="G35" s="25" t="s">
        <v>7</v>
      </c>
      <c r="H35" s="13">
        <f>C18</f>
        <v>1E-3</v>
      </c>
      <c r="I35" s="8">
        <f>$I$36*(1+H35)</f>
        <v>71.461389999999994</v>
      </c>
      <c r="J35" s="9">
        <f>I35/(1+C29)</f>
        <v>70.753851485148502</v>
      </c>
      <c r="K35" s="9">
        <f>I35*(1+C30)</f>
        <v>71.747235559999993</v>
      </c>
      <c r="L35" s="9"/>
      <c r="O35" s="42"/>
    </row>
    <row r="36" spans="2:15" ht="30" customHeight="1" x14ac:dyDescent="0.2">
      <c r="B36" s="12" t="s">
        <v>21</v>
      </c>
      <c r="C36" s="24">
        <f>C35*C20</f>
        <v>33.333333333333336</v>
      </c>
      <c r="F36" s="4"/>
      <c r="G36" s="26" t="s">
        <v>25</v>
      </c>
      <c r="H36" s="27"/>
      <c r="I36" s="44">
        <v>71.39</v>
      </c>
      <c r="J36" s="9"/>
      <c r="K36" s="9"/>
      <c r="L36" s="9"/>
    </row>
    <row r="37" spans="2:15" x14ac:dyDescent="0.2">
      <c r="F37" s="43"/>
      <c r="G37" s="28" t="s">
        <v>6</v>
      </c>
      <c r="H37" s="6">
        <f>C18</f>
        <v>1E-3</v>
      </c>
      <c r="I37" s="8">
        <f>$I$36/(1+H37)</f>
        <v>71.318681318681328</v>
      </c>
      <c r="J37" s="9">
        <f>I37*(1+C29)</f>
        <v>72.031868131868137</v>
      </c>
      <c r="K37" s="9">
        <f>I37/(1+C30)</f>
        <v>71.034543146096937</v>
      </c>
      <c r="L37" s="9"/>
    </row>
    <row r="38" spans="2:15" x14ac:dyDescent="0.2">
      <c r="F38" s="43"/>
      <c r="G38" s="28" t="s">
        <v>6</v>
      </c>
      <c r="H38" s="6">
        <f>H37+$C$18</f>
        <v>2E-3</v>
      </c>
      <c r="I38" s="8">
        <f t="shared" ref="I38:I66" si="4">$I$36/(1+H38)</f>
        <v>71.247504990019962</v>
      </c>
      <c r="J38" s="9">
        <f t="shared" ref="J38:J66" si="5">I38*(1+$C$29)</f>
        <v>71.959980039920168</v>
      </c>
      <c r="K38" s="9">
        <f>I38/(1+$C$30)</f>
        <v>70.963650388466093</v>
      </c>
      <c r="L38" s="9"/>
    </row>
    <row r="39" spans="2:15" x14ac:dyDescent="0.2">
      <c r="C39" s="29"/>
      <c r="F39" s="43"/>
      <c r="G39" s="28" t="s">
        <v>6</v>
      </c>
      <c r="H39" s="6">
        <f t="shared" ref="H39:H66" si="6">H38+$C$18</f>
        <v>3.0000000000000001E-3</v>
      </c>
      <c r="I39" s="8">
        <f t="shared" si="4"/>
        <v>71.176470588235304</v>
      </c>
      <c r="J39" s="9">
        <f t="shared" si="5"/>
        <v>71.888235294117663</v>
      </c>
      <c r="K39" s="9">
        <f t="shared" ref="K39:K66" si="7">I39/(1+$C$30)</f>
        <v>70.89289899226624</v>
      </c>
      <c r="L39" s="9"/>
    </row>
    <row r="40" spans="2:15" x14ac:dyDescent="0.2">
      <c r="F40" s="43"/>
      <c r="G40" s="28" t="s">
        <v>6</v>
      </c>
      <c r="H40" s="6">
        <f t="shared" si="6"/>
        <v>4.0000000000000001E-3</v>
      </c>
      <c r="I40" s="8">
        <f t="shared" si="4"/>
        <v>71.105577689243034</v>
      </c>
      <c r="J40" s="9">
        <f t="shared" si="5"/>
        <v>71.816633466135471</v>
      </c>
      <c r="K40" s="9">
        <f t="shared" si="7"/>
        <v>70.822288535102629</v>
      </c>
      <c r="L40" s="9"/>
    </row>
    <row r="41" spans="2:15" x14ac:dyDescent="0.2">
      <c r="F41" s="43"/>
      <c r="G41" s="28" t="s">
        <v>6</v>
      </c>
      <c r="H41" s="6">
        <f t="shared" si="6"/>
        <v>5.0000000000000001E-3</v>
      </c>
      <c r="I41" s="8">
        <f t="shared" si="4"/>
        <v>71.03482587064677</v>
      </c>
      <c r="J41" s="9">
        <f t="shared" si="5"/>
        <v>71.745174129353245</v>
      </c>
      <c r="K41" s="9">
        <f t="shared" si="7"/>
        <v>70.751818596261728</v>
      </c>
      <c r="L41" s="9"/>
    </row>
    <row r="42" spans="2:15" x14ac:dyDescent="0.2">
      <c r="B42" s="15" t="s">
        <v>19</v>
      </c>
      <c r="C42" s="30"/>
      <c r="F42" s="43"/>
      <c r="G42" s="28" t="s">
        <v>6</v>
      </c>
      <c r="H42" s="6">
        <f t="shared" si="6"/>
        <v>6.0000000000000001E-3</v>
      </c>
      <c r="I42" s="8">
        <f t="shared" si="4"/>
        <v>70.964214711729625</v>
      </c>
      <c r="J42" s="9">
        <f t="shared" si="5"/>
        <v>71.673856858846918</v>
      </c>
      <c r="K42" s="9">
        <f t="shared" si="7"/>
        <v>70.681488756702819</v>
      </c>
      <c r="L42" s="9"/>
    </row>
    <row r="43" spans="2:15" x14ac:dyDescent="0.2">
      <c r="B43" t="s">
        <v>26</v>
      </c>
      <c r="C43" s="32"/>
      <c r="F43" s="43"/>
      <c r="G43" s="28" t="s">
        <v>6</v>
      </c>
      <c r="H43" s="6">
        <f t="shared" si="6"/>
        <v>7.0000000000000001E-3</v>
      </c>
      <c r="I43" s="8">
        <f t="shared" si="4"/>
        <v>70.893743793445893</v>
      </c>
      <c r="J43" s="9">
        <f t="shared" si="5"/>
        <v>71.602681231380359</v>
      </c>
      <c r="K43" s="9">
        <f t="shared" si="7"/>
        <v>70.61129859904969</v>
      </c>
      <c r="L43" s="9"/>
    </row>
    <row r="44" spans="2:15" x14ac:dyDescent="0.2">
      <c r="B44" t="s">
        <v>27</v>
      </c>
      <c r="C44" s="32"/>
      <c r="F44" s="43"/>
      <c r="G44" s="28" t="s">
        <v>6</v>
      </c>
      <c r="H44" s="6">
        <f t="shared" si="6"/>
        <v>8.0000000000000002E-3</v>
      </c>
      <c r="I44" s="8">
        <f t="shared" si="4"/>
        <v>70.823412698412696</v>
      </c>
      <c r="J44" s="9">
        <f t="shared" si="5"/>
        <v>71.53164682539682</v>
      </c>
      <c r="K44" s="9">
        <f t="shared" si="7"/>
        <v>70.541247707582372</v>
      </c>
      <c r="L44" s="9"/>
    </row>
    <row r="45" spans="2:15" x14ac:dyDescent="0.2">
      <c r="B45" t="s">
        <v>28</v>
      </c>
      <c r="C45" s="32"/>
      <c r="F45" s="43"/>
      <c r="G45" s="28" t="s">
        <v>6</v>
      </c>
      <c r="H45" s="6">
        <f t="shared" si="6"/>
        <v>9.0000000000000011E-3</v>
      </c>
      <c r="I45" s="8">
        <f t="shared" si="4"/>
        <v>70.753221010901896</v>
      </c>
      <c r="J45" s="9">
        <f t="shared" si="5"/>
        <v>71.460753221010918</v>
      </c>
      <c r="K45" s="9">
        <f t="shared" si="7"/>
        <v>70.471335668228974</v>
      </c>
      <c r="L45" s="9"/>
    </row>
    <row r="46" spans="2:15" x14ac:dyDescent="0.2">
      <c r="B46" t="s">
        <v>29</v>
      </c>
      <c r="C46" s="32"/>
      <c r="F46" s="43"/>
      <c r="G46" s="28" t="s">
        <v>6</v>
      </c>
      <c r="H46" s="6">
        <f t="shared" si="6"/>
        <v>1.0000000000000002E-2</v>
      </c>
      <c r="I46" s="8">
        <f t="shared" si="4"/>
        <v>70.683168316831683</v>
      </c>
      <c r="J46" s="9">
        <f t="shared" si="5"/>
        <v>71.39</v>
      </c>
      <c r="K46" s="9">
        <f t="shared" si="7"/>
        <v>70.401562068557453</v>
      </c>
      <c r="L46" s="9"/>
    </row>
    <row r="47" spans="2:15" x14ac:dyDescent="0.2">
      <c r="B47" t="s">
        <v>30</v>
      </c>
      <c r="C47" s="32"/>
      <c r="F47" s="43"/>
      <c r="G47" s="28" t="s">
        <v>6</v>
      </c>
      <c r="H47" s="6">
        <f t="shared" si="6"/>
        <v>1.1000000000000003E-2</v>
      </c>
      <c r="I47" s="8">
        <f t="shared" si="4"/>
        <v>70.613254203758657</v>
      </c>
      <c r="J47" s="9">
        <f t="shared" si="5"/>
        <v>71.319386745796251</v>
      </c>
      <c r="K47" s="9">
        <f t="shared" si="7"/>
        <v>70.331926497767583</v>
      </c>
      <c r="L47" s="9"/>
    </row>
    <row r="48" spans="2:15" x14ac:dyDescent="0.2">
      <c r="B48" t="s">
        <v>31</v>
      </c>
      <c r="C48" s="32"/>
      <c r="F48" s="43"/>
      <c r="G48" s="28" t="s">
        <v>6</v>
      </c>
      <c r="H48" s="6">
        <f t="shared" si="6"/>
        <v>1.2000000000000004E-2</v>
      </c>
      <c r="I48" s="8">
        <f t="shared" si="4"/>
        <v>70.543478260869563</v>
      </c>
      <c r="J48" s="9">
        <f t="shared" si="5"/>
        <v>71.248913043478254</v>
      </c>
      <c r="K48" s="9">
        <f t="shared" si="7"/>
        <v>70.262428546682827</v>
      </c>
      <c r="L48" s="9"/>
    </row>
    <row r="49" spans="2:15" x14ac:dyDescent="0.2">
      <c r="B49" t="s">
        <v>32</v>
      </c>
      <c r="C49" s="32"/>
      <c r="F49" s="43"/>
      <c r="G49" s="28" t="s">
        <v>6</v>
      </c>
      <c r="H49" s="6">
        <f t="shared" si="6"/>
        <v>1.3000000000000005E-2</v>
      </c>
      <c r="I49" s="8">
        <f t="shared" si="4"/>
        <v>70.473840078973353</v>
      </c>
      <c r="J49" s="9">
        <f t="shared" si="5"/>
        <v>71.17857847976309</v>
      </c>
      <c r="K49" s="9">
        <f t="shared" si="7"/>
        <v>70.193067807742381</v>
      </c>
      <c r="L49" s="9"/>
    </row>
    <row r="50" spans="2:15" x14ac:dyDescent="0.2">
      <c r="B50" t="s">
        <v>33</v>
      </c>
      <c r="C50" s="32"/>
      <c r="F50" s="43"/>
      <c r="G50" s="28" t="s">
        <v>6</v>
      </c>
      <c r="H50" s="6">
        <f t="shared" si="6"/>
        <v>1.4000000000000005E-2</v>
      </c>
      <c r="I50" s="8">
        <f t="shared" si="4"/>
        <v>70.404339250493095</v>
      </c>
      <c r="J50" s="9">
        <f t="shared" si="5"/>
        <v>71.108382642998023</v>
      </c>
      <c r="K50" s="9">
        <f t="shared" si="7"/>
        <v>70.123843874993128</v>
      </c>
      <c r="L50" s="9"/>
    </row>
    <row r="51" spans="2:15" x14ac:dyDescent="0.2">
      <c r="B51" t="s">
        <v>34</v>
      </c>
      <c r="C51" s="32"/>
      <c r="F51" s="43"/>
      <c r="G51" s="28" t="s">
        <v>6</v>
      </c>
      <c r="H51" s="6">
        <f t="shared" si="6"/>
        <v>1.5000000000000006E-2</v>
      </c>
      <c r="I51" s="8">
        <f t="shared" si="4"/>
        <v>70.334975369458135</v>
      </c>
      <c r="J51" s="9">
        <f t="shared" si="5"/>
        <v>71.038325123152717</v>
      </c>
      <c r="K51" s="9">
        <f t="shared" si="7"/>
        <v>70.05475634408181</v>
      </c>
      <c r="L51" s="9"/>
    </row>
    <row r="52" spans="2:15" x14ac:dyDescent="0.2">
      <c r="B52" t="s">
        <v>35</v>
      </c>
      <c r="C52" s="32"/>
      <c r="F52" s="43"/>
      <c r="G52" s="28" t="s">
        <v>6</v>
      </c>
      <c r="H52" s="6">
        <f t="shared" si="6"/>
        <v>1.6000000000000007E-2</v>
      </c>
      <c r="I52" s="8">
        <f t="shared" si="4"/>
        <v>70.265748031496059</v>
      </c>
      <c r="J52" s="9">
        <f t="shared" si="5"/>
        <v>70.968405511811014</v>
      </c>
      <c r="K52" s="9">
        <f t="shared" si="7"/>
        <v>69.985804812247068</v>
      </c>
      <c r="L52" s="9"/>
    </row>
    <row r="53" spans="2:15" x14ac:dyDescent="0.2">
      <c r="B53" t="s">
        <v>36</v>
      </c>
      <c r="C53" s="32"/>
      <c r="F53" s="43"/>
      <c r="G53" s="28" t="s">
        <v>6</v>
      </c>
      <c r="H53" s="6">
        <f t="shared" si="6"/>
        <v>1.7000000000000008E-2</v>
      </c>
      <c r="I53" s="8">
        <f t="shared" si="4"/>
        <v>70.196656833824989</v>
      </c>
      <c r="J53" s="9">
        <f t="shared" si="5"/>
        <v>70.898623402163238</v>
      </c>
      <c r="K53" s="9">
        <f t="shared" si="7"/>
        <v>69.916988878311741</v>
      </c>
      <c r="L53" s="9"/>
    </row>
    <row r="54" spans="2:15" x14ac:dyDescent="0.2">
      <c r="B54" t="s">
        <v>37</v>
      </c>
      <c r="C54" s="32"/>
      <c r="F54" s="43"/>
      <c r="G54" s="28" t="s">
        <v>6</v>
      </c>
      <c r="H54" s="6">
        <f t="shared" si="6"/>
        <v>1.8000000000000009E-2</v>
      </c>
      <c r="I54" s="8">
        <f t="shared" si="4"/>
        <v>70.127701375245579</v>
      </c>
      <c r="J54" s="9">
        <f t="shared" si="5"/>
        <v>70.828978388998038</v>
      </c>
      <c r="K54" s="9">
        <f t="shared" si="7"/>
        <v>69.848308142674881</v>
      </c>
      <c r="L54" s="9"/>
    </row>
    <row r="55" spans="2:15" x14ac:dyDescent="0.2">
      <c r="B55" t="s">
        <v>38</v>
      </c>
      <c r="C55" s="32"/>
      <c r="F55" s="43"/>
      <c r="G55" s="28" t="s">
        <v>6</v>
      </c>
      <c r="H55" s="6">
        <f t="shared" si="6"/>
        <v>1.900000000000001E-2</v>
      </c>
      <c r="I55" s="8">
        <f t="shared" si="4"/>
        <v>70.058881256133475</v>
      </c>
      <c r="J55" s="9">
        <f t="shared" si="5"/>
        <v>70.75947006869481</v>
      </c>
      <c r="K55" s="9">
        <f t="shared" si="7"/>
        <v>69.779762207304259</v>
      </c>
      <c r="L55" s="9"/>
    </row>
    <row r="56" spans="2:15" x14ac:dyDescent="0.2">
      <c r="B56" t="s">
        <v>39</v>
      </c>
      <c r="C56" s="32"/>
      <c r="F56" s="43"/>
      <c r="G56" s="28" t="s">
        <v>6</v>
      </c>
      <c r="H56" s="6">
        <f t="shared" si="6"/>
        <v>2.0000000000000011E-2</v>
      </c>
      <c r="I56" s="8">
        <f>$I$36/(1+H56)</f>
        <v>69.990196078431367</v>
      </c>
      <c r="J56" s="9">
        <f t="shared" si="5"/>
        <v>70.690098039215684</v>
      </c>
      <c r="K56" s="9">
        <f t="shared" si="7"/>
        <v>69.711350675728454</v>
      </c>
      <c r="L56" s="9"/>
    </row>
    <row r="57" spans="2:15" s="3" customFormat="1" x14ac:dyDescent="0.2">
      <c r="B57" t="s">
        <v>40</v>
      </c>
      <c r="C57" s="32"/>
      <c r="D57"/>
      <c r="E57"/>
      <c r="F57"/>
      <c r="G57" s="28" t="s">
        <v>6</v>
      </c>
      <c r="H57" s="6">
        <f t="shared" si="6"/>
        <v>2.1000000000000012E-2</v>
      </c>
      <c r="I57" s="8">
        <f t="shared" si="4"/>
        <v>69.921645445641531</v>
      </c>
      <c r="J57" s="9">
        <f t="shared" si="5"/>
        <v>70.62086190009795</v>
      </c>
      <c r="K57" s="9">
        <f t="shared" si="7"/>
        <v>69.64307315302942</v>
      </c>
      <c r="M57"/>
      <c r="N57"/>
      <c r="O57"/>
    </row>
    <row r="58" spans="2:15" s="3" customFormat="1" x14ac:dyDescent="0.2">
      <c r="B58" t="s">
        <v>41</v>
      </c>
      <c r="C58" s="32"/>
      <c r="D58"/>
      <c r="E58"/>
      <c r="F58"/>
      <c r="G58" s="28" t="s">
        <v>6</v>
      </c>
      <c r="H58" s="6">
        <f t="shared" si="6"/>
        <v>2.2000000000000013E-2</v>
      </c>
      <c r="I58" s="8">
        <f t="shared" si="4"/>
        <v>69.853228962818008</v>
      </c>
      <c r="J58" s="9">
        <f t="shared" si="5"/>
        <v>70.551761252446184</v>
      </c>
      <c r="K58" s="9">
        <f t="shared" si="7"/>
        <v>69.574929245834667</v>
      </c>
      <c r="M58"/>
      <c r="N58"/>
      <c r="O58"/>
    </row>
    <row r="59" spans="2:15" x14ac:dyDescent="0.2">
      <c r="B59" t="s">
        <v>42</v>
      </c>
      <c r="C59" s="32"/>
      <c r="G59" s="28" t="s">
        <v>6</v>
      </c>
      <c r="H59" s="6">
        <f t="shared" si="6"/>
        <v>2.3000000000000013E-2</v>
      </c>
      <c r="I59" s="8">
        <f t="shared" si="4"/>
        <v>69.784946236559151</v>
      </c>
      <c r="J59" s="9">
        <f t="shared" si="5"/>
        <v>70.482795698924747</v>
      </c>
      <c r="K59" s="9">
        <f t="shared" si="7"/>
        <v>69.506918562309906</v>
      </c>
    </row>
    <row r="60" spans="2:15" x14ac:dyDescent="0.2">
      <c r="B60" t="s">
        <v>43</v>
      </c>
      <c r="C60" s="32"/>
      <c r="G60" s="28" t="s">
        <v>6</v>
      </c>
      <c r="H60" s="6">
        <f t="shared" si="6"/>
        <v>2.4000000000000014E-2</v>
      </c>
      <c r="I60" s="8">
        <f t="shared" si="4"/>
        <v>69.716796875</v>
      </c>
      <c r="J60" s="9">
        <f t="shared" si="5"/>
        <v>70.413964843749994</v>
      </c>
      <c r="K60" s="9">
        <f t="shared" si="7"/>
        <v>69.439040712151396</v>
      </c>
    </row>
    <row r="61" spans="2:15" x14ac:dyDescent="0.2">
      <c r="B61" t="s">
        <v>44</v>
      </c>
      <c r="C61" s="32"/>
      <c r="G61" s="28" t="s">
        <v>6</v>
      </c>
      <c r="H61" s="6">
        <f t="shared" si="6"/>
        <v>2.5000000000000015E-2</v>
      </c>
      <c r="I61" s="8">
        <f t="shared" si="4"/>
        <v>69.648780487804885</v>
      </c>
      <c r="J61" s="9">
        <f t="shared" si="5"/>
        <v>70.345268292682931</v>
      </c>
      <c r="K61" s="9">
        <f t="shared" si="7"/>
        <v>69.371295306578574</v>
      </c>
    </row>
    <row r="62" spans="2:15" x14ac:dyDescent="0.2">
      <c r="B62" t="s">
        <v>45</v>
      </c>
      <c r="C62" s="32"/>
      <c r="G62" s="28" t="s">
        <v>6</v>
      </c>
      <c r="H62" s="6">
        <f t="shared" si="6"/>
        <v>2.6000000000000016E-2</v>
      </c>
      <c r="I62" s="8">
        <f t="shared" si="4"/>
        <v>69.580896686159846</v>
      </c>
      <c r="J62" s="9">
        <f t="shared" si="5"/>
        <v>70.276705653021452</v>
      </c>
      <c r="K62" s="9">
        <f t="shared" si="7"/>
        <v>69.303681958326536</v>
      </c>
    </row>
    <row r="63" spans="2:15" x14ac:dyDescent="0.2">
      <c r="B63" t="s">
        <v>46</v>
      </c>
      <c r="C63" s="32"/>
      <c r="G63" s="28" t="s">
        <v>6</v>
      </c>
      <c r="H63" s="6">
        <f t="shared" si="6"/>
        <v>2.7000000000000017E-2</v>
      </c>
      <c r="I63" s="8">
        <f t="shared" si="4"/>
        <v>69.513145082765348</v>
      </c>
      <c r="J63" s="9">
        <f t="shared" si="5"/>
        <v>70.208276533593008</v>
      </c>
      <c r="K63" s="9">
        <f t="shared" si="7"/>
        <v>69.236200281638787</v>
      </c>
    </row>
    <row r="64" spans="2:15" x14ac:dyDescent="0.2">
      <c r="B64" t="s">
        <v>47</v>
      </c>
      <c r="C64" s="32"/>
      <c r="G64" s="28" t="s">
        <v>6</v>
      </c>
      <c r="H64" s="6">
        <f t="shared" si="6"/>
        <v>2.8000000000000018E-2</v>
      </c>
      <c r="I64" s="8">
        <f t="shared" si="4"/>
        <v>69.445525291828787</v>
      </c>
      <c r="J64" s="9">
        <f t="shared" si="5"/>
        <v>70.139980544747075</v>
      </c>
      <c r="K64" s="9">
        <f t="shared" si="7"/>
        <v>69.168849892259743</v>
      </c>
    </row>
    <row r="65" spans="2:11" x14ac:dyDescent="0.2">
      <c r="B65" t="s">
        <v>48</v>
      </c>
      <c r="C65" s="32"/>
      <c r="G65" s="28" t="s">
        <v>6</v>
      </c>
      <c r="H65" s="6">
        <f t="shared" si="6"/>
        <v>2.9000000000000019E-2</v>
      </c>
      <c r="I65" s="8">
        <f t="shared" si="4"/>
        <v>69.378036929057345</v>
      </c>
      <c r="J65" s="9">
        <f t="shared" si="5"/>
        <v>70.071817298347923</v>
      </c>
      <c r="K65" s="9">
        <f t="shared" si="7"/>
        <v>69.101630407427635</v>
      </c>
    </row>
    <row r="66" spans="2:11" x14ac:dyDescent="0.2">
      <c r="G66" s="28" t="s">
        <v>6</v>
      </c>
      <c r="H66" s="6">
        <f t="shared" si="6"/>
        <v>3.000000000000002E-2</v>
      </c>
      <c r="I66" s="8">
        <f t="shared" si="4"/>
        <v>69.310679611650485</v>
      </c>
      <c r="J66" s="9">
        <f t="shared" si="5"/>
        <v>70.003786407766995</v>
      </c>
      <c r="K66" s="9">
        <f t="shared" si="7"/>
        <v>69.034541445867021</v>
      </c>
    </row>
    <row r="72" spans="2:11" x14ac:dyDescent="0.2">
      <c r="B72" t="s">
        <v>20</v>
      </c>
    </row>
    <row r="73" spans="2:11" x14ac:dyDescent="0.2">
      <c r="B73" t="s">
        <v>54</v>
      </c>
    </row>
    <row r="74" spans="2:11" x14ac:dyDescent="0.2">
      <c r="B74" t="s">
        <v>55</v>
      </c>
    </row>
    <row r="75" spans="2:11" x14ac:dyDescent="0.2">
      <c r="B75" t="s">
        <v>56</v>
      </c>
    </row>
    <row r="76" spans="2:11" x14ac:dyDescent="0.2">
      <c r="B76" t="s">
        <v>57</v>
      </c>
    </row>
    <row r="78" spans="2:11" x14ac:dyDescent="0.2">
      <c r="B78" t="s">
        <v>58</v>
      </c>
    </row>
  </sheetData>
  <mergeCells count="3">
    <mergeCell ref="F16:F35"/>
    <mergeCell ref="O16:O35"/>
    <mergeCell ref="F37:F5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BTC</vt:lpstr>
      <vt:lpstr>Stocks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2024-12-31T14:30:26Z</dcterms:created>
  <dcterms:modified xsi:type="dcterms:W3CDTF">2025-01-07T12:51:23Z</dcterms:modified>
</cp:coreProperties>
</file>