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RUB\02_Promotion\Aggregierung von erneuerbaren Potentialen und Energieinfrastruktur\StEAM_h2_transport v1_0\data\data_input\proposed_h2_terminals\"/>
    </mc:Choice>
  </mc:AlternateContent>
  <xr:revisionPtr revIDLastSave="0" documentId="13_ncr:1_{9BABD159-FD2E-4B4F-9D96-1CAAB8570C35}" xr6:coauthVersionLast="47" xr6:coauthVersionMax="47" xr10:uidLastSave="{00000000-0000-0000-0000-000000000000}"/>
  <bookViews>
    <workbookView xWindow="57480" yWindow="-4725" windowWidth="29040" windowHeight="15840" xr2:uid="{00000000-000D-0000-FFFF-FFFF00000000}"/>
  </bookViews>
  <sheets>
    <sheet name="proposed_h2_terminals" sheetId="1" r:id="rId1"/>
    <sheet name="terminals_backup" sheetId="2" r:id="rId2"/>
    <sheet name="Tabelle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AC38" i="1"/>
  <c r="AF3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E30" i="3" l="1"/>
  <c r="I28" i="3"/>
  <c r="G4" i="3"/>
  <c r="K4" i="3" s="1"/>
  <c r="S11" i="3"/>
  <c r="O11" i="3"/>
  <c r="E11" i="3" l="1"/>
  <c r="U4" i="3"/>
  <c r="U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tc={1FA3AAB1-3325-4E0F-951E-DD82438BBE12}</author>
    <author>Oliver Linsel</author>
    <author>tc={D642D8D4-D469-44F2-AF81-4859FC1C8B89}</author>
    <author>tc={4F8B3745-1570-4789-B7FA-4EFE0839EE1B}</author>
  </authors>
  <commentList>
    <comment ref="Y1" authorId="0" shapeId="0" xr:uid="{1FA3AAB1-3325-4E0F-951E-DD82438BBE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MWh_fuel/MWh_H2_transportiert/km
Antwort:
    Gemäß IEA Future of Hydrogen wird das Boil-off Gas zum Antrieb verwendet
Antwort:
    Wäre dann das gleiche wie GWhfuel/GWh_H2_transportiert/km</t>
      </text>
    </comment>
    <comment ref="I2" authorId="1" shapeId="0" xr:uid="{F34857FC-C354-4050-8178-10EAEBA54AD4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€/GW/km</t>
        </r>
      </text>
    </comment>
    <comment ref="Y2" authorId="2" shapeId="0" xr:uid="{D642D8D4-D469-44F2-AF81-4859FC1C8B8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1487 MJ/km -&gt; umgewandelt und mit Schiffkapazität verrechnet</t>
      </text>
    </comment>
    <comment ref="AB2" authorId="3" shapeId="0" xr:uid="{4F8B3745-1570-4789-B7FA-4EFE0839EE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K29" authorId="1" shapeId="0" xr:uid="{8F81C88D-7B78-4518-B60C-3D3598DFD132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Approximate Assumption until we found better literature values </t>
        </r>
      </text>
    </comment>
    <comment ref="N29" authorId="1" shapeId="0" xr:uid="{7DC04934-B857-47B3-A66B-9EC518797C0A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Approximate Assumption until we found better literature values </t>
        </r>
      </text>
    </comment>
    <comment ref="V29" authorId="1" shapeId="0" xr:uid="{DA4DADD1-2C73-4EE7-9E84-E71F7803517F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Approximate Assumption until we found better literature values </t>
        </r>
      </text>
    </comment>
    <comment ref="AE29" authorId="1" shapeId="0" xr:uid="{702C31D2-F9AC-4534-A3FE-1906CD72470E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Approximate Assumption until we found better literature values </t>
        </r>
      </text>
    </comment>
    <comment ref="AH29" authorId="1" shapeId="0" xr:uid="{5EE55F7E-3982-448A-862B-DFB047A6163C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Approximate Assumption until we found better literature values </t>
        </r>
      </text>
    </comment>
  </commentList>
</comments>
</file>

<file path=xl/sharedStrings.xml><?xml version="1.0" encoding="utf-8"?>
<sst xmlns="http://schemas.openxmlformats.org/spreadsheetml/2006/main" count="1435" uniqueCount="344">
  <si>
    <t>terminal_name</t>
  </si>
  <si>
    <t>commodity</t>
  </si>
  <si>
    <t>name</t>
  </si>
  <si>
    <t>city</t>
  </si>
  <si>
    <t>node</t>
  </si>
  <si>
    <t>region</t>
  </si>
  <si>
    <t>latitude</t>
  </si>
  <si>
    <t>longitude</t>
  </si>
  <si>
    <t>terminal_EU-NLD</t>
  </si>
  <si>
    <t>h2</t>
  </si>
  <si>
    <t>h2_terminal_EU-NLD</t>
  </si>
  <si>
    <t>Rotterdam</t>
  </si>
  <si>
    <t>EU-NLD</t>
  </si>
  <si>
    <t>central_europe</t>
  </si>
  <si>
    <t>unit_investment_variable_type_continuous</t>
  </si>
  <si>
    <t>terminal_EU-PRT</t>
  </si>
  <si>
    <t>h2_terminal_EU-PRT</t>
  </si>
  <si>
    <t>Sines</t>
  </si>
  <si>
    <t>EU-PRT</t>
  </si>
  <si>
    <t>southern_europe</t>
  </si>
  <si>
    <t>terminal_EU-ESP</t>
  </si>
  <si>
    <t>h2_terminal_EU-ESP</t>
  </si>
  <si>
    <t>Valencia</t>
  </si>
  <si>
    <t>EU-ESP</t>
  </si>
  <si>
    <t>terminal_EU-ITA</t>
  </si>
  <si>
    <t>h2_terminal_EU-ITA</t>
  </si>
  <si>
    <t>Porto_Levante</t>
  </si>
  <si>
    <t>EU-ITA</t>
  </si>
  <si>
    <t>terminal_AS-TUR</t>
  </si>
  <si>
    <t>h2_terminal_AS-TUR</t>
  </si>
  <si>
    <t>Dortyol</t>
  </si>
  <si>
    <t>AS-TUR</t>
  </si>
  <si>
    <t>middle_east</t>
  </si>
  <si>
    <t>terminal_EU-SWE</t>
  </si>
  <si>
    <t>h2_terminal_EU-SWE</t>
  </si>
  <si>
    <t>Brunnviksholmen</t>
  </si>
  <si>
    <t>EU-SWE</t>
  </si>
  <si>
    <t>northern_europe</t>
  </si>
  <si>
    <t>terminal_EU-GBR</t>
  </si>
  <si>
    <t>h2_terminal_EU-GBR</t>
  </si>
  <si>
    <t>Milford_Haven</t>
  </si>
  <si>
    <t>EU-GBR</t>
  </si>
  <si>
    <t>terminal_AS-QAT</t>
  </si>
  <si>
    <t>h2_terminal_AS-QAT</t>
  </si>
  <si>
    <t>Ras_Laffan</t>
  </si>
  <si>
    <t>AS-QAT</t>
  </si>
  <si>
    <t>terminal_AS-IND-WE</t>
  </si>
  <si>
    <t>h2_terminal_AS-IND-WE</t>
  </si>
  <si>
    <t>Mumbai</t>
  </si>
  <si>
    <t>AS-IND-WE</t>
  </si>
  <si>
    <t>southern_asia</t>
  </si>
  <si>
    <t>terminal_AS-BGD</t>
  </si>
  <si>
    <t>h2_terminal_AS-BGD</t>
  </si>
  <si>
    <t>Chittagon</t>
  </si>
  <si>
    <t>AS-BGD</t>
  </si>
  <si>
    <t>terminal_AS-SGP</t>
  </si>
  <si>
    <t>h2_terminal_AS-SGP</t>
  </si>
  <si>
    <t>Singapore</t>
  </si>
  <si>
    <t>AS-SGP</t>
  </si>
  <si>
    <t>south_eastern_asia</t>
  </si>
  <si>
    <t>terminal_AS-IDN</t>
  </si>
  <si>
    <t>h2_terminal_AS-IDN</t>
  </si>
  <si>
    <t>Sorong</t>
  </si>
  <si>
    <t>AS-IDN</t>
  </si>
  <si>
    <t>terminal_AS-CHN-SH</t>
  </si>
  <si>
    <t>h2_terminal_AS-CHN-SH</t>
  </si>
  <si>
    <t>Shanghai</t>
  </si>
  <si>
    <t>AS-CHN-SH</t>
  </si>
  <si>
    <t>eastern_asia</t>
  </si>
  <si>
    <t>terminal_AS-JPN-TO</t>
  </si>
  <si>
    <t>h2_terminal_AS-JPN-TO</t>
  </si>
  <si>
    <t>Yokohama</t>
  </si>
  <si>
    <t>AS-JPN-TO</t>
  </si>
  <si>
    <t>terminal_AS-VNM</t>
  </si>
  <si>
    <t>h2_terminal_AS-VNM</t>
  </si>
  <si>
    <t>Hai_Lang</t>
  </si>
  <si>
    <t>AS-VNM</t>
  </si>
  <si>
    <t>terminal_OC-AUS-SW</t>
  </si>
  <si>
    <t>h2_terminal_OC-AUS-SW</t>
  </si>
  <si>
    <t>Port_Kembla</t>
  </si>
  <si>
    <t>OC-AUS-SW</t>
  </si>
  <si>
    <t>australia_oceania</t>
  </si>
  <si>
    <t>terminal_NA-USA-CA</t>
  </si>
  <si>
    <t>h2_terminal_NA-USA-CA</t>
  </si>
  <si>
    <t>San_Francisco</t>
  </si>
  <si>
    <t>NA-USA-CA</t>
  </si>
  <si>
    <t>north_america</t>
  </si>
  <si>
    <t>terminal_NA-USA-SV</t>
  </si>
  <si>
    <t>h2_terminal_NA-USA-SV</t>
  </si>
  <si>
    <t>Lusby</t>
  </si>
  <si>
    <t>NA-USA-SV</t>
  </si>
  <si>
    <t>terminal_NA-USA-SA</t>
  </si>
  <si>
    <t>h2_terminal_NA-USA-SA</t>
  </si>
  <si>
    <t>New_Orleans</t>
  </si>
  <si>
    <t>NA-USA-SA</t>
  </si>
  <si>
    <t>terminal_NA-MEX</t>
  </si>
  <si>
    <t>h2_terminal_NA-MEX</t>
  </si>
  <si>
    <t>Coatzacoalcos</t>
  </si>
  <si>
    <t>NA-MEX</t>
  </si>
  <si>
    <t>central_america</t>
  </si>
  <si>
    <t>terminal_NA-NIC</t>
  </si>
  <si>
    <t>h2_terminal_NA-NIC</t>
  </si>
  <si>
    <t>Puerto_Sandino</t>
  </si>
  <si>
    <t>NA-NIC</t>
  </si>
  <si>
    <t>terminal_NA-DOM</t>
  </si>
  <si>
    <t>h2_terminal_NA-DOM</t>
  </si>
  <si>
    <t>Andres</t>
  </si>
  <si>
    <t>NA-DOM</t>
  </si>
  <si>
    <t>caribbean</t>
  </si>
  <si>
    <t>terminal_NA-TTO</t>
  </si>
  <si>
    <t>h2_terminal_NA-TTO</t>
  </si>
  <si>
    <t>Point_Fortin</t>
  </si>
  <si>
    <t>NA-TTO</t>
  </si>
  <si>
    <t>west_coast_south_america</t>
  </si>
  <si>
    <t>terminal_SA-BRA-SE</t>
  </si>
  <si>
    <t>h2_terminal_SA-BRA-SE</t>
  </si>
  <si>
    <t>Rio_de_Janeiro</t>
  </si>
  <si>
    <t>SA-BRA-SE</t>
  </si>
  <si>
    <t>terminal_SA-ARG</t>
  </si>
  <si>
    <t>h2_terminal_SA-ARG</t>
  </si>
  <si>
    <t>Bahia_Blanca</t>
  </si>
  <si>
    <t>SA-ARG</t>
  </si>
  <si>
    <t>terminal_SA-CHL</t>
  </si>
  <si>
    <t>h2_terminal_SA-CHL</t>
  </si>
  <si>
    <t>Conception</t>
  </si>
  <si>
    <t>SA-CHL</t>
  </si>
  <si>
    <t>east_coast_south_america</t>
  </si>
  <si>
    <t>terminal_SA-PER</t>
  </si>
  <si>
    <t>h2_terminal_SA-PER</t>
  </si>
  <si>
    <t>Lima</t>
  </si>
  <si>
    <t>SA-PER</t>
  </si>
  <si>
    <t>terminal_AF-DZA</t>
  </si>
  <si>
    <t>h2_terminal_AF-DZA</t>
  </si>
  <si>
    <t>Skikda</t>
  </si>
  <si>
    <t>AF-DZA</t>
  </si>
  <si>
    <t>northern_africa</t>
  </si>
  <si>
    <t>terminal_AF-SEN</t>
  </si>
  <si>
    <t>h2_terminal_AF-SEN</t>
  </si>
  <si>
    <t>Dakar</t>
  </si>
  <si>
    <t>AF-SEN</t>
  </si>
  <si>
    <t>north_west_coast_africa</t>
  </si>
  <si>
    <t>terminal_AF-NGA</t>
  </si>
  <si>
    <t>h2_terminal_AF-NGA</t>
  </si>
  <si>
    <t>Lagos</t>
  </si>
  <si>
    <t>AF-NGA</t>
  </si>
  <si>
    <t>terminal_AF-AGO</t>
  </si>
  <si>
    <t>h2_terminal_AF-AGO</t>
  </si>
  <si>
    <t>Soyo</t>
  </si>
  <si>
    <t>AF-AGO</t>
  </si>
  <si>
    <t>west_coast_africa</t>
  </si>
  <si>
    <t>terminal_AF-ZAF</t>
  </si>
  <si>
    <t>h2_terminal_AF-ZAF</t>
  </si>
  <si>
    <t>Cape_Town</t>
  </si>
  <si>
    <t>AF-ZAF</t>
  </si>
  <si>
    <t>southern_africa</t>
  </si>
  <si>
    <t>terminal_AF-TZA</t>
  </si>
  <si>
    <t>h2_terminal_AF-TZA</t>
  </si>
  <si>
    <t>Lindi</t>
  </si>
  <si>
    <t>AF-TZA</t>
  </si>
  <si>
    <t>east_coast_africa</t>
  </si>
  <si>
    <t>terminal_AF-EGY</t>
  </si>
  <si>
    <t>h2_terminal_AF-EGY</t>
  </si>
  <si>
    <t>Attaka</t>
  </si>
  <si>
    <t>AF-EGY</t>
  </si>
  <si>
    <t>terminal_NA-USA-HA</t>
  </si>
  <si>
    <t>h2_terminal_NA-USA-HA</t>
  </si>
  <si>
    <t>Kalaola</t>
  </si>
  <si>
    <t>NA-USA-HA</t>
  </si>
  <si>
    <t>terminal_OC-AUS-WA</t>
  </si>
  <si>
    <t>h2_terminal_OC-AUS-WA</t>
  </si>
  <si>
    <t>Burrup</t>
  </si>
  <si>
    <t>OC-AUS-WA</t>
  </si>
  <si>
    <t>nh3</t>
  </si>
  <si>
    <t>nh3_terminal_EU-NLD</t>
  </si>
  <si>
    <t>nh3_terminal_EU-PRT</t>
  </si>
  <si>
    <t>nh3_terminal_EU-ESP</t>
  </si>
  <si>
    <t>nh3_terminal_EU-ITA</t>
  </si>
  <si>
    <t>nh3_terminal_AS-TUR</t>
  </si>
  <si>
    <t>nh3_terminal_EU-SWE</t>
  </si>
  <si>
    <t>nh3_terminal_EU-GBR</t>
  </si>
  <si>
    <t>nh3_terminal_AS-QAT</t>
  </si>
  <si>
    <t>nh3_terminal_AS-IND-WE</t>
  </si>
  <si>
    <t>nh3_terminal_AS-BGD</t>
  </si>
  <si>
    <t>nh3_terminal_AS-SGP</t>
  </si>
  <si>
    <t>nh3_terminal_AS-IDN</t>
  </si>
  <si>
    <t>nh3_terminal_AS-CHN-SH</t>
  </si>
  <si>
    <t>nh3_terminal_AS-JPN-TO</t>
  </si>
  <si>
    <t>nh3_terminal_AS-VNM</t>
  </si>
  <si>
    <t>nh3_terminal_OC-AUS-SW</t>
  </si>
  <si>
    <t>nh3_terminal_NA-USA-CA</t>
  </si>
  <si>
    <t>nh3_terminal_NA-USA-SV</t>
  </si>
  <si>
    <t>nh3_terminal_NA-USA-SA</t>
  </si>
  <si>
    <t>nh3_terminal_NA-MEX</t>
  </si>
  <si>
    <t>nh3_terminal_NA-NIC</t>
  </si>
  <si>
    <t>nh3_terminal_NA-DOM</t>
  </si>
  <si>
    <t>nh3_terminal_NA-TTO</t>
  </si>
  <si>
    <t>nh3_terminal_SA-BRA-SE</t>
  </si>
  <si>
    <t>nh3_terminal_SA-ARG</t>
  </si>
  <si>
    <t>nh3_terminal_SA-CHL</t>
  </si>
  <si>
    <t>nh3_terminal_SA-PER</t>
  </si>
  <si>
    <t>nh3_terminal_AF-DZA</t>
  </si>
  <si>
    <t>nh3_terminal_AF-SEN</t>
  </si>
  <si>
    <t>nh3_terminal_AF-NGA</t>
  </si>
  <si>
    <t>nh3_terminal_AF-AGO</t>
  </si>
  <si>
    <t>nh3_terminal_AF-ZAF</t>
  </si>
  <si>
    <t>nh3_terminal_AF-TZA</t>
  </si>
  <si>
    <t>nh3_terminal_AF-EGY</t>
  </si>
  <si>
    <t>nh3_terminal_NA-USA-HA</t>
  </si>
  <si>
    <t>nh3_terminal_OC-AUS-WA</t>
  </si>
  <si>
    <t>ch3oh</t>
  </si>
  <si>
    <t>ch3oh_terminal_EU-NLD</t>
  </si>
  <si>
    <t>ch3oh_terminal_EU-PRT</t>
  </si>
  <si>
    <t>ch3oh_terminal_EU-ESP</t>
  </si>
  <si>
    <t>ch3oh_terminal_EU-ITA</t>
  </si>
  <si>
    <t>ch3oh_terminal_AS-TUR</t>
  </si>
  <si>
    <t>ch3oh_terminal_EU-SWE</t>
  </si>
  <si>
    <t>ch3oh_terminal_EU-GBR</t>
  </si>
  <si>
    <t>ch3oh_terminal_AS-QAT</t>
  </si>
  <si>
    <t>ch3oh_terminal_AS-IND-WE</t>
  </si>
  <si>
    <t>ch3oh_terminal_AS-BGD</t>
  </si>
  <si>
    <t>ch3oh_terminal_AS-SGP</t>
  </si>
  <si>
    <t>ch3oh_terminal_AS-IDN</t>
  </si>
  <si>
    <t>ch3oh_terminal_AS-CHN-SH</t>
  </si>
  <si>
    <t>ch3oh_terminal_AS-JPN-TO</t>
  </si>
  <si>
    <t>ch3oh_terminal_AS-VNM</t>
  </si>
  <si>
    <t>ch3oh_terminal_OC-AUS-SW</t>
  </si>
  <si>
    <t>ch3oh_terminal_NA-USA-CA</t>
  </si>
  <si>
    <t>ch3oh_terminal_NA-USA-SV</t>
  </si>
  <si>
    <t>ch3oh_terminal_NA-USA-SA</t>
  </si>
  <si>
    <t>ch3oh_terminal_NA-MEX</t>
  </si>
  <si>
    <t>ch3oh_terminal_NA-NIC</t>
  </si>
  <si>
    <t>ch3oh_terminal_NA-DOM</t>
  </si>
  <si>
    <t>ch3oh_terminal_NA-TTO</t>
  </si>
  <si>
    <t>ch3oh_terminal_SA-BRA-SE</t>
  </si>
  <si>
    <t>ch3oh_terminal_SA-ARG</t>
  </si>
  <si>
    <t>ch3oh_terminal_SA-CHL</t>
  </si>
  <si>
    <t>ch3oh_terminal_SA-PER</t>
  </si>
  <si>
    <t>ch3oh_terminal_AF-DZA</t>
  </si>
  <si>
    <t>ch3oh_terminal_AF-SEN</t>
  </si>
  <si>
    <t>ch3oh_terminal_AF-NGA</t>
  </si>
  <si>
    <t>ch3oh_terminal_AF-AGO</t>
  </si>
  <si>
    <t>ch3oh_terminal_AF-ZAF</t>
  </si>
  <si>
    <t>ch3oh_terminal_AF-TZA</t>
  </si>
  <si>
    <t>ch3oh_terminal_AF-EGY</t>
  </si>
  <si>
    <t>ch3oh_terminal_NA-USA-HA</t>
  </si>
  <si>
    <t>ch3oh_terminal_OC-AUS-WA</t>
  </si>
  <si>
    <t>ship_connection_investment_cost</t>
  </si>
  <si>
    <t>ship_fuel_costs</t>
  </si>
  <si>
    <t>ship_fuel_consumption</t>
  </si>
  <si>
    <t>ship_connection_flow_cost</t>
  </si>
  <si>
    <t>transf_unit_capacity</t>
  </si>
  <si>
    <t>transf_candidate_units</t>
  </si>
  <si>
    <t>transf_efficiency</t>
  </si>
  <si>
    <t>transf_unit_investment_cost</t>
  </si>
  <si>
    <t>transf_unit_investment_lifetime</t>
  </si>
  <si>
    <t>transf_unit_investment_variable_type</t>
  </si>
  <si>
    <t>retransf_unit_capacity</t>
  </si>
  <si>
    <t>retransf_candidate_units</t>
  </si>
  <si>
    <t>retransf_efficiency</t>
  </si>
  <si>
    <t>retransf_unit_investment_cost</t>
  </si>
  <si>
    <t>retransf_unit_investment_lifetime</t>
  </si>
  <si>
    <t>retransf_unit_investment_variable_type</t>
  </si>
  <si>
    <t>candidate_connections</t>
  </si>
  <si>
    <t>terminal connection</t>
  </si>
  <si>
    <t>synthese</t>
  </si>
  <si>
    <t>verflüssigung</t>
  </si>
  <si>
    <t>transform cost</t>
  </si>
  <si>
    <t>node_terminal_connection</t>
  </si>
  <si>
    <t>€/MW</t>
  </si>
  <si>
    <t>€/MW/km</t>
  </si>
  <si>
    <t>invest cost</t>
  </si>
  <si>
    <t>invest</t>
  </si>
  <si>
    <t>length</t>
  </si>
  <si>
    <t>km</t>
  </si>
  <si>
    <t>annuity factor</t>
  </si>
  <si>
    <t>[-]</t>
  </si>
  <si>
    <t>pipeline factor</t>
  </si>
  <si>
    <t>connection_type</t>
  </si>
  <si>
    <t>connection_type_normal</t>
  </si>
  <si>
    <t>connection_capacity</t>
  </si>
  <si>
    <t>MW</t>
  </si>
  <si>
    <t>[€/MW/a]</t>
  </si>
  <si>
    <t>vom_cost / flow_cost</t>
  </si>
  <si>
    <t>€/MWh</t>
  </si>
  <si>
    <t>fom_cost</t>
  </si>
  <si>
    <t>fom_rel</t>
  </si>
  <si>
    <t>%</t>
  </si>
  <si>
    <t>€/MW/a</t>
  </si>
  <si>
    <t>-</t>
  </si>
  <si>
    <t>lifetime</t>
  </si>
  <si>
    <t>[a]</t>
  </si>
  <si>
    <t>shortest lifetime of the three elements (connection pipeline, synthesis plant, liqu. Plant)</t>
  </si>
  <si>
    <t>WACC</t>
  </si>
  <si>
    <t>[%]</t>
  </si>
  <si>
    <t>[km]</t>
  </si>
  <si>
    <t>MWhH2out/MWhH2in</t>
  </si>
  <si>
    <t>efficiency (stofflich)</t>
  </si>
  <si>
    <t>efficiency (energetisch)</t>
  </si>
  <si>
    <t>MWhH2out/Mwhelin</t>
  </si>
  <si>
    <t>kgNH3out/kgN2in</t>
  </si>
  <si>
    <t>transform + con pipeline</t>
  </si>
  <si>
    <t>ship</t>
  </si>
  <si>
    <t>connection_variable_invest_type</t>
  </si>
  <si>
    <t>connection_investment_variable_type_continuous</t>
  </si>
  <si>
    <t>spez. Verbrauch</t>
  </si>
  <si>
    <t>Mwhfuel/MWhH2transp/km (für Standardschiff)</t>
  </si>
  <si>
    <t>fuel_cost</t>
  </si>
  <si>
    <t>€/Mwhfuel</t>
  </si>
  <si>
    <t>flow_costs</t>
  </si>
  <si>
    <t>connection_investment_cost</t>
  </si>
  <si>
    <t>connection_investment_variable_type</t>
  </si>
  <si>
    <t>terminal_OC-NZL</t>
  </si>
  <si>
    <t>Wellington</t>
  </si>
  <si>
    <t>OC-NZL</t>
  </si>
  <si>
    <t>terminal_connection_invest</t>
  </si>
  <si>
    <t>h2_liquefaction_cost</t>
  </si>
  <si>
    <t>terminal_connection_fom_rel</t>
  </si>
  <si>
    <t>terminal_connection_reg_fac</t>
  </si>
  <si>
    <t>h2_liquefaction_fom_rel</t>
  </si>
  <si>
    <t>h2_liquefaction_reg_fac</t>
  </si>
  <si>
    <t>h2_transf_connection_type</t>
  </si>
  <si>
    <t>h2_transf_connection_investment_variable_type</t>
  </si>
  <si>
    <t>h2_transf_lifetime</t>
  </si>
  <si>
    <t>h2_transf_efficiency_substantial</t>
  </si>
  <si>
    <t>h2_transf_efficiency_energetic</t>
  </si>
  <si>
    <t>h2_ship_invest</t>
  </si>
  <si>
    <t>h2_ship_fom_rel</t>
  </si>
  <si>
    <t>h2_ship_reg_fac</t>
  </si>
  <si>
    <t>h2_ship_connection_type</t>
  </si>
  <si>
    <t>h2_ship_connection_investment_variable_type</t>
  </si>
  <si>
    <t>h2_ship_fuel_consumption</t>
  </si>
  <si>
    <t>h2_ship_lifetime</t>
  </si>
  <si>
    <t>h2_ship_efficiency_1</t>
  </si>
  <si>
    <t>h2_ship_efficiency_2</t>
  </si>
  <si>
    <t>h2_regasification_cost</t>
  </si>
  <si>
    <t>h2_regasification_fom_rel</t>
  </si>
  <si>
    <t>h2_regasification_reg_fac</t>
  </si>
  <si>
    <t>h2_retransf_invest_cost</t>
  </si>
  <si>
    <t>h2_retransf_fom_cost</t>
  </si>
  <si>
    <t>h2_retransf_connection_type</t>
  </si>
  <si>
    <t>h2_retransf_connection_investment_variable_type</t>
  </si>
  <si>
    <t>h2_retransf_lifetime</t>
  </si>
  <si>
    <t>h2_retransf_efficiency_substantial</t>
  </si>
  <si>
    <t>h2_retransf_efficiency_energetic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</si>
</sst>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5" borderId="0" xfId="0" applyFill="1"/>
    <xf numFmtId="0" fontId="0" fillId="38" borderId="0" xfId="0" applyFill="1"/>
    <xf numFmtId="0" fontId="0" fillId="36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Erdelt" id="{E594B633-0BEC-4B66-8C42-327D5E8E3A61}" userId="fcb17e537cac51b3" providerId="Windows Live"/>
  <person displayName="Linsel, Oliver" id="{D762D336-6D05-4BE5-ADC9-C38273BFF459}" userId="S::Oliver.Linsel@ruhr-uni-bochum.de::0299a77c-4990-418b-80cc-4e7bebc71e0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3-07-25T12:06:09.37" personId="{E594B633-0BEC-4B66-8C42-327D5E8E3A61}" id="{1FA3AAB1-3325-4E0F-951E-DD82438BBE12}">
    <text>MWh_fuel/MWh_H2_transportiert/km</text>
  </threadedComment>
  <threadedComment ref="Y1" dT="2023-07-28T13:52:36.29" personId="{E594B633-0BEC-4B66-8C42-327D5E8E3A61}" id="{C741EDEA-7BA8-4F7C-AA72-7CBD9B67E459}" parentId="{1FA3AAB1-3325-4E0F-951E-DD82438BBE12}">
    <text>Gemäß IEA Future of Hydrogen wird das Boil-off Gas zum Antrieb verwendet</text>
  </threadedComment>
  <threadedComment ref="Y1" dT="2023-08-02T09:28:51.15" personId="{D762D336-6D05-4BE5-ADC9-C38273BFF459}" id="{68A049E0-1C79-4BFC-AC9F-B7C428B60448}" parentId="{1FA3AAB1-3325-4E0F-951E-DD82438BBE12}">
    <text>Wäre dann das gleiche wie GWhfuel/GWh_H2_transportiert/km</text>
  </threadedComment>
  <threadedComment ref="Y2" dT="2023-07-28T09:14:02.59" personId="{E594B633-0BEC-4B66-8C42-327D5E8E3A61}" id="{D642D8D4-D469-44F2-AF81-4859FC1C8B89}">
    <text>1487 MJ/km -&gt; umgewandelt und mit Schiffkapazität verrechnet</text>
  </threadedComment>
  <threadedComment ref="AB2" dT="2023-07-28T09:27:50.11" personId="{E594B633-0BEC-4B66-8C42-327D5E8E3A61}" id="{4F8B3745-1570-4789-B7FA-4EFE0839EE1B}">
    <text>Durch 720 weil 720km pro Tag gefahren werden können (24h*30km/h)</text>
  </threadedComment>
  <threadedComment ref="AB2" dT="2023-07-29T08:59:17.99" personId="{E594B633-0BEC-4B66-8C42-327D5E8E3A61}" id="{35A2A6AD-DB75-40BF-BAE1-88D9D1222B34}" parentId="{4F8B3745-1570-4789-B7FA-4EFE0839EE1B}">
    <text>Wenn die Länge in Spalte AY eingetragen wird, passt sich der Wert 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"/>
  <sheetViews>
    <sheetView tabSelected="1" zoomScale="115" zoomScaleNormal="115" workbookViewId="0">
      <selection activeCell="K2" sqref="K2"/>
    </sheetView>
  </sheetViews>
  <sheetFormatPr baseColWidth="10" defaultRowHeight="14.5" x14ac:dyDescent="0.35"/>
  <cols>
    <col min="1" max="1" width="19.453125" bestFit="1" customWidth="1"/>
    <col min="3" max="3" width="26" customWidth="1"/>
    <col min="11" max="11" width="14.54296875" customWidth="1"/>
    <col min="12" max="12" width="18.36328125" bestFit="1" customWidth="1"/>
    <col min="13" max="13" width="21.453125" bestFit="1" customWidth="1"/>
    <col min="14" max="14" width="21" bestFit="1" customWidth="1"/>
    <col min="15" max="15" width="24" bestFit="1" customWidth="1"/>
    <col min="16" max="16" width="43.36328125" bestFit="1" customWidth="1"/>
    <col min="17" max="17" width="16.1796875" bestFit="1" customWidth="1"/>
    <col min="18" max="18" width="28.08984375" bestFit="1" customWidth="1"/>
    <col min="19" max="19" width="26.54296875" bestFit="1" customWidth="1"/>
    <col min="20" max="20" width="13.453125" bestFit="1" customWidth="1"/>
    <col min="21" max="21" width="15" bestFit="1" customWidth="1"/>
    <col min="22" max="22" width="14.453125" bestFit="1" customWidth="1"/>
    <col min="23" max="23" width="22.36328125" bestFit="1" customWidth="1"/>
    <col min="24" max="24" width="43.36328125" bestFit="1" customWidth="1"/>
    <col min="25" max="25" width="23.7265625" bestFit="1" customWidth="1"/>
    <col min="26" max="26" width="14.81640625" bestFit="1" customWidth="1"/>
    <col min="27" max="28" width="18.36328125" bestFit="1" customWidth="1"/>
    <col min="33" max="33" width="22.726562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314</v>
      </c>
      <c r="J1" s="7" t="s">
        <v>316</v>
      </c>
      <c r="K1" s="7" t="s">
        <v>317</v>
      </c>
      <c r="L1" s="8" t="s">
        <v>315</v>
      </c>
      <c r="M1" s="8" t="s">
        <v>318</v>
      </c>
      <c r="N1" s="8" t="s">
        <v>319</v>
      </c>
      <c r="O1" s="9" t="s">
        <v>320</v>
      </c>
      <c r="P1" s="9" t="s">
        <v>321</v>
      </c>
      <c r="Q1" s="9" t="s">
        <v>322</v>
      </c>
      <c r="R1" s="9" t="s">
        <v>323</v>
      </c>
      <c r="S1" s="9" t="s">
        <v>324</v>
      </c>
      <c r="T1" s="10" t="s">
        <v>325</v>
      </c>
      <c r="U1" s="10" t="s">
        <v>326</v>
      </c>
      <c r="V1" s="10" t="s">
        <v>327</v>
      </c>
      <c r="W1" s="10" t="s">
        <v>328</v>
      </c>
      <c r="X1" s="10" t="s">
        <v>329</v>
      </c>
      <c r="Y1" s="13" t="s">
        <v>330</v>
      </c>
      <c r="Z1" s="10" t="s">
        <v>331</v>
      </c>
      <c r="AA1" s="10" t="s">
        <v>332</v>
      </c>
      <c r="AB1" s="10" t="s">
        <v>333</v>
      </c>
      <c r="AC1" s="11" t="s">
        <v>314</v>
      </c>
      <c r="AD1" s="11" t="s">
        <v>316</v>
      </c>
      <c r="AE1" s="11" t="s">
        <v>317</v>
      </c>
      <c r="AF1" s="12" t="s">
        <v>334</v>
      </c>
      <c r="AG1" s="12" t="s">
        <v>335</v>
      </c>
      <c r="AH1" s="12" t="s">
        <v>336</v>
      </c>
      <c r="AI1" s="6" t="s">
        <v>337</v>
      </c>
      <c r="AJ1" s="6" t="s">
        <v>338</v>
      </c>
      <c r="AK1" s="6" t="s">
        <v>339</v>
      </c>
      <c r="AL1" s="6" t="s">
        <v>340</v>
      </c>
      <c r="AM1" s="6" t="s">
        <v>341</v>
      </c>
      <c r="AN1" s="6" t="s">
        <v>342</v>
      </c>
      <c r="AO1" s="6" t="s">
        <v>343</v>
      </c>
    </row>
    <row r="2" spans="1:41" x14ac:dyDescent="0.35">
      <c r="A2" t="s">
        <v>8</v>
      </c>
      <c r="B2" t="s">
        <v>9</v>
      </c>
      <c r="C2" t="str">
        <f t="shared" ref="C2:C18" si="0">_xlfn.CONCAT(B2,"_",A2)</f>
        <v>h2_terminal_EU-NLD</v>
      </c>
      <c r="D2" t="s">
        <v>11</v>
      </c>
      <c r="E2" t="s">
        <v>12</v>
      </c>
      <c r="F2" t="s">
        <v>13</v>
      </c>
      <c r="G2" s="2">
        <v>51.948455000000003</v>
      </c>
      <c r="H2" s="2">
        <v>4.1402960000000002</v>
      </c>
      <c r="I2">
        <f>298.492002208932*1000</f>
        <v>298492.00220893195</v>
      </c>
      <c r="J2">
        <v>8.9999999999999993E-3</v>
      </c>
      <c r="K2">
        <v>1.3486719798104709</v>
      </c>
      <c r="L2">
        <f>1344062.78187194*1000</f>
        <v>1344062781.8719399</v>
      </c>
      <c r="M2">
        <v>3.2500000000000001E-2</v>
      </c>
      <c r="N2">
        <v>1.3486719798104709</v>
      </c>
      <c r="O2" t="s">
        <v>278</v>
      </c>
      <c r="P2" t="s">
        <v>303</v>
      </c>
      <c r="Q2">
        <v>25</v>
      </c>
      <c r="R2">
        <v>0.95</v>
      </c>
      <c r="S2">
        <v>0.74497449744974498</v>
      </c>
      <c r="T2">
        <v>1875.956183226798</v>
      </c>
      <c r="U2">
        <v>0.04</v>
      </c>
      <c r="V2">
        <v>1.3486719798104709</v>
      </c>
      <c r="W2" t="s">
        <v>278</v>
      </c>
      <c r="X2" t="s">
        <v>303</v>
      </c>
      <c r="Y2">
        <v>1.1266278142965812E-6</v>
      </c>
      <c r="Z2">
        <v>25</v>
      </c>
      <c r="AA2">
        <v>0.98699999999999999</v>
      </c>
      <c r="AB2" s="14">
        <f>0.002/720</f>
        <v>2.7777777777777779E-6</v>
      </c>
      <c r="AC2">
        <f>298.492002208932*1000</f>
        <v>298492.00220893195</v>
      </c>
      <c r="AD2">
        <v>8.9999999999999993E-3</v>
      </c>
      <c r="AE2">
        <v>1.3486719798104709</v>
      </c>
      <c r="AF2">
        <f>309120*1000</f>
        <v>309120000</v>
      </c>
      <c r="AG2" s="1">
        <v>0.03</v>
      </c>
      <c r="AH2">
        <v>1.3486719798104709</v>
      </c>
      <c r="AI2">
        <v>0</v>
      </c>
      <c r="AJ2">
        <v>0</v>
      </c>
      <c r="AK2" t="s">
        <v>278</v>
      </c>
      <c r="AL2" t="s">
        <v>303</v>
      </c>
      <c r="AM2">
        <v>20</v>
      </c>
      <c r="AN2">
        <v>0.98</v>
      </c>
      <c r="AO2">
        <v>0.9774977497749775</v>
      </c>
    </row>
    <row r="3" spans="1:41" x14ac:dyDescent="0.35">
      <c r="A3" t="s">
        <v>15</v>
      </c>
      <c r="B3" t="s">
        <v>9</v>
      </c>
      <c r="C3" t="str">
        <f t="shared" si="0"/>
        <v>h2_terminal_EU-PRT</v>
      </c>
      <c r="D3" t="s">
        <v>17</v>
      </c>
      <c r="E3" t="s">
        <v>18</v>
      </c>
      <c r="F3" t="s">
        <v>19</v>
      </c>
      <c r="G3" s="2">
        <v>37.961097819999999</v>
      </c>
      <c r="H3" s="2">
        <v>-8.8786876929999998</v>
      </c>
      <c r="I3">
        <f t="shared" ref="I3:I38" si="1">298.492002208932*1000</f>
        <v>298492.00220893195</v>
      </c>
      <c r="J3">
        <v>8.9999999999999993E-3</v>
      </c>
      <c r="K3">
        <v>1.3486719798104709</v>
      </c>
      <c r="L3">
        <f t="shared" ref="L3:L38" si="2">1344062.78187194*1000</f>
        <v>1344062781.8719399</v>
      </c>
      <c r="M3">
        <v>3.2500000000000001E-2</v>
      </c>
      <c r="N3">
        <v>1.3486719798104709</v>
      </c>
      <c r="O3" t="s">
        <v>278</v>
      </c>
      <c r="P3" t="s">
        <v>303</v>
      </c>
      <c r="Q3">
        <v>25</v>
      </c>
      <c r="R3">
        <v>0.95</v>
      </c>
      <c r="S3">
        <v>0.74497449744974498</v>
      </c>
      <c r="T3">
        <v>1875.956183226798</v>
      </c>
      <c r="U3">
        <v>0.04</v>
      </c>
      <c r="V3">
        <v>1.3486719798104709</v>
      </c>
      <c r="W3" t="s">
        <v>278</v>
      </c>
      <c r="X3" t="s">
        <v>303</v>
      </c>
      <c r="Y3">
        <v>1.1266278142965812E-6</v>
      </c>
      <c r="Z3">
        <v>25</v>
      </c>
      <c r="AA3">
        <v>0.98699999999999999</v>
      </c>
      <c r="AB3" s="14">
        <f t="shared" ref="AB3:AB38" si="3">0.002/720</f>
        <v>2.7777777777777779E-6</v>
      </c>
      <c r="AC3">
        <f t="shared" ref="AC3:AC38" si="4">298.492002208932*1000</f>
        <v>298492.00220893195</v>
      </c>
      <c r="AD3">
        <v>8.9999999999999993E-3</v>
      </c>
      <c r="AE3">
        <v>1.3486719798104709</v>
      </c>
      <c r="AF3">
        <f t="shared" ref="AF3:AF38" si="5">309120*1000</f>
        <v>309120000</v>
      </c>
      <c r="AG3" s="1">
        <v>0.03</v>
      </c>
      <c r="AH3">
        <v>1.3486719798104709</v>
      </c>
      <c r="AI3">
        <v>0</v>
      </c>
      <c r="AJ3">
        <v>0</v>
      </c>
      <c r="AK3" t="s">
        <v>278</v>
      </c>
      <c r="AL3" t="s">
        <v>303</v>
      </c>
      <c r="AM3">
        <v>20</v>
      </c>
      <c r="AN3">
        <v>0.98</v>
      </c>
      <c r="AO3">
        <v>0.9774977497749775</v>
      </c>
    </row>
    <row r="4" spans="1:41" x14ac:dyDescent="0.35">
      <c r="A4" t="s">
        <v>20</v>
      </c>
      <c r="B4" t="s">
        <v>9</v>
      </c>
      <c r="C4" t="str">
        <f t="shared" si="0"/>
        <v>h2_terminal_EU-ESP</v>
      </c>
      <c r="D4" t="s">
        <v>22</v>
      </c>
      <c r="E4" t="s">
        <v>23</v>
      </c>
      <c r="F4" t="s">
        <v>19</v>
      </c>
      <c r="G4" s="2">
        <v>39.463713490000004</v>
      </c>
      <c r="H4" s="2">
        <v>-0.358819791</v>
      </c>
      <c r="I4">
        <f t="shared" si="1"/>
        <v>298492.00220893195</v>
      </c>
      <c r="J4">
        <v>8.9999999999999993E-3</v>
      </c>
      <c r="K4">
        <v>1.3486719798104709</v>
      </c>
      <c r="L4">
        <f t="shared" si="2"/>
        <v>1344062781.8719399</v>
      </c>
      <c r="M4">
        <v>3.2500000000000001E-2</v>
      </c>
      <c r="N4">
        <v>1.3486719798104709</v>
      </c>
      <c r="O4" t="s">
        <v>278</v>
      </c>
      <c r="P4" t="s">
        <v>303</v>
      </c>
      <c r="Q4">
        <v>25</v>
      </c>
      <c r="R4">
        <v>0.95</v>
      </c>
      <c r="S4">
        <v>0.74497449744974498</v>
      </c>
      <c r="T4">
        <v>1875.956183226798</v>
      </c>
      <c r="U4">
        <v>0.04</v>
      </c>
      <c r="V4">
        <v>1.3486719798104709</v>
      </c>
      <c r="W4" t="s">
        <v>278</v>
      </c>
      <c r="X4" t="s">
        <v>303</v>
      </c>
      <c r="Y4">
        <v>1.1266278142965812E-6</v>
      </c>
      <c r="Z4">
        <v>25</v>
      </c>
      <c r="AA4">
        <v>0.98699999999999999</v>
      </c>
      <c r="AB4" s="14">
        <f t="shared" si="3"/>
        <v>2.7777777777777779E-6</v>
      </c>
      <c r="AC4">
        <f t="shared" si="4"/>
        <v>298492.00220893195</v>
      </c>
      <c r="AD4">
        <v>8.9999999999999993E-3</v>
      </c>
      <c r="AE4">
        <v>1.3486719798104709</v>
      </c>
      <c r="AF4">
        <f t="shared" si="5"/>
        <v>309120000</v>
      </c>
      <c r="AG4" s="1">
        <v>0.03</v>
      </c>
      <c r="AH4">
        <v>1.3486719798104709</v>
      </c>
      <c r="AI4">
        <v>0</v>
      </c>
      <c r="AJ4">
        <v>0</v>
      </c>
      <c r="AK4" t="s">
        <v>278</v>
      </c>
      <c r="AL4" t="s">
        <v>303</v>
      </c>
      <c r="AM4">
        <v>20</v>
      </c>
      <c r="AN4">
        <v>0.98</v>
      </c>
      <c r="AO4">
        <v>0.9774977497749775</v>
      </c>
    </row>
    <row r="5" spans="1:41" x14ac:dyDescent="0.35">
      <c r="A5" t="s">
        <v>24</v>
      </c>
      <c r="B5" t="s">
        <v>9</v>
      </c>
      <c r="C5" t="str">
        <f t="shared" si="0"/>
        <v>h2_terminal_EU-ITA</v>
      </c>
      <c r="D5" t="s">
        <v>26</v>
      </c>
      <c r="E5" t="s">
        <v>27</v>
      </c>
      <c r="F5" t="s">
        <v>19</v>
      </c>
      <c r="G5" s="2">
        <v>45.205817279999998</v>
      </c>
      <c r="H5" s="2">
        <v>12.29365557</v>
      </c>
      <c r="I5">
        <f t="shared" si="1"/>
        <v>298492.00220893195</v>
      </c>
      <c r="J5">
        <v>8.9999999999999993E-3</v>
      </c>
      <c r="K5">
        <v>1.3486719798104709</v>
      </c>
      <c r="L5">
        <f t="shared" si="2"/>
        <v>1344062781.8719399</v>
      </c>
      <c r="M5">
        <v>3.2500000000000001E-2</v>
      </c>
      <c r="N5">
        <v>1.3486719798104709</v>
      </c>
      <c r="O5" t="s">
        <v>278</v>
      </c>
      <c r="P5" t="s">
        <v>303</v>
      </c>
      <c r="Q5">
        <v>25</v>
      </c>
      <c r="R5">
        <v>0.95</v>
      </c>
      <c r="S5">
        <v>0.74497449744974498</v>
      </c>
      <c r="T5">
        <v>1875.956183226798</v>
      </c>
      <c r="U5">
        <v>0.04</v>
      </c>
      <c r="V5">
        <v>1.3486719798104709</v>
      </c>
      <c r="W5" t="s">
        <v>278</v>
      </c>
      <c r="X5" t="s">
        <v>303</v>
      </c>
      <c r="Y5">
        <v>1.1266278142965812E-6</v>
      </c>
      <c r="Z5">
        <v>25</v>
      </c>
      <c r="AA5">
        <v>0.98699999999999999</v>
      </c>
      <c r="AB5" s="14">
        <f t="shared" si="3"/>
        <v>2.7777777777777779E-6</v>
      </c>
      <c r="AC5">
        <f t="shared" si="4"/>
        <v>298492.00220893195</v>
      </c>
      <c r="AD5">
        <v>8.9999999999999993E-3</v>
      </c>
      <c r="AE5">
        <v>1.3486719798104709</v>
      </c>
      <c r="AF5">
        <f t="shared" si="5"/>
        <v>309120000</v>
      </c>
      <c r="AG5" s="1">
        <v>0.03</v>
      </c>
      <c r="AH5">
        <v>1.3486719798104709</v>
      </c>
      <c r="AI5">
        <v>0</v>
      </c>
      <c r="AJ5">
        <v>0</v>
      </c>
      <c r="AK5" t="s">
        <v>278</v>
      </c>
      <c r="AL5" t="s">
        <v>303</v>
      </c>
      <c r="AM5">
        <v>20</v>
      </c>
      <c r="AN5">
        <v>0.98</v>
      </c>
      <c r="AO5">
        <v>0.9774977497749775</v>
      </c>
    </row>
    <row r="6" spans="1:41" x14ac:dyDescent="0.35">
      <c r="A6" t="s">
        <v>28</v>
      </c>
      <c r="B6" t="s">
        <v>9</v>
      </c>
      <c r="C6" t="str">
        <f t="shared" si="0"/>
        <v>h2_terminal_AS-TUR</v>
      </c>
      <c r="D6" t="s">
        <v>30</v>
      </c>
      <c r="E6" t="s">
        <v>31</v>
      </c>
      <c r="F6" t="s">
        <v>32</v>
      </c>
      <c r="G6" s="2">
        <v>36.825940789999997</v>
      </c>
      <c r="H6" s="2">
        <v>36.177898030000001</v>
      </c>
      <c r="I6">
        <f t="shared" si="1"/>
        <v>298492.00220893195</v>
      </c>
      <c r="J6">
        <v>8.9999999999999993E-3</v>
      </c>
      <c r="K6">
        <v>0.58296565349252727</v>
      </c>
      <c r="L6">
        <f t="shared" si="2"/>
        <v>1344062781.8719399</v>
      </c>
      <c r="M6">
        <v>3.2500000000000001E-2</v>
      </c>
      <c r="N6">
        <v>0.58296565349252727</v>
      </c>
      <c r="O6" t="s">
        <v>278</v>
      </c>
      <c r="P6" t="s">
        <v>303</v>
      </c>
      <c r="Q6">
        <v>25</v>
      </c>
      <c r="R6">
        <v>0.95</v>
      </c>
      <c r="S6">
        <v>0.74497449744974498</v>
      </c>
      <c r="T6">
        <v>1875.956183226798</v>
      </c>
      <c r="U6">
        <v>0.04</v>
      </c>
      <c r="V6">
        <v>0.58296565349252727</v>
      </c>
      <c r="W6" t="s">
        <v>278</v>
      </c>
      <c r="X6" t="s">
        <v>303</v>
      </c>
      <c r="Y6">
        <v>1.1266278142965812E-6</v>
      </c>
      <c r="Z6">
        <v>25</v>
      </c>
      <c r="AA6">
        <v>0.98699999999999999</v>
      </c>
      <c r="AB6" s="14">
        <f t="shared" si="3"/>
        <v>2.7777777777777779E-6</v>
      </c>
      <c r="AC6">
        <f t="shared" si="4"/>
        <v>298492.00220893195</v>
      </c>
      <c r="AD6">
        <v>8.9999999999999993E-3</v>
      </c>
      <c r="AE6">
        <v>0.58296565349252727</v>
      </c>
      <c r="AF6">
        <f t="shared" si="5"/>
        <v>309120000</v>
      </c>
      <c r="AG6" s="1">
        <v>0.03</v>
      </c>
      <c r="AH6">
        <v>0.58296565349252727</v>
      </c>
      <c r="AI6">
        <v>0</v>
      </c>
      <c r="AJ6">
        <v>0</v>
      </c>
      <c r="AK6" t="s">
        <v>278</v>
      </c>
      <c r="AL6" t="s">
        <v>303</v>
      </c>
      <c r="AM6">
        <v>20</v>
      </c>
      <c r="AN6">
        <v>0.98</v>
      </c>
      <c r="AO6">
        <v>0.9774977497749775</v>
      </c>
    </row>
    <row r="7" spans="1:41" x14ac:dyDescent="0.35">
      <c r="A7" t="s">
        <v>33</v>
      </c>
      <c r="B7" t="s">
        <v>9</v>
      </c>
      <c r="C7" t="str">
        <f t="shared" si="0"/>
        <v>h2_terminal_EU-SWE</v>
      </c>
      <c r="D7" t="s">
        <v>35</v>
      </c>
      <c r="E7" t="s">
        <v>36</v>
      </c>
      <c r="F7" t="s">
        <v>37</v>
      </c>
      <c r="G7" s="2">
        <v>58.913024630000002</v>
      </c>
      <c r="H7" s="2">
        <v>17.96051026</v>
      </c>
      <c r="I7">
        <f t="shared" si="1"/>
        <v>298492.00220893195</v>
      </c>
      <c r="J7">
        <v>8.9999999999999993E-3</v>
      </c>
      <c r="K7">
        <v>1.3486719798104709</v>
      </c>
      <c r="L7">
        <f t="shared" si="2"/>
        <v>1344062781.8719399</v>
      </c>
      <c r="M7">
        <v>3.2500000000000001E-2</v>
      </c>
      <c r="N7">
        <v>1.3486719798104709</v>
      </c>
      <c r="O7" t="s">
        <v>278</v>
      </c>
      <c r="P7" t="s">
        <v>303</v>
      </c>
      <c r="Q7">
        <v>25</v>
      </c>
      <c r="R7">
        <v>0.95</v>
      </c>
      <c r="S7">
        <v>0.74497449744974498</v>
      </c>
      <c r="T7">
        <v>1875.956183226798</v>
      </c>
      <c r="U7">
        <v>0.04</v>
      </c>
      <c r="V7">
        <v>1.3486719798104709</v>
      </c>
      <c r="W7" t="s">
        <v>278</v>
      </c>
      <c r="X7" t="s">
        <v>303</v>
      </c>
      <c r="Y7">
        <v>1.1266278142965812E-6</v>
      </c>
      <c r="Z7">
        <v>25</v>
      </c>
      <c r="AA7">
        <v>0.98699999999999999</v>
      </c>
      <c r="AB7" s="14">
        <f t="shared" si="3"/>
        <v>2.7777777777777779E-6</v>
      </c>
      <c r="AC7">
        <f t="shared" si="4"/>
        <v>298492.00220893195</v>
      </c>
      <c r="AD7">
        <v>8.9999999999999993E-3</v>
      </c>
      <c r="AE7">
        <v>1.3486719798104709</v>
      </c>
      <c r="AF7">
        <f t="shared" si="5"/>
        <v>309120000</v>
      </c>
      <c r="AG7" s="1">
        <v>0.03</v>
      </c>
      <c r="AH7">
        <v>1.3486719798104709</v>
      </c>
      <c r="AI7">
        <v>0</v>
      </c>
      <c r="AJ7">
        <v>0</v>
      </c>
      <c r="AK7" t="s">
        <v>278</v>
      </c>
      <c r="AL7" t="s">
        <v>303</v>
      </c>
      <c r="AM7">
        <v>20</v>
      </c>
      <c r="AN7">
        <v>0.98</v>
      </c>
      <c r="AO7">
        <v>0.9774977497749775</v>
      </c>
    </row>
    <row r="8" spans="1:41" x14ac:dyDescent="0.35">
      <c r="A8" t="s">
        <v>38</v>
      </c>
      <c r="B8" t="s">
        <v>9</v>
      </c>
      <c r="C8" t="str">
        <f t="shared" si="0"/>
        <v>h2_terminal_EU-GBR</v>
      </c>
      <c r="D8" t="s">
        <v>40</v>
      </c>
      <c r="E8" t="s">
        <v>41</v>
      </c>
      <c r="F8" t="s">
        <v>37</v>
      </c>
      <c r="G8" s="2">
        <v>51.708290169999998</v>
      </c>
      <c r="H8" s="2">
        <v>-5.0646297740000001</v>
      </c>
      <c r="I8">
        <f t="shared" si="1"/>
        <v>298492.00220893195</v>
      </c>
      <c r="J8">
        <v>8.9999999999999993E-3</v>
      </c>
      <c r="K8">
        <v>1.3486719798104709</v>
      </c>
      <c r="L8">
        <f t="shared" si="2"/>
        <v>1344062781.8719399</v>
      </c>
      <c r="M8">
        <v>3.2500000000000001E-2</v>
      </c>
      <c r="N8">
        <v>1.3486719798104709</v>
      </c>
      <c r="O8" t="s">
        <v>278</v>
      </c>
      <c r="P8" t="s">
        <v>303</v>
      </c>
      <c r="Q8">
        <v>25</v>
      </c>
      <c r="R8">
        <v>0.95</v>
      </c>
      <c r="S8">
        <v>0.74497449744974498</v>
      </c>
      <c r="T8">
        <v>1875.956183226798</v>
      </c>
      <c r="U8">
        <v>0.04</v>
      </c>
      <c r="V8">
        <v>1.3486719798104709</v>
      </c>
      <c r="W8" t="s">
        <v>278</v>
      </c>
      <c r="X8" t="s">
        <v>303</v>
      </c>
      <c r="Y8">
        <v>1.1266278142965812E-6</v>
      </c>
      <c r="Z8">
        <v>25</v>
      </c>
      <c r="AA8">
        <v>0.98699999999999999</v>
      </c>
      <c r="AB8" s="14">
        <f t="shared" si="3"/>
        <v>2.7777777777777779E-6</v>
      </c>
      <c r="AC8">
        <f t="shared" si="4"/>
        <v>298492.00220893195</v>
      </c>
      <c r="AD8">
        <v>8.9999999999999993E-3</v>
      </c>
      <c r="AE8">
        <v>1.3486719798104709</v>
      </c>
      <c r="AF8">
        <f t="shared" si="5"/>
        <v>309120000</v>
      </c>
      <c r="AG8" s="1">
        <v>0.03</v>
      </c>
      <c r="AH8">
        <v>1.3486719798104709</v>
      </c>
      <c r="AI8">
        <v>0</v>
      </c>
      <c r="AJ8">
        <v>0</v>
      </c>
      <c r="AK8" t="s">
        <v>278</v>
      </c>
      <c r="AL8" t="s">
        <v>303</v>
      </c>
      <c r="AM8">
        <v>20</v>
      </c>
      <c r="AN8">
        <v>0.98</v>
      </c>
      <c r="AO8">
        <v>0.9774977497749775</v>
      </c>
    </row>
    <row r="9" spans="1:41" x14ac:dyDescent="0.35">
      <c r="A9" t="s">
        <v>42</v>
      </c>
      <c r="B9" t="s">
        <v>9</v>
      </c>
      <c r="C9" t="str">
        <f t="shared" si="0"/>
        <v>h2_terminal_AS-QAT</v>
      </c>
      <c r="D9" t="s">
        <v>44</v>
      </c>
      <c r="E9" t="s">
        <v>45</v>
      </c>
      <c r="F9" t="s">
        <v>32</v>
      </c>
      <c r="G9" s="2">
        <v>25.883521009999999</v>
      </c>
      <c r="H9" s="2">
        <v>51.480261319999997</v>
      </c>
      <c r="I9">
        <f t="shared" si="1"/>
        <v>298492.00220893195</v>
      </c>
      <c r="J9">
        <v>8.9999999999999993E-3</v>
      </c>
      <c r="K9">
        <v>0.58296565349252727</v>
      </c>
      <c r="L9">
        <f t="shared" si="2"/>
        <v>1344062781.8719399</v>
      </c>
      <c r="M9">
        <v>3.2500000000000001E-2</v>
      </c>
      <c r="N9">
        <v>0.58296565349252727</v>
      </c>
      <c r="O9" t="s">
        <v>278</v>
      </c>
      <c r="P9" t="s">
        <v>303</v>
      </c>
      <c r="Q9">
        <v>25</v>
      </c>
      <c r="R9">
        <v>0.95</v>
      </c>
      <c r="S9">
        <v>0.74497449744974498</v>
      </c>
      <c r="T9">
        <v>1875.956183226798</v>
      </c>
      <c r="U9">
        <v>0.04</v>
      </c>
      <c r="V9">
        <v>0.58296565349252727</v>
      </c>
      <c r="W9" t="s">
        <v>278</v>
      </c>
      <c r="X9" t="s">
        <v>303</v>
      </c>
      <c r="Y9">
        <v>1.1266278142965812E-6</v>
      </c>
      <c r="Z9">
        <v>25</v>
      </c>
      <c r="AA9">
        <v>0.98699999999999999</v>
      </c>
      <c r="AB9" s="14">
        <f t="shared" si="3"/>
        <v>2.7777777777777779E-6</v>
      </c>
      <c r="AC9">
        <f t="shared" si="4"/>
        <v>298492.00220893195</v>
      </c>
      <c r="AD9">
        <v>8.9999999999999993E-3</v>
      </c>
      <c r="AE9">
        <v>0.58296565349252727</v>
      </c>
      <c r="AF9">
        <f t="shared" si="5"/>
        <v>309120000</v>
      </c>
      <c r="AG9" s="1">
        <v>0.03</v>
      </c>
      <c r="AH9">
        <v>0.58296565349252727</v>
      </c>
      <c r="AI9">
        <v>0</v>
      </c>
      <c r="AJ9">
        <v>0</v>
      </c>
      <c r="AK9" t="s">
        <v>278</v>
      </c>
      <c r="AL9" t="s">
        <v>303</v>
      </c>
      <c r="AM9">
        <v>20</v>
      </c>
      <c r="AN9">
        <v>0.98</v>
      </c>
      <c r="AO9">
        <v>0.9774977497749775</v>
      </c>
    </row>
    <row r="10" spans="1:41" x14ac:dyDescent="0.35">
      <c r="A10" t="s">
        <v>46</v>
      </c>
      <c r="B10" t="s">
        <v>9</v>
      </c>
      <c r="C10" t="str">
        <f t="shared" si="0"/>
        <v>h2_terminal_AS-IND-WE</v>
      </c>
      <c r="D10" t="s">
        <v>48</v>
      </c>
      <c r="E10" t="s">
        <v>49</v>
      </c>
      <c r="F10" t="s">
        <v>50</v>
      </c>
      <c r="G10" s="2">
        <v>18.944742420000001</v>
      </c>
      <c r="H10" s="2">
        <v>72.950074349999994</v>
      </c>
      <c r="I10">
        <f t="shared" si="1"/>
        <v>298492.00220893195</v>
      </c>
      <c r="J10">
        <v>8.9999999999999993E-3</v>
      </c>
      <c r="K10">
        <v>0.58296565349252727</v>
      </c>
      <c r="L10">
        <f t="shared" si="2"/>
        <v>1344062781.8719399</v>
      </c>
      <c r="M10">
        <v>3.2500000000000001E-2</v>
      </c>
      <c r="N10">
        <v>0.58296565349252727</v>
      </c>
      <c r="O10" t="s">
        <v>278</v>
      </c>
      <c r="P10" t="s">
        <v>303</v>
      </c>
      <c r="Q10">
        <v>25</v>
      </c>
      <c r="R10">
        <v>0.95</v>
      </c>
      <c r="S10">
        <v>0.74497449744974498</v>
      </c>
      <c r="T10">
        <v>1875.956183226798</v>
      </c>
      <c r="U10">
        <v>0.04</v>
      </c>
      <c r="V10">
        <v>0.58296565349252727</v>
      </c>
      <c r="W10" t="s">
        <v>278</v>
      </c>
      <c r="X10" t="s">
        <v>303</v>
      </c>
      <c r="Y10">
        <v>1.1266278142965812E-6</v>
      </c>
      <c r="Z10">
        <v>25</v>
      </c>
      <c r="AA10">
        <v>0.98699999999999999</v>
      </c>
      <c r="AB10" s="14">
        <f t="shared" si="3"/>
        <v>2.7777777777777779E-6</v>
      </c>
      <c r="AC10">
        <f t="shared" si="4"/>
        <v>298492.00220893195</v>
      </c>
      <c r="AD10">
        <v>8.9999999999999993E-3</v>
      </c>
      <c r="AE10">
        <v>0.58296565349252727</v>
      </c>
      <c r="AF10">
        <f t="shared" si="5"/>
        <v>309120000</v>
      </c>
      <c r="AG10" s="1">
        <v>0.03</v>
      </c>
      <c r="AH10">
        <v>0.58296565349252727</v>
      </c>
      <c r="AI10">
        <v>0</v>
      </c>
      <c r="AJ10">
        <v>0</v>
      </c>
      <c r="AK10" t="s">
        <v>278</v>
      </c>
      <c r="AL10" t="s">
        <v>303</v>
      </c>
      <c r="AM10">
        <v>20</v>
      </c>
      <c r="AN10">
        <v>0.98</v>
      </c>
      <c r="AO10">
        <v>0.9774977497749775</v>
      </c>
    </row>
    <row r="11" spans="1:41" x14ac:dyDescent="0.35">
      <c r="A11" t="s">
        <v>51</v>
      </c>
      <c r="B11" t="s">
        <v>9</v>
      </c>
      <c r="C11" t="str">
        <f t="shared" si="0"/>
        <v>h2_terminal_AS-BGD</v>
      </c>
      <c r="D11" t="s">
        <v>53</v>
      </c>
      <c r="E11" t="s">
        <v>54</v>
      </c>
      <c r="F11" t="s">
        <v>50</v>
      </c>
      <c r="G11" s="2">
        <v>22.256499399999999</v>
      </c>
      <c r="H11" s="2">
        <v>91.784941779999997</v>
      </c>
      <c r="I11">
        <f t="shared" si="1"/>
        <v>298492.00220893195</v>
      </c>
      <c r="J11">
        <v>8.9999999999999993E-3</v>
      </c>
      <c r="K11">
        <v>0.58296565349252727</v>
      </c>
      <c r="L11">
        <f t="shared" si="2"/>
        <v>1344062781.8719399</v>
      </c>
      <c r="M11">
        <v>3.2500000000000001E-2</v>
      </c>
      <c r="N11">
        <v>0.58296565349252727</v>
      </c>
      <c r="O11" t="s">
        <v>278</v>
      </c>
      <c r="P11" t="s">
        <v>303</v>
      </c>
      <c r="Q11">
        <v>25</v>
      </c>
      <c r="R11">
        <v>0.95</v>
      </c>
      <c r="S11">
        <v>0.74497449744974498</v>
      </c>
      <c r="T11">
        <v>1875.956183226798</v>
      </c>
      <c r="U11">
        <v>0.04</v>
      </c>
      <c r="V11">
        <v>0.58296565349252727</v>
      </c>
      <c r="W11" t="s">
        <v>278</v>
      </c>
      <c r="X11" t="s">
        <v>303</v>
      </c>
      <c r="Y11">
        <v>1.1266278142965812E-6</v>
      </c>
      <c r="Z11">
        <v>25</v>
      </c>
      <c r="AA11">
        <v>0.98699999999999999</v>
      </c>
      <c r="AB11" s="14">
        <f t="shared" si="3"/>
        <v>2.7777777777777779E-6</v>
      </c>
      <c r="AC11">
        <f t="shared" si="4"/>
        <v>298492.00220893195</v>
      </c>
      <c r="AD11">
        <v>8.9999999999999993E-3</v>
      </c>
      <c r="AE11">
        <v>0.58296565349252727</v>
      </c>
      <c r="AF11">
        <f t="shared" si="5"/>
        <v>309120000</v>
      </c>
      <c r="AG11" s="1">
        <v>0.03</v>
      </c>
      <c r="AH11">
        <v>0.58296565349252727</v>
      </c>
      <c r="AI11">
        <v>0</v>
      </c>
      <c r="AJ11">
        <v>0</v>
      </c>
      <c r="AK11" t="s">
        <v>278</v>
      </c>
      <c r="AL11" t="s">
        <v>303</v>
      </c>
      <c r="AM11">
        <v>20</v>
      </c>
      <c r="AN11">
        <v>0.98</v>
      </c>
      <c r="AO11">
        <v>0.9774977497749775</v>
      </c>
    </row>
    <row r="12" spans="1:41" x14ac:dyDescent="0.35">
      <c r="A12" t="s">
        <v>55</v>
      </c>
      <c r="B12" t="s">
        <v>9</v>
      </c>
      <c r="C12" t="str">
        <f t="shared" si="0"/>
        <v>h2_terminal_AS-SGP</v>
      </c>
      <c r="D12" t="s">
        <v>57</v>
      </c>
      <c r="E12" t="s">
        <v>58</v>
      </c>
      <c r="F12" t="s">
        <v>59</v>
      </c>
      <c r="G12" s="2">
        <v>1.2924510250000001</v>
      </c>
      <c r="H12" s="2">
        <v>103.63954649999999</v>
      </c>
      <c r="I12">
        <f t="shared" si="1"/>
        <v>298492.00220893195</v>
      </c>
      <c r="J12">
        <v>8.9999999999999993E-3</v>
      </c>
      <c r="K12">
        <v>0.58296565349252727</v>
      </c>
      <c r="L12">
        <f t="shared" si="2"/>
        <v>1344062781.8719399</v>
      </c>
      <c r="M12">
        <v>3.2500000000000001E-2</v>
      </c>
      <c r="N12">
        <v>0.58296565349252727</v>
      </c>
      <c r="O12" t="s">
        <v>278</v>
      </c>
      <c r="P12" t="s">
        <v>303</v>
      </c>
      <c r="Q12">
        <v>25</v>
      </c>
      <c r="R12">
        <v>0.95</v>
      </c>
      <c r="S12">
        <v>0.74497449744974498</v>
      </c>
      <c r="T12">
        <v>1875.956183226798</v>
      </c>
      <c r="U12">
        <v>0.04</v>
      </c>
      <c r="V12">
        <v>0.58296565349252727</v>
      </c>
      <c r="W12" t="s">
        <v>278</v>
      </c>
      <c r="X12" t="s">
        <v>303</v>
      </c>
      <c r="Y12">
        <v>1.1266278142965812E-6</v>
      </c>
      <c r="Z12">
        <v>25</v>
      </c>
      <c r="AA12">
        <v>0.98699999999999999</v>
      </c>
      <c r="AB12" s="14">
        <f t="shared" si="3"/>
        <v>2.7777777777777779E-6</v>
      </c>
      <c r="AC12">
        <f t="shared" si="4"/>
        <v>298492.00220893195</v>
      </c>
      <c r="AD12">
        <v>8.9999999999999993E-3</v>
      </c>
      <c r="AE12">
        <v>0.58296565349252727</v>
      </c>
      <c r="AF12">
        <f t="shared" si="5"/>
        <v>309120000</v>
      </c>
      <c r="AG12" s="1">
        <v>0.03</v>
      </c>
      <c r="AH12">
        <v>0.58296565349252727</v>
      </c>
      <c r="AI12">
        <v>0</v>
      </c>
      <c r="AJ12">
        <v>0</v>
      </c>
      <c r="AK12" t="s">
        <v>278</v>
      </c>
      <c r="AL12" t="s">
        <v>303</v>
      </c>
      <c r="AM12">
        <v>20</v>
      </c>
      <c r="AN12">
        <v>0.98</v>
      </c>
      <c r="AO12">
        <v>0.9774977497749775</v>
      </c>
    </row>
    <row r="13" spans="1:41" x14ac:dyDescent="0.35">
      <c r="A13" t="s">
        <v>60</v>
      </c>
      <c r="B13" t="s">
        <v>9</v>
      </c>
      <c r="C13" t="str">
        <f t="shared" si="0"/>
        <v>h2_terminal_AS-IDN</v>
      </c>
      <c r="D13" t="s">
        <v>62</v>
      </c>
      <c r="E13" t="s">
        <v>63</v>
      </c>
      <c r="F13" t="s">
        <v>59</v>
      </c>
      <c r="G13" s="2">
        <v>-0.88613326299999995</v>
      </c>
      <c r="H13" s="2">
        <v>131.27111149999999</v>
      </c>
      <c r="I13">
        <f t="shared" si="1"/>
        <v>298492.00220893195</v>
      </c>
      <c r="J13">
        <v>8.9999999999999993E-3</v>
      </c>
      <c r="K13">
        <v>0.58296565349252727</v>
      </c>
      <c r="L13">
        <f t="shared" si="2"/>
        <v>1344062781.8719399</v>
      </c>
      <c r="M13">
        <v>3.2500000000000001E-2</v>
      </c>
      <c r="N13">
        <v>0.58296565349252727</v>
      </c>
      <c r="O13" t="s">
        <v>278</v>
      </c>
      <c r="P13" t="s">
        <v>303</v>
      </c>
      <c r="Q13">
        <v>25</v>
      </c>
      <c r="R13">
        <v>0.95</v>
      </c>
      <c r="S13">
        <v>0.74497449744974498</v>
      </c>
      <c r="T13">
        <v>1875.956183226798</v>
      </c>
      <c r="U13">
        <v>0.04</v>
      </c>
      <c r="V13">
        <v>0.58296565349252727</v>
      </c>
      <c r="W13" t="s">
        <v>278</v>
      </c>
      <c r="X13" t="s">
        <v>303</v>
      </c>
      <c r="Y13">
        <v>1.1266278142965812E-6</v>
      </c>
      <c r="Z13">
        <v>25</v>
      </c>
      <c r="AA13">
        <v>0.98699999999999999</v>
      </c>
      <c r="AB13" s="14">
        <f t="shared" si="3"/>
        <v>2.7777777777777779E-6</v>
      </c>
      <c r="AC13">
        <f t="shared" si="4"/>
        <v>298492.00220893195</v>
      </c>
      <c r="AD13">
        <v>8.9999999999999993E-3</v>
      </c>
      <c r="AE13">
        <v>0.58296565349252727</v>
      </c>
      <c r="AF13">
        <f t="shared" si="5"/>
        <v>309120000</v>
      </c>
      <c r="AG13" s="1">
        <v>0.03</v>
      </c>
      <c r="AH13">
        <v>0.58296565349252727</v>
      </c>
      <c r="AI13">
        <v>0</v>
      </c>
      <c r="AJ13">
        <v>0</v>
      </c>
      <c r="AK13" t="s">
        <v>278</v>
      </c>
      <c r="AL13" t="s">
        <v>303</v>
      </c>
      <c r="AM13">
        <v>20</v>
      </c>
      <c r="AN13">
        <v>0.98</v>
      </c>
      <c r="AO13">
        <v>0.9774977497749775</v>
      </c>
    </row>
    <row r="14" spans="1:41" x14ac:dyDescent="0.35">
      <c r="A14" t="s">
        <v>64</v>
      </c>
      <c r="B14" t="s">
        <v>9</v>
      </c>
      <c r="C14" t="str">
        <f t="shared" si="0"/>
        <v>h2_terminal_AS-CHN-SH</v>
      </c>
      <c r="D14" t="s">
        <v>66</v>
      </c>
      <c r="E14" t="s">
        <v>67</v>
      </c>
      <c r="F14" t="s">
        <v>68</v>
      </c>
      <c r="G14" s="2">
        <v>31.331849340000002</v>
      </c>
      <c r="H14" s="2">
        <v>121.63780029999999</v>
      </c>
      <c r="I14">
        <f t="shared" si="1"/>
        <v>298492.00220893195</v>
      </c>
      <c r="J14">
        <v>8.9999999999999993E-3</v>
      </c>
      <c r="K14">
        <v>0.58296565349252727</v>
      </c>
      <c r="L14">
        <f t="shared" si="2"/>
        <v>1344062781.8719399</v>
      </c>
      <c r="M14">
        <v>3.2500000000000001E-2</v>
      </c>
      <c r="N14">
        <v>0.58296565349252727</v>
      </c>
      <c r="O14" t="s">
        <v>278</v>
      </c>
      <c r="P14" t="s">
        <v>303</v>
      </c>
      <c r="Q14">
        <v>25</v>
      </c>
      <c r="R14">
        <v>0.95</v>
      </c>
      <c r="S14">
        <v>0.74497449744974498</v>
      </c>
      <c r="T14">
        <v>1875.956183226798</v>
      </c>
      <c r="U14">
        <v>0.04</v>
      </c>
      <c r="V14">
        <v>0.58296565349252727</v>
      </c>
      <c r="W14" t="s">
        <v>278</v>
      </c>
      <c r="X14" t="s">
        <v>303</v>
      </c>
      <c r="Y14">
        <v>1.1266278142965812E-6</v>
      </c>
      <c r="Z14">
        <v>25</v>
      </c>
      <c r="AA14">
        <v>0.98699999999999999</v>
      </c>
      <c r="AB14" s="14">
        <f t="shared" si="3"/>
        <v>2.7777777777777779E-6</v>
      </c>
      <c r="AC14">
        <f t="shared" si="4"/>
        <v>298492.00220893195</v>
      </c>
      <c r="AD14">
        <v>8.9999999999999993E-3</v>
      </c>
      <c r="AE14">
        <v>0.58296565349252727</v>
      </c>
      <c r="AF14">
        <f t="shared" si="5"/>
        <v>309120000</v>
      </c>
      <c r="AG14" s="1">
        <v>0.03</v>
      </c>
      <c r="AH14">
        <v>0.58296565349252727</v>
      </c>
      <c r="AI14">
        <v>0</v>
      </c>
      <c r="AJ14">
        <v>0</v>
      </c>
      <c r="AK14" t="s">
        <v>278</v>
      </c>
      <c r="AL14" t="s">
        <v>303</v>
      </c>
      <c r="AM14">
        <v>20</v>
      </c>
      <c r="AN14">
        <v>0.98</v>
      </c>
      <c r="AO14">
        <v>0.9774977497749775</v>
      </c>
    </row>
    <row r="15" spans="1:41" x14ac:dyDescent="0.35">
      <c r="A15" t="s">
        <v>69</v>
      </c>
      <c r="B15" t="s">
        <v>9</v>
      </c>
      <c r="C15" t="str">
        <f t="shared" si="0"/>
        <v>h2_terminal_AS-JPN-TO</v>
      </c>
      <c r="D15" t="s">
        <v>71</v>
      </c>
      <c r="E15" t="s">
        <v>72</v>
      </c>
      <c r="F15" t="s">
        <v>68</v>
      </c>
      <c r="G15" s="2">
        <v>35.477499450000003</v>
      </c>
      <c r="H15" s="2">
        <v>139.67820470000001</v>
      </c>
      <c r="I15">
        <f t="shared" si="1"/>
        <v>298492.00220893195</v>
      </c>
      <c r="J15">
        <v>8.9999999999999993E-3</v>
      </c>
      <c r="K15">
        <v>0.58296565349252727</v>
      </c>
      <c r="L15">
        <f t="shared" si="2"/>
        <v>1344062781.8719399</v>
      </c>
      <c r="M15">
        <v>3.2500000000000001E-2</v>
      </c>
      <c r="N15">
        <v>0.58296565349252727</v>
      </c>
      <c r="O15" t="s">
        <v>278</v>
      </c>
      <c r="P15" t="s">
        <v>303</v>
      </c>
      <c r="Q15">
        <v>25</v>
      </c>
      <c r="R15">
        <v>0.95</v>
      </c>
      <c r="S15">
        <v>0.74497449744974498</v>
      </c>
      <c r="T15">
        <v>1875.956183226798</v>
      </c>
      <c r="U15">
        <v>0.04</v>
      </c>
      <c r="V15">
        <v>0.58296565349252727</v>
      </c>
      <c r="W15" t="s">
        <v>278</v>
      </c>
      <c r="X15" t="s">
        <v>303</v>
      </c>
      <c r="Y15">
        <v>1.1266278142965812E-6</v>
      </c>
      <c r="Z15">
        <v>25</v>
      </c>
      <c r="AA15">
        <v>0.98699999999999999</v>
      </c>
      <c r="AB15" s="14">
        <f t="shared" si="3"/>
        <v>2.7777777777777779E-6</v>
      </c>
      <c r="AC15">
        <f t="shared" si="4"/>
        <v>298492.00220893195</v>
      </c>
      <c r="AD15">
        <v>8.9999999999999993E-3</v>
      </c>
      <c r="AE15">
        <v>0.58296565349252727</v>
      </c>
      <c r="AF15">
        <f t="shared" si="5"/>
        <v>309120000</v>
      </c>
      <c r="AG15" s="1">
        <v>0.03</v>
      </c>
      <c r="AH15">
        <v>0.58296565349252727</v>
      </c>
      <c r="AI15">
        <v>0</v>
      </c>
      <c r="AJ15">
        <v>0</v>
      </c>
      <c r="AK15" t="s">
        <v>278</v>
      </c>
      <c r="AL15" t="s">
        <v>303</v>
      </c>
      <c r="AM15">
        <v>20</v>
      </c>
      <c r="AN15">
        <v>0.98</v>
      </c>
      <c r="AO15">
        <v>0.9774977497749775</v>
      </c>
    </row>
    <row r="16" spans="1:41" x14ac:dyDescent="0.35">
      <c r="A16" t="s">
        <v>73</v>
      </c>
      <c r="B16" t="s">
        <v>9</v>
      </c>
      <c r="C16" t="str">
        <f t="shared" si="0"/>
        <v>h2_terminal_AS-VNM</v>
      </c>
      <c r="D16" t="s">
        <v>75</v>
      </c>
      <c r="E16" t="s">
        <v>76</v>
      </c>
      <c r="F16" t="s">
        <v>59</v>
      </c>
      <c r="G16" s="2">
        <v>20.71420444</v>
      </c>
      <c r="H16" s="2">
        <v>106.7809084</v>
      </c>
      <c r="I16">
        <f t="shared" si="1"/>
        <v>298492.00220893195</v>
      </c>
      <c r="J16">
        <v>8.9999999999999993E-3</v>
      </c>
      <c r="K16">
        <v>0.58296565349252727</v>
      </c>
      <c r="L16">
        <f t="shared" si="2"/>
        <v>1344062781.8719399</v>
      </c>
      <c r="M16">
        <v>3.2500000000000001E-2</v>
      </c>
      <c r="N16">
        <v>0.58296565349252727</v>
      </c>
      <c r="O16" t="s">
        <v>278</v>
      </c>
      <c r="P16" t="s">
        <v>303</v>
      </c>
      <c r="Q16">
        <v>25</v>
      </c>
      <c r="R16">
        <v>0.95</v>
      </c>
      <c r="S16">
        <v>0.74497449744974498</v>
      </c>
      <c r="T16">
        <v>1875.956183226798</v>
      </c>
      <c r="U16">
        <v>0.04</v>
      </c>
      <c r="V16">
        <v>0.58296565349252727</v>
      </c>
      <c r="W16" t="s">
        <v>278</v>
      </c>
      <c r="X16" t="s">
        <v>303</v>
      </c>
      <c r="Y16">
        <v>1.1266278142965812E-6</v>
      </c>
      <c r="Z16">
        <v>25</v>
      </c>
      <c r="AA16">
        <v>0.98699999999999999</v>
      </c>
      <c r="AB16" s="14">
        <f t="shared" si="3"/>
        <v>2.7777777777777779E-6</v>
      </c>
      <c r="AC16">
        <f t="shared" si="4"/>
        <v>298492.00220893195</v>
      </c>
      <c r="AD16">
        <v>8.9999999999999993E-3</v>
      </c>
      <c r="AE16">
        <v>0.58296565349252727</v>
      </c>
      <c r="AF16">
        <f t="shared" si="5"/>
        <v>309120000</v>
      </c>
      <c r="AG16" s="1">
        <v>0.03</v>
      </c>
      <c r="AH16">
        <v>0.58296565349252727</v>
      </c>
      <c r="AI16">
        <v>0</v>
      </c>
      <c r="AJ16">
        <v>0</v>
      </c>
      <c r="AK16" t="s">
        <v>278</v>
      </c>
      <c r="AL16" t="s">
        <v>303</v>
      </c>
      <c r="AM16">
        <v>20</v>
      </c>
      <c r="AN16">
        <v>0.98</v>
      </c>
      <c r="AO16">
        <v>0.9774977497749775</v>
      </c>
    </row>
    <row r="17" spans="1:41" x14ac:dyDescent="0.35">
      <c r="A17" t="s">
        <v>77</v>
      </c>
      <c r="B17" t="s">
        <v>9</v>
      </c>
      <c r="C17" t="str">
        <f t="shared" si="0"/>
        <v>h2_terminal_OC-AUS-SW</v>
      </c>
      <c r="D17" t="s">
        <v>79</v>
      </c>
      <c r="E17" t="s">
        <v>80</v>
      </c>
      <c r="F17" t="s">
        <v>81</v>
      </c>
      <c r="G17" s="2">
        <v>-34.453054180000002</v>
      </c>
      <c r="H17" s="2">
        <v>150.89914529999999</v>
      </c>
      <c r="I17">
        <f t="shared" si="1"/>
        <v>298492.00220893195</v>
      </c>
      <c r="J17">
        <v>8.9999999999999993E-3</v>
      </c>
      <c r="K17">
        <v>0.8721606300502085</v>
      </c>
      <c r="L17">
        <f t="shared" si="2"/>
        <v>1344062781.8719399</v>
      </c>
      <c r="M17">
        <v>3.2500000000000001E-2</v>
      </c>
      <c r="N17">
        <v>0.8721606300502085</v>
      </c>
      <c r="O17" t="s">
        <v>278</v>
      </c>
      <c r="P17" t="s">
        <v>303</v>
      </c>
      <c r="Q17">
        <v>25</v>
      </c>
      <c r="R17">
        <v>0.95</v>
      </c>
      <c r="S17">
        <v>0.74497449744974498</v>
      </c>
      <c r="T17">
        <v>1875.956183226798</v>
      </c>
      <c r="U17">
        <v>0.04</v>
      </c>
      <c r="V17">
        <v>0.8721606300502085</v>
      </c>
      <c r="W17" t="s">
        <v>278</v>
      </c>
      <c r="X17" t="s">
        <v>303</v>
      </c>
      <c r="Y17">
        <v>1.1266278142965812E-6</v>
      </c>
      <c r="Z17">
        <v>25</v>
      </c>
      <c r="AA17">
        <v>0.98699999999999999</v>
      </c>
      <c r="AB17" s="14">
        <f t="shared" si="3"/>
        <v>2.7777777777777779E-6</v>
      </c>
      <c r="AC17">
        <f t="shared" si="4"/>
        <v>298492.00220893195</v>
      </c>
      <c r="AD17">
        <v>8.9999999999999993E-3</v>
      </c>
      <c r="AE17">
        <v>0.8721606300502085</v>
      </c>
      <c r="AF17">
        <f t="shared" si="5"/>
        <v>309120000</v>
      </c>
      <c r="AG17" s="1">
        <v>0.03</v>
      </c>
      <c r="AH17">
        <v>0.8721606300502085</v>
      </c>
      <c r="AI17">
        <v>0</v>
      </c>
      <c r="AJ17">
        <v>0</v>
      </c>
      <c r="AK17" t="s">
        <v>278</v>
      </c>
      <c r="AL17" t="s">
        <v>303</v>
      </c>
      <c r="AM17">
        <v>20</v>
      </c>
      <c r="AN17">
        <v>0.98</v>
      </c>
      <c r="AO17">
        <v>0.9774977497749775</v>
      </c>
    </row>
    <row r="18" spans="1:41" x14ac:dyDescent="0.35">
      <c r="A18" t="s">
        <v>82</v>
      </c>
      <c r="B18" t="s">
        <v>9</v>
      </c>
      <c r="C18" t="str">
        <f t="shared" si="0"/>
        <v>h2_terminal_NA-USA-CA</v>
      </c>
      <c r="D18" t="s">
        <v>84</v>
      </c>
      <c r="E18" t="s">
        <v>85</v>
      </c>
      <c r="F18" t="s">
        <v>86</v>
      </c>
      <c r="G18" s="2">
        <v>37.805478909999998</v>
      </c>
      <c r="H18" s="2">
        <v>-122.31633100000001</v>
      </c>
      <c r="I18">
        <f t="shared" si="1"/>
        <v>298492.00220893195</v>
      </c>
      <c r="J18">
        <v>8.9999999999999993E-3</v>
      </c>
      <c r="K18">
        <v>1.3374192380309164</v>
      </c>
      <c r="L18">
        <f t="shared" si="2"/>
        <v>1344062781.8719399</v>
      </c>
      <c r="M18">
        <v>3.2500000000000001E-2</v>
      </c>
      <c r="N18">
        <v>1.3374192380309164</v>
      </c>
      <c r="O18" t="s">
        <v>278</v>
      </c>
      <c r="P18" t="s">
        <v>303</v>
      </c>
      <c r="Q18">
        <v>25</v>
      </c>
      <c r="R18">
        <v>0.95</v>
      </c>
      <c r="S18">
        <v>0.74497449744974498</v>
      </c>
      <c r="T18">
        <v>1875.956183226798</v>
      </c>
      <c r="U18">
        <v>0.04</v>
      </c>
      <c r="V18">
        <v>1.3374192380309164</v>
      </c>
      <c r="W18" t="s">
        <v>278</v>
      </c>
      <c r="X18" t="s">
        <v>303</v>
      </c>
      <c r="Y18">
        <v>1.1266278142965812E-6</v>
      </c>
      <c r="Z18">
        <v>25</v>
      </c>
      <c r="AA18">
        <v>0.98699999999999999</v>
      </c>
      <c r="AB18" s="14">
        <f t="shared" si="3"/>
        <v>2.7777777777777779E-6</v>
      </c>
      <c r="AC18">
        <f t="shared" si="4"/>
        <v>298492.00220893195</v>
      </c>
      <c r="AD18">
        <v>8.9999999999999993E-3</v>
      </c>
      <c r="AE18">
        <v>1.3374192380309164</v>
      </c>
      <c r="AF18">
        <f t="shared" si="5"/>
        <v>309120000</v>
      </c>
      <c r="AG18" s="1">
        <v>0.03</v>
      </c>
      <c r="AH18">
        <v>1.3374192380309164</v>
      </c>
      <c r="AI18">
        <v>0</v>
      </c>
      <c r="AJ18">
        <v>0</v>
      </c>
      <c r="AK18" t="s">
        <v>278</v>
      </c>
      <c r="AL18" t="s">
        <v>303</v>
      </c>
      <c r="AM18">
        <v>20</v>
      </c>
      <c r="AN18">
        <v>0.98</v>
      </c>
      <c r="AO18">
        <v>0.9774977497749775</v>
      </c>
    </row>
    <row r="19" spans="1:41" x14ac:dyDescent="0.35">
      <c r="A19" t="s">
        <v>87</v>
      </c>
      <c r="B19" t="s">
        <v>9</v>
      </c>
      <c r="C19" t="str">
        <f>_xlfn.CONCAT(B19,"_",A19)</f>
        <v>h2_terminal_NA-USA-SV</v>
      </c>
      <c r="D19" t="s">
        <v>89</v>
      </c>
      <c r="E19" t="s">
        <v>90</v>
      </c>
      <c r="F19" t="s">
        <v>86</v>
      </c>
      <c r="G19" s="2">
        <v>38.350882130000002</v>
      </c>
      <c r="H19" s="2">
        <v>-76.411079920000006</v>
      </c>
      <c r="I19">
        <f t="shared" si="1"/>
        <v>298492.00220893195</v>
      </c>
      <c r="J19">
        <v>8.9999999999999993E-3</v>
      </c>
      <c r="K19">
        <v>1.3374192380309164</v>
      </c>
      <c r="L19">
        <f t="shared" si="2"/>
        <v>1344062781.8719399</v>
      </c>
      <c r="M19">
        <v>3.2500000000000001E-2</v>
      </c>
      <c r="N19">
        <v>1.3374192380309164</v>
      </c>
      <c r="O19" t="s">
        <v>278</v>
      </c>
      <c r="P19" t="s">
        <v>303</v>
      </c>
      <c r="Q19">
        <v>25</v>
      </c>
      <c r="R19">
        <v>0.95</v>
      </c>
      <c r="S19">
        <v>0.74497449744974498</v>
      </c>
      <c r="T19">
        <v>1875.956183226798</v>
      </c>
      <c r="U19">
        <v>0.04</v>
      </c>
      <c r="V19">
        <v>1.3374192380309164</v>
      </c>
      <c r="W19" t="s">
        <v>278</v>
      </c>
      <c r="X19" t="s">
        <v>303</v>
      </c>
      <c r="Y19">
        <v>1.1266278142965812E-6</v>
      </c>
      <c r="Z19">
        <v>25</v>
      </c>
      <c r="AA19">
        <v>0.98699999999999999</v>
      </c>
      <c r="AB19" s="14">
        <f t="shared" si="3"/>
        <v>2.7777777777777779E-6</v>
      </c>
      <c r="AC19">
        <f t="shared" si="4"/>
        <v>298492.00220893195</v>
      </c>
      <c r="AD19">
        <v>8.9999999999999993E-3</v>
      </c>
      <c r="AE19">
        <v>1.3374192380309164</v>
      </c>
      <c r="AF19">
        <f t="shared" si="5"/>
        <v>309120000</v>
      </c>
      <c r="AG19" s="1">
        <v>0.03</v>
      </c>
      <c r="AH19">
        <v>1.3374192380309164</v>
      </c>
      <c r="AI19">
        <v>0</v>
      </c>
      <c r="AJ19">
        <v>0</v>
      </c>
      <c r="AK19" t="s">
        <v>278</v>
      </c>
      <c r="AL19" t="s">
        <v>303</v>
      </c>
      <c r="AM19">
        <v>20</v>
      </c>
      <c r="AN19">
        <v>0.98</v>
      </c>
      <c r="AO19">
        <v>0.9774977497749775</v>
      </c>
    </row>
    <row r="20" spans="1:41" x14ac:dyDescent="0.35">
      <c r="A20" t="s">
        <v>91</v>
      </c>
      <c r="B20" t="s">
        <v>9</v>
      </c>
      <c r="C20" t="str">
        <f t="shared" ref="C20:C37" si="6">_xlfn.CONCAT(B20,"_",A20)</f>
        <v>h2_terminal_NA-USA-SA</v>
      </c>
      <c r="D20" t="s">
        <v>93</v>
      </c>
      <c r="E20" t="s">
        <v>94</v>
      </c>
      <c r="F20" t="s">
        <v>86</v>
      </c>
      <c r="G20" s="2">
        <v>30.27045948</v>
      </c>
      <c r="H20" s="2">
        <v>-89.391982049999996</v>
      </c>
      <c r="I20">
        <f t="shared" si="1"/>
        <v>298492.00220893195</v>
      </c>
      <c r="J20">
        <v>8.9999999999999993E-3</v>
      </c>
      <c r="K20">
        <v>1.3374192380309164</v>
      </c>
      <c r="L20">
        <f t="shared" si="2"/>
        <v>1344062781.8719399</v>
      </c>
      <c r="M20">
        <v>3.2500000000000001E-2</v>
      </c>
      <c r="N20">
        <v>1.3374192380309164</v>
      </c>
      <c r="O20" t="s">
        <v>278</v>
      </c>
      <c r="P20" t="s">
        <v>303</v>
      </c>
      <c r="Q20">
        <v>25</v>
      </c>
      <c r="R20">
        <v>0.95</v>
      </c>
      <c r="S20">
        <v>0.74497449744974498</v>
      </c>
      <c r="T20">
        <v>1875.956183226798</v>
      </c>
      <c r="U20">
        <v>0.04</v>
      </c>
      <c r="V20">
        <v>1.3374192380309164</v>
      </c>
      <c r="W20" t="s">
        <v>278</v>
      </c>
      <c r="X20" t="s">
        <v>303</v>
      </c>
      <c r="Y20">
        <v>1.1266278142965812E-6</v>
      </c>
      <c r="Z20">
        <v>25</v>
      </c>
      <c r="AA20">
        <v>0.98699999999999999</v>
      </c>
      <c r="AB20" s="14">
        <f t="shared" si="3"/>
        <v>2.7777777777777779E-6</v>
      </c>
      <c r="AC20">
        <f t="shared" si="4"/>
        <v>298492.00220893195</v>
      </c>
      <c r="AD20">
        <v>8.9999999999999993E-3</v>
      </c>
      <c r="AE20">
        <v>1.3374192380309164</v>
      </c>
      <c r="AF20">
        <f t="shared" si="5"/>
        <v>309120000</v>
      </c>
      <c r="AG20" s="1">
        <v>0.03</v>
      </c>
      <c r="AH20">
        <v>1.3374192380309164</v>
      </c>
      <c r="AI20">
        <v>0</v>
      </c>
      <c r="AJ20">
        <v>0</v>
      </c>
      <c r="AK20" t="s">
        <v>278</v>
      </c>
      <c r="AL20" t="s">
        <v>303</v>
      </c>
      <c r="AM20">
        <v>20</v>
      </c>
      <c r="AN20">
        <v>0.98</v>
      </c>
      <c r="AO20">
        <v>0.9774977497749775</v>
      </c>
    </row>
    <row r="21" spans="1:41" x14ac:dyDescent="0.35">
      <c r="A21" t="s">
        <v>95</v>
      </c>
      <c r="B21" t="s">
        <v>9</v>
      </c>
      <c r="C21" t="str">
        <f t="shared" si="6"/>
        <v>h2_terminal_NA-MEX</v>
      </c>
      <c r="D21" t="s">
        <v>97</v>
      </c>
      <c r="E21" t="s">
        <v>98</v>
      </c>
      <c r="F21" t="s">
        <v>99</v>
      </c>
      <c r="G21" s="2">
        <v>18.155675850000002</v>
      </c>
      <c r="H21" s="2">
        <v>-94.536118009999996</v>
      </c>
      <c r="I21">
        <f t="shared" si="1"/>
        <v>298492.00220893195</v>
      </c>
      <c r="J21">
        <v>8.9999999999999993E-3</v>
      </c>
      <c r="K21">
        <v>0.19446491273097016</v>
      </c>
      <c r="L21">
        <f t="shared" si="2"/>
        <v>1344062781.8719399</v>
      </c>
      <c r="M21">
        <v>3.2500000000000001E-2</v>
      </c>
      <c r="N21">
        <v>0.19446491273097016</v>
      </c>
      <c r="O21" t="s">
        <v>278</v>
      </c>
      <c r="P21" t="s">
        <v>303</v>
      </c>
      <c r="Q21">
        <v>25</v>
      </c>
      <c r="R21">
        <v>0.95</v>
      </c>
      <c r="S21">
        <v>0.74497449744974498</v>
      </c>
      <c r="T21">
        <v>1875.956183226798</v>
      </c>
      <c r="U21">
        <v>0.04</v>
      </c>
      <c r="V21">
        <v>0.19446491273097016</v>
      </c>
      <c r="W21" t="s">
        <v>278</v>
      </c>
      <c r="X21" t="s">
        <v>303</v>
      </c>
      <c r="Y21">
        <v>1.1266278142965812E-6</v>
      </c>
      <c r="Z21">
        <v>25</v>
      </c>
      <c r="AA21">
        <v>0.98699999999999999</v>
      </c>
      <c r="AB21" s="14">
        <f t="shared" si="3"/>
        <v>2.7777777777777779E-6</v>
      </c>
      <c r="AC21">
        <f t="shared" si="4"/>
        <v>298492.00220893195</v>
      </c>
      <c r="AD21">
        <v>8.9999999999999993E-3</v>
      </c>
      <c r="AE21">
        <v>0.19446491273097016</v>
      </c>
      <c r="AF21">
        <f t="shared" si="5"/>
        <v>309120000</v>
      </c>
      <c r="AG21" s="1">
        <v>0.03</v>
      </c>
      <c r="AH21">
        <v>0.19446491273097016</v>
      </c>
      <c r="AI21">
        <v>0</v>
      </c>
      <c r="AJ21">
        <v>0</v>
      </c>
      <c r="AK21" t="s">
        <v>278</v>
      </c>
      <c r="AL21" t="s">
        <v>303</v>
      </c>
      <c r="AM21">
        <v>20</v>
      </c>
      <c r="AN21">
        <v>0.98</v>
      </c>
      <c r="AO21">
        <v>0.9774977497749775</v>
      </c>
    </row>
    <row r="22" spans="1:41" x14ac:dyDescent="0.35">
      <c r="A22" t="s">
        <v>100</v>
      </c>
      <c r="B22" t="s">
        <v>9</v>
      </c>
      <c r="C22" t="str">
        <f t="shared" si="6"/>
        <v>h2_terminal_NA-NIC</v>
      </c>
      <c r="D22" t="s">
        <v>102</v>
      </c>
      <c r="E22" t="s">
        <v>103</v>
      </c>
      <c r="F22" t="s">
        <v>99</v>
      </c>
      <c r="G22" s="2">
        <v>12.20558819</v>
      </c>
      <c r="H22" s="2">
        <v>-86.761905609999999</v>
      </c>
      <c r="I22">
        <f t="shared" si="1"/>
        <v>298492.00220893195</v>
      </c>
      <c r="J22">
        <v>8.9999999999999993E-3</v>
      </c>
      <c r="K22">
        <v>0.19446491273097016</v>
      </c>
      <c r="L22">
        <f t="shared" si="2"/>
        <v>1344062781.8719399</v>
      </c>
      <c r="M22">
        <v>3.2500000000000001E-2</v>
      </c>
      <c r="N22">
        <v>0.19446491273097016</v>
      </c>
      <c r="O22" t="s">
        <v>278</v>
      </c>
      <c r="P22" t="s">
        <v>303</v>
      </c>
      <c r="Q22">
        <v>25</v>
      </c>
      <c r="R22">
        <v>0.95</v>
      </c>
      <c r="S22">
        <v>0.74497449744974498</v>
      </c>
      <c r="T22">
        <v>1875.956183226798</v>
      </c>
      <c r="U22">
        <v>0.04</v>
      </c>
      <c r="V22">
        <v>0.19446491273097016</v>
      </c>
      <c r="W22" t="s">
        <v>278</v>
      </c>
      <c r="X22" t="s">
        <v>303</v>
      </c>
      <c r="Y22">
        <v>1.1266278142965812E-6</v>
      </c>
      <c r="Z22">
        <v>25</v>
      </c>
      <c r="AA22">
        <v>0.98699999999999999</v>
      </c>
      <c r="AB22" s="14">
        <f t="shared" si="3"/>
        <v>2.7777777777777779E-6</v>
      </c>
      <c r="AC22">
        <f t="shared" si="4"/>
        <v>298492.00220893195</v>
      </c>
      <c r="AD22">
        <v>8.9999999999999993E-3</v>
      </c>
      <c r="AE22">
        <v>0.19446491273097016</v>
      </c>
      <c r="AF22">
        <f t="shared" si="5"/>
        <v>309120000</v>
      </c>
      <c r="AG22" s="1">
        <v>0.03</v>
      </c>
      <c r="AH22">
        <v>0.19446491273097016</v>
      </c>
      <c r="AI22">
        <v>0</v>
      </c>
      <c r="AJ22">
        <v>0</v>
      </c>
      <c r="AK22" t="s">
        <v>278</v>
      </c>
      <c r="AL22" t="s">
        <v>303</v>
      </c>
      <c r="AM22">
        <v>20</v>
      </c>
      <c r="AN22">
        <v>0.98</v>
      </c>
      <c r="AO22">
        <v>0.9774977497749775</v>
      </c>
    </row>
    <row r="23" spans="1:41" x14ac:dyDescent="0.35">
      <c r="A23" t="s">
        <v>104</v>
      </c>
      <c r="B23" t="s">
        <v>9</v>
      </c>
      <c r="C23" t="str">
        <f t="shared" si="6"/>
        <v>h2_terminal_NA-DOM</v>
      </c>
      <c r="D23" t="s">
        <v>106</v>
      </c>
      <c r="E23" t="s">
        <v>107</v>
      </c>
      <c r="F23" t="s">
        <v>108</v>
      </c>
      <c r="G23" s="2">
        <v>18.423848960000001</v>
      </c>
      <c r="H23" s="2">
        <v>-69.633278090000005</v>
      </c>
      <c r="I23">
        <f t="shared" si="1"/>
        <v>298492.00220893195</v>
      </c>
      <c r="J23">
        <v>8.9999999999999993E-3</v>
      </c>
      <c r="K23">
        <v>0.19446491273097016</v>
      </c>
      <c r="L23">
        <f t="shared" si="2"/>
        <v>1344062781.8719399</v>
      </c>
      <c r="M23">
        <v>3.2500000000000001E-2</v>
      </c>
      <c r="N23">
        <v>0.19446491273097016</v>
      </c>
      <c r="O23" t="s">
        <v>278</v>
      </c>
      <c r="P23" t="s">
        <v>303</v>
      </c>
      <c r="Q23">
        <v>25</v>
      </c>
      <c r="R23">
        <v>0.95</v>
      </c>
      <c r="S23">
        <v>0.74497449744974498</v>
      </c>
      <c r="T23">
        <v>1875.956183226798</v>
      </c>
      <c r="U23">
        <v>0.04</v>
      </c>
      <c r="V23">
        <v>0.19446491273097016</v>
      </c>
      <c r="W23" t="s">
        <v>278</v>
      </c>
      <c r="X23" t="s">
        <v>303</v>
      </c>
      <c r="Y23">
        <v>1.1266278142965812E-6</v>
      </c>
      <c r="Z23">
        <v>25</v>
      </c>
      <c r="AA23">
        <v>0.98699999999999999</v>
      </c>
      <c r="AB23" s="14">
        <f t="shared" si="3"/>
        <v>2.7777777777777779E-6</v>
      </c>
      <c r="AC23">
        <f t="shared" si="4"/>
        <v>298492.00220893195</v>
      </c>
      <c r="AD23">
        <v>8.9999999999999993E-3</v>
      </c>
      <c r="AE23">
        <v>0.19446491273097016</v>
      </c>
      <c r="AF23">
        <f t="shared" si="5"/>
        <v>309120000</v>
      </c>
      <c r="AG23" s="1">
        <v>0.03</v>
      </c>
      <c r="AH23">
        <v>0.19446491273097016</v>
      </c>
      <c r="AI23">
        <v>0</v>
      </c>
      <c r="AJ23">
        <v>0</v>
      </c>
      <c r="AK23" t="s">
        <v>278</v>
      </c>
      <c r="AL23" t="s">
        <v>303</v>
      </c>
      <c r="AM23">
        <v>20</v>
      </c>
      <c r="AN23">
        <v>0.98</v>
      </c>
      <c r="AO23">
        <v>0.9774977497749775</v>
      </c>
    </row>
    <row r="24" spans="1:41" x14ac:dyDescent="0.35">
      <c r="A24" t="s">
        <v>109</v>
      </c>
      <c r="B24" t="s">
        <v>9</v>
      </c>
      <c r="C24" t="str">
        <f t="shared" si="6"/>
        <v>h2_terminal_NA-TTO</v>
      </c>
      <c r="D24" t="s">
        <v>111</v>
      </c>
      <c r="E24" t="s">
        <v>112</v>
      </c>
      <c r="F24" t="s">
        <v>113</v>
      </c>
      <c r="G24" s="2">
        <v>10.183118159999999</v>
      </c>
      <c r="H24" s="2">
        <v>-61.6857033</v>
      </c>
      <c r="I24">
        <f t="shared" si="1"/>
        <v>298492.00220893195</v>
      </c>
      <c r="J24">
        <v>8.9999999999999993E-3</v>
      </c>
      <c r="K24">
        <v>0.19446491273097016</v>
      </c>
      <c r="L24">
        <f t="shared" si="2"/>
        <v>1344062781.8719399</v>
      </c>
      <c r="M24">
        <v>3.2500000000000001E-2</v>
      </c>
      <c r="N24">
        <v>0.19446491273097016</v>
      </c>
      <c r="O24" t="s">
        <v>278</v>
      </c>
      <c r="P24" t="s">
        <v>303</v>
      </c>
      <c r="Q24">
        <v>25</v>
      </c>
      <c r="R24">
        <v>0.95</v>
      </c>
      <c r="S24">
        <v>0.74497449744974498</v>
      </c>
      <c r="T24">
        <v>1875.956183226798</v>
      </c>
      <c r="U24">
        <v>0.04</v>
      </c>
      <c r="V24">
        <v>0.19446491273097016</v>
      </c>
      <c r="W24" t="s">
        <v>278</v>
      </c>
      <c r="X24" t="s">
        <v>303</v>
      </c>
      <c r="Y24">
        <v>1.1266278142965812E-6</v>
      </c>
      <c r="Z24">
        <v>25</v>
      </c>
      <c r="AA24">
        <v>0.98699999999999999</v>
      </c>
      <c r="AB24" s="14">
        <f t="shared" si="3"/>
        <v>2.7777777777777779E-6</v>
      </c>
      <c r="AC24">
        <f t="shared" si="4"/>
        <v>298492.00220893195</v>
      </c>
      <c r="AD24">
        <v>8.9999999999999993E-3</v>
      </c>
      <c r="AE24">
        <v>0.19446491273097016</v>
      </c>
      <c r="AF24">
        <f t="shared" si="5"/>
        <v>309120000</v>
      </c>
      <c r="AG24" s="1">
        <v>0.03</v>
      </c>
      <c r="AH24">
        <v>0.19446491273097016</v>
      </c>
      <c r="AI24">
        <v>0</v>
      </c>
      <c r="AJ24">
        <v>0</v>
      </c>
      <c r="AK24" t="s">
        <v>278</v>
      </c>
      <c r="AL24" t="s">
        <v>303</v>
      </c>
      <c r="AM24">
        <v>20</v>
      </c>
      <c r="AN24">
        <v>0.98</v>
      </c>
      <c r="AO24">
        <v>0.9774977497749775</v>
      </c>
    </row>
    <row r="25" spans="1:41" x14ac:dyDescent="0.35">
      <c r="A25" t="s">
        <v>114</v>
      </c>
      <c r="B25" t="s">
        <v>9</v>
      </c>
      <c r="C25" t="str">
        <f t="shared" si="6"/>
        <v>h2_terminal_SA-BRA-SE</v>
      </c>
      <c r="D25" t="s">
        <v>116</v>
      </c>
      <c r="E25" t="s">
        <v>117</v>
      </c>
      <c r="F25" t="s">
        <v>113</v>
      </c>
      <c r="G25" s="2">
        <v>-22.95599094</v>
      </c>
      <c r="H25" s="2">
        <v>-43.05571612</v>
      </c>
      <c r="I25">
        <f t="shared" si="1"/>
        <v>298492.00220893195</v>
      </c>
      <c r="J25">
        <v>8.9999999999999993E-3</v>
      </c>
      <c r="K25">
        <v>9.2385896983770852E-2</v>
      </c>
      <c r="L25">
        <f t="shared" si="2"/>
        <v>1344062781.8719399</v>
      </c>
      <c r="M25">
        <v>3.2500000000000001E-2</v>
      </c>
      <c r="N25">
        <v>9.2385896983770852E-2</v>
      </c>
      <c r="O25" t="s">
        <v>278</v>
      </c>
      <c r="P25" t="s">
        <v>303</v>
      </c>
      <c r="Q25">
        <v>25</v>
      </c>
      <c r="R25">
        <v>0.95</v>
      </c>
      <c r="S25">
        <v>0.74497449744974498</v>
      </c>
      <c r="T25">
        <v>1875.956183226798</v>
      </c>
      <c r="U25">
        <v>0.04</v>
      </c>
      <c r="V25">
        <v>9.2385896983770852E-2</v>
      </c>
      <c r="W25" t="s">
        <v>278</v>
      </c>
      <c r="X25" t="s">
        <v>303</v>
      </c>
      <c r="Y25">
        <v>1.1266278142965812E-6</v>
      </c>
      <c r="Z25">
        <v>25</v>
      </c>
      <c r="AA25">
        <v>0.98699999999999999</v>
      </c>
      <c r="AB25" s="14">
        <f t="shared" si="3"/>
        <v>2.7777777777777779E-6</v>
      </c>
      <c r="AC25">
        <f t="shared" si="4"/>
        <v>298492.00220893195</v>
      </c>
      <c r="AD25">
        <v>8.9999999999999993E-3</v>
      </c>
      <c r="AE25">
        <v>9.2385896983770852E-2</v>
      </c>
      <c r="AF25">
        <f t="shared" si="5"/>
        <v>309120000</v>
      </c>
      <c r="AG25" s="1">
        <v>0.03</v>
      </c>
      <c r="AH25">
        <v>9.2385896983770852E-2</v>
      </c>
      <c r="AI25">
        <v>0</v>
      </c>
      <c r="AJ25">
        <v>0</v>
      </c>
      <c r="AK25" t="s">
        <v>278</v>
      </c>
      <c r="AL25" t="s">
        <v>303</v>
      </c>
      <c r="AM25">
        <v>20</v>
      </c>
      <c r="AN25">
        <v>0.98</v>
      </c>
      <c r="AO25">
        <v>0.9774977497749775</v>
      </c>
    </row>
    <row r="26" spans="1:41" x14ac:dyDescent="0.35">
      <c r="A26" t="s">
        <v>118</v>
      </c>
      <c r="B26" t="s">
        <v>9</v>
      </c>
      <c r="C26" t="str">
        <f t="shared" si="6"/>
        <v>h2_terminal_SA-ARG</v>
      </c>
      <c r="D26" t="s">
        <v>120</v>
      </c>
      <c r="E26" t="s">
        <v>121</v>
      </c>
      <c r="F26" t="s">
        <v>113</v>
      </c>
      <c r="G26" s="2">
        <v>-38.78344354</v>
      </c>
      <c r="H26" s="2">
        <v>-62.285329240000003</v>
      </c>
      <c r="I26">
        <f t="shared" si="1"/>
        <v>298492.00220893195</v>
      </c>
      <c r="J26">
        <v>8.9999999999999993E-3</v>
      </c>
      <c r="K26">
        <v>9.2385896983770852E-2</v>
      </c>
      <c r="L26">
        <f t="shared" si="2"/>
        <v>1344062781.8719399</v>
      </c>
      <c r="M26">
        <v>3.2500000000000001E-2</v>
      </c>
      <c r="N26">
        <v>9.2385896983770852E-2</v>
      </c>
      <c r="O26" t="s">
        <v>278</v>
      </c>
      <c r="P26" t="s">
        <v>303</v>
      </c>
      <c r="Q26">
        <v>25</v>
      </c>
      <c r="R26">
        <v>0.95</v>
      </c>
      <c r="S26">
        <v>0.74497449744974498</v>
      </c>
      <c r="T26">
        <v>1875.956183226798</v>
      </c>
      <c r="U26">
        <v>0.04</v>
      </c>
      <c r="V26">
        <v>9.2385896983770852E-2</v>
      </c>
      <c r="W26" t="s">
        <v>278</v>
      </c>
      <c r="X26" t="s">
        <v>303</v>
      </c>
      <c r="Y26">
        <v>1.1266278142965812E-6</v>
      </c>
      <c r="Z26">
        <v>25</v>
      </c>
      <c r="AA26">
        <v>0.98699999999999999</v>
      </c>
      <c r="AB26" s="14">
        <f t="shared" si="3"/>
        <v>2.7777777777777779E-6</v>
      </c>
      <c r="AC26">
        <f t="shared" si="4"/>
        <v>298492.00220893195</v>
      </c>
      <c r="AD26">
        <v>8.9999999999999993E-3</v>
      </c>
      <c r="AE26">
        <v>9.2385896983770852E-2</v>
      </c>
      <c r="AF26">
        <f t="shared" si="5"/>
        <v>309120000</v>
      </c>
      <c r="AG26" s="1">
        <v>0.03</v>
      </c>
      <c r="AH26">
        <v>9.2385896983770852E-2</v>
      </c>
      <c r="AI26">
        <v>0</v>
      </c>
      <c r="AJ26">
        <v>0</v>
      </c>
      <c r="AK26" t="s">
        <v>278</v>
      </c>
      <c r="AL26" t="s">
        <v>303</v>
      </c>
      <c r="AM26">
        <v>20</v>
      </c>
      <c r="AN26">
        <v>0.98</v>
      </c>
      <c r="AO26">
        <v>0.9774977497749775</v>
      </c>
    </row>
    <row r="27" spans="1:41" x14ac:dyDescent="0.35">
      <c r="A27" t="s">
        <v>122</v>
      </c>
      <c r="B27" t="s">
        <v>9</v>
      </c>
      <c r="C27" t="str">
        <f t="shared" si="6"/>
        <v>h2_terminal_SA-CHL</v>
      </c>
      <c r="D27" t="s">
        <v>124</v>
      </c>
      <c r="E27" t="s">
        <v>125</v>
      </c>
      <c r="F27" t="s">
        <v>126</v>
      </c>
      <c r="G27" s="2">
        <v>-36.744015390000001</v>
      </c>
      <c r="H27" s="2">
        <v>-73.124998890000001</v>
      </c>
      <c r="I27">
        <f t="shared" si="1"/>
        <v>298492.00220893195</v>
      </c>
      <c r="J27">
        <v>8.9999999999999993E-3</v>
      </c>
      <c r="K27">
        <v>9.2385896983770852E-2</v>
      </c>
      <c r="L27">
        <f t="shared" si="2"/>
        <v>1344062781.8719399</v>
      </c>
      <c r="M27">
        <v>3.2500000000000001E-2</v>
      </c>
      <c r="N27">
        <v>9.2385896983770852E-2</v>
      </c>
      <c r="O27" t="s">
        <v>278</v>
      </c>
      <c r="P27" t="s">
        <v>303</v>
      </c>
      <c r="Q27">
        <v>25</v>
      </c>
      <c r="R27">
        <v>0.95</v>
      </c>
      <c r="S27">
        <v>0.74497449744974498</v>
      </c>
      <c r="T27">
        <v>1875.956183226798</v>
      </c>
      <c r="U27">
        <v>0.04</v>
      </c>
      <c r="V27">
        <v>9.2385896983770852E-2</v>
      </c>
      <c r="W27" t="s">
        <v>278</v>
      </c>
      <c r="X27" t="s">
        <v>303</v>
      </c>
      <c r="Y27">
        <v>1.1266278142965812E-6</v>
      </c>
      <c r="Z27">
        <v>25</v>
      </c>
      <c r="AA27">
        <v>0.98699999999999999</v>
      </c>
      <c r="AB27" s="14">
        <f t="shared" si="3"/>
        <v>2.7777777777777779E-6</v>
      </c>
      <c r="AC27">
        <f t="shared" si="4"/>
        <v>298492.00220893195</v>
      </c>
      <c r="AD27">
        <v>8.9999999999999993E-3</v>
      </c>
      <c r="AE27">
        <v>9.2385896983770852E-2</v>
      </c>
      <c r="AF27">
        <f t="shared" si="5"/>
        <v>309120000</v>
      </c>
      <c r="AG27" s="1">
        <v>0.03</v>
      </c>
      <c r="AH27">
        <v>9.2385896983770852E-2</v>
      </c>
      <c r="AI27">
        <v>0</v>
      </c>
      <c r="AJ27">
        <v>0</v>
      </c>
      <c r="AK27" t="s">
        <v>278</v>
      </c>
      <c r="AL27" t="s">
        <v>303</v>
      </c>
      <c r="AM27">
        <v>20</v>
      </c>
      <c r="AN27">
        <v>0.98</v>
      </c>
      <c r="AO27">
        <v>0.9774977497749775</v>
      </c>
    </row>
    <row r="28" spans="1:41" x14ac:dyDescent="0.35">
      <c r="A28" t="s">
        <v>127</v>
      </c>
      <c r="B28" t="s">
        <v>9</v>
      </c>
      <c r="C28" t="str">
        <f t="shared" si="6"/>
        <v>h2_terminal_SA-PER</v>
      </c>
      <c r="D28" t="s">
        <v>129</v>
      </c>
      <c r="E28" t="s">
        <v>130</v>
      </c>
      <c r="F28" t="s">
        <v>126</v>
      </c>
      <c r="G28" s="2">
        <v>-11.81733442</v>
      </c>
      <c r="H28" s="2">
        <v>-77.17339115</v>
      </c>
      <c r="I28">
        <f t="shared" si="1"/>
        <v>298492.00220893195</v>
      </c>
      <c r="J28">
        <v>8.9999999999999993E-3</v>
      </c>
      <c r="K28">
        <v>9.2385896983770852E-2</v>
      </c>
      <c r="L28">
        <f t="shared" si="2"/>
        <v>1344062781.8719399</v>
      </c>
      <c r="M28">
        <v>3.2500000000000001E-2</v>
      </c>
      <c r="N28">
        <v>9.2385896983770852E-2</v>
      </c>
      <c r="O28" t="s">
        <v>278</v>
      </c>
      <c r="P28" t="s">
        <v>303</v>
      </c>
      <c r="Q28">
        <v>25</v>
      </c>
      <c r="R28">
        <v>0.95</v>
      </c>
      <c r="S28">
        <v>0.74497449744974498</v>
      </c>
      <c r="T28">
        <v>1875.956183226798</v>
      </c>
      <c r="U28">
        <v>0.04</v>
      </c>
      <c r="V28">
        <v>9.2385896983770852E-2</v>
      </c>
      <c r="W28" t="s">
        <v>278</v>
      </c>
      <c r="X28" t="s">
        <v>303</v>
      </c>
      <c r="Y28">
        <v>1.1266278142965812E-6</v>
      </c>
      <c r="Z28">
        <v>25</v>
      </c>
      <c r="AA28">
        <v>0.98699999999999999</v>
      </c>
      <c r="AB28" s="14">
        <f t="shared" si="3"/>
        <v>2.7777777777777779E-6</v>
      </c>
      <c r="AC28">
        <f t="shared" si="4"/>
        <v>298492.00220893195</v>
      </c>
      <c r="AD28">
        <v>8.9999999999999993E-3</v>
      </c>
      <c r="AE28">
        <v>9.2385896983770852E-2</v>
      </c>
      <c r="AF28">
        <f t="shared" si="5"/>
        <v>309120000</v>
      </c>
      <c r="AG28" s="1">
        <v>0.03</v>
      </c>
      <c r="AH28">
        <v>9.2385896983770852E-2</v>
      </c>
      <c r="AI28">
        <v>0</v>
      </c>
      <c r="AJ28">
        <v>0</v>
      </c>
      <c r="AK28" t="s">
        <v>278</v>
      </c>
      <c r="AL28" t="s">
        <v>303</v>
      </c>
      <c r="AM28">
        <v>20</v>
      </c>
      <c r="AN28">
        <v>0.98</v>
      </c>
      <c r="AO28">
        <v>0.9774977497749775</v>
      </c>
    </row>
    <row r="29" spans="1:41" x14ac:dyDescent="0.35">
      <c r="A29" t="s">
        <v>131</v>
      </c>
      <c r="B29" t="s">
        <v>9</v>
      </c>
      <c r="C29" t="str">
        <f t="shared" si="6"/>
        <v>h2_terminal_AF-DZA</v>
      </c>
      <c r="D29" t="s">
        <v>133</v>
      </c>
      <c r="E29" t="s">
        <v>134</v>
      </c>
      <c r="F29" t="s">
        <v>135</v>
      </c>
      <c r="G29" s="2">
        <v>36.885833669999997</v>
      </c>
      <c r="H29" s="2">
        <v>6.9043777879999997</v>
      </c>
      <c r="I29">
        <f t="shared" si="1"/>
        <v>298492.00220893195</v>
      </c>
      <c r="J29">
        <v>8.9999999999999993E-3</v>
      </c>
      <c r="K29">
        <v>0.05</v>
      </c>
      <c r="L29">
        <f t="shared" si="2"/>
        <v>1344062781.8719399</v>
      </c>
      <c r="M29">
        <v>3.2500000000000001E-2</v>
      </c>
      <c r="N29">
        <v>0.05</v>
      </c>
      <c r="O29" t="s">
        <v>278</v>
      </c>
      <c r="P29" t="s">
        <v>303</v>
      </c>
      <c r="Q29">
        <v>25</v>
      </c>
      <c r="R29">
        <v>0.95</v>
      </c>
      <c r="S29">
        <v>0.74497449744974498</v>
      </c>
      <c r="T29">
        <v>1875.956183226798</v>
      </c>
      <c r="U29">
        <v>0.04</v>
      </c>
      <c r="V29">
        <v>0.05</v>
      </c>
      <c r="W29" t="s">
        <v>278</v>
      </c>
      <c r="X29" t="s">
        <v>303</v>
      </c>
      <c r="Y29">
        <v>1.1266278142965812E-6</v>
      </c>
      <c r="Z29">
        <v>25</v>
      </c>
      <c r="AA29">
        <v>0.98699999999999999</v>
      </c>
      <c r="AB29" s="14">
        <f t="shared" si="3"/>
        <v>2.7777777777777779E-6</v>
      </c>
      <c r="AC29">
        <f t="shared" si="4"/>
        <v>298492.00220893195</v>
      </c>
      <c r="AD29">
        <v>8.9999999999999993E-3</v>
      </c>
      <c r="AE29">
        <v>0.05</v>
      </c>
      <c r="AF29">
        <f t="shared" si="5"/>
        <v>309120000</v>
      </c>
      <c r="AG29" s="1">
        <v>0.03</v>
      </c>
      <c r="AH29">
        <v>0.05</v>
      </c>
      <c r="AI29">
        <v>0</v>
      </c>
      <c r="AJ29">
        <v>0</v>
      </c>
      <c r="AK29" t="s">
        <v>278</v>
      </c>
      <c r="AL29" t="s">
        <v>303</v>
      </c>
      <c r="AM29">
        <v>20</v>
      </c>
      <c r="AN29">
        <v>0.98</v>
      </c>
      <c r="AO29">
        <v>0.9774977497749775</v>
      </c>
    </row>
    <row r="30" spans="1:41" x14ac:dyDescent="0.35">
      <c r="A30" t="s">
        <v>136</v>
      </c>
      <c r="B30" t="s">
        <v>9</v>
      </c>
      <c r="C30" t="str">
        <f t="shared" si="6"/>
        <v>h2_terminal_AF-SEN</v>
      </c>
      <c r="D30" t="s">
        <v>138</v>
      </c>
      <c r="E30" t="s">
        <v>139</v>
      </c>
      <c r="F30" t="s">
        <v>140</v>
      </c>
      <c r="G30" s="2">
        <v>14.73659842</v>
      </c>
      <c r="H30" s="2">
        <v>-17.481210319999999</v>
      </c>
      <c r="I30">
        <f t="shared" si="1"/>
        <v>298492.00220893195</v>
      </c>
      <c r="J30">
        <v>8.9999999999999993E-3</v>
      </c>
      <c r="K30">
        <v>0.05</v>
      </c>
      <c r="L30">
        <f t="shared" si="2"/>
        <v>1344062781.8719399</v>
      </c>
      <c r="M30">
        <v>3.2500000000000001E-2</v>
      </c>
      <c r="N30">
        <v>0.05</v>
      </c>
      <c r="O30" t="s">
        <v>278</v>
      </c>
      <c r="P30" t="s">
        <v>303</v>
      </c>
      <c r="Q30">
        <v>25</v>
      </c>
      <c r="R30">
        <v>0.95</v>
      </c>
      <c r="S30">
        <v>0.74497449744974498</v>
      </c>
      <c r="T30">
        <v>1875.956183226798</v>
      </c>
      <c r="U30">
        <v>0.04</v>
      </c>
      <c r="V30">
        <v>0.05</v>
      </c>
      <c r="W30" t="s">
        <v>278</v>
      </c>
      <c r="X30" t="s">
        <v>303</v>
      </c>
      <c r="Y30">
        <v>1.1266278142965812E-6</v>
      </c>
      <c r="Z30">
        <v>25</v>
      </c>
      <c r="AA30">
        <v>0.98699999999999999</v>
      </c>
      <c r="AB30" s="14">
        <f t="shared" si="3"/>
        <v>2.7777777777777779E-6</v>
      </c>
      <c r="AC30">
        <f t="shared" si="4"/>
        <v>298492.00220893195</v>
      </c>
      <c r="AD30">
        <v>8.9999999999999993E-3</v>
      </c>
      <c r="AE30">
        <v>0.05</v>
      </c>
      <c r="AF30">
        <f t="shared" si="5"/>
        <v>309120000</v>
      </c>
      <c r="AG30" s="1">
        <v>0.03</v>
      </c>
      <c r="AH30">
        <v>0.05</v>
      </c>
      <c r="AI30">
        <v>0</v>
      </c>
      <c r="AJ30">
        <v>0</v>
      </c>
      <c r="AK30" t="s">
        <v>278</v>
      </c>
      <c r="AL30" t="s">
        <v>303</v>
      </c>
      <c r="AM30">
        <v>20</v>
      </c>
      <c r="AN30">
        <v>0.98</v>
      </c>
      <c r="AO30">
        <v>0.9774977497749775</v>
      </c>
    </row>
    <row r="31" spans="1:41" x14ac:dyDescent="0.35">
      <c r="A31" t="s">
        <v>141</v>
      </c>
      <c r="B31" t="s">
        <v>9</v>
      </c>
      <c r="C31" t="str">
        <f t="shared" si="6"/>
        <v>h2_terminal_AF-NGA</v>
      </c>
      <c r="D31" t="s">
        <v>143</v>
      </c>
      <c r="E31" t="s">
        <v>144</v>
      </c>
      <c r="F31" t="s">
        <v>140</v>
      </c>
      <c r="G31" s="2">
        <v>6.4294702499999996</v>
      </c>
      <c r="H31" s="2">
        <v>3.4963682029999998</v>
      </c>
      <c r="I31">
        <f t="shared" si="1"/>
        <v>298492.00220893195</v>
      </c>
      <c r="J31">
        <v>8.9999999999999993E-3</v>
      </c>
      <c r="K31">
        <v>0.05</v>
      </c>
      <c r="L31">
        <f t="shared" si="2"/>
        <v>1344062781.8719399</v>
      </c>
      <c r="M31">
        <v>3.2500000000000001E-2</v>
      </c>
      <c r="N31">
        <v>0.05</v>
      </c>
      <c r="O31" t="s">
        <v>278</v>
      </c>
      <c r="P31" t="s">
        <v>303</v>
      </c>
      <c r="Q31">
        <v>25</v>
      </c>
      <c r="R31">
        <v>0.95</v>
      </c>
      <c r="S31">
        <v>0.74497449744974498</v>
      </c>
      <c r="T31">
        <v>1875.956183226798</v>
      </c>
      <c r="U31">
        <v>0.04</v>
      </c>
      <c r="V31">
        <v>0.05</v>
      </c>
      <c r="W31" t="s">
        <v>278</v>
      </c>
      <c r="X31" t="s">
        <v>303</v>
      </c>
      <c r="Y31">
        <v>1.1266278142965812E-6</v>
      </c>
      <c r="Z31">
        <v>25</v>
      </c>
      <c r="AA31">
        <v>0.98699999999999999</v>
      </c>
      <c r="AB31" s="14">
        <f t="shared" si="3"/>
        <v>2.7777777777777779E-6</v>
      </c>
      <c r="AC31">
        <f t="shared" si="4"/>
        <v>298492.00220893195</v>
      </c>
      <c r="AD31">
        <v>8.9999999999999993E-3</v>
      </c>
      <c r="AE31">
        <v>0.05</v>
      </c>
      <c r="AF31">
        <f t="shared" si="5"/>
        <v>309120000</v>
      </c>
      <c r="AG31" s="1">
        <v>0.03</v>
      </c>
      <c r="AH31">
        <v>0.05</v>
      </c>
      <c r="AI31">
        <v>0</v>
      </c>
      <c r="AJ31">
        <v>0</v>
      </c>
      <c r="AK31" t="s">
        <v>278</v>
      </c>
      <c r="AL31" t="s">
        <v>303</v>
      </c>
      <c r="AM31">
        <v>20</v>
      </c>
      <c r="AN31">
        <v>0.98</v>
      </c>
      <c r="AO31">
        <v>0.9774977497749775</v>
      </c>
    </row>
    <row r="32" spans="1:41" x14ac:dyDescent="0.35">
      <c r="A32" t="s">
        <v>145</v>
      </c>
      <c r="B32" t="s">
        <v>9</v>
      </c>
      <c r="C32" t="str">
        <f t="shared" si="6"/>
        <v>h2_terminal_AF-AGO</v>
      </c>
      <c r="D32" t="s">
        <v>147</v>
      </c>
      <c r="E32" t="s">
        <v>148</v>
      </c>
      <c r="F32" t="s">
        <v>149</v>
      </c>
      <c r="G32" s="2">
        <v>-6.118802198</v>
      </c>
      <c r="H32" s="2">
        <v>12.33208099</v>
      </c>
      <c r="I32">
        <f t="shared" si="1"/>
        <v>298492.00220893195</v>
      </c>
      <c r="J32">
        <v>8.9999999999999993E-3</v>
      </c>
      <c r="K32">
        <v>0.05</v>
      </c>
      <c r="L32">
        <f t="shared" si="2"/>
        <v>1344062781.8719399</v>
      </c>
      <c r="M32">
        <v>3.2500000000000001E-2</v>
      </c>
      <c r="N32">
        <v>0.05</v>
      </c>
      <c r="O32" t="s">
        <v>278</v>
      </c>
      <c r="P32" t="s">
        <v>303</v>
      </c>
      <c r="Q32">
        <v>25</v>
      </c>
      <c r="R32">
        <v>0.95</v>
      </c>
      <c r="S32">
        <v>0.74497449744974498</v>
      </c>
      <c r="T32">
        <v>1875.956183226798</v>
      </c>
      <c r="U32">
        <v>0.04</v>
      </c>
      <c r="V32">
        <v>0.05</v>
      </c>
      <c r="W32" t="s">
        <v>278</v>
      </c>
      <c r="X32" t="s">
        <v>303</v>
      </c>
      <c r="Y32">
        <v>1.1266278142965812E-6</v>
      </c>
      <c r="Z32">
        <v>25</v>
      </c>
      <c r="AA32">
        <v>0.98699999999999999</v>
      </c>
      <c r="AB32" s="14">
        <f t="shared" si="3"/>
        <v>2.7777777777777779E-6</v>
      </c>
      <c r="AC32">
        <f t="shared" si="4"/>
        <v>298492.00220893195</v>
      </c>
      <c r="AD32">
        <v>8.9999999999999993E-3</v>
      </c>
      <c r="AE32">
        <v>0.05</v>
      </c>
      <c r="AF32">
        <f t="shared" si="5"/>
        <v>309120000</v>
      </c>
      <c r="AG32" s="1">
        <v>0.03</v>
      </c>
      <c r="AH32">
        <v>0.05</v>
      </c>
      <c r="AI32">
        <v>0</v>
      </c>
      <c r="AJ32">
        <v>0</v>
      </c>
      <c r="AK32" t="s">
        <v>278</v>
      </c>
      <c r="AL32" t="s">
        <v>303</v>
      </c>
      <c r="AM32">
        <v>20</v>
      </c>
      <c r="AN32">
        <v>0.98</v>
      </c>
      <c r="AO32">
        <v>0.9774977497749775</v>
      </c>
    </row>
    <row r="33" spans="1:41" x14ac:dyDescent="0.35">
      <c r="A33" t="s">
        <v>150</v>
      </c>
      <c r="B33" t="s">
        <v>9</v>
      </c>
      <c r="C33" t="str">
        <f t="shared" si="6"/>
        <v>h2_terminal_AF-ZAF</v>
      </c>
      <c r="D33" t="s">
        <v>152</v>
      </c>
      <c r="E33" t="s">
        <v>153</v>
      </c>
      <c r="F33" t="s">
        <v>154</v>
      </c>
      <c r="G33" s="2">
        <v>-33.731549340000001</v>
      </c>
      <c r="H33" s="2">
        <v>18.4458488</v>
      </c>
      <c r="I33">
        <f t="shared" si="1"/>
        <v>298492.00220893195</v>
      </c>
      <c r="J33">
        <v>8.9999999999999993E-3</v>
      </c>
      <c r="K33">
        <v>0.05</v>
      </c>
      <c r="L33">
        <f t="shared" si="2"/>
        <v>1344062781.8719399</v>
      </c>
      <c r="M33">
        <v>3.2500000000000001E-2</v>
      </c>
      <c r="N33">
        <v>0.05</v>
      </c>
      <c r="O33" t="s">
        <v>278</v>
      </c>
      <c r="P33" t="s">
        <v>303</v>
      </c>
      <c r="Q33">
        <v>25</v>
      </c>
      <c r="R33">
        <v>0.95</v>
      </c>
      <c r="S33">
        <v>0.74497449744974498</v>
      </c>
      <c r="T33">
        <v>1875.956183226798</v>
      </c>
      <c r="U33">
        <v>0.04</v>
      </c>
      <c r="V33">
        <v>0.05</v>
      </c>
      <c r="W33" t="s">
        <v>278</v>
      </c>
      <c r="X33" t="s">
        <v>303</v>
      </c>
      <c r="Y33">
        <v>1.1266278142965812E-6</v>
      </c>
      <c r="Z33">
        <v>25</v>
      </c>
      <c r="AA33">
        <v>0.98699999999999999</v>
      </c>
      <c r="AB33" s="14">
        <f t="shared" si="3"/>
        <v>2.7777777777777779E-6</v>
      </c>
      <c r="AC33">
        <f t="shared" si="4"/>
        <v>298492.00220893195</v>
      </c>
      <c r="AD33">
        <v>8.9999999999999993E-3</v>
      </c>
      <c r="AE33">
        <v>0.05</v>
      </c>
      <c r="AF33">
        <f t="shared" si="5"/>
        <v>309120000</v>
      </c>
      <c r="AG33" s="1">
        <v>0.03</v>
      </c>
      <c r="AH33">
        <v>0.05</v>
      </c>
      <c r="AI33">
        <v>0</v>
      </c>
      <c r="AJ33">
        <v>0</v>
      </c>
      <c r="AK33" t="s">
        <v>278</v>
      </c>
      <c r="AL33" t="s">
        <v>303</v>
      </c>
      <c r="AM33">
        <v>20</v>
      </c>
      <c r="AN33">
        <v>0.98</v>
      </c>
      <c r="AO33">
        <v>0.9774977497749775</v>
      </c>
    </row>
    <row r="34" spans="1:41" x14ac:dyDescent="0.35">
      <c r="A34" t="s">
        <v>155</v>
      </c>
      <c r="B34" t="s">
        <v>9</v>
      </c>
      <c r="C34" t="str">
        <f t="shared" si="6"/>
        <v>h2_terminal_AF-TZA</v>
      </c>
      <c r="D34" t="s">
        <v>157</v>
      </c>
      <c r="E34" t="s">
        <v>158</v>
      </c>
      <c r="F34" t="s">
        <v>159</v>
      </c>
      <c r="G34" s="2">
        <v>-9.9692840890000003</v>
      </c>
      <c r="H34" s="2">
        <v>39.704937809999997</v>
      </c>
      <c r="I34">
        <f t="shared" si="1"/>
        <v>298492.00220893195</v>
      </c>
      <c r="J34">
        <v>8.9999999999999993E-3</v>
      </c>
      <c r="K34">
        <v>0.05</v>
      </c>
      <c r="L34">
        <f t="shared" si="2"/>
        <v>1344062781.8719399</v>
      </c>
      <c r="M34">
        <v>3.2500000000000001E-2</v>
      </c>
      <c r="N34">
        <v>0.05</v>
      </c>
      <c r="O34" t="s">
        <v>278</v>
      </c>
      <c r="P34" t="s">
        <v>303</v>
      </c>
      <c r="Q34">
        <v>25</v>
      </c>
      <c r="R34">
        <v>0.95</v>
      </c>
      <c r="S34">
        <v>0.74497449744974498</v>
      </c>
      <c r="T34">
        <v>1875.956183226798</v>
      </c>
      <c r="U34">
        <v>0.04</v>
      </c>
      <c r="V34">
        <v>0.05</v>
      </c>
      <c r="W34" t="s">
        <v>278</v>
      </c>
      <c r="X34" t="s">
        <v>303</v>
      </c>
      <c r="Y34">
        <v>1.1266278142965812E-6</v>
      </c>
      <c r="Z34">
        <v>25</v>
      </c>
      <c r="AA34">
        <v>0.98699999999999999</v>
      </c>
      <c r="AB34" s="14">
        <f t="shared" si="3"/>
        <v>2.7777777777777779E-6</v>
      </c>
      <c r="AC34">
        <f t="shared" si="4"/>
        <v>298492.00220893195</v>
      </c>
      <c r="AD34">
        <v>8.9999999999999993E-3</v>
      </c>
      <c r="AE34">
        <v>0.05</v>
      </c>
      <c r="AF34">
        <f t="shared" si="5"/>
        <v>309120000</v>
      </c>
      <c r="AG34" s="1">
        <v>0.03</v>
      </c>
      <c r="AH34">
        <v>0.05</v>
      </c>
      <c r="AI34">
        <v>0</v>
      </c>
      <c r="AJ34">
        <v>0</v>
      </c>
      <c r="AK34" t="s">
        <v>278</v>
      </c>
      <c r="AL34" t="s">
        <v>303</v>
      </c>
      <c r="AM34">
        <v>20</v>
      </c>
      <c r="AN34">
        <v>0.98</v>
      </c>
      <c r="AO34">
        <v>0.9774977497749775</v>
      </c>
    </row>
    <row r="35" spans="1:41" x14ac:dyDescent="0.35">
      <c r="A35" t="s">
        <v>160</v>
      </c>
      <c r="B35" t="s">
        <v>9</v>
      </c>
      <c r="C35" t="str">
        <f t="shared" si="6"/>
        <v>h2_terminal_AF-EGY</v>
      </c>
      <c r="D35" t="s">
        <v>162</v>
      </c>
      <c r="E35" t="s">
        <v>163</v>
      </c>
      <c r="F35" t="s">
        <v>135</v>
      </c>
      <c r="G35" s="2">
        <v>29.916288659999999</v>
      </c>
      <c r="H35" s="2">
        <v>32.449177310000003</v>
      </c>
      <c r="I35">
        <f t="shared" si="1"/>
        <v>298492.00220893195</v>
      </c>
      <c r="J35">
        <v>8.9999999999999993E-3</v>
      </c>
      <c r="K35">
        <v>0.05</v>
      </c>
      <c r="L35">
        <f t="shared" si="2"/>
        <v>1344062781.8719399</v>
      </c>
      <c r="M35">
        <v>3.2500000000000001E-2</v>
      </c>
      <c r="N35">
        <v>0.05</v>
      </c>
      <c r="O35" t="s">
        <v>278</v>
      </c>
      <c r="P35" t="s">
        <v>303</v>
      </c>
      <c r="Q35">
        <v>25</v>
      </c>
      <c r="R35">
        <v>0.95</v>
      </c>
      <c r="S35">
        <v>0.74497449744974498</v>
      </c>
      <c r="T35">
        <v>1875.956183226798</v>
      </c>
      <c r="U35">
        <v>0.04</v>
      </c>
      <c r="V35">
        <v>0.05</v>
      </c>
      <c r="W35" t="s">
        <v>278</v>
      </c>
      <c r="X35" t="s">
        <v>303</v>
      </c>
      <c r="Y35">
        <v>1.1266278142965812E-6</v>
      </c>
      <c r="Z35">
        <v>25</v>
      </c>
      <c r="AA35">
        <v>0.98699999999999999</v>
      </c>
      <c r="AB35" s="14">
        <f t="shared" si="3"/>
        <v>2.7777777777777779E-6</v>
      </c>
      <c r="AC35">
        <f t="shared" si="4"/>
        <v>298492.00220893195</v>
      </c>
      <c r="AD35">
        <v>8.9999999999999993E-3</v>
      </c>
      <c r="AE35">
        <v>0.05</v>
      </c>
      <c r="AF35">
        <f t="shared" si="5"/>
        <v>309120000</v>
      </c>
      <c r="AG35" s="1">
        <v>0.03</v>
      </c>
      <c r="AH35">
        <v>0.05</v>
      </c>
      <c r="AI35">
        <v>0</v>
      </c>
      <c r="AJ35">
        <v>0</v>
      </c>
      <c r="AK35" t="s">
        <v>278</v>
      </c>
      <c r="AL35" t="s">
        <v>303</v>
      </c>
      <c r="AM35">
        <v>20</v>
      </c>
      <c r="AN35">
        <v>0.98</v>
      </c>
      <c r="AO35">
        <v>0.9774977497749775</v>
      </c>
    </row>
    <row r="36" spans="1:41" x14ac:dyDescent="0.35">
      <c r="A36" t="s">
        <v>164</v>
      </c>
      <c r="B36" t="s">
        <v>9</v>
      </c>
      <c r="C36" t="str">
        <f t="shared" si="6"/>
        <v>h2_terminal_NA-USA-HA</v>
      </c>
      <c r="D36" t="s">
        <v>166</v>
      </c>
      <c r="E36" t="s">
        <v>167</v>
      </c>
      <c r="F36" t="s">
        <v>86</v>
      </c>
      <c r="G36" s="2">
        <v>19.735625450000001</v>
      </c>
      <c r="H36" s="2">
        <v>-156.01238409999999</v>
      </c>
      <c r="I36">
        <f t="shared" si="1"/>
        <v>298492.00220893195</v>
      </c>
      <c r="J36">
        <v>8.9999999999999993E-3</v>
      </c>
      <c r="K36">
        <v>1.3374192380309164</v>
      </c>
      <c r="L36">
        <f t="shared" si="2"/>
        <v>1344062781.8719399</v>
      </c>
      <c r="M36">
        <v>3.2500000000000001E-2</v>
      </c>
      <c r="N36">
        <v>1.3374192380309164</v>
      </c>
      <c r="O36" t="s">
        <v>278</v>
      </c>
      <c r="P36" t="s">
        <v>303</v>
      </c>
      <c r="Q36">
        <v>25</v>
      </c>
      <c r="R36">
        <v>0.95</v>
      </c>
      <c r="S36">
        <v>0.74497449744974498</v>
      </c>
      <c r="T36">
        <v>1875.956183226798</v>
      </c>
      <c r="U36">
        <v>0.04</v>
      </c>
      <c r="V36">
        <v>1.3374192380309164</v>
      </c>
      <c r="W36" t="s">
        <v>278</v>
      </c>
      <c r="X36" t="s">
        <v>303</v>
      </c>
      <c r="Y36">
        <v>1.1266278142965812E-6</v>
      </c>
      <c r="Z36">
        <v>25</v>
      </c>
      <c r="AA36">
        <v>0.98699999999999999</v>
      </c>
      <c r="AB36" s="14">
        <f t="shared" si="3"/>
        <v>2.7777777777777779E-6</v>
      </c>
      <c r="AC36">
        <f t="shared" si="4"/>
        <v>298492.00220893195</v>
      </c>
      <c r="AD36">
        <v>8.9999999999999993E-3</v>
      </c>
      <c r="AE36">
        <v>1.3374192380309164</v>
      </c>
      <c r="AF36">
        <f t="shared" si="5"/>
        <v>309120000</v>
      </c>
      <c r="AG36" s="1">
        <v>0.03</v>
      </c>
      <c r="AH36">
        <v>1.3374192380309164</v>
      </c>
      <c r="AI36">
        <v>0</v>
      </c>
      <c r="AJ36">
        <v>0</v>
      </c>
      <c r="AK36" t="s">
        <v>278</v>
      </c>
      <c r="AL36" t="s">
        <v>303</v>
      </c>
      <c r="AM36">
        <v>20</v>
      </c>
      <c r="AN36">
        <v>0.98</v>
      </c>
      <c r="AO36">
        <v>0.9774977497749775</v>
      </c>
    </row>
    <row r="37" spans="1:41" x14ac:dyDescent="0.35">
      <c r="A37" t="s">
        <v>168</v>
      </c>
      <c r="B37" t="s">
        <v>9</v>
      </c>
      <c r="C37" t="str">
        <f t="shared" si="6"/>
        <v>h2_terminal_OC-AUS-WA</v>
      </c>
      <c r="D37" t="s">
        <v>170</v>
      </c>
      <c r="E37" t="s">
        <v>171</v>
      </c>
      <c r="F37" t="s">
        <v>81</v>
      </c>
      <c r="G37" s="2">
        <v>-21.80043045</v>
      </c>
      <c r="H37" s="2">
        <v>114.8019882</v>
      </c>
      <c r="I37">
        <f t="shared" si="1"/>
        <v>298492.00220893195</v>
      </c>
      <c r="J37">
        <v>8.9999999999999993E-3</v>
      </c>
      <c r="K37">
        <v>0.8721606300502085</v>
      </c>
      <c r="L37">
        <f t="shared" si="2"/>
        <v>1344062781.8719399</v>
      </c>
      <c r="M37">
        <v>3.2500000000000001E-2</v>
      </c>
      <c r="N37">
        <v>0.8721606300502085</v>
      </c>
      <c r="O37" t="s">
        <v>278</v>
      </c>
      <c r="P37" t="s">
        <v>303</v>
      </c>
      <c r="Q37">
        <v>25</v>
      </c>
      <c r="R37">
        <v>0.95</v>
      </c>
      <c r="S37">
        <v>0.74497449744974498</v>
      </c>
      <c r="T37">
        <v>1875.956183226798</v>
      </c>
      <c r="U37">
        <v>0.04</v>
      </c>
      <c r="V37">
        <v>0.8721606300502085</v>
      </c>
      <c r="W37" t="s">
        <v>278</v>
      </c>
      <c r="X37" t="s">
        <v>303</v>
      </c>
      <c r="Y37">
        <v>1.1266278142965812E-6</v>
      </c>
      <c r="Z37">
        <v>25</v>
      </c>
      <c r="AA37">
        <v>0.98699999999999999</v>
      </c>
      <c r="AB37" s="14">
        <f t="shared" si="3"/>
        <v>2.7777777777777779E-6</v>
      </c>
      <c r="AC37">
        <f t="shared" si="4"/>
        <v>298492.00220893195</v>
      </c>
      <c r="AD37">
        <v>8.9999999999999993E-3</v>
      </c>
      <c r="AE37">
        <v>0.8721606300502085</v>
      </c>
      <c r="AF37">
        <f t="shared" si="5"/>
        <v>309120000</v>
      </c>
      <c r="AG37" s="1">
        <v>0.03</v>
      </c>
      <c r="AH37">
        <v>0.8721606300502085</v>
      </c>
      <c r="AI37">
        <v>0</v>
      </c>
      <c r="AJ37">
        <v>0</v>
      </c>
      <c r="AK37" t="s">
        <v>278</v>
      </c>
      <c r="AL37" t="s">
        <v>303</v>
      </c>
      <c r="AM37">
        <v>20</v>
      </c>
      <c r="AN37">
        <v>0.98</v>
      </c>
      <c r="AO37">
        <v>0.9774977497749775</v>
      </c>
    </row>
    <row r="38" spans="1:41" x14ac:dyDescent="0.35">
      <c r="A38" t="s">
        <v>311</v>
      </c>
      <c r="B38" t="s">
        <v>9</v>
      </c>
      <c r="C38" t="str">
        <f>_xlfn.CONCAT(B38,"_",A38)</f>
        <v>h2_terminal_OC-NZL</v>
      </c>
      <c r="D38" t="s">
        <v>312</v>
      </c>
      <c r="E38" t="s">
        <v>313</v>
      </c>
      <c r="F38" t="s">
        <v>81</v>
      </c>
      <c r="G38" s="2">
        <v>-41.341304000000001</v>
      </c>
      <c r="H38" s="2">
        <v>174.775081</v>
      </c>
      <c r="I38">
        <f t="shared" si="1"/>
        <v>298492.00220893195</v>
      </c>
      <c r="J38">
        <v>8.9999999999999993E-3</v>
      </c>
      <c r="K38">
        <v>0.8721606300502085</v>
      </c>
      <c r="L38">
        <f t="shared" si="2"/>
        <v>1344062781.8719399</v>
      </c>
      <c r="M38">
        <v>3.2500000000000001E-2</v>
      </c>
      <c r="N38">
        <v>0.8721606300502085</v>
      </c>
      <c r="O38" t="s">
        <v>278</v>
      </c>
      <c r="P38" t="s">
        <v>303</v>
      </c>
      <c r="Q38">
        <v>25</v>
      </c>
      <c r="R38">
        <v>0.95</v>
      </c>
      <c r="S38">
        <v>0.74497449744974498</v>
      </c>
      <c r="T38">
        <v>1875.956183226798</v>
      </c>
      <c r="U38">
        <v>0.04</v>
      </c>
      <c r="V38">
        <v>0.8721606300502085</v>
      </c>
      <c r="W38" t="s">
        <v>278</v>
      </c>
      <c r="X38" t="s">
        <v>303</v>
      </c>
      <c r="Y38">
        <v>1.1266278142965812E-6</v>
      </c>
      <c r="Z38">
        <v>25</v>
      </c>
      <c r="AA38">
        <v>0.98699999999999999</v>
      </c>
      <c r="AB38" s="14">
        <f t="shared" si="3"/>
        <v>2.7777777777777779E-6</v>
      </c>
      <c r="AC38">
        <f t="shared" si="4"/>
        <v>298492.00220893195</v>
      </c>
      <c r="AD38">
        <v>8.9999999999999993E-3</v>
      </c>
      <c r="AE38">
        <v>0.8721606300502085</v>
      </c>
      <c r="AF38">
        <f t="shared" si="5"/>
        <v>309120000</v>
      </c>
      <c r="AG38" s="1">
        <v>0.03</v>
      </c>
      <c r="AH38">
        <v>0.8721606300502085</v>
      </c>
      <c r="AI38">
        <v>0</v>
      </c>
      <c r="AJ38">
        <v>0</v>
      </c>
      <c r="AK38" t="s">
        <v>278</v>
      </c>
      <c r="AL38" t="s">
        <v>303</v>
      </c>
      <c r="AM38">
        <v>20</v>
      </c>
      <c r="AN38">
        <v>0.98</v>
      </c>
      <c r="AO38">
        <v>0.9774977497749775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538C-E024-496F-BADA-B6B7C59849D0}">
  <dimension ref="A1:Y109"/>
  <sheetViews>
    <sheetView topLeftCell="A62" zoomScale="85" zoomScaleNormal="85" workbookViewId="0">
      <selection activeCell="C77" sqref="C77"/>
    </sheetView>
  </sheetViews>
  <sheetFormatPr baseColWidth="10" defaultRowHeight="14.5" x14ac:dyDescent="0.35"/>
  <cols>
    <col min="1" max="1" width="19.453125" bestFit="1" customWidth="1"/>
    <col min="3" max="3" width="16.81640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262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</row>
    <row r="2" spans="1:25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2">
        <v>51.948455000000003</v>
      </c>
      <c r="H2" s="2">
        <v>4.1402960000000002</v>
      </c>
      <c r="I2">
        <v>10000</v>
      </c>
      <c r="J2" s="3">
        <v>1875.956183</v>
      </c>
      <c r="K2" s="1"/>
      <c r="L2" s="1">
        <v>4.1305600000000002E-4</v>
      </c>
      <c r="N2">
        <v>0</v>
      </c>
      <c r="O2">
        <v>10000</v>
      </c>
      <c r="S2" t="s">
        <v>14</v>
      </c>
      <c r="T2">
        <v>0</v>
      </c>
      <c r="U2">
        <v>10000</v>
      </c>
      <c r="Y2" t="s">
        <v>14</v>
      </c>
    </row>
    <row r="3" spans="1:25" x14ac:dyDescent="0.35">
      <c r="A3" t="s">
        <v>15</v>
      </c>
      <c r="B3" t="s">
        <v>9</v>
      </c>
      <c r="C3" t="s">
        <v>16</v>
      </c>
      <c r="D3" t="s">
        <v>17</v>
      </c>
      <c r="E3" t="s">
        <v>18</v>
      </c>
      <c r="F3" t="s">
        <v>19</v>
      </c>
      <c r="G3" s="2">
        <v>37.961097819999999</v>
      </c>
      <c r="H3" s="2">
        <v>-8.8786876929999998</v>
      </c>
      <c r="I3">
        <v>10000</v>
      </c>
      <c r="J3" s="3">
        <v>1875.956183</v>
      </c>
      <c r="K3" s="1"/>
      <c r="L3" s="1">
        <v>4.1305600000000002E-4</v>
      </c>
      <c r="N3">
        <v>0</v>
      </c>
      <c r="O3">
        <v>10000</v>
      </c>
      <c r="S3" t="s">
        <v>14</v>
      </c>
      <c r="T3">
        <v>0</v>
      </c>
      <c r="U3">
        <v>10000</v>
      </c>
      <c r="Y3" t="s">
        <v>14</v>
      </c>
    </row>
    <row r="4" spans="1:25" x14ac:dyDescent="0.35">
      <c r="A4" t="s">
        <v>20</v>
      </c>
      <c r="B4" t="s">
        <v>9</v>
      </c>
      <c r="C4" t="s">
        <v>21</v>
      </c>
      <c r="D4" t="s">
        <v>22</v>
      </c>
      <c r="E4" t="s">
        <v>23</v>
      </c>
      <c r="F4" t="s">
        <v>19</v>
      </c>
      <c r="G4" s="2">
        <v>39.463713490000004</v>
      </c>
      <c r="H4" s="2">
        <v>-0.358819791</v>
      </c>
      <c r="I4">
        <v>10000</v>
      </c>
      <c r="J4" s="3">
        <v>1875.956183</v>
      </c>
      <c r="K4" s="1"/>
      <c r="L4" s="1">
        <v>4.1305600000000002E-4</v>
      </c>
      <c r="N4">
        <v>0</v>
      </c>
      <c r="O4">
        <v>10000</v>
      </c>
      <c r="S4" t="s">
        <v>14</v>
      </c>
      <c r="T4">
        <v>0</v>
      </c>
      <c r="U4">
        <v>10000</v>
      </c>
      <c r="Y4" t="s">
        <v>14</v>
      </c>
    </row>
    <row r="5" spans="1:25" x14ac:dyDescent="0.35">
      <c r="A5" t="s">
        <v>24</v>
      </c>
      <c r="B5" t="s">
        <v>9</v>
      </c>
      <c r="C5" t="s">
        <v>25</v>
      </c>
      <c r="D5" t="s">
        <v>26</v>
      </c>
      <c r="E5" t="s">
        <v>27</v>
      </c>
      <c r="F5" t="s">
        <v>19</v>
      </c>
      <c r="G5" s="2">
        <v>45.205817279999998</v>
      </c>
      <c r="H5" s="2">
        <v>12.29365557</v>
      </c>
      <c r="I5">
        <v>10000</v>
      </c>
      <c r="J5" s="3">
        <v>1875.956183</v>
      </c>
      <c r="K5" s="1"/>
      <c r="L5" s="1">
        <v>4.1305600000000002E-4</v>
      </c>
      <c r="N5">
        <v>0</v>
      </c>
      <c r="O5">
        <v>10000</v>
      </c>
      <c r="S5" t="s">
        <v>14</v>
      </c>
      <c r="T5">
        <v>0</v>
      </c>
      <c r="U5">
        <v>10000</v>
      </c>
      <c r="Y5" t="s">
        <v>14</v>
      </c>
    </row>
    <row r="6" spans="1:25" x14ac:dyDescent="0.35">
      <c r="A6" t="s">
        <v>28</v>
      </c>
      <c r="B6" t="s">
        <v>9</v>
      </c>
      <c r="C6" t="s">
        <v>29</v>
      </c>
      <c r="D6" t="s">
        <v>30</v>
      </c>
      <c r="E6" t="s">
        <v>31</v>
      </c>
      <c r="F6" t="s">
        <v>32</v>
      </c>
      <c r="G6" s="2">
        <v>36.825940789999997</v>
      </c>
      <c r="H6" s="2">
        <v>36.177898030000001</v>
      </c>
      <c r="I6">
        <v>10000</v>
      </c>
      <c r="J6" s="3">
        <v>1875.956183</v>
      </c>
      <c r="K6" s="1"/>
      <c r="L6" s="1">
        <v>4.1305600000000002E-4</v>
      </c>
      <c r="N6">
        <v>0</v>
      </c>
      <c r="O6">
        <v>10000</v>
      </c>
      <c r="S6" t="s">
        <v>14</v>
      </c>
      <c r="T6">
        <v>0</v>
      </c>
      <c r="U6">
        <v>10000</v>
      </c>
      <c r="Y6" t="s">
        <v>14</v>
      </c>
    </row>
    <row r="7" spans="1:25" x14ac:dyDescent="0.35">
      <c r="A7" t="s">
        <v>33</v>
      </c>
      <c r="B7" t="s">
        <v>9</v>
      </c>
      <c r="C7" t="s">
        <v>34</v>
      </c>
      <c r="D7" t="s">
        <v>35</v>
      </c>
      <c r="E7" t="s">
        <v>36</v>
      </c>
      <c r="F7" t="s">
        <v>37</v>
      </c>
      <c r="G7" s="2">
        <v>58.913024630000002</v>
      </c>
      <c r="H7" s="2">
        <v>17.96051026</v>
      </c>
      <c r="I7">
        <v>10000</v>
      </c>
      <c r="J7" s="3">
        <v>1875.956183</v>
      </c>
      <c r="K7" s="1"/>
      <c r="L7" s="1">
        <v>4.1305600000000002E-4</v>
      </c>
      <c r="N7">
        <v>0</v>
      </c>
      <c r="O7">
        <v>10000</v>
      </c>
      <c r="S7" t="s">
        <v>14</v>
      </c>
      <c r="T7">
        <v>0</v>
      </c>
      <c r="U7">
        <v>10000</v>
      </c>
      <c r="Y7" t="s">
        <v>14</v>
      </c>
    </row>
    <row r="8" spans="1:25" x14ac:dyDescent="0.35">
      <c r="A8" t="s">
        <v>38</v>
      </c>
      <c r="B8" t="s">
        <v>9</v>
      </c>
      <c r="C8" t="s">
        <v>39</v>
      </c>
      <c r="D8" t="s">
        <v>40</v>
      </c>
      <c r="E8" t="s">
        <v>41</v>
      </c>
      <c r="F8" t="s">
        <v>37</v>
      </c>
      <c r="G8" s="2">
        <v>51.708290169999998</v>
      </c>
      <c r="H8" s="2">
        <v>-5.0646297740000001</v>
      </c>
      <c r="I8">
        <v>10000</v>
      </c>
      <c r="J8" s="3">
        <v>1875.956183</v>
      </c>
      <c r="K8" s="1"/>
      <c r="L8" s="1">
        <v>4.1305600000000002E-4</v>
      </c>
      <c r="N8">
        <v>0</v>
      </c>
      <c r="O8">
        <v>10000</v>
      </c>
      <c r="S8" t="s">
        <v>14</v>
      </c>
      <c r="T8">
        <v>0</v>
      </c>
      <c r="U8">
        <v>10000</v>
      </c>
      <c r="Y8" t="s">
        <v>14</v>
      </c>
    </row>
    <row r="9" spans="1:25" x14ac:dyDescent="0.35">
      <c r="A9" t="s">
        <v>42</v>
      </c>
      <c r="B9" t="s">
        <v>9</v>
      </c>
      <c r="C9" t="s">
        <v>43</v>
      </c>
      <c r="D9" t="s">
        <v>44</v>
      </c>
      <c r="E9" t="s">
        <v>45</v>
      </c>
      <c r="F9" t="s">
        <v>32</v>
      </c>
      <c r="G9" s="2">
        <v>25.883521009999999</v>
      </c>
      <c r="H9" s="2">
        <v>51.480261319999997</v>
      </c>
      <c r="I9">
        <v>10000</v>
      </c>
      <c r="J9" s="3">
        <v>1875.956183</v>
      </c>
      <c r="K9" s="1"/>
      <c r="L9" s="1">
        <v>4.1305600000000002E-4</v>
      </c>
      <c r="N9">
        <v>0</v>
      </c>
      <c r="O9">
        <v>10000</v>
      </c>
      <c r="S9" t="s">
        <v>14</v>
      </c>
      <c r="T9">
        <v>0</v>
      </c>
      <c r="U9">
        <v>10000</v>
      </c>
      <c r="Y9" t="s">
        <v>14</v>
      </c>
    </row>
    <row r="10" spans="1:25" x14ac:dyDescent="0.35">
      <c r="A10" t="s">
        <v>46</v>
      </c>
      <c r="B10" t="s">
        <v>9</v>
      </c>
      <c r="C10" t="s">
        <v>47</v>
      </c>
      <c r="D10" t="s">
        <v>48</v>
      </c>
      <c r="E10" t="s">
        <v>49</v>
      </c>
      <c r="F10" t="s">
        <v>50</v>
      </c>
      <c r="G10" s="2">
        <v>18.944742420000001</v>
      </c>
      <c r="H10" s="2">
        <v>72.950074349999994</v>
      </c>
      <c r="I10">
        <v>10000</v>
      </c>
      <c r="J10" s="3">
        <v>1875.956183</v>
      </c>
      <c r="K10" s="1"/>
      <c r="L10" s="1">
        <v>4.1305600000000002E-4</v>
      </c>
      <c r="N10">
        <v>0</v>
      </c>
      <c r="O10">
        <v>10000</v>
      </c>
      <c r="S10" t="s">
        <v>14</v>
      </c>
      <c r="T10">
        <v>0</v>
      </c>
      <c r="U10">
        <v>10000</v>
      </c>
      <c r="Y10" t="s">
        <v>14</v>
      </c>
    </row>
    <row r="11" spans="1:25" x14ac:dyDescent="0.35">
      <c r="A11" t="s">
        <v>51</v>
      </c>
      <c r="B11" t="s">
        <v>9</v>
      </c>
      <c r="C11" t="s">
        <v>52</v>
      </c>
      <c r="D11" t="s">
        <v>53</v>
      </c>
      <c r="E11" t="s">
        <v>54</v>
      </c>
      <c r="F11" t="s">
        <v>50</v>
      </c>
      <c r="G11" s="2">
        <v>22.256499399999999</v>
      </c>
      <c r="H11" s="2">
        <v>91.784941779999997</v>
      </c>
      <c r="I11">
        <v>10000</v>
      </c>
      <c r="J11" s="3">
        <v>1875.956183</v>
      </c>
      <c r="K11" s="1"/>
      <c r="L11" s="1">
        <v>4.1305600000000002E-4</v>
      </c>
      <c r="N11">
        <v>0</v>
      </c>
      <c r="O11">
        <v>10000</v>
      </c>
      <c r="S11" t="s">
        <v>14</v>
      </c>
      <c r="T11">
        <v>0</v>
      </c>
      <c r="U11">
        <v>10000</v>
      </c>
      <c r="Y11" t="s">
        <v>14</v>
      </c>
    </row>
    <row r="12" spans="1:25" x14ac:dyDescent="0.35">
      <c r="A12" t="s">
        <v>55</v>
      </c>
      <c r="B12" t="s">
        <v>9</v>
      </c>
      <c r="C12" t="s">
        <v>56</v>
      </c>
      <c r="D12" t="s">
        <v>57</v>
      </c>
      <c r="E12" t="s">
        <v>58</v>
      </c>
      <c r="F12" t="s">
        <v>59</v>
      </c>
      <c r="G12" s="2">
        <v>1.2924510250000001</v>
      </c>
      <c r="H12" s="2">
        <v>103.63954649999999</v>
      </c>
      <c r="I12">
        <v>10000</v>
      </c>
      <c r="J12" s="3">
        <v>1875.956183</v>
      </c>
      <c r="K12" s="1"/>
      <c r="L12" s="1">
        <v>4.1305600000000002E-4</v>
      </c>
      <c r="N12">
        <v>0</v>
      </c>
      <c r="O12">
        <v>10000</v>
      </c>
      <c r="S12" t="s">
        <v>14</v>
      </c>
      <c r="T12">
        <v>0</v>
      </c>
      <c r="U12">
        <v>10000</v>
      </c>
      <c r="Y12" t="s">
        <v>14</v>
      </c>
    </row>
    <row r="13" spans="1:25" x14ac:dyDescent="0.35">
      <c r="A13" t="s">
        <v>60</v>
      </c>
      <c r="B13" t="s">
        <v>9</v>
      </c>
      <c r="C13" t="s">
        <v>61</v>
      </c>
      <c r="D13" t="s">
        <v>62</v>
      </c>
      <c r="E13" t="s">
        <v>63</v>
      </c>
      <c r="F13" t="s">
        <v>59</v>
      </c>
      <c r="G13" s="2">
        <v>-0.88613326299999995</v>
      </c>
      <c r="H13" s="2">
        <v>131.27111149999999</v>
      </c>
      <c r="I13">
        <v>10000</v>
      </c>
      <c r="J13" s="3">
        <v>1875.956183</v>
      </c>
      <c r="K13" s="1"/>
      <c r="L13" s="1">
        <v>4.1305600000000002E-4</v>
      </c>
      <c r="N13">
        <v>0</v>
      </c>
      <c r="O13">
        <v>10000</v>
      </c>
      <c r="S13" t="s">
        <v>14</v>
      </c>
      <c r="T13">
        <v>0</v>
      </c>
      <c r="U13">
        <v>10000</v>
      </c>
      <c r="Y13" t="s">
        <v>14</v>
      </c>
    </row>
    <row r="14" spans="1:25" x14ac:dyDescent="0.35">
      <c r="A14" t="s">
        <v>64</v>
      </c>
      <c r="B14" t="s">
        <v>9</v>
      </c>
      <c r="C14" t="s">
        <v>65</v>
      </c>
      <c r="D14" t="s">
        <v>66</v>
      </c>
      <c r="E14" t="s">
        <v>67</v>
      </c>
      <c r="F14" t="s">
        <v>68</v>
      </c>
      <c r="G14" s="2">
        <v>31.331849340000002</v>
      </c>
      <c r="H14" s="2">
        <v>121.63780029999999</v>
      </c>
      <c r="I14">
        <v>10000</v>
      </c>
      <c r="J14" s="3">
        <v>1875.956183</v>
      </c>
      <c r="K14" s="1"/>
      <c r="L14" s="1">
        <v>4.1305600000000002E-4</v>
      </c>
      <c r="N14">
        <v>0</v>
      </c>
      <c r="O14">
        <v>10000</v>
      </c>
      <c r="S14" t="s">
        <v>14</v>
      </c>
      <c r="T14">
        <v>0</v>
      </c>
      <c r="U14">
        <v>10000</v>
      </c>
      <c r="Y14" t="s">
        <v>14</v>
      </c>
    </row>
    <row r="15" spans="1:25" x14ac:dyDescent="0.35">
      <c r="A15" t="s">
        <v>69</v>
      </c>
      <c r="B15" t="s">
        <v>9</v>
      </c>
      <c r="C15" t="s">
        <v>70</v>
      </c>
      <c r="D15" t="s">
        <v>71</v>
      </c>
      <c r="E15" t="s">
        <v>72</v>
      </c>
      <c r="F15" t="s">
        <v>68</v>
      </c>
      <c r="G15" s="2">
        <v>35.477499450000003</v>
      </c>
      <c r="H15" s="2">
        <v>139.67820470000001</v>
      </c>
      <c r="I15">
        <v>10000</v>
      </c>
      <c r="J15" s="3">
        <v>1875.956183</v>
      </c>
      <c r="K15" s="1"/>
      <c r="L15" s="1">
        <v>4.1305600000000002E-4</v>
      </c>
      <c r="N15">
        <v>0</v>
      </c>
      <c r="O15">
        <v>10000</v>
      </c>
      <c r="S15" t="s">
        <v>14</v>
      </c>
      <c r="T15">
        <v>0</v>
      </c>
      <c r="U15">
        <v>10000</v>
      </c>
      <c r="Y15" t="s">
        <v>14</v>
      </c>
    </row>
    <row r="16" spans="1:25" x14ac:dyDescent="0.35">
      <c r="A16" t="s">
        <v>73</v>
      </c>
      <c r="B16" t="s">
        <v>9</v>
      </c>
      <c r="C16" t="s">
        <v>74</v>
      </c>
      <c r="D16" t="s">
        <v>75</v>
      </c>
      <c r="E16" t="s">
        <v>76</v>
      </c>
      <c r="F16" t="s">
        <v>59</v>
      </c>
      <c r="G16" s="2">
        <v>20.71420444</v>
      </c>
      <c r="H16" s="2">
        <v>106.7809084</v>
      </c>
      <c r="I16">
        <v>10000</v>
      </c>
      <c r="J16" s="3">
        <v>1875.956183</v>
      </c>
      <c r="K16" s="1"/>
      <c r="L16" s="1">
        <v>4.1305600000000002E-4</v>
      </c>
      <c r="N16">
        <v>0</v>
      </c>
      <c r="O16">
        <v>10000</v>
      </c>
      <c r="S16" t="s">
        <v>14</v>
      </c>
      <c r="T16">
        <v>0</v>
      </c>
      <c r="U16">
        <v>10000</v>
      </c>
      <c r="Y16" t="s">
        <v>14</v>
      </c>
    </row>
    <row r="17" spans="1:25" x14ac:dyDescent="0.35">
      <c r="A17" t="s">
        <v>77</v>
      </c>
      <c r="B17" t="s">
        <v>9</v>
      </c>
      <c r="C17" t="s">
        <v>78</v>
      </c>
      <c r="D17" t="s">
        <v>79</v>
      </c>
      <c r="E17" t="s">
        <v>80</v>
      </c>
      <c r="F17" t="s">
        <v>81</v>
      </c>
      <c r="G17" s="2">
        <v>-34.453054180000002</v>
      </c>
      <c r="H17" s="2">
        <v>150.89914529999999</v>
      </c>
      <c r="I17">
        <v>10000</v>
      </c>
      <c r="J17" s="3">
        <v>1875.956183</v>
      </c>
      <c r="K17" s="1"/>
      <c r="L17" s="1">
        <v>4.1305600000000002E-4</v>
      </c>
      <c r="N17">
        <v>0</v>
      </c>
      <c r="O17">
        <v>10000</v>
      </c>
      <c r="S17" t="s">
        <v>14</v>
      </c>
      <c r="T17">
        <v>0</v>
      </c>
      <c r="U17">
        <v>10000</v>
      </c>
      <c r="Y17" t="s">
        <v>14</v>
      </c>
    </row>
    <row r="18" spans="1:25" x14ac:dyDescent="0.35">
      <c r="A18" t="s">
        <v>82</v>
      </c>
      <c r="B18" t="s">
        <v>9</v>
      </c>
      <c r="C18" t="s">
        <v>83</v>
      </c>
      <c r="D18" t="s">
        <v>84</v>
      </c>
      <c r="E18" t="s">
        <v>85</v>
      </c>
      <c r="F18" t="s">
        <v>86</v>
      </c>
      <c r="G18" s="2">
        <v>37.805478909999998</v>
      </c>
      <c r="H18" s="2">
        <v>-122.31633100000001</v>
      </c>
      <c r="I18">
        <v>10000</v>
      </c>
      <c r="J18" s="3">
        <v>1875.956183</v>
      </c>
      <c r="K18" s="1"/>
      <c r="L18" s="1">
        <v>4.1305600000000002E-4</v>
      </c>
      <c r="N18">
        <v>0</v>
      </c>
      <c r="O18">
        <v>10000</v>
      </c>
      <c r="S18" t="s">
        <v>14</v>
      </c>
      <c r="T18">
        <v>0</v>
      </c>
      <c r="U18">
        <v>10000</v>
      </c>
      <c r="Y18" t="s">
        <v>14</v>
      </c>
    </row>
    <row r="19" spans="1:25" x14ac:dyDescent="0.35">
      <c r="A19" t="s">
        <v>87</v>
      </c>
      <c r="B19" t="s">
        <v>9</v>
      </c>
      <c r="C19" t="s">
        <v>88</v>
      </c>
      <c r="D19" t="s">
        <v>89</v>
      </c>
      <c r="E19" t="s">
        <v>90</v>
      </c>
      <c r="F19" t="s">
        <v>86</v>
      </c>
      <c r="G19" s="2">
        <v>38.350882130000002</v>
      </c>
      <c r="H19" s="2">
        <v>-76.411079920000006</v>
      </c>
      <c r="I19">
        <v>10000</v>
      </c>
      <c r="J19" s="3">
        <v>1875.956183</v>
      </c>
      <c r="K19" s="1"/>
      <c r="L19" s="1">
        <v>4.1305600000000002E-4</v>
      </c>
      <c r="N19">
        <v>0</v>
      </c>
      <c r="O19">
        <v>10000</v>
      </c>
      <c r="S19" t="s">
        <v>14</v>
      </c>
      <c r="T19">
        <v>0</v>
      </c>
      <c r="U19">
        <v>10000</v>
      </c>
      <c r="Y19" t="s">
        <v>14</v>
      </c>
    </row>
    <row r="20" spans="1:25" x14ac:dyDescent="0.35">
      <c r="A20" t="s">
        <v>91</v>
      </c>
      <c r="B20" t="s">
        <v>9</v>
      </c>
      <c r="C20" t="s">
        <v>92</v>
      </c>
      <c r="D20" t="s">
        <v>93</v>
      </c>
      <c r="E20" t="s">
        <v>94</v>
      </c>
      <c r="F20" t="s">
        <v>86</v>
      </c>
      <c r="G20" s="2">
        <v>30.27045948</v>
      </c>
      <c r="H20" s="2">
        <v>-89.391982049999996</v>
      </c>
      <c r="I20">
        <v>10000</v>
      </c>
      <c r="J20" s="3">
        <v>1875.956183</v>
      </c>
      <c r="K20" s="1"/>
      <c r="L20" s="1">
        <v>4.1305600000000002E-4</v>
      </c>
      <c r="N20">
        <v>0</v>
      </c>
      <c r="O20">
        <v>10000</v>
      </c>
      <c r="S20" t="s">
        <v>14</v>
      </c>
      <c r="T20">
        <v>0</v>
      </c>
      <c r="U20">
        <v>10000</v>
      </c>
      <c r="Y20" t="s">
        <v>14</v>
      </c>
    </row>
    <row r="21" spans="1:25" x14ac:dyDescent="0.35">
      <c r="A21" t="s">
        <v>95</v>
      </c>
      <c r="B21" t="s">
        <v>9</v>
      </c>
      <c r="C21" t="s">
        <v>96</v>
      </c>
      <c r="D21" t="s">
        <v>97</v>
      </c>
      <c r="E21" t="s">
        <v>98</v>
      </c>
      <c r="F21" t="s">
        <v>99</v>
      </c>
      <c r="G21" s="2">
        <v>18.155675850000002</v>
      </c>
      <c r="H21" s="2">
        <v>-94.536118009999996</v>
      </c>
      <c r="I21">
        <v>10000</v>
      </c>
      <c r="J21" s="3">
        <v>1875.956183</v>
      </c>
      <c r="K21" s="1"/>
      <c r="L21" s="1">
        <v>4.1305600000000002E-4</v>
      </c>
      <c r="N21">
        <v>0</v>
      </c>
      <c r="O21">
        <v>10000</v>
      </c>
      <c r="S21" t="s">
        <v>14</v>
      </c>
      <c r="T21">
        <v>0</v>
      </c>
      <c r="U21">
        <v>10000</v>
      </c>
      <c r="Y21" t="s">
        <v>14</v>
      </c>
    </row>
    <row r="22" spans="1:25" x14ac:dyDescent="0.35">
      <c r="A22" t="s">
        <v>100</v>
      </c>
      <c r="B22" t="s">
        <v>9</v>
      </c>
      <c r="C22" t="s">
        <v>101</v>
      </c>
      <c r="D22" t="s">
        <v>102</v>
      </c>
      <c r="E22" t="s">
        <v>103</v>
      </c>
      <c r="F22" t="s">
        <v>99</v>
      </c>
      <c r="G22" s="2">
        <v>12.20558819</v>
      </c>
      <c r="H22" s="2">
        <v>-86.761905609999999</v>
      </c>
      <c r="I22">
        <v>10000</v>
      </c>
      <c r="J22" s="3">
        <v>1875.956183</v>
      </c>
      <c r="K22" s="1"/>
      <c r="L22" s="1">
        <v>4.1305600000000002E-4</v>
      </c>
      <c r="N22">
        <v>0</v>
      </c>
      <c r="O22">
        <v>10000</v>
      </c>
      <c r="S22" t="s">
        <v>14</v>
      </c>
      <c r="T22">
        <v>0</v>
      </c>
      <c r="U22">
        <v>10000</v>
      </c>
      <c r="Y22" t="s">
        <v>14</v>
      </c>
    </row>
    <row r="23" spans="1:25" x14ac:dyDescent="0.35">
      <c r="A23" t="s">
        <v>104</v>
      </c>
      <c r="B23" t="s">
        <v>9</v>
      </c>
      <c r="C23" t="s">
        <v>105</v>
      </c>
      <c r="D23" t="s">
        <v>106</v>
      </c>
      <c r="E23" t="s">
        <v>107</v>
      </c>
      <c r="F23" t="s">
        <v>108</v>
      </c>
      <c r="G23" s="2">
        <v>18.423848960000001</v>
      </c>
      <c r="H23" s="2">
        <v>-69.633278090000005</v>
      </c>
      <c r="I23">
        <v>10000</v>
      </c>
      <c r="J23" s="3">
        <v>1875.956183</v>
      </c>
      <c r="K23" s="1"/>
      <c r="L23" s="1">
        <v>4.1305600000000002E-4</v>
      </c>
      <c r="N23">
        <v>0</v>
      </c>
      <c r="O23">
        <v>10000</v>
      </c>
      <c r="S23" t="s">
        <v>14</v>
      </c>
      <c r="T23">
        <v>0</v>
      </c>
      <c r="U23">
        <v>10000</v>
      </c>
      <c r="Y23" t="s">
        <v>14</v>
      </c>
    </row>
    <row r="24" spans="1:25" x14ac:dyDescent="0.35">
      <c r="A24" t="s">
        <v>109</v>
      </c>
      <c r="B24" t="s">
        <v>9</v>
      </c>
      <c r="C24" t="s">
        <v>110</v>
      </c>
      <c r="D24" t="s">
        <v>111</v>
      </c>
      <c r="E24" t="s">
        <v>112</v>
      </c>
      <c r="F24" t="s">
        <v>113</v>
      </c>
      <c r="G24" s="2">
        <v>10.183118159999999</v>
      </c>
      <c r="H24" s="2">
        <v>-61.6857033</v>
      </c>
      <c r="I24">
        <v>10000</v>
      </c>
      <c r="J24" s="3">
        <v>1875.956183</v>
      </c>
      <c r="K24" s="1"/>
      <c r="L24" s="1">
        <v>4.1305600000000002E-4</v>
      </c>
      <c r="N24">
        <v>0</v>
      </c>
      <c r="O24">
        <v>10000</v>
      </c>
      <c r="S24" t="s">
        <v>14</v>
      </c>
      <c r="T24">
        <v>0</v>
      </c>
      <c r="U24">
        <v>10000</v>
      </c>
      <c r="Y24" t="s">
        <v>14</v>
      </c>
    </row>
    <row r="25" spans="1:25" x14ac:dyDescent="0.35">
      <c r="A25" t="s">
        <v>114</v>
      </c>
      <c r="B25" t="s">
        <v>9</v>
      </c>
      <c r="C25" t="s">
        <v>115</v>
      </c>
      <c r="D25" t="s">
        <v>116</v>
      </c>
      <c r="E25" t="s">
        <v>117</v>
      </c>
      <c r="F25" t="s">
        <v>113</v>
      </c>
      <c r="G25" s="2">
        <v>-22.95599094</v>
      </c>
      <c r="H25" s="2">
        <v>-43.05571612</v>
      </c>
      <c r="I25">
        <v>10000</v>
      </c>
      <c r="J25" s="3">
        <v>1875.956183</v>
      </c>
      <c r="K25" s="1"/>
      <c r="L25" s="1">
        <v>4.1305600000000002E-4</v>
      </c>
      <c r="N25">
        <v>0</v>
      </c>
      <c r="O25">
        <v>10000</v>
      </c>
      <c r="S25" t="s">
        <v>14</v>
      </c>
      <c r="T25">
        <v>0</v>
      </c>
      <c r="U25">
        <v>10000</v>
      </c>
      <c r="Y25" t="s">
        <v>14</v>
      </c>
    </row>
    <row r="26" spans="1:25" x14ac:dyDescent="0.35">
      <c r="A26" t="s">
        <v>118</v>
      </c>
      <c r="B26" t="s">
        <v>9</v>
      </c>
      <c r="C26" t="s">
        <v>119</v>
      </c>
      <c r="D26" t="s">
        <v>120</v>
      </c>
      <c r="E26" t="s">
        <v>121</v>
      </c>
      <c r="F26" t="s">
        <v>113</v>
      </c>
      <c r="G26" s="2">
        <v>-38.78344354</v>
      </c>
      <c r="H26" s="2">
        <v>-62.285329240000003</v>
      </c>
      <c r="I26">
        <v>10000</v>
      </c>
      <c r="J26" s="3">
        <v>1875.956183</v>
      </c>
      <c r="K26" s="1"/>
      <c r="L26" s="1">
        <v>4.1305600000000002E-4</v>
      </c>
      <c r="N26">
        <v>0</v>
      </c>
      <c r="O26">
        <v>10000</v>
      </c>
      <c r="S26" t="s">
        <v>14</v>
      </c>
      <c r="T26">
        <v>0</v>
      </c>
      <c r="U26">
        <v>10000</v>
      </c>
      <c r="Y26" t="s">
        <v>14</v>
      </c>
    </row>
    <row r="27" spans="1:25" x14ac:dyDescent="0.35">
      <c r="A27" t="s">
        <v>122</v>
      </c>
      <c r="B27" t="s">
        <v>9</v>
      </c>
      <c r="C27" t="s">
        <v>123</v>
      </c>
      <c r="D27" t="s">
        <v>124</v>
      </c>
      <c r="E27" t="s">
        <v>125</v>
      </c>
      <c r="F27" t="s">
        <v>126</v>
      </c>
      <c r="G27" s="2">
        <v>-36.744015390000001</v>
      </c>
      <c r="H27" s="2">
        <v>-73.124998890000001</v>
      </c>
      <c r="I27">
        <v>10000</v>
      </c>
      <c r="J27" s="3">
        <v>1875.956183</v>
      </c>
      <c r="K27" s="1"/>
      <c r="L27" s="1">
        <v>4.1305600000000002E-4</v>
      </c>
      <c r="N27">
        <v>0</v>
      </c>
      <c r="O27">
        <v>10000</v>
      </c>
      <c r="S27" t="s">
        <v>14</v>
      </c>
      <c r="T27">
        <v>0</v>
      </c>
      <c r="U27">
        <v>10000</v>
      </c>
      <c r="Y27" t="s">
        <v>14</v>
      </c>
    </row>
    <row r="28" spans="1:25" x14ac:dyDescent="0.35">
      <c r="A28" t="s">
        <v>127</v>
      </c>
      <c r="B28" t="s">
        <v>9</v>
      </c>
      <c r="C28" t="s">
        <v>128</v>
      </c>
      <c r="D28" t="s">
        <v>129</v>
      </c>
      <c r="E28" t="s">
        <v>130</v>
      </c>
      <c r="F28" t="s">
        <v>126</v>
      </c>
      <c r="G28" s="2">
        <v>-11.81733442</v>
      </c>
      <c r="H28" s="2">
        <v>-77.17339115</v>
      </c>
      <c r="I28">
        <v>10000</v>
      </c>
      <c r="J28" s="3">
        <v>1875.956183</v>
      </c>
      <c r="K28" s="1"/>
      <c r="L28" s="1">
        <v>4.1305600000000002E-4</v>
      </c>
      <c r="N28">
        <v>0</v>
      </c>
      <c r="O28">
        <v>10000</v>
      </c>
      <c r="S28" t="s">
        <v>14</v>
      </c>
      <c r="T28">
        <v>0</v>
      </c>
      <c r="U28">
        <v>10000</v>
      </c>
      <c r="Y28" t="s">
        <v>14</v>
      </c>
    </row>
    <row r="29" spans="1:25" x14ac:dyDescent="0.35">
      <c r="A29" t="s">
        <v>131</v>
      </c>
      <c r="B29" t="s">
        <v>9</v>
      </c>
      <c r="C29" t="s">
        <v>132</v>
      </c>
      <c r="D29" t="s">
        <v>133</v>
      </c>
      <c r="E29" t="s">
        <v>134</v>
      </c>
      <c r="F29" t="s">
        <v>135</v>
      </c>
      <c r="G29" s="2">
        <v>36.885833669999997</v>
      </c>
      <c r="H29" s="2">
        <v>6.9043777879999997</v>
      </c>
      <c r="I29">
        <v>10000</v>
      </c>
      <c r="J29" s="3">
        <v>1875.956183</v>
      </c>
      <c r="K29" s="1"/>
      <c r="L29" s="1">
        <v>4.1305600000000002E-4</v>
      </c>
      <c r="N29">
        <v>0</v>
      </c>
      <c r="O29">
        <v>10000</v>
      </c>
      <c r="S29" t="s">
        <v>14</v>
      </c>
      <c r="T29">
        <v>0</v>
      </c>
      <c r="U29">
        <v>10000</v>
      </c>
      <c r="Y29" t="s">
        <v>14</v>
      </c>
    </row>
    <row r="30" spans="1:25" x14ac:dyDescent="0.35">
      <c r="A30" t="s">
        <v>136</v>
      </c>
      <c r="B30" t="s">
        <v>9</v>
      </c>
      <c r="C30" t="s">
        <v>137</v>
      </c>
      <c r="D30" t="s">
        <v>138</v>
      </c>
      <c r="E30" t="s">
        <v>139</v>
      </c>
      <c r="F30" t="s">
        <v>140</v>
      </c>
      <c r="G30" s="2">
        <v>14.73659842</v>
      </c>
      <c r="H30" s="2">
        <v>-17.481210319999999</v>
      </c>
      <c r="I30">
        <v>10000</v>
      </c>
      <c r="J30" s="3">
        <v>1875.956183</v>
      </c>
      <c r="K30" s="1"/>
      <c r="L30" s="1">
        <v>4.1305600000000002E-4</v>
      </c>
      <c r="N30">
        <v>0</v>
      </c>
      <c r="O30">
        <v>10000</v>
      </c>
      <c r="S30" t="s">
        <v>14</v>
      </c>
      <c r="T30">
        <v>0</v>
      </c>
      <c r="U30">
        <v>10000</v>
      </c>
      <c r="Y30" t="s">
        <v>14</v>
      </c>
    </row>
    <row r="31" spans="1:25" x14ac:dyDescent="0.35">
      <c r="A31" t="s">
        <v>141</v>
      </c>
      <c r="B31" t="s">
        <v>9</v>
      </c>
      <c r="C31" t="s">
        <v>142</v>
      </c>
      <c r="D31" t="s">
        <v>143</v>
      </c>
      <c r="E31" t="s">
        <v>144</v>
      </c>
      <c r="F31" t="s">
        <v>140</v>
      </c>
      <c r="G31" s="2">
        <v>6.4294702499999996</v>
      </c>
      <c r="H31" s="2">
        <v>3.4963682029999998</v>
      </c>
      <c r="I31">
        <v>10000</v>
      </c>
      <c r="J31" s="3">
        <v>1875.956183</v>
      </c>
      <c r="K31" s="1"/>
      <c r="L31" s="1">
        <v>4.1305600000000002E-4</v>
      </c>
      <c r="N31">
        <v>0</v>
      </c>
      <c r="O31">
        <v>10000</v>
      </c>
      <c r="S31" t="s">
        <v>14</v>
      </c>
      <c r="T31">
        <v>0</v>
      </c>
      <c r="U31">
        <v>10000</v>
      </c>
      <c r="Y31" t="s">
        <v>14</v>
      </c>
    </row>
    <row r="32" spans="1:25" x14ac:dyDescent="0.35">
      <c r="A32" t="s">
        <v>145</v>
      </c>
      <c r="B32" t="s">
        <v>9</v>
      </c>
      <c r="C32" t="s">
        <v>146</v>
      </c>
      <c r="D32" t="s">
        <v>147</v>
      </c>
      <c r="E32" t="s">
        <v>148</v>
      </c>
      <c r="F32" t="s">
        <v>149</v>
      </c>
      <c r="G32" s="2">
        <v>-6.118802198</v>
      </c>
      <c r="H32" s="2">
        <v>12.33208099</v>
      </c>
      <c r="I32">
        <v>10000</v>
      </c>
      <c r="J32" s="3">
        <v>1875.956183</v>
      </c>
      <c r="K32" s="1"/>
      <c r="L32" s="1">
        <v>4.1305600000000002E-4</v>
      </c>
      <c r="N32">
        <v>0</v>
      </c>
      <c r="O32">
        <v>10000</v>
      </c>
      <c r="S32" t="s">
        <v>14</v>
      </c>
      <c r="T32">
        <v>0</v>
      </c>
      <c r="U32">
        <v>10000</v>
      </c>
      <c r="Y32" t="s">
        <v>14</v>
      </c>
    </row>
    <row r="33" spans="1:25" x14ac:dyDescent="0.35">
      <c r="A33" t="s">
        <v>150</v>
      </c>
      <c r="B33" t="s">
        <v>9</v>
      </c>
      <c r="C33" t="s">
        <v>151</v>
      </c>
      <c r="D33" t="s">
        <v>152</v>
      </c>
      <c r="E33" t="s">
        <v>153</v>
      </c>
      <c r="F33" t="s">
        <v>154</v>
      </c>
      <c r="G33" s="2">
        <v>-33.731549340000001</v>
      </c>
      <c r="H33" s="2">
        <v>18.4458488</v>
      </c>
      <c r="I33">
        <v>10000</v>
      </c>
      <c r="J33" s="3">
        <v>1875.956183</v>
      </c>
      <c r="K33" s="1"/>
      <c r="L33" s="1">
        <v>4.1305600000000002E-4</v>
      </c>
      <c r="N33">
        <v>0</v>
      </c>
      <c r="O33">
        <v>10000</v>
      </c>
      <c r="S33" t="s">
        <v>14</v>
      </c>
      <c r="T33">
        <v>0</v>
      </c>
      <c r="U33">
        <v>10000</v>
      </c>
      <c r="Y33" t="s">
        <v>14</v>
      </c>
    </row>
    <row r="34" spans="1:25" x14ac:dyDescent="0.35">
      <c r="A34" t="s">
        <v>155</v>
      </c>
      <c r="B34" t="s">
        <v>9</v>
      </c>
      <c r="C34" t="s">
        <v>156</v>
      </c>
      <c r="D34" t="s">
        <v>157</v>
      </c>
      <c r="E34" t="s">
        <v>158</v>
      </c>
      <c r="F34" t="s">
        <v>159</v>
      </c>
      <c r="G34" s="2">
        <v>-9.9692840890000003</v>
      </c>
      <c r="H34" s="2">
        <v>39.704937809999997</v>
      </c>
      <c r="I34">
        <v>10000</v>
      </c>
      <c r="J34" s="3">
        <v>1875.956183</v>
      </c>
      <c r="K34" s="1"/>
      <c r="L34" s="1">
        <v>4.1305600000000002E-4</v>
      </c>
      <c r="N34">
        <v>0</v>
      </c>
      <c r="O34">
        <v>10000</v>
      </c>
      <c r="S34" t="s">
        <v>14</v>
      </c>
      <c r="T34">
        <v>0</v>
      </c>
      <c r="U34">
        <v>10000</v>
      </c>
      <c r="Y34" t="s">
        <v>14</v>
      </c>
    </row>
    <row r="35" spans="1:25" x14ac:dyDescent="0.35">
      <c r="A35" t="s">
        <v>160</v>
      </c>
      <c r="B35" t="s">
        <v>9</v>
      </c>
      <c r="C35" t="s">
        <v>161</v>
      </c>
      <c r="D35" t="s">
        <v>162</v>
      </c>
      <c r="E35" t="s">
        <v>163</v>
      </c>
      <c r="F35" t="s">
        <v>135</v>
      </c>
      <c r="G35" s="2">
        <v>29.916288659999999</v>
      </c>
      <c r="H35" s="2">
        <v>32.449177310000003</v>
      </c>
      <c r="I35">
        <v>10000</v>
      </c>
      <c r="J35" s="3">
        <v>1875.956183</v>
      </c>
      <c r="K35" s="1"/>
      <c r="L35" s="1">
        <v>4.1305600000000002E-4</v>
      </c>
      <c r="N35">
        <v>0</v>
      </c>
      <c r="O35">
        <v>10000</v>
      </c>
      <c r="S35" t="s">
        <v>14</v>
      </c>
      <c r="T35">
        <v>0</v>
      </c>
      <c r="U35">
        <v>10000</v>
      </c>
      <c r="Y35" t="s">
        <v>14</v>
      </c>
    </row>
    <row r="36" spans="1:25" x14ac:dyDescent="0.35">
      <c r="A36" t="s">
        <v>164</v>
      </c>
      <c r="B36" t="s">
        <v>9</v>
      </c>
      <c r="C36" t="s">
        <v>165</v>
      </c>
      <c r="D36" t="s">
        <v>166</v>
      </c>
      <c r="E36" t="s">
        <v>167</v>
      </c>
      <c r="F36" t="s">
        <v>86</v>
      </c>
      <c r="G36" s="2">
        <v>19.735625450000001</v>
      </c>
      <c r="H36" s="2">
        <v>-156.01238409999999</v>
      </c>
      <c r="I36">
        <v>10000</v>
      </c>
      <c r="J36" s="3">
        <v>1875.956183</v>
      </c>
      <c r="K36" s="1"/>
      <c r="L36" s="1">
        <v>4.1305600000000002E-4</v>
      </c>
      <c r="N36">
        <v>0</v>
      </c>
      <c r="O36">
        <v>10000</v>
      </c>
      <c r="S36" t="s">
        <v>14</v>
      </c>
      <c r="T36">
        <v>0</v>
      </c>
      <c r="U36">
        <v>10000</v>
      </c>
      <c r="Y36" t="s">
        <v>14</v>
      </c>
    </row>
    <row r="37" spans="1:25" x14ac:dyDescent="0.35">
      <c r="A37" t="s">
        <v>168</v>
      </c>
      <c r="B37" t="s">
        <v>9</v>
      </c>
      <c r="C37" t="s">
        <v>169</v>
      </c>
      <c r="D37" t="s">
        <v>170</v>
      </c>
      <c r="E37" t="s">
        <v>171</v>
      </c>
      <c r="F37" t="s">
        <v>81</v>
      </c>
      <c r="G37" s="2">
        <v>-21.80043045</v>
      </c>
      <c r="H37" s="2">
        <v>114.8019882</v>
      </c>
      <c r="I37">
        <v>10000</v>
      </c>
      <c r="J37" s="3">
        <v>1875.956183</v>
      </c>
      <c r="K37" s="1"/>
      <c r="L37" s="1">
        <v>4.1305600000000002E-4</v>
      </c>
      <c r="N37">
        <v>0</v>
      </c>
      <c r="O37">
        <v>10000</v>
      </c>
      <c r="S37" t="s">
        <v>14</v>
      </c>
      <c r="T37">
        <v>0</v>
      </c>
      <c r="U37">
        <v>10000</v>
      </c>
      <c r="Y37" t="s">
        <v>14</v>
      </c>
    </row>
    <row r="38" spans="1:25" x14ac:dyDescent="0.35">
      <c r="A38" t="s">
        <v>8</v>
      </c>
      <c r="B38" t="s">
        <v>172</v>
      </c>
      <c r="C38" t="s">
        <v>173</v>
      </c>
      <c r="D38" t="s">
        <v>11</v>
      </c>
      <c r="E38" t="s">
        <v>12</v>
      </c>
      <c r="F38" t="s">
        <v>13</v>
      </c>
      <c r="G38" s="2">
        <v>51.948455000000003</v>
      </c>
      <c r="H38" s="2">
        <v>4.1402960000000002</v>
      </c>
      <c r="I38">
        <v>10000</v>
      </c>
      <c r="J38" s="3">
        <v>1875.956183</v>
      </c>
      <c r="K38" s="1"/>
      <c r="L38" s="1">
        <v>4.1305600000000002E-4</v>
      </c>
      <c r="N38">
        <v>0</v>
      </c>
      <c r="O38">
        <v>10000</v>
      </c>
      <c r="S38" t="s">
        <v>14</v>
      </c>
      <c r="T38">
        <v>0</v>
      </c>
      <c r="U38">
        <v>10000</v>
      </c>
      <c r="Y38" t="s">
        <v>14</v>
      </c>
    </row>
    <row r="39" spans="1:25" x14ac:dyDescent="0.35">
      <c r="A39" t="s">
        <v>15</v>
      </c>
      <c r="B39" t="s">
        <v>172</v>
      </c>
      <c r="C39" t="s">
        <v>174</v>
      </c>
      <c r="D39" t="s">
        <v>17</v>
      </c>
      <c r="E39" t="s">
        <v>18</v>
      </c>
      <c r="F39" t="s">
        <v>19</v>
      </c>
      <c r="G39" s="2">
        <v>37.961097819999999</v>
      </c>
      <c r="H39" s="2">
        <v>-8.8786876929999998</v>
      </c>
      <c r="I39">
        <v>10000</v>
      </c>
      <c r="J39" s="3">
        <v>1875.956183</v>
      </c>
      <c r="K39" s="1"/>
      <c r="L39" s="1">
        <v>4.1305600000000002E-4</v>
      </c>
      <c r="N39">
        <v>0</v>
      </c>
      <c r="O39">
        <v>10000</v>
      </c>
      <c r="S39" t="s">
        <v>14</v>
      </c>
      <c r="T39">
        <v>0</v>
      </c>
      <c r="U39">
        <v>10000</v>
      </c>
      <c r="Y39" t="s">
        <v>14</v>
      </c>
    </row>
    <row r="40" spans="1:25" x14ac:dyDescent="0.35">
      <c r="A40" t="s">
        <v>20</v>
      </c>
      <c r="B40" t="s">
        <v>172</v>
      </c>
      <c r="C40" t="s">
        <v>175</v>
      </c>
      <c r="D40" t="s">
        <v>22</v>
      </c>
      <c r="E40" t="s">
        <v>23</v>
      </c>
      <c r="F40" t="s">
        <v>19</v>
      </c>
      <c r="G40" s="2">
        <v>39.463713490000004</v>
      </c>
      <c r="H40" s="2">
        <v>-0.358819791</v>
      </c>
      <c r="I40">
        <v>10000</v>
      </c>
      <c r="J40" s="3">
        <v>1875.956183</v>
      </c>
      <c r="K40" s="1"/>
      <c r="L40" s="1">
        <v>4.1305600000000002E-4</v>
      </c>
      <c r="N40">
        <v>0</v>
      </c>
      <c r="O40">
        <v>10000</v>
      </c>
      <c r="S40" t="s">
        <v>14</v>
      </c>
      <c r="T40">
        <v>0</v>
      </c>
      <c r="U40">
        <v>10000</v>
      </c>
      <c r="Y40" t="s">
        <v>14</v>
      </c>
    </row>
    <row r="41" spans="1:25" x14ac:dyDescent="0.35">
      <c r="A41" t="s">
        <v>24</v>
      </c>
      <c r="B41" t="s">
        <v>172</v>
      </c>
      <c r="C41" t="s">
        <v>176</v>
      </c>
      <c r="D41" t="s">
        <v>26</v>
      </c>
      <c r="E41" t="s">
        <v>27</v>
      </c>
      <c r="F41" t="s">
        <v>19</v>
      </c>
      <c r="G41" s="2">
        <v>45.205817279999998</v>
      </c>
      <c r="H41" s="2">
        <v>12.29365557</v>
      </c>
      <c r="I41">
        <v>10000</v>
      </c>
      <c r="J41" s="3">
        <v>1875.956183</v>
      </c>
      <c r="K41" s="1"/>
      <c r="L41" s="1">
        <v>4.1305600000000002E-4</v>
      </c>
      <c r="N41">
        <v>0</v>
      </c>
      <c r="O41">
        <v>10000</v>
      </c>
      <c r="S41" t="s">
        <v>14</v>
      </c>
      <c r="T41">
        <v>0</v>
      </c>
      <c r="U41">
        <v>10000</v>
      </c>
      <c r="Y41" t="s">
        <v>14</v>
      </c>
    </row>
    <row r="42" spans="1:25" x14ac:dyDescent="0.35">
      <c r="A42" t="s">
        <v>28</v>
      </c>
      <c r="B42" t="s">
        <v>172</v>
      </c>
      <c r="C42" t="s">
        <v>177</v>
      </c>
      <c r="D42" t="s">
        <v>30</v>
      </c>
      <c r="E42" t="s">
        <v>31</v>
      </c>
      <c r="F42" t="s">
        <v>32</v>
      </c>
      <c r="G42" s="2">
        <v>36.825940789999997</v>
      </c>
      <c r="H42" s="2">
        <v>36.177898030000001</v>
      </c>
      <c r="I42">
        <v>10000</v>
      </c>
      <c r="J42" s="3">
        <v>1875.956183</v>
      </c>
      <c r="K42" s="1"/>
      <c r="L42" s="1">
        <v>4.1305600000000002E-4</v>
      </c>
      <c r="N42">
        <v>0</v>
      </c>
      <c r="O42">
        <v>10000</v>
      </c>
      <c r="S42" t="s">
        <v>14</v>
      </c>
      <c r="T42">
        <v>0</v>
      </c>
      <c r="U42">
        <v>10000</v>
      </c>
      <c r="Y42" t="s">
        <v>14</v>
      </c>
    </row>
    <row r="43" spans="1:25" x14ac:dyDescent="0.35">
      <c r="A43" t="s">
        <v>33</v>
      </c>
      <c r="B43" t="s">
        <v>172</v>
      </c>
      <c r="C43" t="s">
        <v>178</v>
      </c>
      <c r="D43" t="s">
        <v>35</v>
      </c>
      <c r="E43" t="s">
        <v>36</v>
      </c>
      <c r="F43" t="s">
        <v>37</v>
      </c>
      <c r="G43" s="2">
        <v>58.913024630000002</v>
      </c>
      <c r="H43" s="2">
        <v>17.96051026</v>
      </c>
      <c r="I43">
        <v>10000</v>
      </c>
      <c r="J43" s="3">
        <v>1875.956183</v>
      </c>
      <c r="K43" s="1"/>
      <c r="L43" s="1">
        <v>4.1305600000000002E-4</v>
      </c>
      <c r="N43">
        <v>0</v>
      </c>
      <c r="O43">
        <v>10000</v>
      </c>
      <c r="S43" t="s">
        <v>14</v>
      </c>
      <c r="T43">
        <v>0</v>
      </c>
      <c r="U43">
        <v>10000</v>
      </c>
      <c r="Y43" t="s">
        <v>14</v>
      </c>
    </row>
    <row r="44" spans="1:25" x14ac:dyDescent="0.35">
      <c r="A44" t="s">
        <v>38</v>
      </c>
      <c r="B44" t="s">
        <v>172</v>
      </c>
      <c r="C44" t="s">
        <v>179</v>
      </c>
      <c r="D44" t="s">
        <v>40</v>
      </c>
      <c r="E44" t="s">
        <v>41</v>
      </c>
      <c r="F44" t="s">
        <v>37</v>
      </c>
      <c r="G44" s="2">
        <v>51.708290169999998</v>
      </c>
      <c r="H44" s="2">
        <v>-5.0646297740000001</v>
      </c>
      <c r="I44">
        <v>10000</v>
      </c>
      <c r="J44" s="3">
        <v>1875.956183</v>
      </c>
      <c r="K44" s="1"/>
      <c r="L44" s="1">
        <v>4.1305600000000002E-4</v>
      </c>
      <c r="N44">
        <v>0</v>
      </c>
      <c r="O44">
        <v>10000</v>
      </c>
      <c r="S44" t="s">
        <v>14</v>
      </c>
      <c r="T44">
        <v>0</v>
      </c>
      <c r="U44">
        <v>10000</v>
      </c>
      <c r="Y44" t="s">
        <v>14</v>
      </c>
    </row>
    <row r="45" spans="1:25" x14ac:dyDescent="0.35">
      <c r="A45" t="s">
        <v>42</v>
      </c>
      <c r="B45" t="s">
        <v>172</v>
      </c>
      <c r="C45" t="s">
        <v>180</v>
      </c>
      <c r="D45" t="s">
        <v>44</v>
      </c>
      <c r="E45" t="s">
        <v>45</v>
      </c>
      <c r="F45" t="s">
        <v>32</v>
      </c>
      <c r="G45" s="2">
        <v>25.883521009999999</v>
      </c>
      <c r="H45" s="2">
        <v>51.480261319999997</v>
      </c>
      <c r="I45">
        <v>10000</v>
      </c>
      <c r="J45" s="3">
        <v>1875.956183</v>
      </c>
      <c r="K45" s="1"/>
      <c r="L45" s="1">
        <v>4.1305600000000002E-4</v>
      </c>
      <c r="N45">
        <v>0</v>
      </c>
      <c r="O45">
        <v>10000</v>
      </c>
      <c r="S45" t="s">
        <v>14</v>
      </c>
      <c r="T45">
        <v>0</v>
      </c>
      <c r="U45">
        <v>10000</v>
      </c>
      <c r="Y45" t="s">
        <v>14</v>
      </c>
    </row>
    <row r="46" spans="1:25" x14ac:dyDescent="0.35">
      <c r="A46" t="s">
        <v>46</v>
      </c>
      <c r="B46" t="s">
        <v>172</v>
      </c>
      <c r="C46" t="s">
        <v>181</v>
      </c>
      <c r="D46" t="s">
        <v>48</v>
      </c>
      <c r="E46" t="s">
        <v>49</v>
      </c>
      <c r="F46" t="s">
        <v>50</v>
      </c>
      <c r="G46" s="2">
        <v>18.944742420000001</v>
      </c>
      <c r="H46" s="2">
        <v>72.950074349999994</v>
      </c>
      <c r="I46">
        <v>10000</v>
      </c>
      <c r="J46" s="3">
        <v>1875.956183</v>
      </c>
      <c r="K46" s="1"/>
      <c r="L46" s="1">
        <v>4.1305600000000002E-4</v>
      </c>
      <c r="N46">
        <v>0</v>
      </c>
      <c r="O46">
        <v>10000</v>
      </c>
      <c r="S46" t="s">
        <v>14</v>
      </c>
      <c r="T46">
        <v>0</v>
      </c>
      <c r="U46">
        <v>10000</v>
      </c>
      <c r="Y46" t="s">
        <v>14</v>
      </c>
    </row>
    <row r="47" spans="1:25" x14ac:dyDescent="0.35">
      <c r="A47" t="s">
        <v>51</v>
      </c>
      <c r="B47" t="s">
        <v>172</v>
      </c>
      <c r="C47" t="s">
        <v>182</v>
      </c>
      <c r="D47" t="s">
        <v>53</v>
      </c>
      <c r="E47" t="s">
        <v>54</v>
      </c>
      <c r="F47" t="s">
        <v>50</v>
      </c>
      <c r="G47" s="2">
        <v>22.256499399999999</v>
      </c>
      <c r="H47" s="2">
        <v>91.784941779999997</v>
      </c>
      <c r="I47">
        <v>10000</v>
      </c>
      <c r="J47" s="3">
        <v>1875.956183</v>
      </c>
      <c r="K47" s="1"/>
      <c r="L47" s="1">
        <v>4.1305600000000002E-4</v>
      </c>
      <c r="N47">
        <v>0</v>
      </c>
      <c r="O47">
        <v>10000</v>
      </c>
      <c r="S47" t="s">
        <v>14</v>
      </c>
      <c r="T47">
        <v>0</v>
      </c>
      <c r="U47">
        <v>10000</v>
      </c>
      <c r="Y47" t="s">
        <v>14</v>
      </c>
    </row>
    <row r="48" spans="1:25" x14ac:dyDescent="0.35">
      <c r="A48" t="s">
        <v>55</v>
      </c>
      <c r="B48" t="s">
        <v>172</v>
      </c>
      <c r="C48" t="s">
        <v>183</v>
      </c>
      <c r="D48" t="s">
        <v>57</v>
      </c>
      <c r="E48" t="s">
        <v>58</v>
      </c>
      <c r="F48" t="s">
        <v>59</v>
      </c>
      <c r="G48" s="2">
        <v>1.2924510250000001</v>
      </c>
      <c r="H48" s="2">
        <v>103.63954649999999</v>
      </c>
      <c r="I48">
        <v>10000</v>
      </c>
      <c r="J48" s="3">
        <v>1875.956183</v>
      </c>
      <c r="K48" s="1"/>
      <c r="L48" s="1">
        <v>4.1305600000000002E-4</v>
      </c>
      <c r="N48">
        <v>0</v>
      </c>
      <c r="O48">
        <v>10000</v>
      </c>
      <c r="S48" t="s">
        <v>14</v>
      </c>
      <c r="T48">
        <v>0</v>
      </c>
      <c r="U48">
        <v>10000</v>
      </c>
      <c r="Y48" t="s">
        <v>14</v>
      </c>
    </row>
    <row r="49" spans="1:25" x14ac:dyDescent="0.35">
      <c r="A49" t="s">
        <v>60</v>
      </c>
      <c r="B49" t="s">
        <v>172</v>
      </c>
      <c r="C49" t="s">
        <v>184</v>
      </c>
      <c r="D49" t="s">
        <v>62</v>
      </c>
      <c r="E49" t="s">
        <v>63</v>
      </c>
      <c r="F49" t="s">
        <v>59</v>
      </c>
      <c r="G49" s="2">
        <v>-0.88613326299999995</v>
      </c>
      <c r="H49" s="2">
        <v>131.27111149999999</v>
      </c>
      <c r="I49">
        <v>10000</v>
      </c>
      <c r="J49" s="3">
        <v>1875.956183</v>
      </c>
      <c r="K49" s="1"/>
      <c r="L49" s="1">
        <v>4.1305600000000002E-4</v>
      </c>
      <c r="N49">
        <v>0</v>
      </c>
      <c r="O49">
        <v>10000</v>
      </c>
      <c r="S49" t="s">
        <v>14</v>
      </c>
      <c r="T49">
        <v>0</v>
      </c>
      <c r="U49">
        <v>10000</v>
      </c>
      <c r="Y49" t="s">
        <v>14</v>
      </c>
    </row>
    <row r="50" spans="1:25" x14ac:dyDescent="0.35">
      <c r="A50" t="s">
        <v>64</v>
      </c>
      <c r="B50" t="s">
        <v>172</v>
      </c>
      <c r="C50" t="s">
        <v>185</v>
      </c>
      <c r="D50" t="s">
        <v>66</v>
      </c>
      <c r="E50" t="s">
        <v>67</v>
      </c>
      <c r="F50" t="s">
        <v>68</v>
      </c>
      <c r="G50" s="2">
        <v>31.331849340000002</v>
      </c>
      <c r="H50" s="2">
        <v>121.63780029999999</v>
      </c>
      <c r="I50">
        <v>10000</v>
      </c>
      <c r="J50" s="3">
        <v>1875.956183</v>
      </c>
      <c r="K50" s="1"/>
      <c r="L50" s="1">
        <v>4.1305600000000002E-4</v>
      </c>
      <c r="N50">
        <v>0</v>
      </c>
      <c r="O50">
        <v>10000</v>
      </c>
      <c r="S50" t="s">
        <v>14</v>
      </c>
      <c r="T50">
        <v>0</v>
      </c>
      <c r="U50">
        <v>10000</v>
      </c>
      <c r="Y50" t="s">
        <v>14</v>
      </c>
    </row>
    <row r="51" spans="1:25" x14ac:dyDescent="0.35">
      <c r="A51" t="s">
        <v>69</v>
      </c>
      <c r="B51" t="s">
        <v>172</v>
      </c>
      <c r="C51" t="s">
        <v>186</v>
      </c>
      <c r="D51" t="s">
        <v>71</v>
      </c>
      <c r="E51" t="s">
        <v>72</v>
      </c>
      <c r="F51" t="s">
        <v>68</v>
      </c>
      <c r="G51" s="2">
        <v>35.477499450000003</v>
      </c>
      <c r="H51" s="2">
        <v>139.67820470000001</v>
      </c>
      <c r="I51">
        <v>10000</v>
      </c>
      <c r="J51" s="3">
        <v>1875.956183</v>
      </c>
      <c r="K51" s="1"/>
      <c r="L51" s="1">
        <v>4.1305600000000002E-4</v>
      </c>
      <c r="N51">
        <v>0</v>
      </c>
      <c r="O51">
        <v>10000</v>
      </c>
      <c r="S51" t="s">
        <v>14</v>
      </c>
      <c r="T51">
        <v>0</v>
      </c>
      <c r="U51">
        <v>10000</v>
      </c>
      <c r="Y51" t="s">
        <v>14</v>
      </c>
    </row>
    <row r="52" spans="1:25" x14ac:dyDescent="0.35">
      <c r="A52" t="s">
        <v>73</v>
      </c>
      <c r="B52" t="s">
        <v>172</v>
      </c>
      <c r="C52" t="s">
        <v>187</v>
      </c>
      <c r="D52" t="s">
        <v>75</v>
      </c>
      <c r="E52" t="s">
        <v>76</v>
      </c>
      <c r="F52" t="s">
        <v>59</v>
      </c>
      <c r="G52" s="2">
        <v>20.71420444</v>
      </c>
      <c r="H52" s="2">
        <v>106.7809084</v>
      </c>
      <c r="I52">
        <v>10000</v>
      </c>
      <c r="J52" s="3">
        <v>1875.956183</v>
      </c>
      <c r="K52" s="1"/>
      <c r="L52" s="1">
        <v>4.1305600000000002E-4</v>
      </c>
      <c r="N52">
        <v>0</v>
      </c>
      <c r="O52">
        <v>10000</v>
      </c>
      <c r="S52" t="s">
        <v>14</v>
      </c>
      <c r="T52">
        <v>0</v>
      </c>
      <c r="U52">
        <v>10000</v>
      </c>
      <c r="Y52" t="s">
        <v>14</v>
      </c>
    </row>
    <row r="53" spans="1:25" x14ac:dyDescent="0.35">
      <c r="A53" t="s">
        <v>77</v>
      </c>
      <c r="B53" t="s">
        <v>172</v>
      </c>
      <c r="C53" t="s">
        <v>188</v>
      </c>
      <c r="D53" t="s">
        <v>79</v>
      </c>
      <c r="E53" t="s">
        <v>80</v>
      </c>
      <c r="F53" t="s">
        <v>81</v>
      </c>
      <c r="G53" s="2">
        <v>-34.453054180000002</v>
      </c>
      <c r="H53" s="2">
        <v>150.89914529999999</v>
      </c>
      <c r="I53">
        <v>10000</v>
      </c>
      <c r="J53" s="3">
        <v>1875.956183</v>
      </c>
      <c r="K53" s="1"/>
      <c r="L53" s="1">
        <v>4.1305600000000002E-4</v>
      </c>
      <c r="N53">
        <v>0</v>
      </c>
      <c r="O53">
        <v>10000</v>
      </c>
      <c r="S53" t="s">
        <v>14</v>
      </c>
      <c r="T53">
        <v>0</v>
      </c>
      <c r="U53">
        <v>10000</v>
      </c>
      <c r="Y53" t="s">
        <v>14</v>
      </c>
    </row>
    <row r="54" spans="1:25" x14ac:dyDescent="0.35">
      <c r="A54" t="s">
        <v>82</v>
      </c>
      <c r="B54" t="s">
        <v>172</v>
      </c>
      <c r="C54" t="s">
        <v>189</v>
      </c>
      <c r="D54" t="s">
        <v>84</v>
      </c>
      <c r="E54" t="s">
        <v>85</v>
      </c>
      <c r="F54" t="s">
        <v>86</v>
      </c>
      <c r="G54" s="2">
        <v>37.805478909999998</v>
      </c>
      <c r="H54" s="2">
        <v>-122.31633100000001</v>
      </c>
      <c r="I54">
        <v>10000</v>
      </c>
      <c r="J54" s="3">
        <v>1875.956183</v>
      </c>
      <c r="K54" s="1"/>
      <c r="L54" s="1">
        <v>4.1305600000000002E-4</v>
      </c>
      <c r="N54">
        <v>0</v>
      </c>
      <c r="O54">
        <v>10000</v>
      </c>
      <c r="S54" t="s">
        <v>14</v>
      </c>
      <c r="T54">
        <v>0</v>
      </c>
      <c r="U54">
        <v>10000</v>
      </c>
      <c r="Y54" t="s">
        <v>14</v>
      </c>
    </row>
    <row r="55" spans="1:25" x14ac:dyDescent="0.35">
      <c r="A55" t="s">
        <v>87</v>
      </c>
      <c r="B55" t="s">
        <v>172</v>
      </c>
      <c r="C55" t="s">
        <v>190</v>
      </c>
      <c r="D55" t="s">
        <v>89</v>
      </c>
      <c r="E55" t="s">
        <v>90</v>
      </c>
      <c r="F55" t="s">
        <v>86</v>
      </c>
      <c r="G55" s="2">
        <v>38.350882130000002</v>
      </c>
      <c r="H55" s="2">
        <v>-76.411079920000006</v>
      </c>
      <c r="I55">
        <v>10000</v>
      </c>
      <c r="J55" s="3">
        <v>1875.956183</v>
      </c>
      <c r="K55" s="1"/>
      <c r="L55" s="1">
        <v>4.1305600000000002E-4</v>
      </c>
      <c r="N55">
        <v>0</v>
      </c>
      <c r="O55">
        <v>10000</v>
      </c>
      <c r="S55" t="s">
        <v>14</v>
      </c>
      <c r="T55">
        <v>0</v>
      </c>
      <c r="U55">
        <v>10000</v>
      </c>
      <c r="Y55" t="s">
        <v>14</v>
      </c>
    </row>
    <row r="56" spans="1:25" x14ac:dyDescent="0.35">
      <c r="A56" t="s">
        <v>91</v>
      </c>
      <c r="B56" t="s">
        <v>172</v>
      </c>
      <c r="C56" t="s">
        <v>191</v>
      </c>
      <c r="D56" t="s">
        <v>93</v>
      </c>
      <c r="E56" t="s">
        <v>94</v>
      </c>
      <c r="F56" t="s">
        <v>86</v>
      </c>
      <c r="G56" s="2">
        <v>30.27045948</v>
      </c>
      <c r="H56" s="2">
        <v>-89.391982049999996</v>
      </c>
      <c r="I56">
        <v>10000</v>
      </c>
      <c r="J56" s="3">
        <v>1875.956183</v>
      </c>
      <c r="K56" s="1"/>
      <c r="L56" s="1">
        <v>4.1305600000000002E-4</v>
      </c>
      <c r="N56">
        <v>0</v>
      </c>
      <c r="O56">
        <v>10000</v>
      </c>
      <c r="S56" t="s">
        <v>14</v>
      </c>
      <c r="T56">
        <v>0</v>
      </c>
      <c r="U56">
        <v>10000</v>
      </c>
      <c r="Y56" t="s">
        <v>14</v>
      </c>
    </row>
    <row r="57" spans="1:25" x14ac:dyDescent="0.35">
      <c r="A57" t="s">
        <v>95</v>
      </c>
      <c r="B57" t="s">
        <v>172</v>
      </c>
      <c r="C57" t="s">
        <v>192</v>
      </c>
      <c r="D57" t="s">
        <v>97</v>
      </c>
      <c r="E57" t="s">
        <v>98</v>
      </c>
      <c r="F57" t="s">
        <v>99</v>
      </c>
      <c r="G57" s="2">
        <v>18.155675850000002</v>
      </c>
      <c r="H57" s="2">
        <v>-94.536118009999996</v>
      </c>
      <c r="I57">
        <v>10000</v>
      </c>
      <c r="J57" s="3">
        <v>1875.956183</v>
      </c>
      <c r="K57" s="1"/>
      <c r="L57" s="1">
        <v>4.1305600000000002E-4</v>
      </c>
      <c r="N57">
        <v>0</v>
      </c>
      <c r="O57">
        <v>10000</v>
      </c>
      <c r="S57" t="s">
        <v>14</v>
      </c>
      <c r="T57">
        <v>0</v>
      </c>
      <c r="U57">
        <v>10000</v>
      </c>
      <c r="Y57" t="s">
        <v>14</v>
      </c>
    </row>
    <row r="58" spans="1:25" x14ac:dyDescent="0.35">
      <c r="A58" t="s">
        <v>100</v>
      </c>
      <c r="B58" t="s">
        <v>172</v>
      </c>
      <c r="C58" t="s">
        <v>193</v>
      </c>
      <c r="D58" t="s">
        <v>102</v>
      </c>
      <c r="E58" t="s">
        <v>103</v>
      </c>
      <c r="F58" t="s">
        <v>99</v>
      </c>
      <c r="G58" s="2">
        <v>12.20558819</v>
      </c>
      <c r="H58" s="2">
        <v>-86.761905609999999</v>
      </c>
      <c r="I58">
        <v>10000</v>
      </c>
      <c r="J58" s="3">
        <v>1875.956183</v>
      </c>
      <c r="K58" s="1"/>
      <c r="L58" s="1">
        <v>4.1305600000000002E-4</v>
      </c>
      <c r="N58">
        <v>0</v>
      </c>
      <c r="O58">
        <v>10000</v>
      </c>
      <c r="S58" t="s">
        <v>14</v>
      </c>
      <c r="T58">
        <v>0</v>
      </c>
      <c r="U58">
        <v>10000</v>
      </c>
      <c r="Y58" t="s">
        <v>14</v>
      </c>
    </row>
    <row r="59" spans="1:25" x14ac:dyDescent="0.35">
      <c r="A59" t="s">
        <v>104</v>
      </c>
      <c r="B59" t="s">
        <v>172</v>
      </c>
      <c r="C59" t="s">
        <v>194</v>
      </c>
      <c r="D59" t="s">
        <v>106</v>
      </c>
      <c r="E59" t="s">
        <v>107</v>
      </c>
      <c r="F59" t="s">
        <v>108</v>
      </c>
      <c r="G59" s="2">
        <v>18.423848960000001</v>
      </c>
      <c r="H59" s="2">
        <v>-69.633278090000005</v>
      </c>
      <c r="I59">
        <v>10000</v>
      </c>
      <c r="J59" s="3">
        <v>1875.956183</v>
      </c>
      <c r="K59" s="1"/>
      <c r="L59" s="1">
        <v>4.1305600000000002E-4</v>
      </c>
      <c r="N59">
        <v>0</v>
      </c>
      <c r="O59">
        <v>10000</v>
      </c>
      <c r="S59" t="s">
        <v>14</v>
      </c>
      <c r="T59">
        <v>0</v>
      </c>
      <c r="U59">
        <v>10000</v>
      </c>
      <c r="Y59" t="s">
        <v>14</v>
      </c>
    </row>
    <row r="60" spans="1:25" x14ac:dyDescent="0.35">
      <c r="A60" t="s">
        <v>109</v>
      </c>
      <c r="B60" t="s">
        <v>172</v>
      </c>
      <c r="C60" t="s">
        <v>195</v>
      </c>
      <c r="D60" t="s">
        <v>111</v>
      </c>
      <c r="E60" t="s">
        <v>112</v>
      </c>
      <c r="F60" t="s">
        <v>113</v>
      </c>
      <c r="G60" s="2">
        <v>10.183118159999999</v>
      </c>
      <c r="H60" s="2">
        <v>-61.6857033</v>
      </c>
      <c r="I60">
        <v>10000</v>
      </c>
      <c r="J60" s="3">
        <v>1875.956183</v>
      </c>
      <c r="K60" s="1"/>
      <c r="L60" s="1">
        <v>4.1305600000000002E-4</v>
      </c>
      <c r="N60">
        <v>0</v>
      </c>
      <c r="O60">
        <v>10000</v>
      </c>
      <c r="S60" t="s">
        <v>14</v>
      </c>
      <c r="T60">
        <v>0</v>
      </c>
      <c r="U60">
        <v>10000</v>
      </c>
      <c r="Y60" t="s">
        <v>14</v>
      </c>
    </row>
    <row r="61" spans="1:25" x14ac:dyDescent="0.35">
      <c r="A61" t="s">
        <v>114</v>
      </c>
      <c r="B61" t="s">
        <v>172</v>
      </c>
      <c r="C61" t="s">
        <v>196</v>
      </c>
      <c r="D61" t="s">
        <v>116</v>
      </c>
      <c r="E61" t="s">
        <v>117</v>
      </c>
      <c r="F61" t="s">
        <v>113</v>
      </c>
      <c r="G61" s="2">
        <v>-22.95599094</v>
      </c>
      <c r="H61" s="2">
        <v>-43.05571612</v>
      </c>
      <c r="I61">
        <v>10000</v>
      </c>
      <c r="J61" s="3">
        <v>1875.956183</v>
      </c>
      <c r="K61" s="1"/>
      <c r="L61" s="1">
        <v>4.1305600000000002E-4</v>
      </c>
      <c r="N61">
        <v>0</v>
      </c>
      <c r="O61">
        <v>10000</v>
      </c>
      <c r="S61" t="s">
        <v>14</v>
      </c>
      <c r="T61">
        <v>0</v>
      </c>
      <c r="U61">
        <v>10000</v>
      </c>
      <c r="Y61" t="s">
        <v>14</v>
      </c>
    </row>
    <row r="62" spans="1:25" x14ac:dyDescent="0.35">
      <c r="A62" t="s">
        <v>118</v>
      </c>
      <c r="B62" t="s">
        <v>172</v>
      </c>
      <c r="C62" t="s">
        <v>197</v>
      </c>
      <c r="D62" t="s">
        <v>120</v>
      </c>
      <c r="E62" t="s">
        <v>121</v>
      </c>
      <c r="F62" t="s">
        <v>113</v>
      </c>
      <c r="G62" s="2">
        <v>-38.78344354</v>
      </c>
      <c r="H62" s="2">
        <v>-62.285329240000003</v>
      </c>
      <c r="I62">
        <v>10000</v>
      </c>
      <c r="J62" s="3">
        <v>1875.956183</v>
      </c>
      <c r="K62" s="1"/>
      <c r="L62" s="1">
        <v>4.1305600000000002E-4</v>
      </c>
      <c r="N62">
        <v>0</v>
      </c>
      <c r="O62">
        <v>10000</v>
      </c>
      <c r="S62" t="s">
        <v>14</v>
      </c>
      <c r="T62">
        <v>0</v>
      </c>
      <c r="U62">
        <v>10000</v>
      </c>
      <c r="Y62" t="s">
        <v>14</v>
      </c>
    </row>
    <row r="63" spans="1:25" x14ac:dyDescent="0.35">
      <c r="A63" t="s">
        <v>122</v>
      </c>
      <c r="B63" t="s">
        <v>172</v>
      </c>
      <c r="C63" t="s">
        <v>198</v>
      </c>
      <c r="D63" t="s">
        <v>124</v>
      </c>
      <c r="E63" t="s">
        <v>125</v>
      </c>
      <c r="F63" t="s">
        <v>126</v>
      </c>
      <c r="G63" s="2">
        <v>-36.744015390000001</v>
      </c>
      <c r="H63" s="2">
        <v>-73.124998890000001</v>
      </c>
      <c r="I63">
        <v>10000</v>
      </c>
      <c r="J63" s="3">
        <v>1875.956183</v>
      </c>
      <c r="K63" s="1"/>
      <c r="L63" s="1">
        <v>4.1305600000000002E-4</v>
      </c>
      <c r="N63">
        <v>0</v>
      </c>
      <c r="O63">
        <v>10000</v>
      </c>
      <c r="S63" t="s">
        <v>14</v>
      </c>
      <c r="T63">
        <v>0</v>
      </c>
      <c r="U63">
        <v>10000</v>
      </c>
      <c r="Y63" t="s">
        <v>14</v>
      </c>
    </row>
    <row r="64" spans="1:25" x14ac:dyDescent="0.35">
      <c r="A64" t="s">
        <v>127</v>
      </c>
      <c r="B64" t="s">
        <v>172</v>
      </c>
      <c r="C64" t="s">
        <v>199</v>
      </c>
      <c r="D64" t="s">
        <v>129</v>
      </c>
      <c r="E64" t="s">
        <v>130</v>
      </c>
      <c r="F64" t="s">
        <v>126</v>
      </c>
      <c r="G64" s="2">
        <v>-11.81733442</v>
      </c>
      <c r="H64" s="2">
        <v>-77.17339115</v>
      </c>
      <c r="I64">
        <v>10000</v>
      </c>
      <c r="J64" s="3">
        <v>1875.956183</v>
      </c>
      <c r="K64" s="1"/>
      <c r="L64" s="1">
        <v>4.1305600000000002E-4</v>
      </c>
      <c r="N64">
        <v>0</v>
      </c>
      <c r="O64">
        <v>10000</v>
      </c>
      <c r="S64" t="s">
        <v>14</v>
      </c>
      <c r="T64">
        <v>0</v>
      </c>
      <c r="U64">
        <v>10000</v>
      </c>
      <c r="Y64" t="s">
        <v>14</v>
      </c>
    </row>
    <row r="65" spans="1:25" x14ac:dyDescent="0.35">
      <c r="A65" t="s">
        <v>131</v>
      </c>
      <c r="B65" t="s">
        <v>172</v>
      </c>
      <c r="C65" t="s">
        <v>200</v>
      </c>
      <c r="D65" t="s">
        <v>133</v>
      </c>
      <c r="E65" t="s">
        <v>134</v>
      </c>
      <c r="F65" t="s">
        <v>135</v>
      </c>
      <c r="G65" s="2">
        <v>36.885833669999997</v>
      </c>
      <c r="H65" s="2">
        <v>6.9043777879999997</v>
      </c>
      <c r="I65">
        <v>10000</v>
      </c>
      <c r="J65" s="3">
        <v>1875.956183</v>
      </c>
      <c r="K65" s="1"/>
      <c r="L65" s="1">
        <v>4.1305600000000002E-4</v>
      </c>
      <c r="N65">
        <v>0</v>
      </c>
      <c r="O65">
        <v>10000</v>
      </c>
      <c r="S65" t="s">
        <v>14</v>
      </c>
      <c r="T65">
        <v>0</v>
      </c>
      <c r="U65">
        <v>10000</v>
      </c>
      <c r="Y65" t="s">
        <v>14</v>
      </c>
    </row>
    <row r="66" spans="1:25" x14ac:dyDescent="0.35">
      <c r="A66" t="s">
        <v>136</v>
      </c>
      <c r="B66" t="s">
        <v>172</v>
      </c>
      <c r="C66" t="s">
        <v>201</v>
      </c>
      <c r="D66" t="s">
        <v>138</v>
      </c>
      <c r="E66" t="s">
        <v>139</v>
      </c>
      <c r="F66" t="s">
        <v>140</v>
      </c>
      <c r="G66" s="2">
        <v>14.73659842</v>
      </c>
      <c r="H66" s="2">
        <v>-17.481210319999999</v>
      </c>
      <c r="I66">
        <v>10000</v>
      </c>
      <c r="J66" s="3">
        <v>1875.956183</v>
      </c>
      <c r="K66" s="1"/>
      <c r="L66" s="1">
        <v>4.1305600000000002E-4</v>
      </c>
      <c r="N66">
        <v>0</v>
      </c>
      <c r="O66">
        <v>10000</v>
      </c>
      <c r="S66" t="s">
        <v>14</v>
      </c>
      <c r="T66">
        <v>0</v>
      </c>
      <c r="U66">
        <v>10000</v>
      </c>
      <c r="Y66" t="s">
        <v>14</v>
      </c>
    </row>
    <row r="67" spans="1:25" x14ac:dyDescent="0.35">
      <c r="A67" t="s">
        <v>141</v>
      </c>
      <c r="B67" t="s">
        <v>172</v>
      </c>
      <c r="C67" t="s">
        <v>202</v>
      </c>
      <c r="D67" t="s">
        <v>143</v>
      </c>
      <c r="E67" t="s">
        <v>144</v>
      </c>
      <c r="F67" t="s">
        <v>140</v>
      </c>
      <c r="G67" s="2">
        <v>6.4294702499999996</v>
      </c>
      <c r="H67" s="2">
        <v>3.4963682029999998</v>
      </c>
      <c r="I67">
        <v>10000</v>
      </c>
      <c r="J67" s="3">
        <v>1875.956183</v>
      </c>
      <c r="K67" s="1"/>
      <c r="L67" s="1">
        <v>4.1305600000000002E-4</v>
      </c>
      <c r="N67">
        <v>0</v>
      </c>
      <c r="O67">
        <v>10000</v>
      </c>
      <c r="S67" t="s">
        <v>14</v>
      </c>
      <c r="T67">
        <v>0</v>
      </c>
      <c r="U67">
        <v>10000</v>
      </c>
      <c r="Y67" t="s">
        <v>14</v>
      </c>
    </row>
    <row r="68" spans="1:25" x14ac:dyDescent="0.35">
      <c r="A68" t="s">
        <v>145</v>
      </c>
      <c r="B68" t="s">
        <v>172</v>
      </c>
      <c r="C68" t="s">
        <v>203</v>
      </c>
      <c r="D68" t="s">
        <v>147</v>
      </c>
      <c r="E68" t="s">
        <v>148</v>
      </c>
      <c r="F68" t="s">
        <v>149</v>
      </c>
      <c r="G68" s="2">
        <v>-6.118802198</v>
      </c>
      <c r="H68" s="2">
        <v>12.33208099</v>
      </c>
      <c r="I68">
        <v>10000</v>
      </c>
      <c r="J68" s="3">
        <v>1875.956183</v>
      </c>
      <c r="K68" s="1"/>
      <c r="L68" s="1">
        <v>4.1305600000000002E-4</v>
      </c>
      <c r="N68">
        <v>0</v>
      </c>
      <c r="O68">
        <v>10000</v>
      </c>
      <c r="S68" t="s">
        <v>14</v>
      </c>
      <c r="T68">
        <v>0</v>
      </c>
      <c r="U68">
        <v>10000</v>
      </c>
      <c r="Y68" t="s">
        <v>14</v>
      </c>
    </row>
    <row r="69" spans="1:25" x14ac:dyDescent="0.35">
      <c r="A69" t="s">
        <v>150</v>
      </c>
      <c r="B69" t="s">
        <v>172</v>
      </c>
      <c r="C69" t="s">
        <v>204</v>
      </c>
      <c r="D69" t="s">
        <v>152</v>
      </c>
      <c r="E69" t="s">
        <v>153</v>
      </c>
      <c r="F69" t="s">
        <v>154</v>
      </c>
      <c r="G69" s="2">
        <v>-33.731549340000001</v>
      </c>
      <c r="H69" s="2">
        <v>18.4458488</v>
      </c>
      <c r="I69">
        <v>10000</v>
      </c>
      <c r="J69" s="3">
        <v>1875.956183</v>
      </c>
      <c r="K69" s="1"/>
      <c r="L69" s="1">
        <v>4.1305600000000002E-4</v>
      </c>
      <c r="N69">
        <v>0</v>
      </c>
      <c r="O69">
        <v>10000</v>
      </c>
      <c r="S69" t="s">
        <v>14</v>
      </c>
      <c r="T69">
        <v>0</v>
      </c>
      <c r="U69">
        <v>10000</v>
      </c>
      <c r="Y69" t="s">
        <v>14</v>
      </c>
    </row>
    <row r="70" spans="1:25" x14ac:dyDescent="0.35">
      <c r="A70" t="s">
        <v>155</v>
      </c>
      <c r="B70" t="s">
        <v>172</v>
      </c>
      <c r="C70" t="s">
        <v>205</v>
      </c>
      <c r="D70" t="s">
        <v>157</v>
      </c>
      <c r="E70" t="s">
        <v>158</v>
      </c>
      <c r="F70" t="s">
        <v>159</v>
      </c>
      <c r="G70" s="2">
        <v>-9.9692840890000003</v>
      </c>
      <c r="H70" s="2">
        <v>39.704937809999997</v>
      </c>
      <c r="I70">
        <v>10000</v>
      </c>
      <c r="J70" s="3">
        <v>1875.956183</v>
      </c>
      <c r="K70" s="1"/>
      <c r="L70" s="1">
        <v>4.1305600000000002E-4</v>
      </c>
      <c r="N70">
        <v>0</v>
      </c>
      <c r="O70">
        <v>10000</v>
      </c>
      <c r="S70" t="s">
        <v>14</v>
      </c>
      <c r="T70">
        <v>0</v>
      </c>
      <c r="U70">
        <v>10000</v>
      </c>
      <c r="Y70" t="s">
        <v>14</v>
      </c>
    </row>
    <row r="71" spans="1:25" x14ac:dyDescent="0.35">
      <c r="A71" t="s">
        <v>160</v>
      </c>
      <c r="B71" t="s">
        <v>172</v>
      </c>
      <c r="C71" t="s">
        <v>206</v>
      </c>
      <c r="D71" t="s">
        <v>162</v>
      </c>
      <c r="E71" t="s">
        <v>163</v>
      </c>
      <c r="F71" t="s">
        <v>135</v>
      </c>
      <c r="G71" s="2">
        <v>29.916288659999999</v>
      </c>
      <c r="H71" s="2">
        <v>32.449177310000003</v>
      </c>
      <c r="I71">
        <v>10000</v>
      </c>
      <c r="J71" s="3">
        <v>1875.956183</v>
      </c>
      <c r="K71" s="1"/>
      <c r="L71" s="1">
        <v>4.1305600000000002E-4</v>
      </c>
      <c r="N71">
        <v>0</v>
      </c>
      <c r="O71">
        <v>10000</v>
      </c>
      <c r="S71" t="s">
        <v>14</v>
      </c>
      <c r="T71">
        <v>0</v>
      </c>
      <c r="U71">
        <v>10000</v>
      </c>
      <c r="Y71" t="s">
        <v>14</v>
      </c>
    </row>
    <row r="72" spans="1:25" x14ac:dyDescent="0.35">
      <c r="A72" t="s">
        <v>164</v>
      </c>
      <c r="B72" t="s">
        <v>172</v>
      </c>
      <c r="C72" t="s">
        <v>207</v>
      </c>
      <c r="D72" t="s">
        <v>166</v>
      </c>
      <c r="E72" t="s">
        <v>167</v>
      </c>
      <c r="F72" t="s">
        <v>86</v>
      </c>
      <c r="G72" s="2">
        <v>19.735625450000001</v>
      </c>
      <c r="H72" s="2">
        <v>-156.01238409999999</v>
      </c>
      <c r="I72">
        <v>10000</v>
      </c>
      <c r="J72" s="3">
        <v>1875.956183</v>
      </c>
      <c r="K72" s="1"/>
      <c r="L72" s="1">
        <v>4.1305600000000002E-4</v>
      </c>
      <c r="N72">
        <v>0</v>
      </c>
      <c r="O72">
        <v>10000</v>
      </c>
      <c r="S72" t="s">
        <v>14</v>
      </c>
      <c r="T72">
        <v>0</v>
      </c>
      <c r="U72">
        <v>10000</v>
      </c>
      <c r="Y72" t="s">
        <v>14</v>
      </c>
    </row>
    <row r="73" spans="1:25" x14ac:dyDescent="0.35">
      <c r="A73" t="s">
        <v>168</v>
      </c>
      <c r="B73" t="s">
        <v>172</v>
      </c>
      <c r="C73" t="s">
        <v>208</v>
      </c>
      <c r="D73" t="s">
        <v>170</v>
      </c>
      <c r="E73" t="s">
        <v>171</v>
      </c>
      <c r="F73" t="s">
        <v>81</v>
      </c>
      <c r="G73" s="2">
        <v>-21.80043045</v>
      </c>
      <c r="H73" s="2">
        <v>114.8019882</v>
      </c>
      <c r="I73">
        <v>10000</v>
      </c>
      <c r="J73" s="3">
        <v>1875.956183</v>
      </c>
      <c r="K73" s="1"/>
      <c r="L73" s="1">
        <v>4.1305600000000002E-4</v>
      </c>
      <c r="N73">
        <v>0</v>
      </c>
      <c r="O73">
        <v>10000</v>
      </c>
      <c r="S73" t="s">
        <v>14</v>
      </c>
      <c r="T73">
        <v>0</v>
      </c>
      <c r="U73">
        <v>10000</v>
      </c>
      <c r="Y73" t="s">
        <v>14</v>
      </c>
    </row>
    <row r="74" spans="1:25" x14ac:dyDescent="0.35">
      <c r="A74" t="s">
        <v>8</v>
      </c>
      <c r="B74" t="s">
        <v>209</v>
      </c>
      <c r="C74" t="s">
        <v>210</v>
      </c>
      <c r="D74" t="s">
        <v>11</v>
      </c>
      <c r="E74" t="s">
        <v>12</v>
      </c>
      <c r="F74" t="s">
        <v>13</v>
      </c>
      <c r="G74" s="2">
        <v>51.948455000000003</v>
      </c>
      <c r="H74" s="2">
        <v>4.1402960000000002</v>
      </c>
      <c r="I74">
        <v>10000</v>
      </c>
      <c r="J74" s="3">
        <v>1875.956183</v>
      </c>
      <c r="K74" s="1"/>
      <c r="L74" s="1">
        <v>4.1305600000000002E-4</v>
      </c>
      <c r="N74">
        <v>0</v>
      </c>
      <c r="O74">
        <v>10000</v>
      </c>
      <c r="S74" t="s">
        <v>14</v>
      </c>
      <c r="T74">
        <v>0</v>
      </c>
      <c r="U74">
        <v>10000</v>
      </c>
      <c r="Y74" t="s">
        <v>14</v>
      </c>
    </row>
    <row r="75" spans="1:25" x14ac:dyDescent="0.35">
      <c r="A75" t="s">
        <v>15</v>
      </c>
      <c r="B75" t="s">
        <v>209</v>
      </c>
      <c r="C75" t="s">
        <v>211</v>
      </c>
      <c r="D75" t="s">
        <v>17</v>
      </c>
      <c r="E75" t="s">
        <v>18</v>
      </c>
      <c r="F75" t="s">
        <v>19</v>
      </c>
      <c r="G75" s="2">
        <v>37.961097819999999</v>
      </c>
      <c r="H75" s="2">
        <v>-8.8786876929999998</v>
      </c>
      <c r="I75">
        <v>10000</v>
      </c>
      <c r="J75" s="3">
        <v>1875.956183</v>
      </c>
      <c r="K75" s="1"/>
      <c r="L75" s="1">
        <v>4.1305600000000002E-4</v>
      </c>
      <c r="N75">
        <v>0</v>
      </c>
      <c r="O75">
        <v>10000</v>
      </c>
      <c r="S75" t="s">
        <v>14</v>
      </c>
      <c r="T75">
        <v>0</v>
      </c>
      <c r="U75">
        <v>10000</v>
      </c>
      <c r="Y75" t="s">
        <v>14</v>
      </c>
    </row>
    <row r="76" spans="1:25" x14ac:dyDescent="0.35">
      <c r="A76" t="s">
        <v>20</v>
      </c>
      <c r="B76" t="s">
        <v>209</v>
      </c>
      <c r="C76" t="s">
        <v>212</v>
      </c>
      <c r="D76" t="s">
        <v>22</v>
      </c>
      <c r="E76" t="s">
        <v>23</v>
      </c>
      <c r="F76" t="s">
        <v>19</v>
      </c>
      <c r="G76" s="2">
        <v>39.463713490000004</v>
      </c>
      <c r="H76" s="2">
        <v>-0.358819791</v>
      </c>
      <c r="I76">
        <v>10000</v>
      </c>
      <c r="J76" s="3">
        <v>1875.956183</v>
      </c>
      <c r="K76" s="1"/>
      <c r="L76" s="1">
        <v>4.1305600000000002E-4</v>
      </c>
      <c r="N76">
        <v>0</v>
      </c>
      <c r="O76">
        <v>10000</v>
      </c>
      <c r="S76" t="s">
        <v>14</v>
      </c>
      <c r="T76">
        <v>0</v>
      </c>
      <c r="U76">
        <v>10000</v>
      </c>
      <c r="Y76" t="s">
        <v>14</v>
      </c>
    </row>
    <row r="77" spans="1:25" x14ac:dyDescent="0.35">
      <c r="A77" t="s">
        <v>24</v>
      </c>
      <c r="B77" t="s">
        <v>209</v>
      </c>
      <c r="C77" t="s">
        <v>213</v>
      </c>
      <c r="D77" t="s">
        <v>26</v>
      </c>
      <c r="E77" t="s">
        <v>27</v>
      </c>
      <c r="F77" t="s">
        <v>19</v>
      </c>
      <c r="G77" s="2">
        <v>45.205817279999998</v>
      </c>
      <c r="H77" s="2">
        <v>12.29365557</v>
      </c>
      <c r="I77">
        <v>10000</v>
      </c>
      <c r="J77" s="3">
        <v>1875.956183</v>
      </c>
      <c r="K77" s="1"/>
      <c r="L77" s="1">
        <v>4.1305600000000002E-4</v>
      </c>
      <c r="N77">
        <v>0</v>
      </c>
      <c r="O77">
        <v>10000</v>
      </c>
      <c r="S77" t="s">
        <v>14</v>
      </c>
      <c r="T77">
        <v>0</v>
      </c>
      <c r="U77">
        <v>10000</v>
      </c>
      <c r="Y77" t="s">
        <v>14</v>
      </c>
    </row>
    <row r="78" spans="1:25" x14ac:dyDescent="0.35">
      <c r="A78" t="s">
        <v>28</v>
      </c>
      <c r="B78" t="s">
        <v>209</v>
      </c>
      <c r="C78" t="s">
        <v>214</v>
      </c>
      <c r="D78" t="s">
        <v>30</v>
      </c>
      <c r="E78" t="s">
        <v>31</v>
      </c>
      <c r="F78" t="s">
        <v>32</v>
      </c>
      <c r="G78" s="2">
        <v>36.825940789999997</v>
      </c>
      <c r="H78" s="2">
        <v>36.177898030000001</v>
      </c>
      <c r="I78">
        <v>10000</v>
      </c>
      <c r="J78" s="3">
        <v>1875.956183</v>
      </c>
      <c r="K78" s="1"/>
      <c r="L78" s="1">
        <v>4.1305600000000002E-4</v>
      </c>
      <c r="N78">
        <v>0</v>
      </c>
      <c r="O78">
        <v>10000</v>
      </c>
      <c r="S78" t="s">
        <v>14</v>
      </c>
      <c r="T78">
        <v>0</v>
      </c>
      <c r="U78">
        <v>10000</v>
      </c>
      <c r="Y78" t="s">
        <v>14</v>
      </c>
    </row>
    <row r="79" spans="1:25" x14ac:dyDescent="0.35">
      <c r="A79" t="s">
        <v>33</v>
      </c>
      <c r="B79" t="s">
        <v>209</v>
      </c>
      <c r="C79" t="s">
        <v>215</v>
      </c>
      <c r="D79" t="s">
        <v>35</v>
      </c>
      <c r="E79" t="s">
        <v>36</v>
      </c>
      <c r="F79" t="s">
        <v>37</v>
      </c>
      <c r="G79" s="2">
        <v>58.913024630000002</v>
      </c>
      <c r="H79" s="2">
        <v>17.96051026</v>
      </c>
      <c r="I79">
        <v>10000</v>
      </c>
      <c r="J79" s="3">
        <v>1875.956183</v>
      </c>
      <c r="K79" s="1"/>
      <c r="L79" s="1">
        <v>4.1305600000000002E-4</v>
      </c>
      <c r="N79">
        <v>0</v>
      </c>
      <c r="O79">
        <v>10000</v>
      </c>
      <c r="S79" t="s">
        <v>14</v>
      </c>
      <c r="T79">
        <v>0</v>
      </c>
      <c r="U79">
        <v>10000</v>
      </c>
      <c r="Y79" t="s">
        <v>14</v>
      </c>
    </row>
    <row r="80" spans="1:25" x14ac:dyDescent="0.35">
      <c r="A80" t="s">
        <v>38</v>
      </c>
      <c r="B80" t="s">
        <v>209</v>
      </c>
      <c r="C80" t="s">
        <v>216</v>
      </c>
      <c r="D80" t="s">
        <v>40</v>
      </c>
      <c r="E80" t="s">
        <v>41</v>
      </c>
      <c r="F80" t="s">
        <v>37</v>
      </c>
      <c r="G80" s="2">
        <v>51.708290169999998</v>
      </c>
      <c r="H80" s="2">
        <v>-5.0646297740000001</v>
      </c>
      <c r="I80">
        <v>10000</v>
      </c>
      <c r="J80" s="3">
        <v>1875.956183</v>
      </c>
      <c r="K80" s="1"/>
      <c r="L80" s="1">
        <v>4.1305600000000002E-4</v>
      </c>
      <c r="N80">
        <v>0</v>
      </c>
      <c r="O80">
        <v>10000</v>
      </c>
      <c r="S80" t="s">
        <v>14</v>
      </c>
      <c r="T80">
        <v>0</v>
      </c>
      <c r="U80">
        <v>10000</v>
      </c>
      <c r="Y80" t="s">
        <v>14</v>
      </c>
    </row>
    <row r="81" spans="1:25" x14ac:dyDescent="0.35">
      <c r="A81" t="s">
        <v>42</v>
      </c>
      <c r="B81" t="s">
        <v>209</v>
      </c>
      <c r="C81" t="s">
        <v>217</v>
      </c>
      <c r="D81" t="s">
        <v>44</v>
      </c>
      <c r="E81" t="s">
        <v>45</v>
      </c>
      <c r="F81" t="s">
        <v>32</v>
      </c>
      <c r="G81" s="2">
        <v>25.883521009999999</v>
      </c>
      <c r="H81" s="2">
        <v>51.480261319999997</v>
      </c>
      <c r="I81">
        <v>10000</v>
      </c>
      <c r="J81" s="3">
        <v>1875.956183</v>
      </c>
      <c r="K81" s="1"/>
      <c r="L81" s="1">
        <v>4.1305600000000002E-4</v>
      </c>
      <c r="N81">
        <v>0</v>
      </c>
      <c r="O81">
        <v>10000</v>
      </c>
      <c r="S81" t="s">
        <v>14</v>
      </c>
      <c r="T81">
        <v>0</v>
      </c>
      <c r="U81">
        <v>10000</v>
      </c>
      <c r="Y81" t="s">
        <v>14</v>
      </c>
    </row>
    <row r="82" spans="1:25" x14ac:dyDescent="0.35">
      <c r="A82" t="s">
        <v>46</v>
      </c>
      <c r="B82" t="s">
        <v>209</v>
      </c>
      <c r="C82" t="s">
        <v>218</v>
      </c>
      <c r="D82" t="s">
        <v>48</v>
      </c>
      <c r="E82" t="s">
        <v>49</v>
      </c>
      <c r="F82" t="s">
        <v>50</v>
      </c>
      <c r="G82" s="2">
        <v>18.944742420000001</v>
      </c>
      <c r="H82" s="2">
        <v>72.950074349999994</v>
      </c>
      <c r="I82">
        <v>10000</v>
      </c>
      <c r="J82" s="3">
        <v>1875.956183</v>
      </c>
      <c r="K82" s="1"/>
      <c r="L82" s="1">
        <v>4.1305600000000002E-4</v>
      </c>
      <c r="N82">
        <v>0</v>
      </c>
      <c r="O82">
        <v>10000</v>
      </c>
      <c r="S82" t="s">
        <v>14</v>
      </c>
      <c r="T82">
        <v>0</v>
      </c>
      <c r="U82">
        <v>10000</v>
      </c>
      <c r="Y82" t="s">
        <v>14</v>
      </c>
    </row>
    <row r="83" spans="1:25" x14ac:dyDescent="0.35">
      <c r="A83" t="s">
        <v>51</v>
      </c>
      <c r="B83" t="s">
        <v>209</v>
      </c>
      <c r="C83" t="s">
        <v>219</v>
      </c>
      <c r="D83" t="s">
        <v>53</v>
      </c>
      <c r="E83" t="s">
        <v>54</v>
      </c>
      <c r="F83" t="s">
        <v>50</v>
      </c>
      <c r="G83" s="2">
        <v>22.256499399999999</v>
      </c>
      <c r="H83" s="2">
        <v>91.784941779999997</v>
      </c>
      <c r="I83">
        <v>10000</v>
      </c>
      <c r="J83" s="3">
        <v>1875.956183</v>
      </c>
      <c r="K83" s="1"/>
      <c r="L83" s="1">
        <v>4.1305600000000002E-4</v>
      </c>
      <c r="N83">
        <v>0</v>
      </c>
      <c r="O83">
        <v>10000</v>
      </c>
      <c r="S83" t="s">
        <v>14</v>
      </c>
      <c r="T83">
        <v>0</v>
      </c>
      <c r="U83">
        <v>10000</v>
      </c>
      <c r="Y83" t="s">
        <v>14</v>
      </c>
    </row>
    <row r="84" spans="1:25" x14ac:dyDescent="0.35">
      <c r="A84" t="s">
        <v>55</v>
      </c>
      <c r="B84" t="s">
        <v>209</v>
      </c>
      <c r="C84" t="s">
        <v>220</v>
      </c>
      <c r="D84" t="s">
        <v>57</v>
      </c>
      <c r="E84" t="s">
        <v>58</v>
      </c>
      <c r="F84" t="s">
        <v>59</v>
      </c>
      <c r="G84" s="2">
        <v>1.2924510250000001</v>
      </c>
      <c r="H84" s="2">
        <v>103.63954649999999</v>
      </c>
      <c r="I84">
        <v>10000</v>
      </c>
      <c r="J84" s="3">
        <v>1875.956183</v>
      </c>
      <c r="K84" s="1"/>
      <c r="L84" s="1">
        <v>4.1305600000000002E-4</v>
      </c>
      <c r="N84">
        <v>0</v>
      </c>
      <c r="O84">
        <v>10000</v>
      </c>
      <c r="S84" t="s">
        <v>14</v>
      </c>
      <c r="T84">
        <v>0</v>
      </c>
      <c r="U84">
        <v>10000</v>
      </c>
      <c r="Y84" t="s">
        <v>14</v>
      </c>
    </row>
    <row r="85" spans="1:25" x14ac:dyDescent="0.35">
      <c r="A85" t="s">
        <v>60</v>
      </c>
      <c r="B85" t="s">
        <v>209</v>
      </c>
      <c r="C85" t="s">
        <v>221</v>
      </c>
      <c r="D85" t="s">
        <v>62</v>
      </c>
      <c r="E85" t="s">
        <v>63</v>
      </c>
      <c r="F85" t="s">
        <v>59</v>
      </c>
      <c r="G85" s="2">
        <v>-0.88613326299999995</v>
      </c>
      <c r="H85" s="2">
        <v>131.27111149999999</v>
      </c>
      <c r="I85">
        <v>10000</v>
      </c>
      <c r="J85" s="3">
        <v>1875.956183</v>
      </c>
      <c r="K85" s="1"/>
      <c r="L85" s="1">
        <v>4.1305600000000002E-4</v>
      </c>
      <c r="N85">
        <v>0</v>
      </c>
      <c r="O85">
        <v>10000</v>
      </c>
      <c r="S85" t="s">
        <v>14</v>
      </c>
      <c r="T85">
        <v>0</v>
      </c>
      <c r="U85">
        <v>10000</v>
      </c>
      <c r="Y85" t="s">
        <v>14</v>
      </c>
    </row>
    <row r="86" spans="1:25" x14ac:dyDescent="0.35">
      <c r="A86" t="s">
        <v>64</v>
      </c>
      <c r="B86" t="s">
        <v>209</v>
      </c>
      <c r="C86" t="s">
        <v>222</v>
      </c>
      <c r="D86" t="s">
        <v>66</v>
      </c>
      <c r="E86" t="s">
        <v>67</v>
      </c>
      <c r="F86" t="s">
        <v>68</v>
      </c>
      <c r="G86" s="2">
        <v>31.331849340000002</v>
      </c>
      <c r="H86" s="2">
        <v>121.63780029999999</v>
      </c>
      <c r="I86">
        <v>10000</v>
      </c>
      <c r="J86" s="3">
        <v>1875.956183</v>
      </c>
      <c r="K86" s="1"/>
      <c r="L86" s="1">
        <v>4.1305600000000002E-4</v>
      </c>
      <c r="N86">
        <v>0</v>
      </c>
      <c r="O86">
        <v>10000</v>
      </c>
      <c r="S86" t="s">
        <v>14</v>
      </c>
      <c r="T86">
        <v>0</v>
      </c>
      <c r="U86">
        <v>10000</v>
      </c>
      <c r="Y86" t="s">
        <v>14</v>
      </c>
    </row>
    <row r="87" spans="1:25" x14ac:dyDescent="0.35">
      <c r="A87" t="s">
        <v>69</v>
      </c>
      <c r="B87" t="s">
        <v>209</v>
      </c>
      <c r="C87" t="s">
        <v>223</v>
      </c>
      <c r="D87" t="s">
        <v>71</v>
      </c>
      <c r="E87" t="s">
        <v>72</v>
      </c>
      <c r="F87" t="s">
        <v>68</v>
      </c>
      <c r="G87" s="2">
        <v>35.477499450000003</v>
      </c>
      <c r="H87" s="2">
        <v>139.67820470000001</v>
      </c>
      <c r="I87">
        <v>10000</v>
      </c>
      <c r="J87" s="3">
        <v>1875.956183</v>
      </c>
      <c r="K87" s="1"/>
      <c r="L87" s="1">
        <v>4.1305600000000002E-4</v>
      </c>
      <c r="N87">
        <v>0</v>
      </c>
      <c r="O87">
        <v>10000</v>
      </c>
      <c r="S87" t="s">
        <v>14</v>
      </c>
      <c r="T87">
        <v>0</v>
      </c>
      <c r="U87">
        <v>10000</v>
      </c>
      <c r="Y87" t="s">
        <v>14</v>
      </c>
    </row>
    <row r="88" spans="1:25" x14ac:dyDescent="0.35">
      <c r="A88" t="s">
        <v>73</v>
      </c>
      <c r="B88" t="s">
        <v>209</v>
      </c>
      <c r="C88" t="s">
        <v>224</v>
      </c>
      <c r="D88" t="s">
        <v>75</v>
      </c>
      <c r="E88" t="s">
        <v>76</v>
      </c>
      <c r="F88" t="s">
        <v>59</v>
      </c>
      <c r="G88" s="2">
        <v>20.71420444</v>
      </c>
      <c r="H88" s="2">
        <v>106.7809084</v>
      </c>
      <c r="I88">
        <v>10000</v>
      </c>
      <c r="J88" s="3">
        <v>1875.956183</v>
      </c>
      <c r="K88" s="1"/>
      <c r="L88" s="1">
        <v>4.1305600000000002E-4</v>
      </c>
      <c r="N88">
        <v>0</v>
      </c>
      <c r="O88">
        <v>10000</v>
      </c>
      <c r="S88" t="s">
        <v>14</v>
      </c>
      <c r="T88">
        <v>0</v>
      </c>
      <c r="U88">
        <v>10000</v>
      </c>
      <c r="Y88" t="s">
        <v>14</v>
      </c>
    </row>
    <row r="89" spans="1:25" x14ac:dyDescent="0.35">
      <c r="A89" t="s">
        <v>77</v>
      </c>
      <c r="B89" t="s">
        <v>209</v>
      </c>
      <c r="C89" t="s">
        <v>225</v>
      </c>
      <c r="D89" t="s">
        <v>79</v>
      </c>
      <c r="E89" t="s">
        <v>80</v>
      </c>
      <c r="F89" t="s">
        <v>81</v>
      </c>
      <c r="G89" s="2">
        <v>-34.453054180000002</v>
      </c>
      <c r="H89" s="2">
        <v>150.89914529999999</v>
      </c>
      <c r="I89">
        <v>10000</v>
      </c>
      <c r="J89" s="3">
        <v>1875.956183</v>
      </c>
      <c r="K89" s="1"/>
      <c r="L89" s="1">
        <v>4.1305600000000002E-4</v>
      </c>
      <c r="N89">
        <v>0</v>
      </c>
      <c r="O89">
        <v>10000</v>
      </c>
      <c r="S89" t="s">
        <v>14</v>
      </c>
      <c r="T89">
        <v>0</v>
      </c>
      <c r="U89">
        <v>10000</v>
      </c>
      <c r="Y89" t="s">
        <v>14</v>
      </c>
    </row>
    <row r="90" spans="1:25" x14ac:dyDescent="0.35">
      <c r="A90" t="s">
        <v>82</v>
      </c>
      <c r="B90" t="s">
        <v>209</v>
      </c>
      <c r="C90" t="s">
        <v>226</v>
      </c>
      <c r="D90" t="s">
        <v>84</v>
      </c>
      <c r="E90" t="s">
        <v>85</v>
      </c>
      <c r="F90" t="s">
        <v>86</v>
      </c>
      <c r="G90" s="2">
        <v>37.805478909999998</v>
      </c>
      <c r="H90" s="2">
        <v>-122.31633100000001</v>
      </c>
      <c r="I90">
        <v>10000</v>
      </c>
      <c r="J90" s="3">
        <v>1875.956183</v>
      </c>
      <c r="K90" s="1"/>
      <c r="L90" s="1">
        <v>4.1305600000000002E-4</v>
      </c>
      <c r="N90">
        <v>0</v>
      </c>
      <c r="O90">
        <v>10000</v>
      </c>
      <c r="S90" t="s">
        <v>14</v>
      </c>
      <c r="T90">
        <v>0</v>
      </c>
      <c r="U90">
        <v>10000</v>
      </c>
      <c r="Y90" t="s">
        <v>14</v>
      </c>
    </row>
    <row r="91" spans="1:25" x14ac:dyDescent="0.35">
      <c r="A91" t="s">
        <v>87</v>
      </c>
      <c r="B91" t="s">
        <v>209</v>
      </c>
      <c r="C91" t="s">
        <v>227</v>
      </c>
      <c r="D91" t="s">
        <v>89</v>
      </c>
      <c r="E91" t="s">
        <v>90</v>
      </c>
      <c r="F91" t="s">
        <v>86</v>
      </c>
      <c r="G91" s="2">
        <v>38.350882130000002</v>
      </c>
      <c r="H91" s="2">
        <v>-76.411079920000006</v>
      </c>
      <c r="I91">
        <v>10000</v>
      </c>
      <c r="J91" s="3">
        <v>1875.956183</v>
      </c>
      <c r="K91" s="1"/>
      <c r="L91" s="1">
        <v>4.1305600000000002E-4</v>
      </c>
      <c r="N91">
        <v>0</v>
      </c>
      <c r="O91">
        <v>10000</v>
      </c>
      <c r="S91" t="s">
        <v>14</v>
      </c>
      <c r="T91">
        <v>0</v>
      </c>
      <c r="U91">
        <v>10000</v>
      </c>
      <c r="Y91" t="s">
        <v>14</v>
      </c>
    </row>
    <row r="92" spans="1:25" x14ac:dyDescent="0.35">
      <c r="A92" t="s">
        <v>91</v>
      </c>
      <c r="B92" t="s">
        <v>209</v>
      </c>
      <c r="C92" t="s">
        <v>228</v>
      </c>
      <c r="D92" t="s">
        <v>93</v>
      </c>
      <c r="E92" t="s">
        <v>94</v>
      </c>
      <c r="F92" t="s">
        <v>86</v>
      </c>
      <c r="G92" s="2">
        <v>30.27045948</v>
      </c>
      <c r="H92" s="2">
        <v>-89.391982049999996</v>
      </c>
      <c r="I92">
        <v>10000</v>
      </c>
      <c r="J92" s="3">
        <v>1875.956183</v>
      </c>
      <c r="K92" s="1"/>
      <c r="L92" s="1">
        <v>4.1305600000000002E-4</v>
      </c>
      <c r="N92">
        <v>0</v>
      </c>
      <c r="O92">
        <v>10000</v>
      </c>
      <c r="S92" t="s">
        <v>14</v>
      </c>
      <c r="T92">
        <v>0</v>
      </c>
      <c r="U92">
        <v>10000</v>
      </c>
      <c r="Y92" t="s">
        <v>14</v>
      </c>
    </row>
    <row r="93" spans="1:25" x14ac:dyDescent="0.35">
      <c r="A93" t="s">
        <v>95</v>
      </c>
      <c r="B93" t="s">
        <v>209</v>
      </c>
      <c r="C93" t="s">
        <v>229</v>
      </c>
      <c r="D93" t="s">
        <v>97</v>
      </c>
      <c r="E93" t="s">
        <v>98</v>
      </c>
      <c r="F93" t="s">
        <v>99</v>
      </c>
      <c r="G93" s="2">
        <v>18.155675850000002</v>
      </c>
      <c r="H93" s="2">
        <v>-94.536118009999996</v>
      </c>
      <c r="I93">
        <v>10000</v>
      </c>
      <c r="J93" s="3">
        <v>1875.956183</v>
      </c>
      <c r="K93" s="1"/>
      <c r="L93" s="1">
        <v>4.1305600000000002E-4</v>
      </c>
      <c r="N93">
        <v>0</v>
      </c>
      <c r="O93">
        <v>10000</v>
      </c>
      <c r="S93" t="s">
        <v>14</v>
      </c>
      <c r="T93">
        <v>0</v>
      </c>
      <c r="U93">
        <v>10000</v>
      </c>
      <c r="Y93" t="s">
        <v>14</v>
      </c>
    </row>
    <row r="94" spans="1:25" x14ac:dyDescent="0.35">
      <c r="A94" t="s">
        <v>100</v>
      </c>
      <c r="B94" t="s">
        <v>209</v>
      </c>
      <c r="C94" t="s">
        <v>230</v>
      </c>
      <c r="D94" t="s">
        <v>102</v>
      </c>
      <c r="E94" t="s">
        <v>103</v>
      </c>
      <c r="F94" t="s">
        <v>99</v>
      </c>
      <c r="G94" s="2">
        <v>12.20558819</v>
      </c>
      <c r="H94" s="2">
        <v>-86.761905609999999</v>
      </c>
      <c r="I94">
        <v>10000</v>
      </c>
      <c r="J94" s="3">
        <v>1875.956183</v>
      </c>
      <c r="K94" s="1"/>
      <c r="L94" s="1">
        <v>4.1305600000000002E-4</v>
      </c>
      <c r="N94">
        <v>0</v>
      </c>
      <c r="O94">
        <v>10000</v>
      </c>
      <c r="S94" t="s">
        <v>14</v>
      </c>
      <c r="T94">
        <v>0</v>
      </c>
      <c r="U94">
        <v>10000</v>
      </c>
      <c r="Y94" t="s">
        <v>14</v>
      </c>
    </row>
    <row r="95" spans="1:25" x14ac:dyDescent="0.35">
      <c r="A95" t="s">
        <v>104</v>
      </c>
      <c r="B95" t="s">
        <v>209</v>
      </c>
      <c r="C95" t="s">
        <v>231</v>
      </c>
      <c r="D95" t="s">
        <v>106</v>
      </c>
      <c r="E95" t="s">
        <v>107</v>
      </c>
      <c r="F95" t="s">
        <v>108</v>
      </c>
      <c r="G95" s="2">
        <v>18.423848960000001</v>
      </c>
      <c r="H95" s="2">
        <v>-69.633278090000005</v>
      </c>
      <c r="I95">
        <v>10000</v>
      </c>
      <c r="J95" s="3">
        <v>1875.956183</v>
      </c>
      <c r="K95" s="1"/>
      <c r="L95" s="1">
        <v>4.1305600000000002E-4</v>
      </c>
      <c r="N95">
        <v>0</v>
      </c>
      <c r="O95">
        <v>10000</v>
      </c>
      <c r="S95" t="s">
        <v>14</v>
      </c>
      <c r="T95">
        <v>0</v>
      </c>
      <c r="U95">
        <v>10000</v>
      </c>
      <c r="Y95" t="s">
        <v>14</v>
      </c>
    </row>
    <row r="96" spans="1:25" x14ac:dyDescent="0.35">
      <c r="A96" t="s">
        <v>109</v>
      </c>
      <c r="B96" t="s">
        <v>209</v>
      </c>
      <c r="C96" t="s">
        <v>232</v>
      </c>
      <c r="D96" t="s">
        <v>111</v>
      </c>
      <c r="E96" t="s">
        <v>112</v>
      </c>
      <c r="F96" t="s">
        <v>113</v>
      </c>
      <c r="G96" s="2">
        <v>10.183118159999999</v>
      </c>
      <c r="H96" s="2">
        <v>-61.6857033</v>
      </c>
      <c r="I96">
        <v>10000</v>
      </c>
      <c r="J96" s="3">
        <v>1875.956183</v>
      </c>
      <c r="K96" s="1"/>
      <c r="L96" s="1">
        <v>4.1305600000000002E-4</v>
      </c>
      <c r="N96">
        <v>0</v>
      </c>
      <c r="O96">
        <v>10000</v>
      </c>
      <c r="S96" t="s">
        <v>14</v>
      </c>
      <c r="T96">
        <v>0</v>
      </c>
      <c r="U96">
        <v>10000</v>
      </c>
      <c r="Y96" t="s">
        <v>14</v>
      </c>
    </row>
    <row r="97" spans="1:25" x14ac:dyDescent="0.35">
      <c r="A97" t="s">
        <v>114</v>
      </c>
      <c r="B97" t="s">
        <v>209</v>
      </c>
      <c r="C97" t="s">
        <v>233</v>
      </c>
      <c r="D97" t="s">
        <v>116</v>
      </c>
      <c r="E97" t="s">
        <v>117</v>
      </c>
      <c r="F97" t="s">
        <v>113</v>
      </c>
      <c r="G97" s="2">
        <v>-22.95599094</v>
      </c>
      <c r="H97" s="2">
        <v>-43.05571612</v>
      </c>
      <c r="I97">
        <v>10000</v>
      </c>
      <c r="J97" s="3">
        <v>1875.956183</v>
      </c>
      <c r="K97" s="1"/>
      <c r="L97" s="1">
        <v>4.1305600000000002E-4</v>
      </c>
      <c r="N97">
        <v>0</v>
      </c>
      <c r="O97">
        <v>10000</v>
      </c>
      <c r="S97" t="s">
        <v>14</v>
      </c>
      <c r="T97">
        <v>0</v>
      </c>
      <c r="U97">
        <v>10000</v>
      </c>
      <c r="Y97" t="s">
        <v>14</v>
      </c>
    </row>
    <row r="98" spans="1:25" x14ac:dyDescent="0.35">
      <c r="A98" t="s">
        <v>118</v>
      </c>
      <c r="B98" t="s">
        <v>209</v>
      </c>
      <c r="C98" t="s">
        <v>234</v>
      </c>
      <c r="D98" t="s">
        <v>120</v>
      </c>
      <c r="E98" t="s">
        <v>121</v>
      </c>
      <c r="F98" t="s">
        <v>113</v>
      </c>
      <c r="G98" s="2">
        <v>-38.78344354</v>
      </c>
      <c r="H98" s="2">
        <v>-62.285329240000003</v>
      </c>
      <c r="I98">
        <v>10000</v>
      </c>
      <c r="J98" s="3">
        <v>1875.956183</v>
      </c>
      <c r="K98" s="1"/>
      <c r="L98" s="1">
        <v>4.1305600000000002E-4</v>
      </c>
      <c r="N98">
        <v>0</v>
      </c>
      <c r="O98">
        <v>10000</v>
      </c>
      <c r="S98" t="s">
        <v>14</v>
      </c>
      <c r="T98">
        <v>0</v>
      </c>
      <c r="U98">
        <v>10000</v>
      </c>
      <c r="Y98" t="s">
        <v>14</v>
      </c>
    </row>
    <row r="99" spans="1:25" x14ac:dyDescent="0.35">
      <c r="A99" t="s">
        <v>122</v>
      </c>
      <c r="B99" t="s">
        <v>209</v>
      </c>
      <c r="C99" t="s">
        <v>235</v>
      </c>
      <c r="D99" t="s">
        <v>124</v>
      </c>
      <c r="E99" t="s">
        <v>125</v>
      </c>
      <c r="F99" t="s">
        <v>126</v>
      </c>
      <c r="G99" s="2">
        <v>-36.744015390000001</v>
      </c>
      <c r="H99" s="2">
        <v>-73.124998890000001</v>
      </c>
      <c r="I99">
        <v>10000</v>
      </c>
      <c r="J99" s="3">
        <v>1875.956183</v>
      </c>
      <c r="K99" s="1"/>
      <c r="L99" s="1">
        <v>4.1305600000000002E-4</v>
      </c>
      <c r="N99">
        <v>0</v>
      </c>
      <c r="O99">
        <v>10000</v>
      </c>
      <c r="S99" t="s">
        <v>14</v>
      </c>
      <c r="T99">
        <v>0</v>
      </c>
      <c r="U99">
        <v>10000</v>
      </c>
      <c r="Y99" t="s">
        <v>14</v>
      </c>
    </row>
    <row r="100" spans="1:25" x14ac:dyDescent="0.35">
      <c r="A100" t="s">
        <v>127</v>
      </c>
      <c r="B100" t="s">
        <v>209</v>
      </c>
      <c r="C100" t="s">
        <v>236</v>
      </c>
      <c r="D100" t="s">
        <v>129</v>
      </c>
      <c r="E100" t="s">
        <v>130</v>
      </c>
      <c r="F100" t="s">
        <v>126</v>
      </c>
      <c r="G100" s="2">
        <v>-11.81733442</v>
      </c>
      <c r="H100" s="2">
        <v>-77.17339115</v>
      </c>
      <c r="I100">
        <v>10000</v>
      </c>
      <c r="J100" s="3">
        <v>1875.956183</v>
      </c>
      <c r="K100" s="1"/>
      <c r="L100" s="1">
        <v>4.1305600000000002E-4</v>
      </c>
      <c r="N100">
        <v>0</v>
      </c>
      <c r="O100">
        <v>10000</v>
      </c>
      <c r="S100" t="s">
        <v>14</v>
      </c>
      <c r="T100">
        <v>0</v>
      </c>
      <c r="U100">
        <v>10000</v>
      </c>
      <c r="Y100" t="s">
        <v>14</v>
      </c>
    </row>
    <row r="101" spans="1:25" x14ac:dyDescent="0.35">
      <c r="A101" t="s">
        <v>131</v>
      </c>
      <c r="B101" t="s">
        <v>209</v>
      </c>
      <c r="C101" t="s">
        <v>237</v>
      </c>
      <c r="D101" t="s">
        <v>133</v>
      </c>
      <c r="E101" t="s">
        <v>134</v>
      </c>
      <c r="F101" t="s">
        <v>135</v>
      </c>
      <c r="G101" s="2">
        <v>36.885833669999997</v>
      </c>
      <c r="H101" s="2">
        <v>6.9043777879999997</v>
      </c>
      <c r="I101">
        <v>10000</v>
      </c>
      <c r="J101" s="3">
        <v>1875.956183</v>
      </c>
      <c r="K101" s="1"/>
      <c r="L101" s="1">
        <v>4.1305600000000002E-4</v>
      </c>
      <c r="N101">
        <v>0</v>
      </c>
      <c r="O101">
        <v>10000</v>
      </c>
      <c r="S101" t="s">
        <v>14</v>
      </c>
      <c r="T101">
        <v>0</v>
      </c>
      <c r="U101">
        <v>10000</v>
      </c>
      <c r="Y101" t="s">
        <v>14</v>
      </c>
    </row>
    <row r="102" spans="1:25" x14ac:dyDescent="0.35">
      <c r="A102" t="s">
        <v>136</v>
      </c>
      <c r="B102" t="s">
        <v>209</v>
      </c>
      <c r="C102" t="s">
        <v>238</v>
      </c>
      <c r="D102" t="s">
        <v>138</v>
      </c>
      <c r="E102" t="s">
        <v>139</v>
      </c>
      <c r="F102" t="s">
        <v>140</v>
      </c>
      <c r="G102" s="2">
        <v>14.73659842</v>
      </c>
      <c r="H102" s="2">
        <v>-17.481210319999999</v>
      </c>
      <c r="I102">
        <v>10000</v>
      </c>
      <c r="J102" s="3">
        <v>1875.956183</v>
      </c>
      <c r="K102" s="1"/>
      <c r="L102" s="1">
        <v>4.1305600000000002E-4</v>
      </c>
      <c r="N102">
        <v>0</v>
      </c>
      <c r="O102">
        <v>10000</v>
      </c>
      <c r="S102" t="s">
        <v>14</v>
      </c>
      <c r="T102">
        <v>0</v>
      </c>
      <c r="U102">
        <v>10000</v>
      </c>
      <c r="Y102" t="s">
        <v>14</v>
      </c>
    </row>
    <row r="103" spans="1:25" x14ac:dyDescent="0.35">
      <c r="A103" t="s">
        <v>141</v>
      </c>
      <c r="B103" t="s">
        <v>209</v>
      </c>
      <c r="C103" t="s">
        <v>239</v>
      </c>
      <c r="D103" t="s">
        <v>143</v>
      </c>
      <c r="E103" t="s">
        <v>144</v>
      </c>
      <c r="F103" t="s">
        <v>140</v>
      </c>
      <c r="G103" s="2">
        <v>6.4294702499999996</v>
      </c>
      <c r="H103" s="2">
        <v>3.4963682029999998</v>
      </c>
      <c r="I103">
        <v>10000</v>
      </c>
      <c r="J103" s="3">
        <v>1875.956183</v>
      </c>
      <c r="K103" s="1"/>
      <c r="L103" s="1">
        <v>4.1305600000000002E-4</v>
      </c>
      <c r="N103">
        <v>0</v>
      </c>
      <c r="O103">
        <v>10000</v>
      </c>
      <c r="S103" t="s">
        <v>14</v>
      </c>
      <c r="T103">
        <v>0</v>
      </c>
      <c r="U103">
        <v>10000</v>
      </c>
      <c r="Y103" t="s">
        <v>14</v>
      </c>
    </row>
    <row r="104" spans="1:25" x14ac:dyDescent="0.35">
      <c r="A104" t="s">
        <v>145</v>
      </c>
      <c r="B104" t="s">
        <v>209</v>
      </c>
      <c r="C104" t="s">
        <v>240</v>
      </c>
      <c r="D104" t="s">
        <v>147</v>
      </c>
      <c r="E104" t="s">
        <v>148</v>
      </c>
      <c r="F104" t="s">
        <v>149</v>
      </c>
      <c r="G104" s="2">
        <v>-6.118802198</v>
      </c>
      <c r="H104" s="2">
        <v>12.33208099</v>
      </c>
      <c r="I104">
        <v>10000</v>
      </c>
      <c r="J104" s="3">
        <v>1875.956183</v>
      </c>
      <c r="K104" s="1"/>
      <c r="L104" s="1">
        <v>4.1305600000000002E-4</v>
      </c>
      <c r="N104">
        <v>0</v>
      </c>
      <c r="O104">
        <v>10000</v>
      </c>
      <c r="S104" t="s">
        <v>14</v>
      </c>
      <c r="T104">
        <v>0</v>
      </c>
      <c r="U104">
        <v>10000</v>
      </c>
      <c r="Y104" t="s">
        <v>14</v>
      </c>
    </row>
    <row r="105" spans="1:25" x14ac:dyDescent="0.35">
      <c r="A105" t="s">
        <v>150</v>
      </c>
      <c r="B105" t="s">
        <v>209</v>
      </c>
      <c r="C105" t="s">
        <v>241</v>
      </c>
      <c r="D105" t="s">
        <v>152</v>
      </c>
      <c r="E105" t="s">
        <v>153</v>
      </c>
      <c r="F105" t="s">
        <v>154</v>
      </c>
      <c r="G105" s="2">
        <v>-33.731549340000001</v>
      </c>
      <c r="H105" s="2">
        <v>18.4458488</v>
      </c>
      <c r="I105">
        <v>10000</v>
      </c>
      <c r="J105" s="3">
        <v>1875.956183</v>
      </c>
      <c r="K105" s="1"/>
      <c r="L105" s="1">
        <v>4.1305600000000002E-4</v>
      </c>
      <c r="N105">
        <v>0</v>
      </c>
      <c r="O105">
        <v>10000</v>
      </c>
      <c r="S105" t="s">
        <v>14</v>
      </c>
      <c r="T105">
        <v>0</v>
      </c>
      <c r="U105">
        <v>10000</v>
      </c>
      <c r="Y105" t="s">
        <v>14</v>
      </c>
    </row>
    <row r="106" spans="1:25" x14ac:dyDescent="0.35">
      <c r="A106" t="s">
        <v>155</v>
      </c>
      <c r="B106" t="s">
        <v>209</v>
      </c>
      <c r="C106" t="s">
        <v>242</v>
      </c>
      <c r="D106" t="s">
        <v>157</v>
      </c>
      <c r="E106" t="s">
        <v>158</v>
      </c>
      <c r="F106" t="s">
        <v>159</v>
      </c>
      <c r="G106" s="2">
        <v>-9.9692840890000003</v>
      </c>
      <c r="H106" s="2">
        <v>39.704937809999997</v>
      </c>
      <c r="I106">
        <v>10000</v>
      </c>
      <c r="J106" s="3">
        <v>1875.956183</v>
      </c>
      <c r="K106" s="1"/>
      <c r="L106" s="1">
        <v>4.1305600000000002E-4</v>
      </c>
      <c r="N106">
        <v>0</v>
      </c>
      <c r="O106">
        <v>10000</v>
      </c>
      <c r="S106" t="s">
        <v>14</v>
      </c>
      <c r="T106">
        <v>0</v>
      </c>
      <c r="U106">
        <v>10000</v>
      </c>
      <c r="Y106" t="s">
        <v>14</v>
      </c>
    </row>
    <row r="107" spans="1:25" x14ac:dyDescent="0.35">
      <c r="A107" t="s">
        <v>160</v>
      </c>
      <c r="B107" t="s">
        <v>209</v>
      </c>
      <c r="C107" t="s">
        <v>243</v>
      </c>
      <c r="D107" t="s">
        <v>162</v>
      </c>
      <c r="E107" t="s">
        <v>163</v>
      </c>
      <c r="F107" t="s">
        <v>135</v>
      </c>
      <c r="G107" s="2">
        <v>29.916288659999999</v>
      </c>
      <c r="H107" s="2">
        <v>32.449177310000003</v>
      </c>
      <c r="I107">
        <v>10000</v>
      </c>
      <c r="J107" s="3">
        <v>1875.956183</v>
      </c>
      <c r="K107" s="1"/>
      <c r="L107" s="1">
        <v>4.1305600000000002E-4</v>
      </c>
      <c r="N107">
        <v>0</v>
      </c>
      <c r="O107">
        <v>10000</v>
      </c>
      <c r="S107" t="s">
        <v>14</v>
      </c>
      <c r="T107">
        <v>0</v>
      </c>
      <c r="U107">
        <v>10000</v>
      </c>
      <c r="Y107" t="s">
        <v>14</v>
      </c>
    </row>
    <row r="108" spans="1:25" x14ac:dyDescent="0.35">
      <c r="A108" t="s">
        <v>164</v>
      </c>
      <c r="B108" t="s">
        <v>209</v>
      </c>
      <c r="C108" t="s">
        <v>244</v>
      </c>
      <c r="D108" t="s">
        <v>166</v>
      </c>
      <c r="E108" t="s">
        <v>167</v>
      </c>
      <c r="F108" t="s">
        <v>86</v>
      </c>
      <c r="G108" s="2">
        <v>19.735625450000001</v>
      </c>
      <c r="H108" s="2">
        <v>-156.01238409999999</v>
      </c>
      <c r="I108">
        <v>10000</v>
      </c>
      <c r="J108" s="3">
        <v>1875.956183</v>
      </c>
      <c r="K108" s="1"/>
      <c r="L108" s="1">
        <v>4.1305600000000002E-4</v>
      </c>
      <c r="N108">
        <v>0</v>
      </c>
      <c r="O108">
        <v>10000</v>
      </c>
      <c r="S108" t="s">
        <v>14</v>
      </c>
      <c r="T108">
        <v>0</v>
      </c>
      <c r="U108">
        <v>10000</v>
      </c>
      <c r="Y108" t="s">
        <v>14</v>
      </c>
    </row>
    <row r="109" spans="1:25" x14ac:dyDescent="0.35">
      <c r="A109" t="s">
        <v>168</v>
      </c>
      <c r="B109" t="s">
        <v>209</v>
      </c>
      <c r="C109" t="s">
        <v>245</v>
      </c>
      <c r="D109" t="s">
        <v>170</v>
      </c>
      <c r="E109" t="s">
        <v>171</v>
      </c>
      <c r="F109" t="s">
        <v>81</v>
      </c>
      <c r="G109" s="2">
        <v>-21.80043045</v>
      </c>
      <c r="H109" s="2">
        <v>114.8019882</v>
      </c>
      <c r="I109">
        <v>10000</v>
      </c>
      <c r="J109" s="3">
        <v>1875.956183</v>
      </c>
      <c r="K109" s="1"/>
      <c r="L109" s="1">
        <v>4.1305600000000002E-4</v>
      </c>
      <c r="N109">
        <v>0</v>
      </c>
      <c r="O109">
        <v>10000</v>
      </c>
      <c r="S109" t="s">
        <v>14</v>
      </c>
      <c r="T109">
        <v>0</v>
      </c>
      <c r="U109">
        <v>10000</v>
      </c>
      <c r="Y109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A4AC-3793-46D7-A83D-3DA36E7ED544}">
  <dimension ref="A1:U34"/>
  <sheetViews>
    <sheetView workbookViewId="0">
      <selection activeCell="B17" sqref="B17"/>
    </sheetView>
  </sheetViews>
  <sheetFormatPr baseColWidth="10" defaultRowHeight="14.5" x14ac:dyDescent="0.35"/>
  <cols>
    <col min="1" max="1" width="29.453125" bestFit="1" customWidth="1"/>
    <col min="2" max="2" width="14.6328125" customWidth="1"/>
  </cols>
  <sheetData>
    <row r="1" spans="1:21" x14ac:dyDescent="0.35">
      <c r="A1" t="s">
        <v>300</v>
      </c>
      <c r="C1" s="15" t="s">
        <v>267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5">
      <c r="C2" s="15" t="s">
        <v>263</v>
      </c>
      <c r="D2" s="15"/>
      <c r="E2" s="15"/>
      <c r="F2" s="15"/>
      <c r="G2" s="15"/>
      <c r="H2" s="15"/>
      <c r="I2" s="15"/>
      <c r="J2" s="15"/>
      <c r="K2" s="15"/>
      <c r="L2" s="15"/>
      <c r="M2" t="s">
        <v>264</v>
      </c>
      <c r="Q2" t="s">
        <v>265</v>
      </c>
      <c r="U2" t="s">
        <v>266</v>
      </c>
    </row>
    <row r="3" spans="1:21" x14ac:dyDescent="0.35">
      <c r="C3" t="s">
        <v>271</v>
      </c>
      <c r="E3" t="s">
        <v>276</v>
      </c>
      <c r="G3" t="s">
        <v>272</v>
      </c>
      <c r="I3" t="s">
        <v>274</v>
      </c>
      <c r="O3" t="s">
        <v>274</v>
      </c>
      <c r="S3" t="s">
        <v>274</v>
      </c>
    </row>
    <row r="4" spans="1:21" x14ac:dyDescent="0.35">
      <c r="A4" t="s">
        <v>309</v>
      </c>
      <c r="B4" t="s">
        <v>281</v>
      </c>
      <c r="C4" s="4"/>
      <c r="D4" t="s">
        <v>269</v>
      </c>
      <c r="E4" s="4"/>
      <c r="F4" t="s">
        <v>275</v>
      </c>
      <c r="G4">
        <f>C15</f>
        <v>0</v>
      </c>
      <c r="H4" t="s">
        <v>273</v>
      </c>
      <c r="J4" t="s">
        <v>275</v>
      </c>
      <c r="K4">
        <f>C4*E4*G4*I4</f>
        <v>0</v>
      </c>
      <c r="L4" t="s">
        <v>287</v>
      </c>
      <c r="M4" s="4"/>
      <c r="N4" t="s">
        <v>268</v>
      </c>
      <c r="P4" t="s">
        <v>275</v>
      </c>
      <c r="Q4" s="4"/>
      <c r="R4" t="s">
        <v>268</v>
      </c>
      <c r="T4" t="s">
        <v>275</v>
      </c>
      <c r="U4">
        <f>SUM(Q4*S4,M4*O4,K4)</f>
        <v>0</v>
      </c>
    </row>
    <row r="5" spans="1:21" x14ac:dyDescent="0.35">
      <c r="A5" t="s">
        <v>277</v>
      </c>
      <c r="B5" t="s">
        <v>275</v>
      </c>
      <c r="C5" s="16" t="s">
        <v>278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35">
      <c r="A6" t="s">
        <v>310</v>
      </c>
      <c r="B6" t="s">
        <v>275</v>
      </c>
      <c r="C6" s="16" t="s">
        <v>303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35">
      <c r="A7" t="s">
        <v>279</v>
      </c>
      <c r="B7" t="s">
        <v>280</v>
      </c>
      <c r="C7" s="4">
        <v>0</v>
      </c>
    </row>
    <row r="8" spans="1:21" x14ac:dyDescent="0.35">
      <c r="A8" t="s">
        <v>262</v>
      </c>
      <c r="B8" t="s">
        <v>280</v>
      </c>
      <c r="C8" s="4">
        <v>10000</v>
      </c>
    </row>
    <row r="9" spans="1:21" x14ac:dyDescent="0.35">
      <c r="A9" t="s">
        <v>282</v>
      </c>
      <c r="B9" t="s">
        <v>283</v>
      </c>
      <c r="C9" t="s">
        <v>288</v>
      </c>
    </row>
    <row r="10" spans="1:21" x14ac:dyDescent="0.35">
      <c r="C10" t="s">
        <v>285</v>
      </c>
      <c r="E10" t="s">
        <v>284</v>
      </c>
      <c r="M10" t="s">
        <v>285</v>
      </c>
      <c r="O10" t="s">
        <v>284</v>
      </c>
      <c r="Q10" t="s">
        <v>285</v>
      </c>
      <c r="S10" t="s">
        <v>284</v>
      </c>
    </row>
    <row r="11" spans="1:21" x14ac:dyDescent="0.35">
      <c r="A11" t="s">
        <v>284</v>
      </c>
      <c r="B11" t="s">
        <v>281</v>
      </c>
      <c r="C11" s="4"/>
      <c r="D11" t="s">
        <v>286</v>
      </c>
      <c r="E11">
        <f>C11*K4</f>
        <v>0</v>
      </c>
      <c r="M11" s="4"/>
      <c r="N11" t="s">
        <v>286</v>
      </c>
      <c r="O11">
        <f>M11*M4*O4</f>
        <v>0</v>
      </c>
      <c r="P11" t="s">
        <v>287</v>
      </c>
      <c r="Q11" s="4"/>
      <c r="R11" t="s">
        <v>286</v>
      </c>
      <c r="S11">
        <f>Q11*Q4*S4</f>
        <v>0</v>
      </c>
      <c r="T11" t="s">
        <v>287</v>
      </c>
      <c r="U11">
        <f>S11+O11+E11</f>
        <v>0</v>
      </c>
    </row>
    <row r="12" spans="1:21" x14ac:dyDescent="0.35">
      <c r="C12" t="s">
        <v>291</v>
      </c>
    </row>
    <row r="13" spans="1:21" x14ac:dyDescent="0.35">
      <c r="A13" t="s">
        <v>289</v>
      </c>
      <c r="B13" t="s">
        <v>290</v>
      </c>
      <c r="C13" s="4"/>
    </row>
    <row r="14" spans="1:21" x14ac:dyDescent="0.35">
      <c r="A14" t="s">
        <v>292</v>
      </c>
      <c r="B14" t="s">
        <v>293</v>
      </c>
      <c r="C14" s="4"/>
    </row>
    <row r="15" spans="1:21" x14ac:dyDescent="0.35">
      <c r="A15" t="s">
        <v>272</v>
      </c>
      <c r="B15" t="s">
        <v>294</v>
      </c>
    </row>
    <row r="17" spans="1:9" x14ac:dyDescent="0.35">
      <c r="A17" t="s">
        <v>296</v>
      </c>
      <c r="B17" t="s">
        <v>293</v>
      </c>
      <c r="C17" s="4">
        <v>0.98</v>
      </c>
      <c r="D17" t="s">
        <v>295</v>
      </c>
    </row>
    <row r="18" spans="1:9" x14ac:dyDescent="0.35">
      <c r="C18" s="4"/>
      <c r="D18" t="s">
        <v>299</v>
      </c>
    </row>
    <row r="19" spans="1:9" x14ac:dyDescent="0.35">
      <c r="A19" t="s">
        <v>297</v>
      </c>
      <c r="C19" s="4"/>
      <c r="D19" t="s">
        <v>298</v>
      </c>
    </row>
    <row r="21" spans="1:9" x14ac:dyDescent="0.35">
      <c r="A21" t="s">
        <v>301</v>
      </c>
    </row>
    <row r="22" spans="1:9" x14ac:dyDescent="0.35">
      <c r="A22" t="s">
        <v>270</v>
      </c>
      <c r="B22" t="s">
        <v>281</v>
      </c>
      <c r="C22" s="4"/>
    </row>
    <row r="23" spans="1:9" x14ac:dyDescent="0.35">
      <c r="A23" t="s">
        <v>277</v>
      </c>
      <c r="B23" t="s">
        <v>275</v>
      </c>
      <c r="C23" s="4" t="s">
        <v>278</v>
      </c>
    </row>
    <row r="24" spans="1:9" x14ac:dyDescent="0.35">
      <c r="A24" t="s">
        <v>302</v>
      </c>
      <c r="B24" t="s">
        <v>275</v>
      </c>
      <c r="C24" s="4" t="s">
        <v>303</v>
      </c>
    </row>
    <row r="25" spans="1:9" x14ac:dyDescent="0.35">
      <c r="A25" t="s">
        <v>279</v>
      </c>
      <c r="B25" t="s">
        <v>280</v>
      </c>
      <c r="C25" s="4">
        <v>0</v>
      </c>
    </row>
    <row r="26" spans="1:9" x14ac:dyDescent="0.35">
      <c r="A26" t="s">
        <v>262</v>
      </c>
      <c r="B26" t="s">
        <v>280</v>
      </c>
      <c r="C26" s="4">
        <v>10000</v>
      </c>
    </row>
    <row r="27" spans="1:9" x14ac:dyDescent="0.35">
      <c r="C27" t="s">
        <v>272</v>
      </c>
      <c r="E27" t="s">
        <v>304</v>
      </c>
      <c r="G27" t="s">
        <v>306</v>
      </c>
      <c r="I27" t="s">
        <v>308</v>
      </c>
    </row>
    <row r="28" spans="1:9" x14ac:dyDescent="0.35">
      <c r="A28" t="s">
        <v>282</v>
      </c>
      <c r="B28" t="s">
        <v>283</v>
      </c>
      <c r="D28" t="s">
        <v>273</v>
      </c>
      <c r="E28" s="4"/>
      <c r="F28" t="s">
        <v>305</v>
      </c>
      <c r="G28" s="4"/>
      <c r="H28" t="s">
        <v>307</v>
      </c>
      <c r="I28">
        <f>C28*E28*G28</f>
        <v>0</v>
      </c>
    </row>
    <row r="29" spans="1:9" x14ac:dyDescent="0.35">
      <c r="C29" t="s">
        <v>285</v>
      </c>
      <c r="E29" t="s">
        <v>284</v>
      </c>
    </row>
    <row r="30" spans="1:9" x14ac:dyDescent="0.35">
      <c r="A30" t="s">
        <v>284</v>
      </c>
      <c r="B30" t="s">
        <v>281</v>
      </c>
      <c r="C30" s="4"/>
      <c r="D30" t="s">
        <v>286</v>
      </c>
      <c r="E30">
        <f>C30*K23</f>
        <v>0</v>
      </c>
    </row>
    <row r="31" spans="1:9" x14ac:dyDescent="0.35">
      <c r="A31" t="s">
        <v>289</v>
      </c>
      <c r="B31" t="s">
        <v>290</v>
      </c>
      <c r="C31" s="5"/>
    </row>
    <row r="32" spans="1:9" x14ac:dyDescent="0.35">
      <c r="A32" t="s">
        <v>292</v>
      </c>
      <c r="B32" t="s">
        <v>293</v>
      </c>
      <c r="C32" s="5"/>
    </row>
    <row r="33" spans="1:4" x14ac:dyDescent="0.35">
      <c r="A33" t="s">
        <v>272</v>
      </c>
      <c r="B33" t="s">
        <v>294</v>
      </c>
    </row>
    <row r="34" spans="1:4" x14ac:dyDescent="0.35">
      <c r="A34" t="s">
        <v>296</v>
      </c>
      <c r="B34" t="s">
        <v>293</v>
      </c>
      <c r="C34" s="5"/>
      <c r="D34" t="s">
        <v>295</v>
      </c>
    </row>
  </sheetData>
  <mergeCells count="4">
    <mergeCell ref="C1:U1"/>
    <mergeCell ref="C2:L2"/>
    <mergeCell ref="C5:U5"/>
    <mergeCell ref="C6:U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proposed_h2_terminals</vt:lpstr>
      <vt:lpstr>terminals_backup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Linsel</cp:lastModifiedBy>
  <dcterms:created xsi:type="dcterms:W3CDTF">2023-07-19T17:18:23Z</dcterms:created>
  <dcterms:modified xsi:type="dcterms:W3CDTF">2023-08-07T05:46:36Z</dcterms:modified>
</cp:coreProperties>
</file>