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oliver\Documents\RUB\02_Promotion\Aggregierung von erneuerbaren Potentialen und Energieinfrastruktur\StEAM_h2_transport v1_0\data\data_output\"/>
    </mc:Choice>
  </mc:AlternateContent>
  <xr:revisionPtr revIDLastSave="0" documentId="13_ncr:1_{0FDCDE3F-27E1-43C4-A13E-AE63C72AB3C6}" xr6:coauthVersionLast="47" xr6:coauthVersionMax="47" xr10:uidLastSave="{00000000-0000-0000-0000-000000000000}"/>
  <bookViews>
    <workbookView xWindow="28680" yWindow="-7140" windowWidth="29040" windowHeight="15840" firstSheet="1" activeTab="8" xr2:uid="{00000000-000D-0000-FFFF-FFFF00000000}"/>
  </bookViews>
  <sheets>
    <sheet name="nodes" sheetId="15" r:id="rId1"/>
    <sheet name="connections" sheetId="14" r:id="rId2"/>
    <sheet name="h2_terminals" sheetId="19" r:id="rId3"/>
    <sheet name="Input Table" sheetId="13" r:id="rId4"/>
    <sheet name="Quellen" sheetId="12" r:id="rId5"/>
    <sheet name="properties_table" sheetId="20" r:id="rId6"/>
    <sheet name="properties_table bkp" sheetId="17" r:id="rId7"/>
    <sheet name="terminal recherche" sheetId="18" r:id="rId8"/>
    <sheet name="reports" sheetId="21" r:id="rId9"/>
  </sheets>
  <definedNames>
    <definedName name="_xlnm._FilterDatabase" localSheetId="0" hidden="1">nodes!$A$1:$J$1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9" l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9" i="18"/>
  <c r="A38" i="18"/>
  <c r="A34" i="18"/>
  <c r="A35" i="18"/>
  <c r="A36" i="18"/>
  <c r="A37" i="18"/>
  <c r="A25" i="18"/>
  <c r="A26" i="18"/>
  <c r="A27" i="18"/>
  <c r="A28" i="18"/>
  <c r="A29" i="18"/>
  <c r="A30" i="18"/>
  <c r="A31" i="18"/>
  <c r="A32" i="18"/>
  <c r="A33" i="18"/>
  <c r="A4" i="18"/>
  <c r="A5" i="18"/>
  <c r="A6" i="18"/>
  <c r="A7" i="18"/>
  <c r="A8" i="18"/>
  <c r="A9" i="18"/>
  <c r="A10" i="18"/>
  <c r="A11" i="18"/>
  <c r="A12" i="18"/>
  <c r="A13" i="18"/>
  <c r="A14" i="18"/>
  <c r="A16" i="18"/>
  <c r="A17" i="18"/>
  <c r="A18" i="18"/>
  <c r="A19" i="18"/>
  <c r="A20" i="18"/>
  <c r="A21" i="18"/>
  <c r="A22" i="18"/>
  <c r="A23" i="18"/>
  <c r="A24" i="18"/>
  <c r="A3" i="18"/>
  <c r="E3" i="18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" i="15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D2" i="15"/>
  <c r="C2" i="15"/>
  <c r="B2" i="15"/>
  <c r="D2" i="13"/>
  <c r="F241" i="15"/>
  <c r="F242" i="15" s="1"/>
  <c r="F230" i="15"/>
  <c r="F206" i="15"/>
  <c r="F207" i="15" s="1"/>
  <c r="F185" i="15"/>
  <c r="F186" i="15" s="1"/>
  <c r="F123" i="15"/>
  <c r="F100" i="15"/>
  <c r="F101" i="15" s="1"/>
  <c r="F91" i="15"/>
  <c r="F56" i="15"/>
  <c r="F57" i="15" s="1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E84" i="12"/>
  <c r="D84" i="12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" i="14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3" i="13"/>
  <c r="D4" i="13"/>
  <c r="D5" i="13"/>
  <c r="D6" i="13"/>
  <c r="D7" i="13"/>
  <c r="D8" i="13"/>
  <c r="D9" i="13"/>
  <c r="AS9" i="13"/>
  <c r="AT9" i="13" s="1"/>
  <c r="AS4" i="13"/>
  <c r="AT4" i="13" s="1"/>
  <c r="AS5" i="13"/>
  <c r="AT5" i="13" s="1"/>
  <c r="AS6" i="13"/>
  <c r="AT6" i="13" s="1"/>
  <c r="AS7" i="13"/>
  <c r="AT7" i="13" s="1"/>
  <c r="AS8" i="13"/>
  <c r="AT8" i="13" s="1"/>
  <c r="AS10" i="13"/>
  <c r="AT10" i="13" s="1"/>
  <c r="AS11" i="13"/>
  <c r="AT11" i="13" s="1"/>
  <c r="AS12" i="13"/>
  <c r="AT12" i="13" s="1"/>
  <c r="AS13" i="13"/>
  <c r="AT13" i="13" s="1"/>
  <c r="AS3" i="13"/>
  <c r="AT3" i="13" s="1"/>
  <c r="P169" i="13"/>
  <c r="Q169" i="13" s="1"/>
  <c r="R169" i="13" s="1"/>
  <c r="P168" i="13"/>
  <c r="Q168" i="13" s="1"/>
  <c r="R168" i="13" s="1"/>
  <c r="F243" i="15" l="1"/>
  <c r="F58" i="15"/>
  <c r="F102" i="15"/>
  <c r="F187" i="15"/>
  <c r="F208" i="15"/>
  <c r="F124" i="15"/>
  <c r="F92" i="15"/>
  <c r="F231" i="15"/>
  <c r="P52" i="13"/>
  <c r="P51" i="13"/>
  <c r="Q51" i="13" s="1"/>
  <c r="R51" i="13" s="1"/>
  <c r="P50" i="13"/>
  <c r="Q50" i="13" s="1"/>
  <c r="R50" i="13" s="1"/>
  <c r="P49" i="13"/>
  <c r="Q49" i="13" s="1"/>
  <c r="R49" i="13" s="1"/>
  <c r="P48" i="13"/>
  <c r="Q48" i="13" s="1"/>
  <c r="R48" i="13" s="1"/>
  <c r="P47" i="13"/>
  <c r="Q47" i="13" s="1"/>
  <c r="R47" i="13" s="1"/>
  <c r="Y46" i="13"/>
  <c r="P46" i="13"/>
  <c r="Q46" i="13" s="1"/>
  <c r="R46" i="13" s="1"/>
  <c r="P45" i="13"/>
  <c r="Q45" i="13" s="1"/>
  <c r="R45" i="13" s="1"/>
  <c r="P44" i="13"/>
  <c r="Q44" i="13" s="1"/>
  <c r="R44" i="13" s="1"/>
  <c r="P43" i="13"/>
  <c r="Q43" i="13" s="1"/>
  <c r="R43" i="13" s="1"/>
  <c r="P42" i="13"/>
  <c r="Q42" i="13" s="1"/>
  <c r="R42" i="13" s="1"/>
  <c r="P63" i="13"/>
  <c r="P62" i="13"/>
  <c r="Q62" i="13" s="1"/>
  <c r="R62" i="13" s="1"/>
  <c r="P61" i="13"/>
  <c r="Q61" i="13" s="1"/>
  <c r="R61" i="13" s="1"/>
  <c r="P60" i="13"/>
  <c r="Q60" i="13" s="1"/>
  <c r="R60" i="13" s="1"/>
  <c r="P59" i="13"/>
  <c r="Q59" i="13" s="1"/>
  <c r="R59" i="13" s="1"/>
  <c r="P58" i="13"/>
  <c r="Q58" i="13" s="1"/>
  <c r="R58" i="13" s="1"/>
  <c r="Y57" i="13"/>
  <c r="P57" i="13"/>
  <c r="Q57" i="13" s="1"/>
  <c r="R57" i="13" s="1"/>
  <c r="P56" i="13"/>
  <c r="Q56" i="13" s="1"/>
  <c r="R56" i="13" s="1"/>
  <c r="P55" i="13"/>
  <c r="Q55" i="13" s="1"/>
  <c r="R55" i="13" s="1"/>
  <c r="P54" i="13"/>
  <c r="Q54" i="13" s="1"/>
  <c r="R54" i="13" s="1"/>
  <c r="P53" i="13"/>
  <c r="Q53" i="13" s="1"/>
  <c r="R53" i="13" s="1"/>
  <c r="P157" i="13"/>
  <c r="P156" i="13"/>
  <c r="Q156" i="13" s="1"/>
  <c r="R156" i="13" s="1"/>
  <c r="P155" i="13"/>
  <c r="Q155" i="13" s="1"/>
  <c r="R155" i="13" s="1"/>
  <c r="P154" i="13"/>
  <c r="Q154" i="13" s="1"/>
  <c r="R154" i="13" s="1"/>
  <c r="P153" i="13"/>
  <c r="Q153" i="13" s="1"/>
  <c r="R153" i="13" s="1"/>
  <c r="P152" i="13"/>
  <c r="Q152" i="13" s="1"/>
  <c r="R152" i="13" s="1"/>
  <c r="Y151" i="13"/>
  <c r="P151" i="13"/>
  <c r="Q151" i="13" s="1"/>
  <c r="R151" i="13" s="1"/>
  <c r="P150" i="13"/>
  <c r="Q150" i="13" s="1"/>
  <c r="R150" i="13" s="1"/>
  <c r="P149" i="13"/>
  <c r="Q149" i="13" s="1"/>
  <c r="R149" i="13" s="1"/>
  <c r="P148" i="13"/>
  <c r="Q148" i="13" s="1"/>
  <c r="R148" i="13" s="1"/>
  <c r="P147" i="13"/>
  <c r="Q147" i="13" s="1"/>
  <c r="R147" i="13" s="1"/>
  <c r="P84" i="13"/>
  <c r="P83" i="13"/>
  <c r="Q83" i="13" s="1"/>
  <c r="R83" i="13" s="1"/>
  <c r="P82" i="13"/>
  <c r="Q82" i="13" s="1"/>
  <c r="R82" i="13" s="1"/>
  <c r="P81" i="13"/>
  <c r="Q81" i="13" s="1"/>
  <c r="R81" i="13" s="1"/>
  <c r="P80" i="13"/>
  <c r="Q80" i="13" s="1"/>
  <c r="R80" i="13" s="1"/>
  <c r="P79" i="13"/>
  <c r="Q79" i="13" s="1"/>
  <c r="R79" i="13" s="1"/>
  <c r="Y78" i="13"/>
  <c r="P78" i="13"/>
  <c r="Q78" i="13" s="1"/>
  <c r="R78" i="13" s="1"/>
  <c r="P77" i="13"/>
  <c r="Q77" i="13" s="1"/>
  <c r="R77" i="13" s="1"/>
  <c r="P76" i="13"/>
  <c r="Q76" i="13" s="1"/>
  <c r="R76" i="13" s="1"/>
  <c r="P75" i="13"/>
  <c r="Q75" i="13" s="1"/>
  <c r="R75" i="13" s="1"/>
  <c r="P74" i="13"/>
  <c r="Q74" i="13" s="1"/>
  <c r="R74" i="13" s="1"/>
  <c r="P31" i="13"/>
  <c r="P30" i="13"/>
  <c r="Q30" i="13" s="1"/>
  <c r="R30" i="13" s="1"/>
  <c r="P29" i="13"/>
  <c r="Q29" i="13" s="1"/>
  <c r="R29" i="13" s="1"/>
  <c r="P28" i="13"/>
  <c r="Q28" i="13" s="1"/>
  <c r="R28" i="13" s="1"/>
  <c r="P27" i="13"/>
  <c r="Q27" i="13" s="1"/>
  <c r="R27" i="13" s="1"/>
  <c r="Y26" i="13"/>
  <c r="P26" i="13"/>
  <c r="Q26" i="13" s="1"/>
  <c r="R26" i="13" s="1"/>
  <c r="P25" i="13"/>
  <c r="Q25" i="13" s="1"/>
  <c r="R25" i="13" s="1"/>
  <c r="P24" i="13"/>
  <c r="Q24" i="13" s="1"/>
  <c r="R24" i="13" s="1"/>
  <c r="P23" i="13"/>
  <c r="Q23" i="13" s="1"/>
  <c r="R23" i="13" s="1"/>
  <c r="P22" i="13"/>
  <c r="Q22" i="13" s="1"/>
  <c r="R22" i="13" s="1"/>
  <c r="P41" i="13"/>
  <c r="P40" i="13"/>
  <c r="Q40" i="13" s="1"/>
  <c r="R40" i="13" s="1"/>
  <c r="P39" i="13"/>
  <c r="Q39" i="13" s="1"/>
  <c r="R39" i="13" s="1"/>
  <c r="P38" i="13"/>
  <c r="Q38" i="13" s="1"/>
  <c r="R38" i="13" s="1"/>
  <c r="P37" i="13"/>
  <c r="Q37" i="13" s="1"/>
  <c r="R37" i="13" s="1"/>
  <c r="Y36" i="13"/>
  <c r="P36" i="13"/>
  <c r="Q36" i="13" s="1"/>
  <c r="R36" i="13" s="1"/>
  <c r="P35" i="13"/>
  <c r="Q35" i="13" s="1"/>
  <c r="R35" i="13" s="1"/>
  <c r="P34" i="13"/>
  <c r="Q34" i="13" s="1"/>
  <c r="R34" i="13" s="1"/>
  <c r="P33" i="13"/>
  <c r="Q33" i="13" s="1"/>
  <c r="R33" i="13" s="1"/>
  <c r="P32" i="13"/>
  <c r="Q32" i="13" s="1"/>
  <c r="R32" i="13" s="1"/>
  <c r="P146" i="13"/>
  <c r="P145" i="13"/>
  <c r="Q145" i="13" s="1"/>
  <c r="R145" i="13" s="1"/>
  <c r="P144" i="13"/>
  <c r="Q144" i="13" s="1"/>
  <c r="R144" i="13" s="1"/>
  <c r="P143" i="13"/>
  <c r="Q143" i="13" s="1"/>
  <c r="R143" i="13" s="1"/>
  <c r="P142" i="13"/>
  <c r="Q142" i="13" s="1"/>
  <c r="R142" i="13" s="1"/>
  <c r="Y141" i="13"/>
  <c r="P141" i="13"/>
  <c r="Q141" i="13" s="1"/>
  <c r="R141" i="13" s="1"/>
  <c r="P140" i="13"/>
  <c r="Q140" i="13" s="1"/>
  <c r="R140" i="13" s="1"/>
  <c r="P139" i="13"/>
  <c r="Q139" i="13" s="1"/>
  <c r="R139" i="13" s="1"/>
  <c r="P138" i="13"/>
  <c r="Q138" i="13" s="1"/>
  <c r="R138" i="13" s="1"/>
  <c r="P137" i="13"/>
  <c r="Q137" i="13" s="1"/>
  <c r="R137" i="13" s="1"/>
  <c r="P95" i="13"/>
  <c r="P94" i="13"/>
  <c r="Q94" i="13" s="1"/>
  <c r="R94" i="13" s="1"/>
  <c r="P93" i="13"/>
  <c r="Q93" i="13" s="1"/>
  <c r="R93" i="13" s="1"/>
  <c r="P92" i="13"/>
  <c r="Q92" i="13" s="1"/>
  <c r="R92" i="13" s="1"/>
  <c r="P91" i="13"/>
  <c r="Q91" i="13" s="1"/>
  <c r="R91" i="13" s="1"/>
  <c r="P90" i="13"/>
  <c r="Q90" i="13" s="1"/>
  <c r="R90" i="13" s="1"/>
  <c r="Y89" i="13"/>
  <c r="P89" i="13"/>
  <c r="Q89" i="13" s="1"/>
  <c r="R89" i="13" s="1"/>
  <c r="P88" i="13"/>
  <c r="Q88" i="13" s="1"/>
  <c r="R88" i="13" s="1"/>
  <c r="P87" i="13"/>
  <c r="Q87" i="13" s="1"/>
  <c r="R87" i="13" s="1"/>
  <c r="P86" i="13"/>
  <c r="Q86" i="13" s="1"/>
  <c r="R86" i="13" s="1"/>
  <c r="P85" i="13"/>
  <c r="Q85" i="13" s="1"/>
  <c r="R85" i="13" s="1"/>
  <c r="P136" i="13"/>
  <c r="P135" i="13"/>
  <c r="Q135" i="13" s="1"/>
  <c r="R135" i="13" s="1"/>
  <c r="P134" i="13"/>
  <c r="Q134" i="13" s="1"/>
  <c r="R134" i="13" s="1"/>
  <c r="P133" i="13"/>
  <c r="Q133" i="13" s="1"/>
  <c r="R133" i="13" s="1"/>
  <c r="P132" i="13"/>
  <c r="Q132" i="13" s="1"/>
  <c r="R132" i="13" s="1"/>
  <c r="P131" i="13"/>
  <c r="Q131" i="13" s="1"/>
  <c r="R131" i="13" s="1"/>
  <c r="Y130" i="13"/>
  <c r="P130" i="13"/>
  <c r="Q130" i="13" s="1"/>
  <c r="R130" i="13" s="1"/>
  <c r="P129" i="13"/>
  <c r="Q129" i="13" s="1"/>
  <c r="R129" i="13" s="1"/>
  <c r="P128" i="13"/>
  <c r="Q128" i="13" s="1"/>
  <c r="R128" i="13" s="1"/>
  <c r="P127" i="13"/>
  <c r="Q127" i="13" s="1"/>
  <c r="R127" i="13" s="1"/>
  <c r="P126" i="13"/>
  <c r="Q126" i="13" s="1"/>
  <c r="R126" i="13" s="1"/>
  <c r="P21" i="13"/>
  <c r="P20" i="13"/>
  <c r="Q20" i="13" s="1"/>
  <c r="R20" i="13" s="1"/>
  <c r="P19" i="13"/>
  <c r="Q19" i="13" s="1"/>
  <c r="R19" i="13" s="1"/>
  <c r="P18" i="13"/>
  <c r="Q18" i="13" s="1"/>
  <c r="R18" i="13" s="1"/>
  <c r="P17" i="13"/>
  <c r="Q17" i="13" s="1"/>
  <c r="R17" i="13" s="1"/>
  <c r="Y16" i="13"/>
  <c r="P16" i="13"/>
  <c r="Q16" i="13" s="1"/>
  <c r="R16" i="13" s="1"/>
  <c r="P15" i="13"/>
  <c r="Q15" i="13" s="1"/>
  <c r="R15" i="13" s="1"/>
  <c r="P14" i="13"/>
  <c r="Q14" i="13" s="1"/>
  <c r="R14" i="13" s="1"/>
  <c r="P13" i="13"/>
  <c r="Q13" i="13" s="1"/>
  <c r="R13" i="13" s="1"/>
  <c r="P12" i="13"/>
  <c r="Q12" i="13" s="1"/>
  <c r="R12" i="13" s="1"/>
  <c r="P167" i="13"/>
  <c r="P166" i="13"/>
  <c r="Q166" i="13" s="1"/>
  <c r="R166" i="13" s="1"/>
  <c r="P165" i="13"/>
  <c r="Q165" i="13" s="1"/>
  <c r="R165" i="13" s="1"/>
  <c r="P164" i="13"/>
  <c r="Q164" i="13" s="1"/>
  <c r="R164" i="13" s="1"/>
  <c r="P163" i="13"/>
  <c r="Q163" i="13" s="1"/>
  <c r="R163" i="13" s="1"/>
  <c r="Y162" i="13"/>
  <c r="P162" i="13"/>
  <c r="Q162" i="13" s="1"/>
  <c r="R162" i="13" s="1"/>
  <c r="P161" i="13"/>
  <c r="Q161" i="13" s="1"/>
  <c r="R161" i="13" s="1"/>
  <c r="P160" i="13"/>
  <c r="Q160" i="13" s="1"/>
  <c r="R160" i="13" s="1"/>
  <c r="P159" i="13"/>
  <c r="Q159" i="13" s="1"/>
  <c r="R159" i="13" s="1"/>
  <c r="P158" i="13"/>
  <c r="Q158" i="13" s="1"/>
  <c r="R158" i="13" s="1"/>
  <c r="P125" i="13"/>
  <c r="P124" i="13"/>
  <c r="Q124" i="13" s="1"/>
  <c r="R124" i="13" s="1"/>
  <c r="P123" i="13"/>
  <c r="Q123" i="13" s="1"/>
  <c r="R123" i="13" s="1"/>
  <c r="P122" i="13"/>
  <c r="Q122" i="13" s="1"/>
  <c r="R122" i="13" s="1"/>
  <c r="P121" i="13"/>
  <c r="Q121" i="13" s="1"/>
  <c r="R121" i="13" s="1"/>
  <c r="Y120" i="13"/>
  <c r="P120" i="13"/>
  <c r="Q120" i="13" s="1"/>
  <c r="R120" i="13" s="1"/>
  <c r="P119" i="13"/>
  <c r="Q119" i="13" s="1"/>
  <c r="R119" i="13" s="1"/>
  <c r="P118" i="13"/>
  <c r="Q118" i="13" s="1"/>
  <c r="R118" i="13" s="1"/>
  <c r="P117" i="13"/>
  <c r="Q117" i="13" s="1"/>
  <c r="R117" i="13" s="1"/>
  <c r="P116" i="13"/>
  <c r="Q116" i="13" s="1"/>
  <c r="R116" i="13" s="1"/>
  <c r="P115" i="13"/>
  <c r="P114" i="13"/>
  <c r="Q114" i="13" s="1"/>
  <c r="R114" i="13" s="1"/>
  <c r="P113" i="13"/>
  <c r="Q113" i="13" s="1"/>
  <c r="R113" i="13" s="1"/>
  <c r="P112" i="13"/>
  <c r="Q112" i="13" s="1"/>
  <c r="R112" i="13" s="1"/>
  <c r="P111" i="13"/>
  <c r="Q111" i="13" s="1"/>
  <c r="R111" i="13" s="1"/>
  <c r="Y110" i="13"/>
  <c r="P110" i="13"/>
  <c r="Q110" i="13" s="1"/>
  <c r="R110" i="13" s="1"/>
  <c r="P109" i="13"/>
  <c r="Q109" i="13" s="1"/>
  <c r="R109" i="13" s="1"/>
  <c r="P108" i="13"/>
  <c r="Q108" i="13" s="1"/>
  <c r="R108" i="13" s="1"/>
  <c r="P107" i="13"/>
  <c r="Q107" i="13" s="1"/>
  <c r="R107" i="13" s="1"/>
  <c r="P106" i="13"/>
  <c r="Q106" i="13" s="1"/>
  <c r="R106" i="13" s="1"/>
  <c r="P11" i="13"/>
  <c r="P10" i="13"/>
  <c r="Q10" i="13" s="1"/>
  <c r="R10" i="13" s="1"/>
  <c r="P9" i="13"/>
  <c r="Q9" i="13" s="1"/>
  <c r="R9" i="13" s="1"/>
  <c r="P8" i="13"/>
  <c r="Q8" i="13" s="1"/>
  <c r="R8" i="13" s="1"/>
  <c r="P7" i="13"/>
  <c r="Q7" i="13" s="1"/>
  <c r="R7" i="13" s="1"/>
  <c r="Y6" i="13"/>
  <c r="P6" i="13"/>
  <c r="Q6" i="13" s="1"/>
  <c r="R6" i="13" s="1"/>
  <c r="P5" i="13"/>
  <c r="Q5" i="13" s="1"/>
  <c r="R5" i="13" s="1"/>
  <c r="P4" i="13"/>
  <c r="Q4" i="13" s="1"/>
  <c r="R4" i="13" s="1"/>
  <c r="P3" i="13"/>
  <c r="Q3" i="13" s="1"/>
  <c r="R3" i="13" s="1"/>
  <c r="P2" i="13"/>
  <c r="Q2" i="13" s="1"/>
  <c r="R2" i="13" s="1"/>
  <c r="P73" i="13"/>
  <c r="P72" i="13"/>
  <c r="Q72" i="13" s="1"/>
  <c r="R72" i="13" s="1"/>
  <c r="P71" i="13"/>
  <c r="Q71" i="13" s="1"/>
  <c r="R71" i="13" s="1"/>
  <c r="P70" i="13"/>
  <c r="Q70" i="13" s="1"/>
  <c r="R70" i="13" s="1"/>
  <c r="P69" i="13"/>
  <c r="Q69" i="13" s="1"/>
  <c r="R69" i="13" s="1"/>
  <c r="Y68" i="13"/>
  <c r="P68" i="13"/>
  <c r="Q68" i="13" s="1"/>
  <c r="R68" i="13" s="1"/>
  <c r="P67" i="13"/>
  <c r="Q67" i="13" s="1"/>
  <c r="R67" i="13" s="1"/>
  <c r="P66" i="13"/>
  <c r="Q66" i="13" s="1"/>
  <c r="R66" i="13" s="1"/>
  <c r="P65" i="13"/>
  <c r="Q65" i="13" s="1"/>
  <c r="R65" i="13" s="1"/>
  <c r="P64" i="13"/>
  <c r="Q64" i="13" s="1"/>
  <c r="R64" i="13" s="1"/>
  <c r="Y100" i="13"/>
  <c r="P97" i="13"/>
  <c r="Q97" i="13" s="1"/>
  <c r="R97" i="13" s="1"/>
  <c r="P98" i="13"/>
  <c r="Q98" i="13" s="1"/>
  <c r="R98" i="13" s="1"/>
  <c r="P99" i="13"/>
  <c r="Q99" i="13" s="1"/>
  <c r="R99" i="13" s="1"/>
  <c r="P100" i="13"/>
  <c r="Q100" i="13" s="1"/>
  <c r="R100" i="13" s="1"/>
  <c r="P101" i="13"/>
  <c r="Q101" i="13" s="1"/>
  <c r="R101" i="13" s="1"/>
  <c r="P102" i="13"/>
  <c r="Q102" i="13" s="1"/>
  <c r="R102" i="13" s="1"/>
  <c r="P103" i="13"/>
  <c r="Q103" i="13" s="1"/>
  <c r="R103" i="13" s="1"/>
  <c r="P104" i="13"/>
  <c r="Q104" i="13" s="1"/>
  <c r="R104" i="13" s="1"/>
  <c r="P105" i="13"/>
  <c r="P96" i="13"/>
  <c r="Q96" i="13" s="1"/>
  <c r="R96" i="13" s="1"/>
  <c r="F188" i="15" l="1"/>
  <c r="F103" i="15"/>
  <c r="F59" i="15"/>
  <c r="F125" i="15"/>
  <c r="F209" i="15"/>
  <c r="F244" i="15"/>
  <c r="F232" i="15"/>
  <c r="F93" i="15"/>
  <c r="F94" i="15" l="1"/>
  <c r="F126" i="15"/>
  <c r="F233" i="15"/>
  <c r="F60" i="15"/>
  <c r="F245" i="15"/>
  <c r="F104" i="15"/>
  <c r="F210" i="15"/>
  <c r="F189" i="15"/>
  <c r="F190" i="15" l="1"/>
  <c r="F61" i="15"/>
  <c r="F211" i="15"/>
  <c r="F234" i="15"/>
  <c r="F105" i="15"/>
  <c r="F127" i="15"/>
  <c r="F246" i="15"/>
  <c r="F95" i="15"/>
  <c r="F212" i="15" l="1"/>
  <c r="F128" i="15"/>
  <c r="F235" i="15"/>
  <c r="F247" i="15"/>
  <c r="F62" i="15"/>
  <c r="F191" i="15"/>
  <c r="F236" i="15" l="1"/>
  <c r="F192" i="15"/>
  <c r="F129" i="15"/>
  <c r="F63" i="15"/>
  <c r="F213" i="15"/>
  <c r="F64" i="15" l="1"/>
  <c r="F193" i="15"/>
  <c r="F214" i="15"/>
  <c r="F215" i="15" l="1"/>
  <c r="F65" i="15"/>
  <c r="F66" i="15" l="1"/>
  <c r="F216" i="15"/>
  <c r="F217" i="15" l="1"/>
  <c r="F67" i="15"/>
  <c r="F68" i="15" l="1"/>
  <c r="F218" i="15"/>
  <c r="F219" i="15" l="1"/>
  <c r="F69" i="15"/>
  <c r="F70" i="15" l="1"/>
  <c r="F220" i="15"/>
  <c r="F221" i="15" l="1"/>
  <c r="F71" i="15"/>
  <c r="F72" i="15" l="1"/>
  <c r="F222" i="15"/>
  <c r="F223" i="15" l="1"/>
  <c r="F73" i="15"/>
  <c r="F74" i="15" l="1"/>
  <c r="F224" i="15"/>
  <c r="F225" i="15" l="1"/>
  <c r="F75" i="15"/>
  <c r="F76" i="15" l="1"/>
  <c r="F226" i="15"/>
  <c r="F227" i="15" l="1"/>
  <c r="F77" i="15"/>
  <c r="F78" i="15" l="1"/>
  <c r="F228" i="15"/>
  <c r="F229" i="15" l="1"/>
  <c r="F79" i="15"/>
  <c r="F80" i="15" l="1"/>
  <c r="F81" i="15" l="1"/>
  <c r="F82" i="15" l="1"/>
  <c r="F83" i="15" l="1"/>
  <c r="F84" i="15" l="1"/>
  <c r="F85" i="15" l="1"/>
  <c r="F86" i="15" l="1"/>
  <c r="F87" i="15" l="1"/>
  <c r="F88" i="15" l="1"/>
  <c r="F89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F1" authorId="0" shapeId="0" xr:uid="{3F0063A7-D741-4259-B8B3-E9C6B976DA9D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2030 Announced Pledges Mid
Electricity demand</t>
        </r>
      </text>
    </comment>
    <comment ref="G1" authorId="0" shapeId="0" xr:uid="{AB8E0B83-E351-4ABD-B698-7164BF9FF169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2030 Announced Pledges Mid
Natural Gas demand</t>
        </r>
      </text>
    </comment>
    <comment ref="H1" authorId="0" shapeId="0" xr:uid="{39C914D4-D142-42B1-9407-204DB8FA1BCA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2030 Announced Pledges Mid
Hydrogen demand</t>
        </r>
      </text>
    </comment>
    <comment ref="I1" authorId="0" shapeId="0" xr:uid="{C74E1950-D339-44E5-B277-1A00BBD000C8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Längengrad lon</t>
        </r>
      </text>
    </comment>
    <comment ref="J1" authorId="0" shapeId="0" xr:uid="{C52F5627-F7FA-4DF3-88DB-CBA81A534F89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Breitengrad lat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H1" authorId="0" shapeId="0" xr:uid="{2052DB47-B4BA-42D0-BD9B-8DFFE5BD2CEF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Marktstammdatenregister BNetzA 22.11.2022 Netto Nennleistung in MW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Oliver Linsel</author>
  </authors>
  <commentList>
    <comment ref="B83" authorId="0" shapeId="0" xr:uid="{586D3115-94A8-48FF-B6B3-3D44E6BDA390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Längengrad lon</t>
        </r>
      </text>
    </comment>
    <comment ref="C83" authorId="0" shapeId="0" xr:uid="{9BEB370D-0DF7-4737-9386-EAB74C1AD1C3}">
      <text>
        <r>
          <rPr>
            <b/>
            <sz val="9"/>
            <color indexed="81"/>
            <rFont val="Segoe UI"/>
            <charset val="1"/>
          </rPr>
          <t>Oliver Linsel:</t>
        </r>
        <r>
          <rPr>
            <sz val="9"/>
            <color indexed="81"/>
            <rFont val="Segoe UI"/>
            <charset val="1"/>
          </rPr>
          <t xml:space="preserve">
Breitengrad lat</t>
        </r>
      </text>
    </comment>
  </commentList>
</comments>
</file>

<file path=xl/sharedStrings.xml><?xml version="1.0" encoding="utf-8"?>
<sst xmlns="http://schemas.openxmlformats.org/spreadsheetml/2006/main" count="3696" uniqueCount="728">
  <si>
    <t>CCGT</t>
  </si>
  <si>
    <t>OCGT</t>
  </si>
  <si>
    <t>gas</t>
  </si>
  <si>
    <t>biomass</t>
  </si>
  <si>
    <t>coal</t>
  </si>
  <si>
    <t>lignite</t>
  </si>
  <si>
    <t>oil</t>
  </si>
  <si>
    <t>Deutschland</t>
  </si>
  <si>
    <t>Bonus</t>
  </si>
  <si>
    <t>https://www.irena.org/-/media/Files/IRENA/Agency/Publication/2019/Sep/IRENA_Flexibility_in_CPPs_2019.pdf?la=en&amp;hash=AF60106EA083E492638D8FA9ADF7FD099259F5A1</t>
  </si>
  <si>
    <t>https://www.ise.fraunhofer.de/de/veroeffentlichungen/studien/studie-stromgestehungskosten-erneuerbare-energien.html</t>
  </si>
  <si>
    <t>Kraftwerk</t>
  </si>
  <si>
    <t>WACC</t>
  </si>
  <si>
    <t>Lignite PP</t>
  </si>
  <si>
    <t>Coal PP</t>
  </si>
  <si>
    <t>Oil PP</t>
  </si>
  <si>
    <t>Nuclear PP</t>
  </si>
  <si>
    <t>Offshore Wind</t>
  </si>
  <si>
    <t>Onshore Wind</t>
  </si>
  <si>
    <t>PV</t>
  </si>
  <si>
    <t>Biomass</t>
  </si>
  <si>
    <t>CAPEX [€/MW]</t>
  </si>
  <si>
    <t>Lebenszeit [a]</t>
  </si>
  <si>
    <t>Annuität [€/a/MW]</t>
  </si>
  <si>
    <t>Annuität pro Monat [€/M/MW]</t>
  </si>
  <si>
    <t>Ror</t>
  </si>
  <si>
    <t>Efficiency [MWhel/Mwhbrennstoff]</t>
  </si>
  <si>
    <t>Emissionen [tCO2/MWhBrennstoff]</t>
  </si>
  <si>
    <t>emissions</t>
  </si>
  <si>
    <t>Brennstoffkoten [€/MWh]</t>
  </si>
  <si>
    <t>Brennstoffkosten üblich [€/l oder €/t €/m³]</t>
  </si>
  <si>
    <t>Bundesland</t>
  </si>
  <si>
    <t>Commodity</t>
  </si>
  <si>
    <t>Nordrhein_Westfalen</t>
  </si>
  <si>
    <t>uranium</t>
  </si>
  <si>
    <t>emissions node</t>
  </si>
  <si>
    <t>fom_cost</t>
  </si>
  <si>
    <t>unit_availability_factor</t>
  </si>
  <si>
    <t>Time series</t>
  </si>
  <si>
    <t>unit_investment_cost</t>
  </si>
  <si>
    <t>unit_investment_variable_type</t>
  </si>
  <si>
    <t>unit_investment_lifetime</t>
  </si>
  <si>
    <t>{"type": "duration", "data": "1M"}</t>
  </si>
  <si>
    <t>''</t>
  </si>
  <si>
    <t>unit_investment_variable_type_continuous</t>
  </si>
  <si>
    <t>Hessen</t>
  </si>
  <si>
    <t>Baden_Wuerttemberg</t>
  </si>
  <si>
    <t>Rheinland_Pfalz</t>
  </si>
  <si>
    <t>Saarland</t>
  </si>
  <si>
    <t>Thueringen</t>
  </si>
  <si>
    <t>Bayern</t>
  </si>
  <si>
    <t>Sachsen</t>
  </si>
  <si>
    <t>Niedersachsen</t>
  </si>
  <si>
    <t>Brandenburg</t>
  </si>
  <si>
    <t>Berlin</t>
  </si>
  <si>
    <t>Hamburg</t>
  </si>
  <si>
    <t>Bremen</t>
  </si>
  <si>
    <t>Schleswig_Holstein</t>
  </si>
  <si>
    <t>Mecklenburg_Vorpommern</t>
  </si>
  <si>
    <t>Sachsen_Anhalt</t>
  </si>
  <si>
    <t>balance_type</t>
  </si>
  <si>
    <t>balance_type_node</t>
  </si>
  <si>
    <t>ramp_up_limit</t>
  </si>
  <si>
    <t>unit_capacity</t>
  </si>
  <si>
    <t>vom_cost</t>
  </si>
  <si>
    <t>ramp_down_limit</t>
  </si>
  <si>
    <t>fix_ratio_out_in_unit_flow</t>
  </si>
  <si>
    <t>fuel_cost</t>
  </si>
  <si>
    <t>Nordsee</t>
  </si>
  <si>
    <t>Ostsee</t>
  </si>
  <si>
    <t>Solar</t>
  </si>
  <si>
    <t>https://www.bundesnetzagentur.de/DE/Fachthemen/ElektrizitaetundGas/Versorgungssicherheit/Erzeugungskapazitaeten/Kraftwerksliste/start.html</t>
  </si>
  <si>
    <t>Vorher</t>
  </si>
  <si>
    <t>Kontrollsumme</t>
  </si>
  <si>
    <t>Abweichung</t>
  </si>
  <si>
    <t>unit</t>
  </si>
  <si>
    <t>demand</t>
  </si>
  <si>
    <t>node</t>
  </si>
  <si>
    <t>capacity</t>
  </si>
  <si>
    <t>fix_ratio_out_in_connection_flow</t>
  </si>
  <si>
    <t>name</t>
  </si>
  <si>
    <t>https://www.foederal-erneuerbar.de/uebersicht/bundeslaender/BW|BY|B|BB|HB|HH|HE|MV|NI|NRW|RLP|SL|SN|ST|SH|TH|D/kategorie/strom/auswahl/1061-bruttoendenergieverb/sicht/diagramm/jahr/2019/ordnung/2019/#goto_1061</t>
  </si>
  <si>
    <t>x</t>
  </si>
  <si>
    <t>y</t>
  </si>
  <si>
    <t>Google Maps:</t>
  </si>
  <si>
    <t>xneu</t>
  </si>
  <si>
    <t>yneu</t>
  </si>
  <si>
    <t>SA-ARG</t>
  </si>
  <si>
    <t>SA-BOL</t>
  </si>
  <si>
    <t>SA-BRA-CN</t>
  </si>
  <si>
    <t>SA-BRA-CW</t>
  </si>
  <si>
    <t>SA-BRA-NE</t>
  </si>
  <si>
    <t>SA-BRA-NW</t>
  </si>
  <si>
    <t>SA-BRA-SE</t>
  </si>
  <si>
    <t>SA-BRA-SO</t>
  </si>
  <si>
    <t>SA-BRA-WE</t>
  </si>
  <si>
    <t>SA-CHL</t>
  </si>
  <si>
    <t>SA-COL</t>
  </si>
  <si>
    <t>SA-ECU</t>
  </si>
  <si>
    <t>SA-GUY</t>
  </si>
  <si>
    <t>SA-PER</t>
  </si>
  <si>
    <t>SA-PRY</t>
  </si>
  <si>
    <t>SA-SUR</t>
  </si>
  <si>
    <t>SA-URY</t>
  </si>
  <si>
    <t>SA-VEN</t>
  </si>
  <si>
    <t>AF-AGO</t>
  </si>
  <si>
    <t>AF-BDI</t>
  </si>
  <si>
    <t>AF-BEN</t>
  </si>
  <si>
    <t>AF-BFA</t>
  </si>
  <si>
    <t>AF-BWA</t>
  </si>
  <si>
    <t>AF-CAF</t>
  </si>
  <si>
    <t>AF-CIV</t>
  </si>
  <si>
    <t>AF-CMR</t>
  </si>
  <si>
    <t>AF-COD</t>
  </si>
  <si>
    <t>AF-COG</t>
  </si>
  <si>
    <t>AF-DJI</t>
  </si>
  <si>
    <t>AF-DZA</t>
  </si>
  <si>
    <t>AF-EGY</t>
  </si>
  <si>
    <t>AF-ERI</t>
  </si>
  <si>
    <t>AF-ETH</t>
  </si>
  <si>
    <t>AF-GAB</t>
  </si>
  <si>
    <t>AF-GHA</t>
  </si>
  <si>
    <t>AF-GIN</t>
  </si>
  <si>
    <t>AF-GMB</t>
  </si>
  <si>
    <t>AF-GNB</t>
  </si>
  <si>
    <t>AF-GNQ</t>
  </si>
  <si>
    <t>AF-KEN</t>
  </si>
  <si>
    <t>AF-LBR</t>
  </si>
  <si>
    <t>AF-LBY</t>
  </si>
  <si>
    <t>AF-LSO</t>
  </si>
  <si>
    <t>AF-MAR</t>
  </si>
  <si>
    <t>AF-MDG</t>
  </si>
  <si>
    <t>AF-MLI</t>
  </si>
  <si>
    <t>AF-MOZ</t>
  </si>
  <si>
    <t>AF-MRT</t>
  </si>
  <si>
    <t>AF-MWI</t>
  </si>
  <si>
    <t>AF-NAM</t>
  </si>
  <si>
    <t>AF-NER</t>
  </si>
  <si>
    <t>AF-NGA</t>
  </si>
  <si>
    <t>AF-RWA</t>
  </si>
  <si>
    <t>AF-SDN</t>
  </si>
  <si>
    <t>AF-SEN</t>
  </si>
  <si>
    <t>AF-SLE</t>
  </si>
  <si>
    <t>AF-SOM</t>
  </si>
  <si>
    <t>AF-SWZ</t>
  </si>
  <si>
    <t>AF-TCD</t>
  </si>
  <si>
    <t>AF-TGO</t>
  </si>
  <si>
    <t>AF-TUN</t>
  </si>
  <si>
    <t>AF-TZA</t>
  </si>
  <si>
    <t>AF-UGA</t>
  </si>
  <si>
    <t>AF-ZAF</t>
  </si>
  <si>
    <t>AF-ZMB</t>
  </si>
  <si>
    <t>AF-ZWE</t>
  </si>
  <si>
    <t>AS-AFG</t>
  </si>
  <si>
    <t>AS-ARE</t>
  </si>
  <si>
    <t>AS-BGD</t>
  </si>
  <si>
    <t>AS-BHR</t>
  </si>
  <si>
    <t>AS-BRN</t>
  </si>
  <si>
    <t>AS-BTN</t>
  </si>
  <si>
    <t>AS-CHN-AN</t>
  </si>
  <si>
    <t>AS-CHN-BE</t>
  </si>
  <si>
    <t>AS-CHN-CH</t>
  </si>
  <si>
    <t>AS-CHN-EM</t>
  </si>
  <si>
    <t>AS-CHN-FU</t>
  </si>
  <si>
    <t>AS-CHN-GA</t>
  </si>
  <si>
    <t>AS-CHN-GD</t>
  </si>
  <si>
    <t>AS-CHN-GU</t>
  </si>
  <si>
    <t>AS-CHN-GX</t>
  </si>
  <si>
    <t>AS-CHN-HA</t>
  </si>
  <si>
    <t>AS-CHN-HB</t>
  </si>
  <si>
    <t>AS-CHN-HE</t>
  </si>
  <si>
    <t>AS-CHN-HJ</t>
  </si>
  <si>
    <t>AS-CHN-HK</t>
  </si>
  <si>
    <t>AS-CHN-HN</t>
  </si>
  <si>
    <t>AS-CHN-HU</t>
  </si>
  <si>
    <t>AS-CHN-JI</t>
  </si>
  <si>
    <t>AS-CHN-JS</t>
  </si>
  <si>
    <t>AS-CHN-JX</t>
  </si>
  <si>
    <t>AS-CHN-LI</t>
  </si>
  <si>
    <t>AS-CHN-MA</t>
  </si>
  <si>
    <t>AS-CHN-NI</t>
  </si>
  <si>
    <t>AS-CHN-QI</t>
  </si>
  <si>
    <t>AS-CHN-SC</t>
  </si>
  <si>
    <t>AS-CHN-SD</t>
  </si>
  <si>
    <t>AS-CHN-SH</t>
  </si>
  <si>
    <t>AS-CHN-SI</t>
  </si>
  <si>
    <t>AS-CHN-SX</t>
  </si>
  <si>
    <t>AS-CHN-TI</t>
  </si>
  <si>
    <t>AS-CHN-TJ</t>
  </si>
  <si>
    <t>AS-CHN-WM</t>
  </si>
  <si>
    <t>AS-CHN-XI</t>
  </si>
  <si>
    <t>AS-CHN-YU</t>
  </si>
  <si>
    <t>AS-CHN-ZH</t>
  </si>
  <si>
    <t>AS-IDN</t>
  </si>
  <si>
    <t>AS-IND-EA</t>
  </si>
  <si>
    <t>AS-IND-NE</t>
  </si>
  <si>
    <t>AS-IND-NO</t>
  </si>
  <si>
    <t>AS-IND-SO</t>
  </si>
  <si>
    <t>AS-IND-WE</t>
  </si>
  <si>
    <t>AS-IRN</t>
  </si>
  <si>
    <t>AS-IRQ</t>
  </si>
  <si>
    <t>AS-ISR</t>
  </si>
  <si>
    <t>AS-JOR</t>
  </si>
  <si>
    <t>AS-JPN-CE</t>
  </si>
  <si>
    <t>AS-JPN-HO</t>
  </si>
  <si>
    <t>AS-JPN-KY</t>
  </si>
  <si>
    <t>AS-JPN-OK</t>
  </si>
  <si>
    <t>AS-JPN-SH</t>
  </si>
  <si>
    <t>AS-JPN-TO</t>
  </si>
  <si>
    <t>AS-KAZ</t>
  </si>
  <si>
    <t>AS-KGZ</t>
  </si>
  <si>
    <t>AS-KHM</t>
  </si>
  <si>
    <t>AS-KOR</t>
  </si>
  <si>
    <t>AS-KWT</t>
  </si>
  <si>
    <t>AS-LAO</t>
  </si>
  <si>
    <t>AS-LBN</t>
  </si>
  <si>
    <t>AS-LKA</t>
  </si>
  <si>
    <t>AS-MMR</t>
  </si>
  <si>
    <t>AS-MNG</t>
  </si>
  <si>
    <t>AS-MYS</t>
  </si>
  <si>
    <t>AS-NPL</t>
  </si>
  <si>
    <t>AS-OMN</t>
  </si>
  <si>
    <t>AS-PAK</t>
  </si>
  <si>
    <t>AS-PHL</t>
  </si>
  <si>
    <t>AS-PRK</t>
  </si>
  <si>
    <t>AS-QAT</t>
  </si>
  <si>
    <t>AS-RUS-CE</t>
  </si>
  <si>
    <t>AS-RUS-FE</t>
  </si>
  <si>
    <t>AS-RUS-MV</t>
  </si>
  <si>
    <t>AS-RUS-NW</t>
  </si>
  <si>
    <t>AS-RUS-SI</t>
  </si>
  <si>
    <t>AS-RUS-SO</t>
  </si>
  <si>
    <t>AS-RUS-UR</t>
  </si>
  <si>
    <t>AS-SAU</t>
  </si>
  <si>
    <t>AS-SGP</t>
  </si>
  <si>
    <t>AS-SYR</t>
  </si>
  <si>
    <t>AS-THA</t>
  </si>
  <si>
    <t>AS-TJK</t>
  </si>
  <si>
    <t>AS-TKM</t>
  </si>
  <si>
    <t>AS-TLS</t>
  </si>
  <si>
    <t>AS-TUR</t>
  </si>
  <si>
    <t>AS-TWN</t>
  </si>
  <si>
    <t>AS-UZB</t>
  </si>
  <si>
    <t>AS-VNM</t>
  </si>
  <si>
    <t>AS-YEM</t>
  </si>
  <si>
    <t>EU-ALB</t>
  </si>
  <si>
    <t>EU-ARM</t>
  </si>
  <si>
    <t>EU-AUT</t>
  </si>
  <si>
    <t>EU-AZE</t>
  </si>
  <si>
    <t>EU-BEL</t>
  </si>
  <si>
    <t>EU-BGR</t>
  </si>
  <si>
    <t>EU-BIH</t>
  </si>
  <si>
    <t>EU-BLR</t>
  </si>
  <si>
    <t>EU-CHE</t>
  </si>
  <si>
    <t>EU-CYP</t>
  </si>
  <si>
    <t>EU-CZE</t>
  </si>
  <si>
    <t>EU-DEU</t>
  </si>
  <si>
    <t>EU-DNK</t>
  </si>
  <si>
    <t>EU-ESP</t>
  </si>
  <si>
    <t>EU-EST</t>
  </si>
  <si>
    <t>EU-FIN</t>
  </si>
  <si>
    <t>EU-FRA</t>
  </si>
  <si>
    <t>EU-GBR</t>
  </si>
  <si>
    <t>EU-GEO</t>
  </si>
  <si>
    <t>EU-GRC</t>
  </si>
  <si>
    <t>EU-HRV</t>
  </si>
  <si>
    <t>EU-HUN</t>
  </si>
  <si>
    <t>EU-IRL</t>
  </si>
  <si>
    <t>EU-ISL</t>
  </si>
  <si>
    <t>EU-ITA</t>
  </si>
  <si>
    <t>EU-LTU</t>
  </si>
  <si>
    <t>EU-LUX</t>
  </si>
  <si>
    <t>EU-LVA</t>
  </si>
  <si>
    <t>EU-MDA</t>
  </si>
  <si>
    <t>EU-MKD</t>
  </si>
  <si>
    <t>EU-MLT</t>
  </si>
  <si>
    <t>EU-MNE</t>
  </si>
  <si>
    <t>EU-NLD</t>
  </si>
  <si>
    <t>EU-NOR</t>
  </si>
  <si>
    <t>EU-POL</t>
  </si>
  <si>
    <t>EU-PRT</t>
  </si>
  <si>
    <t>EU-ROU</t>
  </si>
  <si>
    <t>EU-SRB</t>
  </si>
  <si>
    <t>EU-SVK</t>
  </si>
  <si>
    <t>EU-SVN</t>
  </si>
  <si>
    <t>EU-SWE</t>
  </si>
  <si>
    <t>EU-UKR</t>
  </si>
  <si>
    <t>NA-BLZ</t>
  </si>
  <si>
    <t>NA-CAN-AB</t>
  </si>
  <si>
    <t>NA-CAN-AR</t>
  </si>
  <si>
    <t>NA-CAN-BC</t>
  </si>
  <si>
    <t>NA-CAN-MB</t>
  </si>
  <si>
    <t>NA-CAN-NL</t>
  </si>
  <si>
    <t>NA-CAN-NO</t>
  </si>
  <si>
    <t>NA-CAN-ON</t>
  </si>
  <si>
    <t>NA-CAN-QC</t>
  </si>
  <si>
    <t>NA-CAN-SK</t>
  </si>
  <si>
    <t>NA-CRI</t>
  </si>
  <si>
    <t>NA-CUB</t>
  </si>
  <si>
    <t>NA-DOM</t>
  </si>
  <si>
    <t>NA-GTM</t>
  </si>
  <si>
    <t>NA-HND</t>
  </si>
  <si>
    <t>NA-HTI</t>
  </si>
  <si>
    <t>NA-JAM</t>
  </si>
  <si>
    <t>NA-MEX</t>
  </si>
  <si>
    <t>NA-NIC</t>
  </si>
  <si>
    <t>NA-PAN</t>
  </si>
  <si>
    <t>NA-SLV</t>
  </si>
  <si>
    <t>NA-USA-AK</t>
  </si>
  <si>
    <t>NA-USA-AZ</t>
  </si>
  <si>
    <t>NA-USA-CA</t>
  </si>
  <si>
    <t>NA-USA-ER</t>
  </si>
  <si>
    <t>NA-USA-FR</t>
  </si>
  <si>
    <t>NA-USA-GU</t>
  </si>
  <si>
    <t>NA-USA-HA</t>
  </si>
  <si>
    <t>NA-USA-ME</t>
  </si>
  <si>
    <t>NA-USA-MW</t>
  </si>
  <si>
    <t>NA-USA-NE</t>
  </si>
  <si>
    <t>NA-USA-NW</t>
  </si>
  <si>
    <t>NA-USA-NY</t>
  </si>
  <si>
    <t>NA-USA-PR</t>
  </si>
  <si>
    <t>NA-USA-RA</t>
  </si>
  <si>
    <t>NA-USA-RE</t>
  </si>
  <si>
    <t>NA-USA-RM</t>
  </si>
  <si>
    <t>NA-USA-RW</t>
  </si>
  <si>
    <t>NA-USA-SA</t>
  </si>
  <si>
    <t>NA-USA-SC</t>
  </si>
  <si>
    <t>NA-USA-SE</t>
  </si>
  <si>
    <t>NA-USA-SN</t>
  </si>
  <si>
    <t>NA-USA-SS</t>
  </si>
  <si>
    <t>NA-USA-SV</t>
  </si>
  <si>
    <t>NA-USA-SW</t>
  </si>
  <si>
    <t>OC-AUS-NT</t>
  </si>
  <si>
    <t>OC-AUS-QL</t>
  </si>
  <si>
    <t>OC-AUS-SA</t>
  </si>
  <si>
    <t>OC-AUS-SW</t>
  </si>
  <si>
    <t>OC-AUS-TA</t>
  </si>
  <si>
    <t>OC-AUS-VI</t>
  </si>
  <si>
    <t>OC-AUS-WA</t>
  </si>
  <si>
    <t>OC-NZL</t>
  </si>
  <si>
    <t>OC-PNG</t>
  </si>
  <si>
    <t>NA-GRL</t>
  </si>
  <si>
    <t>el_demand</t>
  </si>
  <si>
    <t>gas_demand</t>
  </si>
  <si>
    <t>el_node</t>
  </si>
  <si>
    <t>gas_node</t>
  </si>
  <si>
    <t>h2_demand</t>
  </si>
  <si>
    <t>h2_node</t>
  </si>
  <si>
    <t>terminal</t>
  </si>
  <si>
    <t>latitude</t>
  </si>
  <si>
    <t>longitude</t>
  </si>
  <si>
    <t>length</t>
  </si>
  <si>
    <t>el_connection</t>
  </si>
  <si>
    <t>gas_connection</t>
  </si>
  <si>
    <t>h2_connection</t>
  </si>
  <si>
    <t>(x)</t>
  </si>
  <si>
    <t>el_node_in</t>
  </si>
  <si>
    <t>el_node_out</t>
  </si>
  <si>
    <t>gas_node_in</t>
  </si>
  <si>
    <t>gas_node_out</t>
  </si>
  <si>
    <t>h2_node_in</t>
  </si>
  <si>
    <t>h2_node_out</t>
  </si>
  <si>
    <t>fix_ratio_out_in
_connection_flow</t>
  </si>
  <si>
    <t>el_node_name</t>
  </si>
  <si>
    <t>gas_node_name</t>
  </si>
  <si>
    <t>h2_node_name</t>
  </si>
  <si>
    <t>candidate_connections</t>
  </si>
  <si>
    <t>connection_type</t>
  </si>
  <si>
    <t>variable_type_continuous</t>
  </si>
  <si>
    <t>connection_investment
_variable_type</t>
  </si>
  <si>
    <t>connection_investment
_lifetime</t>
  </si>
  <si>
    <t>connection_investment
_cost</t>
  </si>
  <si>
    <t>connection_capacity</t>
  </si>
  <si>
    <t>connection_flow_cost</t>
  </si>
  <si>
    <t>length [km]</t>
  </si>
  <si>
    <t>backup</t>
  </si>
  <si>
    <t>AF-AGO_el</t>
  </si>
  <si>
    <t>AF-COD_el</t>
  </si>
  <si>
    <t>AF-COG_el</t>
  </si>
  <si>
    <t>AF-NAM_el</t>
  </si>
  <si>
    <t>AF-ZMB_el</t>
  </si>
  <si>
    <t>AF-BDI_el</t>
  </si>
  <si>
    <t>AF-RWA_el</t>
  </si>
  <si>
    <t>AF-TZA_el</t>
  </si>
  <si>
    <t>AF-BEN_el</t>
  </si>
  <si>
    <t>AF-BFA_el</t>
  </si>
  <si>
    <t>AF-NER_el</t>
  </si>
  <si>
    <t>AF-NGA_el</t>
  </si>
  <si>
    <t>AF-TGO_el</t>
  </si>
  <si>
    <t>AF-CIV_el</t>
  </si>
  <si>
    <t>AF-GHA_el</t>
  </si>
  <si>
    <t>AF-MLI_el</t>
  </si>
  <si>
    <t>AF-BWA_el</t>
  </si>
  <si>
    <t>AF-ZAF_el</t>
  </si>
  <si>
    <t>AF-ZWE_el</t>
  </si>
  <si>
    <t>AF-CAF_el</t>
  </si>
  <si>
    <t>AF-CMR_el</t>
  </si>
  <si>
    <t>AF-SDN_el</t>
  </si>
  <si>
    <t>AF-TCD_el</t>
  </si>
  <si>
    <t>AF-GIN_el</t>
  </si>
  <si>
    <t>AF-LBR_el</t>
  </si>
  <si>
    <t>AF-GAB_el</t>
  </si>
  <si>
    <t>AF-GNQ_el</t>
  </si>
  <si>
    <t>AF-UGA_el</t>
  </si>
  <si>
    <t>AF-DJI_el</t>
  </si>
  <si>
    <t>AF-ERI_el</t>
  </si>
  <si>
    <t>AF-ETH_el</t>
  </si>
  <si>
    <t>AF-SOM_el</t>
  </si>
  <si>
    <t>AS-YEM_el</t>
  </si>
  <si>
    <t>AF-DZA_el</t>
  </si>
  <si>
    <t>AF-LBY_el</t>
  </si>
  <si>
    <t>AF-MAR_el</t>
  </si>
  <si>
    <t>AF-MRT_el</t>
  </si>
  <si>
    <t>AF-TUN_el</t>
  </si>
  <si>
    <t>EU-ESP_el</t>
  </si>
  <si>
    <t>EU-FRA_el</t>
  </si>
  <si>
    <t>EU-ITA_el</t>
  </si>
  <si>
    <t>AF-EGY_el</t>
  </si>
  <si>
    <t>AS-ISR_el</t>
  </si>
  <si>
    <t>AS-JOR_el</t>
  </si>
  <si>
    <t>AS-SAU_el</t>
  </si>
  <si>
    <t>AF-KEN_el</t>
  </si>
  <si>
    <t>AF-GNB_el</t>
  </si>
  <si>
    <t>AF-SEN_el</t>
  </si>
  <si>
    <t>AF-SLE_el</t>
  </si>
  <si>
    <t>AF-GMB_el</t>
  </si>
  <si>
    <t>EU-MLT_el</t>
  </si>
  <si>
    <t>AF-LSO_el</t>
  </si>
  <si>
    <t>EU-PRT_el</t>
  </si>
  <si>
    <t>AF-MOZ_el</t>
  </si>
  <si>
    <t>AF-MWI_el</t>
  </si>
  <si>
    <t>AF-SWZ_el</t>
  </si>
  <si>
    <t>AS-AFG_el</t>
  </si>
  <si>
    <t>AS-CHN-XI_el</t>
  </si>
  <si>
    <t>AS-IRN_el</t>
  </si>
  <si>
    <t>AS-PAK_el</t>
  </si>
  <si>
    <t>AS-TJK_el</t>
  </si>
  <si>
    <t>AS-TKM_el</t>
  </si>
  <si>
    <t>AS-UZB_el</t>
  </si>
  <si>
    <t>AS-ARE_el</t>
  </si>
  <si>
    <t>AS-OMN_el</t>
  </si>
  <si>
    <t>AS-BGD_el</t>
  </si>
  <si>
    <t>AS-IND-EA_el</t>
  </si>
  <si>
    <t>AS-IND-NE_el</t>
  </si>
  <si>
    <t>AS-MMR_el</t>
  </si>
  <si>
    <t>AS-BRN_el</t>
  </si>
  <si>
    <t>AS-MYS_el</t>
  </si>
  <si>
    <t>AS-BTN_el</t>
  </si>
  <si>
    <t>AS-CHN-TI_el</t>
  </si>
  <si>
    <t>AS-CHN-AN_el</t>
  </si>
  <si>
    <t>AS-CHN-HB_el</t>
  </si>
  <si>
    <t>AS-CHN-HE_el</t>
  </si>
  <si>
    <t>AS-CHN-HU_el</t>
  </si>
  <si>
    <t>AS-CHN-JS_el</t>
  </si>
  <si>
    <t>AS-CHN-JX_el</t>
  </si>
  <si>
    <t>AS-CHN-SD_el</t>
  </si>
  <si>
    <t>AS-CHN-ZH_el</t>
  </si>
  <si>
    <t>AS-CHN-BE_el</t>
  </si>
  <si>
    <t>AS-CHN-EM_el</t>
  </si>
  <si>
    <t>AS-CHN-TJ_el</t>
  </si>
  <si>
    <t>AS-CHN-CH_el</t>
  </si>
  <si>
    <t>AS-CHN-GU_el</t>
  </si>
  <si>
    <t>AS-CHN-HN_el</t>
  </si>
  <si>
    <t>AS-CHN-SC_el</t>
  </si>
  <si>
    <t>AS-CHN-SI_el</t>
  </si>
  <si>
    <t>AS-CHN-SX_el</t>
  </si>
  <si>
    <t>AS-CHN-HJ_el</t>
  </si>
  <si>
    <t>AS-CHN-JI_el</t>
  </si>
  <si>
    <t>AS-CHN-LI_el</t>
  </si>
  <si>
    <t>AS-CHN-WM_el</t>
  </si>
  <si>
    <t>AS-CHN-FU_el</t>
  </si>
  <si>
    <t>AS-CHN-GD_el</t>
  </si>
  <si>
    <t>AS-TWN_el</t>
  </si>
  <si>
    <t>AS-CHN-GA_el</t>
  </si>
  <si>
    <t>AS-CHN-NI_el</t>
  </si>
  <si>
    <t>AS-CHN-QI_el</t>
  </si>
  <si>
    <t>AS-CHN-GX_el</t>
  </si>
  <si>
    <t>AS-CHN-HA_el</t>
  </si>
  <si>
    <t>AS-CHN-HK_el</t>
  </si>
  <si>
    <t>AS-CHN-MA_el</t>
  </si>
  <si>
    <t>AS-CHN-YU_el</t>
  </si>
  <si>
    <t>AS-VNM_el</t>
  </si>
  <si>
    <t>AS-RUS-FE_el</t>
  </si>
  <si>
    <t>AS-RUS-SI_el</t>
  </si>
  <si>
    <t>AS-PRK_el</t>
  </si>
  <si>
    <t>AS-CHN-SH_el</t>
  </si>
  <si>
    <t>AS-KOR_el</t>
  </si>
  <si>
    <t>AS-IND-NO_el</t>
  </si>
  <si>
    <t>AS-NPL_el</t>
  </si>
  <si>
    <t>AS-MNG_el</t>
  </si>
  <si>
    <t>AS-KAZ_el</t>
  </si>
  <si>
    <t>AS-KGZ_el</t>
  </si>
  <si>
    <t>AS-LAO_el</t>
  </si>
  <si>
    <t>AS-IDN_el</t>
  </si>
  <si>
    <t>AS-PHL_el</t>
  </si>
  <si>
    <t>AS-SGP_el</t>
  </si>
  <si>
    <t>AS-TLS_el</t>
  </si>
  <si>
    <t>OC-PNG_el</t>
  </si>
  <si>
    <t>AS-IND-SO_el</t>
  </si>
  <si>
    <t>AS-IND-WE_el</t>
  </si>
  <si>
    <t>AS-LKA_el</t>
  </si>
  <si>
    <t>AS-IRQ_el</t>
  </si>
  <si>
    <t>AS-TUR_el</t>
  </si>
  <si>
    <t>AS-KWT_el</t>
  </si>
  <si>
    <t>AS-SYR_el</t>
  </si>
  <si>
    <t>AS-LBN_el</t>
  </si>
  <si>
    <t>AS-JPN-CE_el</t>
  </si>
  <si>
    <t>AS-JPN-KY_el</t>
  </si>
  <si>
    <t>AS-JPN-SH_el</t>
  </si>
  <si>
    <t>AS-JPN-TO_el</t>
  </si>
  <si>
    <t>AS-JPN-HO_el</t>
  </si>
  <si>
    <t>AS-RUS-CE_el</t>
  </si>
  <si>
    <t>AS-RUS-MV_el</t>
  </si>
  <si>
    <t>AS-RUS-UR_el</t>
  </si>
  <si>
    <t>AS-KHM_el</t>
  </si>
  <si>
    <t>AS-THA_el</t>
  </si>
  <si>
    <t>AS-QAT_el</t>
  </si>
  <si>
    <t>AS-RUS-NW_el</t>
  </si>
  <si>
    <t>AS-RUS-SO_el</t>
  </si>
  <si>
    <t>EU-UKR_el</t>
  </si>
  <si>
    <t>EU-ALB_el</t>
  </si>
  <si>
    <t>EU-GRC_el</t>
  </si>
  <si>
    <t>EU-MKD_el</t>
  </si>
  <si>
    <t>EU-MNE_el</t>
  </si>
  <si>
    <t>EU-ARM_el</t>
  </si>
  <si>
    <t>EU-AZE_el</t>
  </si>
  <si>
    <t>EU-GEO_el</t>
  </si>
  <si>
    <t>EU-AUT_el</t>
  </si>
  <si>
    <t>EU-CHE_el</t>
  </si>
  <si>
    <t>EU-CZE_el</t>
  </si>
  <si>
    <t>EU-DEU_el</t>
  </si>
  <si>
    <t>EU-HUN_el</t>
  </si>
  <si>
    <t>EU-SVK_el</t>
  </si>
  <si>
    <t>EU-SVN_el</t>
  </si>
  <si>
    <t>EU-BEL_el</t>
  </si>
  <si>
    <t>EU-GBR_el</t>
  </si>
  <si>
    <t>EU-LUX_el</t>
  </si>
  <si>
    <t>EU-NLD_el</t>
  </si>
  <si>
    <t>EU-BGR_el</t>
  </si>
  <si>
    <t>EU-ROU_el</t>
  </si>
  <si>
    <t>EU-SRB_el</t>
  </si>
  <si>
    <t>EU-BIH_el</t>
  </si>
  <si>
    <t>EU-HRV_el</t>
  </si>
  <si>
    <t>EU-BLR_el</t>
  </si>
  <si>
    <t>EU-LTU_el</t>
  </si>
  <si>
    <t>EU-LVA_el</t>
  </si>
  <si>
    <t>EU-POL_el</t>
  </si>
  <si>
    <t>EU-CYP_el</t>
  </si>
  <si>
    <t>EU-DNK_el</t>
  </si>
  <si>
    <t>EU-NOR_el</t>
  </si>
  <si>
    <t>EU-SWE_el</t>
  </si>
  <si>
    <t>EU-EST_el</t>
  </si>
  <si>
    <t>EU-FIN_el</t>
  </si>
  <si>
    <t>EU-IRL_el</t>
  </si>
  <si>
    <t>EU-ISL_el</t>
  </si>
  <si>
    <t>EU-MDA_el</t>
  </si>
  <si>
    <t>NA-BLZ_el</t>
  </si>
  <si>
    <t>NA-GTM_el</t>
  </si>
  <si>
    <t>NA-MEX_el</t>
  </si>
  <si>
    <t>NA-CAN-AB_el</t>
  </si>
  <si>
    <t>NA-CAN-BC_el</t>
  </si>
  <si>
    <t>NA-CAN-NO_el</t>
  </si>
  <si>
    <t>NA-CAN-SK_el</t>
  </si>
  <si>
    <t>NA-USA-NW_el</t>
  </si>
  <si>
    <t>NA-CAN-AR_el</t>
  </si>
  <si>
    <t>NA-CAN-QC_el</t>
  </si>
  <si>
    <t>NA-USA-NE_el</t>
  </si>
  <si>
    <t>NA-USA-AK_el</t>
  </si>
  <si>
    <t>NA-CAN-MB_el</t>
  </si>
  <si>
    <t>NA-CAN-ON_el</t>
  </si>
  <si>
    <t>NA-USA-MW_el</t>
  </si>
  <si>
    <t>NA-CAN-NL_el</t>
  </si>
  <si>
    <t>NA-GRL_el</t>
  </si>
  <si>
    <t>NA-USA-NY_el</t>
  </si>
  <si>
    <t>NA-USA-RM_el</t>
  </si>
  <si>
    <t>NA-CRI_el</t>
  </si>
  <si>
    <t>NA-NIC_el</t>
  </si>
  <si>
    <t>NA-PAN_el</t>
  </si>
  <si>
    <t>NA-DOM_el</t>
  </si>
  <si>
    <t>NA-HTI_el</t>
  </si>
  <si>
    <t>NA-HND_el</t>
  </si>
  <si>
    <t>NA-SLV_el</t>
  </si>
  <si>
    <t>NA-USA-AZ_el</t>
  </si>
  <si>
    <t>NA-USA-CA_el</t>
  </si>
  <si>
    <t>NA-USA-ER_el</t>
  </si>
  <si>
    <t>NA-USA-RA_el</t>
  </si>
  <si>
    <t>NA-USA-SS_el</t>
  </si>
  <si>
    <t>NA-USA-SA_el</t>
  </si>
  <si>
    <t>NA-USA-FR_el</t>
  </si>
  <si>
    <t>NA-USA-SE_el</t>
  </si>
  <si>
    <t>NA-USA-ME_el</t>
  </si>
  <si>
    <t>NA-USA-RW_el</t>
  </si>
  <si>
    <t>NA-USA-SN_el</t>
  </si>
  <si>
    <t>NA-USA-SW_el</t>
  </si>
  <si>
    <t>NA-USA-RE_el</t>
  </si>
  <si>
    <t>NA-USA-SV_el</t>
  </si>
  <si>
    <t>NA-USA-SC_el</t>
  </si>
  <si>
    <t>SA-ARG_el</t>
  </si>
  <si>
    <t>SA-BOL_el</t>
  </si>
  <si>
    <t>SA-BRA-SO_el</t>
  </si>
  <si>
    <t>SA-CHL_el</t>
  </si>
  <si>
    <t>SA-PRY_el</t>
  </si>
  <si>
    <t>SA-URY_el</t>
  </si>
  <si>
    <t>SA-BRA-CW_el</t>
  </si>
  <si>
    <t>SA-BRA-WE_el</t>
  </si>
  <si>
    <t>SA-PER_el</t>
  </si>
  <si>
    <t>SA-BRA-CN_el</t>
  </si>
  <si>
    <t>SA-BRA-J2_el</t>
  </si>
  <si>
    <t>SA-BRA-J3_el</t>
  </si>
  <si>
    <t>SA-BRA-NE_el</t>
  </si>
  <si>
    <t>SA-BRA-NW_el</t>
  </si>
  <si>
    <t>SA-GUY_el</t>
  </si>
  <si>
    <t>SA-SUR_el</t>
  </si>
  <si>
    <t>SA-BRA-SE_el</t>
  </si>
  <si>
    <t>SA-COL_el</t>
  </si>
  <si>
    <t>SA-VEN_el</t>
  </si>
  <si>
    <t>SA-ECU_el</t>
  </si>
  <si>
    <t>OC-AUS-NT_el</t>
  </si>
  <si>
    <t>OC-AUS-QL_el</t>
  </si>
  <si>
    <t>OC-AUS-SA_el</t>
  </si>
  <si>
    <t>OC-AUS-WA_el</t>
  </si>
  <si>
    <t>OC-AUS-SW_el</t>
  </si>
  <si>
    <t>OC-AUS-VI_el</t>
  </si>
  <si>
    <t>OC-AUS-TA_el</t>
  </si>
  <si>
    <t>balance_type_none</t>
  </si>
  <si>
    <t>source</t>
  </si>
  <si>
    <t>https://www.h2inframap.eu/</t>
  </si>
  <si>
    <t>selected</t>
  </si>
  <si>
    <t>region</t>
  </si>
  <si>
    <t>available</t>
  </si>
  <si>
    <t>storage_capacity</t>
  </si>
  <si>
    <t>GWh</t>
  </si>
  <si>
    <t>description</t>
  </si>
  <si>
    <t>Export of renewable NH3 produced by offshore wind energy from Moneypoint.</t>
  </si>
  <si>
    <t>commodity</t>
  </si>
  <si>
    <t>ammonia</t>
  </si>
  <si>
    <t>GW</t>
  </si>
  <si>
    <t>northern_europe</t>
  </si>
  <si>
    <t>central_europe</t>
  </si>
  <si>
    <t>city</t>
  </si>
  <si>
    <t>Rotterdam</t>
  </si>
  <si>
    <t>Sines</t>
  </si>
  <si>
    <t>southern_europe</t>
  </si>
  <si>
    <t>Valencia</t>
  </si>
  <si>
    <t>Porto_Levante</t>
  </si>
  <si>
    <t>Dortyol</t>
  </si>
  <si>
    <t>middle_east</t>
  </si>
  <si>
    <t>Brunnviksholmen</t>
  </si>
  <si>
    <t>Milford_Haven</t>
  </si>
  <si>
    <t>Ras_Laffan</t>
  </si>
  <si>
    <t>Mumbai</t>
  </si>
  <si>
    <t>southern_asia</t>
  </si>
  <si>
    <t>Chittagon</t>
  </si>
  <si>
    <t>Singapore</t>
  </si>
  <si>
    <t>south_eastern_asia</t>
  </si>
  <si>
    <t>Tanah_Merah</t>
  </si>
  <si>
    <t>Shanghai</t>
  </si>
  <si>
    <t>eastern_asia</t>
  </si>
  <si>
    <t>Yokohama</t>
  </si>
  <si>
    <t>Hai_Lang</t>
  </si>
  <si>
    <t>Port_Kembla</t>
  </si>
  <si>
    <t>australia_oceania</t>
  </si>
  <si>
    <t>San_Francisco</t>
  </si>
  <si>
    <t>north_america</t>
  </si>
  <si>
    <t>Lusby</t>
  </si>
  <si>
    <t>New_Orleans</t>
  </si>
  <si>
    <t>central_america</t>
  </si>
  <si>
    <t>Coatzacoalcos</t>
  </si>
  <si>
    <t>Puerto_Sandino</t>
  </si>
  <si>
    <t>Andres</t>
  </si>
  <si>
    <t>caribbean</t>
  </si>
  <si>
    <t>Point_Fortin</t>
  </si>
  <si>
    <t>NA-TTO</t>
  </si>
  <si>
    <t>west_coast_south_america</t>
  </si>
  <si>
    <t>Rio_de_Janeiro</t>
  </si>
  <si>
    <t>Bahia_Blanca</t>
  </si>
  <si>
    <t>Conception</t>
  </si>
  <si>
    <t>east_coast_south_america</t>
  </si>
  <si>
    <t>Lima</t>
  </si>
  <si>
    <t>Skikda</t>
  </si>
  <si>
    <t>northern_africa</t>
  </si>
  <si>
    <t>Dakar</t>
  </si>
  <si>
    <t>west_coast_africa</t>
  </si>
  <si>
    <t>north_west_coast_africa</t>
  </si>
  <si>
    <t>Soyo</t>
  </si>
  <si>
    <t>Cape_Town</t>
  </si>
  <si>
    <t>southern_africa</t>
  </si>
  <si>
    <t>Lindi</t>
  </si>
  <si>
    <t>east_coast_africa</t>
  </si>
  <si>
    <t>Attaka</t>
  </si>
  <si>
    <t>Lagos</t>
  </si>
  <si>
    <t>Kalaola</t>
  </si>
  <si>
    <t>Anchorage</t>
  </si>
  <si>
    <t>h2_terminal_OC-AUS-WA</t>
  </si>
  <si>
    <t>Burrup</t>
  </si>
  <si>
    <t>h2_terminal_AS-IDN</t>
  </si>
  <si>
    <t>Sorong</t>
  </si>
  <si>
    <t>h2_terminal</t>
  </si>
  <si>
    <t>h2_terminal_name</t>
  </si>
  <si>
    <t>h2_pipeline_connection</t>
  </si>
  <si>
    <t>h2_ship_connection</t>
  </si>
  <si>
    <t>h2_terminal_pipeline_connection</t>
  </si>
  <si>
    <t>objects:</t>
  </si>
  <si>
    <t>relationships:</t>
  </si>
  <si>
    <t>relationship parameter:</t>
  </si>
  <si>
    <t>connection</t>
  </si>
  <si>
    <t>connection__from_node</t>
  </si>
  <si>
    <t>connection__to_node</t>
  </si>
  <si>
    <t>connection__node__node</t>
  </si>
  <si>
    <t>in</t>
  </si>
  <si>
    <t>out</t>
  </si>
  <si>
    <t>object parameter:</t>
  </si>
  <si>
    <t>report__output</t>
  </si>
  <si>
    <t>report</t>
  </si>
  <si>
    <t>report1</t>
  </si>
  <si>
    <t>output</t>
  </si>
  <si>
    <t>fuel_costs</t>
  </si>
  <si>
    <t>node_state</t>
  </si>
  <si>
    <t>total_costs</t>
  </si>
  <si>
    <t>unit_flow</t>
  </si>
  <si>
    <t>connection_flow</t>
  </si>
  <si>
    <t>connection_flow_costs</t>
  </si>
  <si>
    <t>connection_investment_costs</t>
  </si>
  <si>
    <t>node_injection</t>
  </si>
  <si>
    <t>taxes</t>
  </si>
  <si>
    <t>unit_flow_op</t>
  </si>
  <si>
    <t>node_slack_neg</t>
  </si>
  <si>
    <t>node_slack_pos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</si>
</sst>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scheme val="minor"/>
    </font>
    <font>
      <sz val="11"/>
      <color theme="1"/>
      <name val="CMU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/>
  </cellStyleXfs>
  <cellXfs count="19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0" fontId="2" fillId="0" borderId="0" xfId="2"/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top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textRotation="90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horizontal="center" textRotation="90"/>
    </xf>
    <xf numFmtId="0" fontId="9" fillId="0" borderId="0" xfId="0" applyFont="1" applyAlignment="1">
      <alignment horizontal="center" textRotation="90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9">
    <cellStyle name="Comma 2 2" xfId="3" xr:uid="{67F4A831-A2A2-41D2-ABB2-6BD85C0B0D2E}"/>
    <cellStyle name="Hyperlink 2" xfId="6" xr:uid="{115056F9-6EFC-4DB4-AF93-CEC01F9493AA}"/>
    <cellStyle name="Komma 2" xfId="7" xr:uid="{7718596F-8B7A-4E7C-B024-B938F68812FB}"/>
    <cellStyle name="Link" xfId="2" builtinId="8"/>
    <cellStyle name="Normal 2" xfId="4" xr:uid="{E428E121-5F5B-4B02-A17A-3456E7D3ECF8}"/>
    <cellStyle name="Normal 2 2" xfId="5" xr:uid="{93D436BD-F580-42AA-9FF7-2B3A885350D2}"/>
    <cellStyle name="Prozent" xfId="1" builtinId="5"/>
    <cellStyle name="Standard" xfId="0" builtinId="0"/>
    <cellStyle name="Standard 2" xfId="8" xr:uid="{8FC09522-41C3-4AB9-B129-76E6378BE2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827346</xdr:colOff>
      <xdr:row>13</xdr:row>
      <xdr:rowOff>108024</xdr:rowOff>
    </xdr:from>
    <xdr:ext cx="3448050" cy="554671"/>
    <xdr:pic>
      <xdr:nvPicPr>
        <xdr:cNvPr id="4" name="Grafik 3" descr="Was ist eine Annuitätendarlehen?">
          <a:extLst>
            <a:ext uri="{FF2B5EF4-FFF2-40B4-BE49-F238E27FC236}">
              <a16:creationId xmlns:a16="http://schemas.microsoft.com/office/drawing/2014/main" id="{6AD97F39-EA74-4C6D-8BB1-D8C1F572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14584" y="2411745"/>
          <a:ext cx="3448050" cy="554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170000</xdr:colOff>
      <xdr:row>45</xdr:row>
      <xdr:rowOff>151408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E45BF8F-2534-74FC-0C10-6C52EF6FE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61950"/>
          <a:ext cx="11600000" cy="793333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34</xdr:col>
      <xdr:colOff>436476</xdr:colOff>
      <xdr:row>42</xdr:row>
      <xdr:rowOff>161000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542522A-3EFB-D3A9-D0C7-C7CBEDBB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0" y="361950"/>
          <a:ext cx="13390476" cy="74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34</xdr:col>
      <xdr:colOff>398381</xdr:colOff>
      <xdr:row>76</xdr:row>
      <xdr:rowOff>46895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027C4FF-CF91-C220-453D-A053BA651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0" y="7962900"/>
          <a:ext cx="13352381" cy="58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31</xdr:col>
      <xdr:colOff>112952</xdr:colOff>
      <xdr:row>118</xdr:row>
      <xdr:rowOff>18155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4140D6D-EFA8-7C3B-0640-65860D287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0" y="13930313"/>
          <a:ext cx="10780952" cy="7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6</xdr:col>
      <xdr:colOff>685238</xdr:colOff>
      <xdr:row>77</xdr:row>
      <xdr:rowOff>123190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7AC7083C-9277-6E07-867C-917A8C0F5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9715500"/>
          <a:ext cx="4495238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ederal-erneuerbar.de/uebersicht/bundeslaender/BW|BY|B|BB|HB|HH|HE|MV|NI|NRW|RLP|SL|SN|ST|SH|TH|D/kategorie/strom/auswahl/1061-bruttoendenergieverb/sicht/diagramm/jahr/2019/ordnung/2019/" TargetMode="External"/><Relationship Id="rId2" Type="http://schemas.openxmlformats.org/officeDocument/2006/relationships/hyperlink" Target="https://www.bundesnetzagentur.de/DE/Fachthemen/ElektrizitaetundGas/Versorgungssicherheit/Erzeugungskapazitaeten/Kraftwerksliste/start.html" TargetMode="External"/><Relationship Id="rId1" Type="http://schemas.openxmlformats.org/officeDocument/2006/relationships/hyperlink" Target="https://www.ise.fraunhofer.de/de/veroeffentlichungen/studien/studie-stromgestehungskosten-erneuerbare-energien.html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38E-E4B7-438F-94A7-0E38FA6C0168}">
  <dimension ref="A1:K256"/>
  <sheetViews>
    <sheetView workbookViewId="0">
      <selection activeCell="A164" sqref="A164:J164"/>
    </sheetView>
  </sheetViews>
  <sheetFormatPr baseColWidth="10" defaultRowHeight="14.5" x14ac:dyDescent="0.35"/>
  <cols>
    <col min="1" max="1" width="11.1796875" bestFit="1" customWidth="1"/>
    <col min="5" max="5" width="17.26953125" bestFit="1" customWidth="1"/>
    <col min="6" max="8" width="10" bestFit="1" customWidth="1"/>
  </cols>
  <sheetData>
    <row r="1" spans="1:11" x14ac:dyDescent="0.35">
      <c r="A1" t="s">
        <v>77</v>
      </c>
      <c r="B1" t="s">
        <v>77</v>
      </c>
      <c r="C1" t="s">
        <v>77</v>
      </c>
      <c r="D1" t="s">
        <v>77</v>
      </c>
      <c r="E1" t="s">
        <v>60</v>
      </c>
      <c r="F1" t="s">
        <v>76</v>
      </c>
      <c r="G1" t="s">
        <v>76</v>
      </c>
      <c r="H1" t="s">
        <v>76</v>
      </c>
      <c r="I1" t="s">
        <v>83</v>
      </c>
      <c r="J1" t="s">
        <v>82</v>
      </c>
      <c r="K1" t="s">
        <v>375</v>
      </c>
    </row>
    <row r="2" spans="1:11" x14ac:dyDescent="0.35">
      <c r="A2" t="s">
        <v>105</v>
      </c>
      <c r="B2" t="str">
        <f>A2&amp;"_"&amp;"el"</f>
        <v>AF-AGO_el</v>
      </c>
      <c r="C2" t="str">
        <f>A2&amp;"_"&amp;"gas"</f>
        <v>AF-AGO_gas</v>
      </c>
      <c r="D2" t="str">
        <f>A2&amp;"_"&amp;"h2"</f>
        <v>AF-AGO_h2</v>
      </c>
      <c r="E2" t="s">
        <v>61</v>
      </c>
      <c r="F2" s="7">
        <v>28.11</v>
      </c>
      <c r="G2" s="7">
        <v>0</v>
      </c>
      <c r="H2" s="7">
        <v>0</v>
      </c>
      <c r="I2">
        <v>11.202692000000001</v>
      </c>
      <c r="J2">
        <v>17.873887</v>
      </c>
      <c r="K2">
        <f>I2*(-1)</f>
        <v>-11.202692000000001</v>
      </c>
    </row>
    <row r="3" spans="1:11" x14ac:dyDescent="0.35">
      <c r="A3" t="s">
        <v>106</v>
      </c>
      <c r="B3" t="str">
        <f t="shared" ref="B3:B66" si="0">A3&amp;"_"&amp;"el"</f>
        <v>AF-BDI_el</v>
      </c>
      <c r="C3" t="str">
        <f t="shared" ref="C3:C66" si="1">A3&amp;"_"&amp;"gas"</f>
        <v>AF-BDI_gas</v>
      </c>
      <c r="D3" t="str">
        <f t="shared" ref="D3:D66" si="2">A3&amp;"_"&amp;"h2"</f>
        <v>AF-BDI_h2</v>
      </c>
      <c r="E3" t="s">
        <v>61</v>
      </c>
      <c r="F3" s="7">
        <v>1.1200000000000001</v>
      </c>
      <c r="G3" s="7">
        <v>0</v>
      </c>
      <c r="H3" s="7">
        <v>0</v>
      </c>
      <c r="I3">
        <v>3.3730560000000001</v>
      </c>
      <c r="J3">
        <v>29.918886000000001</v>
      </c>
      <c r="K3">
        <f t="shared" ref="K3:K66" si="3">I3*(-1)</f>
        <v>-3.3730560000000001</v>
      </c>
    </row>
    <row r="4" spans="1:11" x14ac:dyDescent="0.35">
      <c r="A4" t="s">
        <v>107</v>
      </c>
      <c r="B4" t="str">
        <f t="shared" si="0"/>
        <v>AF-BEN_el</v>
      </c>
      <c r="C4" t="str">
        <f t="shared" si="1"/>
        <v>AF-BEN_gas</v>
      </c>
      <c r="D4" t="str">
        <f t="shared" si="2"/>
        <v>AF-BEN_h2</v>
      </c>
      <c r="E4" t="s">
        <v>61</v>
      </c>
      <c r="F4" s="7">
        <v>6.89</v>
      </c>
      <c r="G4" s="7">
        <v>0</v>
      </c>
      <c r="H4" s="7">
        <v>0</v>
      </c>
      <c r="I4">
        <v>-9.3076899999999991</v>
      </c>
      <c r="J4">
        <v>2.3158340000000002</v>
      </c>
      <c r="K4">
        <f t="shared" si="3"/>
        <v>9.3076899999999991</v>
      </c>
    </row>
    <row r="5" spans="1:11" x14ac:dyDescent="0.35">
      <c r="A5" t="s">
        <v>108</v>
      </c>
      <c r="B5" t="str">
        <f t="shared" si="0"/>
        <v>AF-BFA_el</v>
      </c>
      <c r="C5" t="str">
        <f t="shared" si="1"/>
        <v>AF-BFA_gas</v>
      </c>
      <c r="D5" t="str">
        <f t="shared" si="2"/>
        <v>AF-BFA_h2</v>
      </c>
      <c r="E5" t="s">
        <v>61</v>
      </c>
      <c r="F5" s="7">
        <v>7.65</v>
      </c>
      <c r="G5" s="7">
        <v>0</v>
      </c>
      <c r="H5" s="7">
        <v>0</v>
      </c>
      <c r="I5">
        <v>-12.238333000000001</v>
      </c>
      <c r="J5">
        <v>-1.561593</v>
      </c>
      <c r="K5">
        <f t="shared" si="3"/>
        <v>12.238333000000001</v>
      </c>
    </row>
    <row r="6" spans="1:11" x14ac:dyDescent="0.35">
      <c r="A6" t="s">
        <v>109</v>
      </c>
      <c r="B6" t="str">
        <f t="shared" si="0"/>
        <v>AF-BWA_el</v>
      </c>
      <c r="C6" t="str">
        <f t="shared" si="1"/>
        <v>AF-BWA_gas</v>
      </c>
      <c r="D6" t="str">
        <f t="shared" si="2"/>
        <v>AF-BWA_h2</v>
      </c>
      <c r="E6" t="s">
        <v>61</v>
      </c>
      <c r="F6" s="7">
        <v>6.83</v>
      </c>
      <c r="G6" s="7">
        <v>0</v>
      </c>
      <c r="H6" s="7">
        <v>0</v>
      </c>
      <c r="I6">
        <v>22.328474</v>
      </c>
      <c r="J6">
        <v>24.684866</v>
      </c>
      <c r="K6">
        <f t="shared" si="3"/>
        <v>-22.328474</v>
      </c>
    </row>
    <row r="7" spans="1:11" x14ac:dyDescent="0.35">
      <c r="A7" t="s">
        <v>110</v>
      </c>
      <c r="B7" t="str">
        <f t="shared" si="0"/>
        <v>AF-CAF_el</v>
      </c>
      <c r="C7" t="str">
        <f t="shared" si="1"/>
        <v>AF-CAF_gas</v>
      </c>
      <c r="D7" t="str">
        <f t="shared" si="2"/>
        <v>AF-CAF_h2</v>
      </c>
      <c r="E7" t="s">
        <v>61</v>
      </c>
      <c r="F7" s="7">
        <v>0.98</v>
      </c>
      <c r="G7" s="7">
        <v>0</v>
      </c>
      <c r="H7" s="7">
        <v>0</v>
      </c>
      <c r="I7">
        <v>-6.6111110000000002</v>
      </c>
      <c r="J7">
        <v>20.939444000000002</v>
      </c>
      <c r="K7">
        <f t="shared" si="3"/>
        <v>6.6111110000000002</v>
      </c>
    </row>
    <row r="8" spans="1:11" x14ac:dyDescent="0.35">
      <c r="A8" t="s">
        <v>111</v>
      </c>
      <c r="B8" t="str">
        <f t="shared" si="0"/>
        <v>AF-CIV_el</v>
      </c>
      <c r="C8" t="str">
        <f t="shared" si="1"/>
        <v>AF-CIV_gas</v>
      </c>
      <c r="D8" t="str">
        <f t="shared" si="2"/>
        <v>AF-CIV_h2</v>
      </c>
      <c r="E8" t="s">
        <v>61</v>
      </c>
      <c r="F8" s="7">
        <v>27.04</v>
      </c>
      <c r="G8" s="7">
        <v>0</v>
      </c>
      <c r="H8" s="7">
        <v>0</v>
      </c>
      <c r="I8">
        <v>-7.5399890000000003</v>
      </c>
      <c r="J8">
        <v>-5.5470800000000002</v>
      </c>
      <c r="K8">
        <f t="shared" si="3"/>
        <v>7.5399890000000003</v>
      </c>
    </row>
    <row r="9" spans="1:11" x14ac:dyDescent="0.35">
      <c r="A9" t="s">
        <v>112</v>
      </c>
      <c r="B9" t="str">
        <f t="shared" si="0"/>
        <v>AF-CMR_el</v>
      </c>
      <c r="C9" t="str">
        <f t="shared" si="1"/>
        <v>AF-CMR_gas</v>
      </c>
      <c r="D9" t="str">
        <f t="shared" si="2"/>
        <v>AF-CMR_h2</v>
      </c>
      <c r="E9" t="s">
        <v>61</v>
      </c>
      <c r="F9" s="7">
        <v>17.53</v>
      </c>
      <c r="G9" s="7">
        <v>0</v>
      </c>
      <c r="H9" s="7">
        <v>0</v>
      </c>
      <c r="I9">
        <v>-7.3697220000000003</v>
      </c>
      <c r="J9">
        <v>12.354722000000001</v>
      </c>
      <c r="K9">
        <f t="shared" si="3"/>
        <v>7.3697220000000003</v>
      </c>
    </row>
    <row r="10" spans="1:11" x14ac:dyDescent="0.35">
      <c r="A10" t="s">
        <v>113</v>
      </c>
      <c r="B10" t="str">
        <f t="shared" si="0"/>
        <v>AF-COD_el</v>
      </c>
      <c r="C10" t="str">
        <f t="shared" si="1"/>
        <v>AF-COD_gas</v>
      </c>
      <c r="D10" t="str">
        <f t="shared" si="2"/>
        <v>AF-COD_h2</v>
      </c>
      <c r="E10" t="s">
        <v>61</v>
      </c>
      <c r="F10" s="7">
        <v>20.91</v>
      </c>
      <c r="G10" s="7">
        <v>0</v>
      </c>
      <c r="H10" s="7">
        <v>0</v>
      </c>
      <c r="I10">
        <v>4.0383329999999997</v>
      </c>
      <c r="J10">
        <v>21.758664</v>
      </c>
      <c r="K10">
        <f t="shared" si="3"/>
        <v>-4.0383329999999997</v>
      </c>
    </row>
    <row r="11" spans="1:11" x14ac:dyDescent="0.35">
      <c r="A11" t="s">
        <v>114</v>
      </c>
      <c r="B11" t="str">
        <f t="shared" si="0"/>
        <v>AF-COG_el</v>
      </c>
      <c r="C11" t="str">
        <f t="shared" si="1"/>
        <v>AF-COG_gas</v>
      </c>
      <c r="D11" t="str">
        <f t="shared" si="2"/>
        <v>AF-COG_h2</v>
      </c>
      <c r="E11" t="s">
        <v>61</v>
      </c>
      <c r="F11" s="7">
        <v>4.8499999999999996</v>
      </c>
      <c r="G11" s="7">
        <v>0</v>
      </c>
      <c r="H11" s="7">
        <v>0</v>
      </c>
      <c r="I11">
        <v>0.228021</v>
      </c>
      <c r="J11">
        <v>15.827659000000001</v>
      </c>
      <c r="K11">
        <f t="shared" si="3"/>
        <v>-0.228021</v>
      </c>
    </row>
    <row r="12" spans="1:11" x14ac:dyDescent="0.35">
      <c r="A12" t="s">
        <v>115</v>
      </c>
      <c r="B12" t="str">
        <f t="shared" si="0"/>
        <v>AF-DJI_el</v>
      </c>
      <c r="C12" t="str">
        <f t="shared" si="1"/>
        <v>AF-DJI_gas</v>
      </c>
      <c r="D12" t="str">
        <f t="shared" si="2"/>
        <v>AF-DJI_h2</v>
      </c>
      <c r="E12" t="s">
        <v>61</v>
      </c>
      <c r="F12" s="7">
        <v>1.31</v>
      </c>
      <c r="G12" s="7">
        <v>0</v>
      </c>
      <c r="H12" s="7">
        <v>0</v>
      </c>
      <c r="I12">
        <v>-11.825138000000001</v>
      </c>
      <c r="J12">
        <v>42.590274999999998</v>
      </c>
      <c r="K12">
        <f t="shared" si="3"/>
        <v>11.825138000000001</v>
      </c>
    </row>
    <row r="13" spans="1:11" x14ac:dyDescent="0.35">
      <c r="A13" t="s">
        <v>116</v>
      </c>
      <c r="B13" t="str">
        <f t="shared" si="0"/>
        <v>AF-DZA_el</v>
      </c>
      <c r="C13" t="str">
        <f t="shared" si="1"/>
        <v>AF-DZA_gas</v>
      </c>
      <c r="D13" t="str">
        <f t="shared" si="2"/>
        <v>AF-DZA_h2</v>
      </c>
      <c r="E13" t="s">
        <v>61</v>
      </c>
      <c r="F13" s="7">
        <v>65.099999999999994</v>
      </c>
      <c r="G13" s="7">
        <v>0</v>
      </c>
      <c r="H13" s="7">
        <v>0</v>
      </c>
      <c r="I13">
        <v>-28.033885999999999</v>
      </c>
      <c r="J13">
        <v>1.659626</v>
      </c>
      <c r="K13">
        <f t="shared" si="3"/>
        <v>28.033885999999999</v>
      </c>
    </row>
    <row r="14" spans="1:11" x14ac:dyDescent="0.35">
      <c r="A14" t="s">
        <v>117</v>
      </c>
      <c r="B14" t="str">
        <f t="shared" si="0"/>
        <v>AF-EGY_el</v>
      </c>
      <c r="C14" t="str">
        <f t="shared" si="1"/>
        <v>AF-EGY_gas</v>
      </c>
      <c r="D14" t="str">
        <f t="shared" si="2"/>
        <v>AF-EGY_h2</v>
      </c>
      <c r="E14" t="s">
        <v>61</v>
      </c>
      <c r="F14" s="7">
        <v>156.61000000000001</v>
      </c>
      <c r="G14" s="7">
        <v>0</v>
      </c>
      <c r="H14" s="7">
        <v>0</v>
      </c>
      <c r="I14">
        <v>-26.820553</v>
      </c>
      <c r="J14">
        <v>30.802498</v>
      </c>
      <c r="K14">
        <f t="shared" si="3"/>
        <v>26.820553</v>
      </c>
    </row>
    <row r="15" spans="1:11" x14ac:dyDescent="0.35">
      <c r="A15" t="s">
        <v>118</v>
      </c>
      <c r="B15" t="str">
        <f t="shared" si="0"/>
        <v>AF-ERI_el</v>
      </c>
      <c r="C15" t="str">
        <f t="shared" si="1"/>
        <v>AF-ERI_gas</v>
      </c>
      <c r="D15" t="str">
        <f t="shared" si="2"/>
        <v>AF-ERI_h2</v>
      </c>
      <c r="E15" t="s">
        <v>61</v>
      </c>
      <c r="F15" s="7">
        <v>0</v>
      </c>
      <c r="G15" s="7">
        <v>0</v>
      </c>
      <c r="H15" s="7">
        <v>0</v>
      </c>
      <c r="I15">
        <v>-15.179384000000001</v>
      </c>
      <c r="J15">
        <v>39.782333999999999</v>
      </c>
      <c r="K15">
        <f t="shared" si="3"/>
        <v>15.179384000000001</v>
      </c>
    </row>
    <row r="16" spans="1:11" x14ac:dyDescent="0.35">
      <c r="A16" t="s">
        <v>119</v>
      </c>
      <c r="B16" t="str">
        <f t="shared" si="0"/>
        <v>AF-ETH_el</v>
      </c>
      <c r="C16" t="str">
        <f t="shared" si="1"/>
        <v>AF-ETH_gas</v>
      </c>
      <c r="D16" t="str">
        <f t="shared" si="2"/>
        <v>AF-ETH_h2</v>
      </c>
      <c r="E16" t="s">
        <v>61</v>
      </c>
      <c r="F16" s="7">
        <v>43.12</v>
      </c>
      <c r="G16" s="7">
        <v>0</v>
      </c>
      <c r="H16" s="7">
        <v>0</v>
      </c>
      <c r="I16">
        <v>-9.1449999999999996</v>
      </c>
      <c r="J16">
        <v>40.489673000000003</v>
      </c>
      <c r="K16">
        <f t="shared" si="3"/>
        <v>9.1449999999999996</v>
      </c>
    </row>
    <row r="17" spans="1:11" x14ac:dyDescent="0.35">
      <c r="A17" t="s">
        <v>120</v>
      </c>
      <c r="B17" t="str">
        <f t="shared" si="0"/>
        <v>AF-GAB_el</v>
      </c>
      <c r="C17" t="str">
        <f t="shared" si="1"/>
        <v>AF-GAB_gas</v>
      </c>
      <c r="D17" t="str">
        <f t="shared" si="2"/>
        <v>AF-GAB_h2</v>
      </c>
      <c r="E17" t="s">
        <v>61</v>
      </c>
      <c r="F17" s="7">
        <v>7.08</v>
      </c>
      <c r="G17" s="7">
        <v>0</v>
      </c>
      <c r="H17" s="7">
        <v>0</v>
      </c>
      <c r="I17">
        <v>0.80368899999999999</v>
      </c>
      <c r="J17">
        <v>11.609444</v>
      </c>
      <c r="K17">
        <f t="shared" si="3"/>
        <v>-0.80368899999999999</v>
      </c>
    </row>
    <row r="18" spans="1:11" x14ac:dyDescent="0.35">
      <c r="A18" t="s">
        <v>121</v>
      </c>
      <c r="B18" t="str">
        <f t="shared" si="0"/>
        <v>AF-GHA_el</v>
      </c>
      <c r="C18" t="str">
        <f t="shared" si="1"/>
        <v>AF-GHA_gas</v>
      </c>
      <c r="D18" t="str">
        <f t="shared" si="2"/>
        <v>AF-GHA_h2</v>
      </c>
      <c r="E18" t="s">
        <v>61</v>
      </c>
      <c r="F18" s="7">
        <v>30.07</v>
      </c>
      <c r="G18" s="7">
        <v>0</v>
      </c>
      <c r="H18" s="7">
        <v>0</v>
      </c>
      <c r="I18">
        <v>-7.9465269999999997</v>
      </c>
      <c r="J18">
        <v>-1.0231939999999999</v>
      </c>
      <c r="K18">
        <f t="shared" si="3"/>
        <v>7.9465269999999997</v>
      </c>
    </row>
    <row r="19" spans="1:11" x14ac:dyDescent="0.35">
      <c r="A19" t="s">
        <v>122</v>
      </c>
      <c r="B19" t="str">
        <f t="shared" si="0"/>
        <v>AF-GIN_el</v>
      </c>
      <c r="C19" t="str">
        <f t="shared" si="1"/>
        <v>AF-GIN_gas</v>
      </c>
      <c r="D19" t="str">
        <f t="shared" si="2"/>
        <v>AF-GIN_h2</v>
      </c>
      <c r="E19" t="s">
        <v>61</v>
      </c>
      <c r="F19" s="7">
        <v>6.14</v>
      </c>
      <c r="G19" s="7">
        <v>0</v>
      </c>
      <c r="H19" s="7">
        <v>0</v>
      </c>
      <c r="I19">
        <v>-9.9455869999999997</v>
      </c>
      <c r="J19">
        <v>-9.6966450000000002</v>
      </c>
      <c r="K19">
        <f t="shared" si="3"/>
        <v>9.9455869999999997</v>
      </c>
    </row>
    <row r="20" spans="1:11" x14ac:dyDescent="0.35">
      <c r="A20" t="s">
        <v>123</v>
      </c>
      <c r="B20" t="str">
        <f t="shared" si="0"/>
        <v>AF-GMB_el</v>
      </c>
      <c r="C20" t="str">
        <f t="shared" si="1"/>
        <v>AF-GMB_gas</v>
      </c>
      <c r="D20" t="str">
        <f t="shared" si="2"/>
        <v>AF-GMB_h2</v>
      </c>
      <c r="E20" t="s">
        <v>61</v>
      </c>
      <c r="F20" s="7">
        <v>0.81</v>
      </c>
      <c r="G20" s="7">
        <v>0</v>
      </c>
      <c r="H20" s="7">
        <v>0</v>
      </c>
      <c r="I20">
        <v>-13.443182</v>
      </c>
      <c r="J20">
        <v>-15.310138999999999</v>
      </c>
      <c r="K20">
        <f t="shared" si="3"/>
        <v>13.443182</v>
      </c>
    </row>
    <row r="21" spans="1:11" x14ac:dyDescent="0.35">
      <c r="A21" t="s">
        <v>124</v>
      </c>
      <c r="B21" t="str">
        <f t="shared" si="0"/>
        <v>AF-GNB_el</v>
      </c>
      <c r="C21" t="str">
        <f t="shared" si="1"/>
        <v>AF-GNB_gas</v>
      </c>
      <c r="D21" t="str">
        <f t="shared" si="2"/>
        <v>AF-GNB_h2</v>
      </c>
      <c r="E21" t="s">
        <v>61</v>
      </c>
      <c r="F21" s="7">
        <v>0.63</v>
      </c>
      <c r="G21" s="7">
        <v>0</v>
      </c>
      <c r="H21" s="7">
        <v>0</v>
      </c>
      <c r="I21">
        <v>-11.803749</v>
      </c>
      <c r="J21">
        <v>-15.180413</v>
      </c>
      <c r="K21">
        <f t="shared" si="3"/>
        <v>11.803749</v>
      </c>
    </row>
    <row r="22" spans="1:11" x14ac:dyDescent="0.35">
      <c r="A22" t="s">
        <v>125</v>
      </c>
      <c r="B22" t="str">
        <f t="shared" si="0"/>
        <v>AF-GNQ_el</v>
      </c>
      <c r="C22" t="str">
        <f t="shared" si="1"/>
        <v>AF-GNQ_gas</v>
      </c>
      <c r="D22" t="str">
        <f t="shared" si="2"/>
        <v>AF-GNQ_h2</v>
      </c>
      <c r="E22" t="s">
        <v>61</v>
      </c>
      <c r="F22" s="7">
        <v>4.75</v>
      </c>
      <c r="G22" s="7">
        <v>0</v>
      </c>
      <c r="H22" s="7">
        <v>0</v>
      </c>
      <c r="I22">
        <v>-1.650801</v>
      </c>
      <c r="J22">
        <v>10.267894999999999</v>
      </c>
      <c r="K22">
        <f t="shared" si="3"/>
        <v>1.650801</v>
      </c>
    </row>
    <row r="23" spans="1:11" x14ac:dyDescent="0.35">
      <c r="A23" t="s">
        <v>126</v>
      </c>
      <c r="B23" t="str">
        <f t="shared" si="0"/>
        <v>AF-KEN_el</v>
      </c>
      <c r="C23" t="str">
        <f t="shared" si="1"/>
        <v>AF-KEN_gas</v>
      </c>
      <c r="D23" t="str">
        <f t="shared" si="2"/>
        <v>AF-KEN_h2</v>
      </c>
      <c r="E23" t="s">
        <v>61</v>
      </c>
      <c r="F23" s="7">
        <v>42.76</v>
      </c>
      <c r="G23" s="7">
        <v>0</v>
      </c>
      <c r="H23" s="7">
        <v>0</v>
      </c>
      <c r="I23">
        <v>2.3559E-2</v>
      </c>
      <c r="J23">
        <v>37.906193000000002</v>
      </c>
      <c r="K23">
        <f t="shared" si="3"/>
        <v>-2.3559E-2</v>
      </c>
    </row>
    <row r="24" spans="1:11" x14ac:dyDescent="0.35">
      <c r="A24" t="s">
        <v>127</v>
      </c>
      <c r="B24" t="str">
        <f t="shared" si="0"/>
        <v>AF-LBR_el</v>
      </c>
      <c r="C24" t="str">
        <f t="shared" si="1"/>
        <v>AF-LBR_gas</v>
      </c>
      <c r="D24" t="str">
        <f t="shared" si="2"/>
        <v>AF-LBR_h2</v>
      </c>
      <c r="E24" t="s">
        <v>61</v>
      </c>
      <c r="F24" s="7">
        <v>1.35</v>
      </c>
      <c r="G24" s="7">
        <v>0</v>
      </c>
      <c r="H24" s="7">
        <v>0</v>
      </c>
      <c r="I24">
        <v>-6.4280549999999996</v>
      </c>
      <c r="J24">
        <v>-9.4294989999999999</v>
      </c>
      <c r="K24">
        <f t="shared" si="3"/>
        <v>6.4280549999999996</v>
      </c>
    </row>
    <row r="25" spans="1:11" x14ac:dyDescent="0.35">
      <c r="A25" t="s">
        <v>128</v>
      </c>
      <c r="B25" t="str">
        <f t="shared" si="0"/>
        <v>AF-LBY_el</v>
      </c>
      <c r="C25" t="str">
        <f t="shared" si="1"/>
        <v>AF-LBY_gas</v>
      </c>
      <c r="D25" t="str">
        <f t="shared" si="2"/>
        <v>AF-LBY_h2</v>
      </c>
      <c r="E25" t="s">
        <v>61</v>
      </c>
      <c r="F25" s="7">
        <v>16.23</v>
      </c>
      <c r="G25" s="7">
        <v>0</v>
      </c>
      <c r="H25" s="7">
        <v>0</v>
      </c>
      <c r="I25">
        <v>-26.335100000000001</v>
      </c>
      <c r="J25">
        <v>17.228331000000001</v>
      </c>
      <c r="K25">
        <f t="shared" si="3"/>
        <v>26.335100000000001</v>
      </c>
    </row>
    <row r="26" spans="1:11" x14ac:dyDescent="0.35">
      <c r="A26" t="s">
        <v>129</v>
      </c>
      <c r="B26" t="str">
        <f t="shared" si="0"/>
        <v>AF-LSO_el</v>
      </c>
      <c r="C26" t="str">
        <f t="shared" si="1"/>
        <v>AF-LSO_gas</v>
      </c>
      <c r="D26" t="str">
        <f t="shared" si="2"/>
        <v>AF-LSO_h2</v>
      </c>
      <c r="E26" t="s">
        <v>61</v>
      </c>
      <c r="F26" s="7">
        <v>0.98</v>
      </c>
      <c r="G26" s="7">
        <v>0</v>
      </c>
      <c r="H26" s="7">
        <v>0</v>
      </c>
      <c r="I26">
        <v>29.609988000000001</v>
      </c>
      <c r="J26">
        <v>28.233608</v>
      </c>
      <c r="K26">
        <f t="shared" si="3"/>
        <v>-29.609988000000001</v>
      </c>
    </row>
    <row r="27" spans="1:11" x14ac:dyDescent="0.35">
      <c r="A27" t="s">
        <v>130</v>
      </c>
      <c r="B27" t="str">
        <f t="shared" si="0"/>
        <v>AF-MAR_el</v>
      </c>
      <c r="C27" t="str">
        <f t="shared" si="1"/>
        <v>AF-MAR_gas</v>
      </c>
      <c r="D27" t="str">
        <f t="shared" si="2"/>
        <v>AF-MAR_h2</v>
      </c>
      <c r="E27" t="s">
        <v>61</v>
      </c>
      <c r="F27" s="7">
        <v>51.43</v>
      </c>
      <c r="G27" s="7">
        <v>0</v>
      </c>
      <c r="H27" s="7">
        <v>0</v>
      </c>
      <c r="I27">
        <v>-31.791702000000001</v>
      </c>
      <c r="J27">
        <v>-7.0926200000000001</v>
      </c>
      <c r="K27">
        <f t="shared" si="3"/>
        <v>31.791702000000001</v>
      </c>
    </row>
    <row r="28" spans="1:11" x14ac:dyDescent="0.35">
      <c r="A28" t="s">
        <v>131</v>
      </c>
      <c r="B28" t="str">
        <f t="shared" si="0"/>
        <v>AF-MDG_el</v>
      </c>
      <c r="C28" t="str">
        <f t="shared" si="1"/>
        <v>AF-MDG_gas</v>
      </c>
      <c r="D28" t="str">
        <f t="shared" si="2"/>
        <v>AF-MDG_h2</v>
      </c>
      <c r="E28" t="s">
        <v>61</v>
      </c>
      <c r="F28" s="7">
        <v>5.67</v>
      </c>
      <c r="G28" s="7">
        <v>0</v>
      </c>
      <c r="H28" s="7">
        <v>0</v>
      </c>
      <c r="I28">
        <v>18.766946999999998</v>
      </c>
      <c r="J28">
        <v>46.869107</v>
      </c>
      <c r="K28">
        <f t="shared" si="3"/>
        <v>-18.766946999999998</v>
      </c>
    </row>
    <row r="29" spans="1:11" x14ac:dyDescent="0.35">
      <c r="A29" t="s">
        <v>132</v>
      </c>
      <c r="B29" t="str">
        <f t="shared" si="0"/>
        <v>AF-MLI_el</v>
      </c>
      <c r="C29" t="str">
        <f t="shared" si="1"/>
        <v>AF-MLI_gas</v>
      </c>
      <c r="D29" t="str">
        <f t="shared" si="2"/>
        <v>AF-MLI_h2</v>
      </c>
      <c r="E29" t="s">
        <v>61</v>
      </c>
      <c r="F29" s="7">
        <v>7.42</v>
      </c>
      <c r="G29" s="7">
        <v>0</v>
      </c>
      <c r="H29" s="7">
        <v>0</v>
      </c>
      <c r="I29">
        <v>-17.570692000000001</v>
      </c>
      <c r="J29">
        <v>-3.9961660000000001</v>
      </c>
      <c r="K29">
        <f t="shared" si="3"/>
        <v>17.570692000000001</v>
      </c>
    </row>
    <row r="30" spans="1:11" x14ac:dyDescent="0.35">
      <c r="A30" t="s">
        <v>133</v>
      </c>
      <c r="B30" t="str">
        <f t="shared" si="0"/>
        <v>AF-MOZ_el</v>
      </c>
      <c r="C30" t="str">
        <f t="shared" si="1"/>
        <v>AF-MOZ_gas</v>
      </c>
      <c r="D30" t="str">
        <f t="shared" si="2"/>
        <v>AF-MOZ_h2</v>
      </c>
      <c r="E30" t="s">
        <v>61</v>
      </c>
      <c r="F30" s="7">
        <v>6.24</v>
      </c>
      <c r="G30" s="7">
        <v>0</v>
      </c>
      <c r="H30" s="7">
        <v>0</v>
      </c>
      <c r="I30">
        <v>18.665694999999999</v>
      </c>
      <c r="J30">
        <v>35.529561999999999</v>
      </c>
      <c r="K30">
        <f t="shared" si="3"/>
        <v>-18.665694999999999</v>
      </c>
    </row>
    <row r="31" spans="1:11" x14ac:dyDescent="0.35">
      <c r="A31" t="s">
        <v>134</v>
      </c>
      <c r="B31" t="str">
        <f t="shared" si="0"/>
        <v>AF-MRT_el</v>
      </c>
      <c r="C31" t="str">
        <f t="shared" si="1"/>
        <v>AF-MRT_gas</v>
      </c>
      <c r="D31" t="str">
        <f t="shared" si="2"/>
        <v>AF-MRT_h2</v>
      </c>
      <c r="E31" t="s">
        <v>61</v>
      </c>
      <c r="F31" s="7">
        <v>3.19</v>
      </c>
      <c r="G31" s="7">
        <v>0</v>
      </c>
      <c r="H31" s="7">
        <v>0</v>
      </c>
      <c r="I31">
        <v>-21.00789</v>
      </c>
      <c r="J31">
        <v>-10.940835</v>
      </c>
      <c r="K31">
        <f t="shared" si="3"/>
        <v>21.00789</v>
      </c>
    </row>
    <row r="32" spans="1:11" x14ac:dyDescent="0.35">
      <c r="A32" t="s">
        <v>135</v>
      </c>
      <c r="B32" t="str">
        <f t="shared" si="0"/>
        <v>AF-MWI_el</v>
      </c>
      <c r="C32" t="str">
        <f t="shared" si="1"/>
        <v>AF-MWI_gas</v>
      </c>
      <c r="D32" t="str">
        <f t="shared" si="2"/>
        <v>AF-MWI_h2</v>
      </c>
      <c r="E32" t="s">
        <v>61</v>
      </c>
      <c r="F32" s="7">
        <v>4.8899999999999997</v>
      </c>
      <c r="G32" s="7">
        <v>0</v>
      </c>
      <c r="H32" s="7">
        <v>0</v>
      </c>
      <c r="I32">
        <v>13.254308</v>
      </c>
      <c r="J32">
        <v>34.301524999999998</v>
      </c>
      <c r="K32">
        <f t="shared" si="3"/>
        <v>-13.254308</v>
      </c>
    </row>
    <row r="33" spans="1:11" x14ac:dyDescent="0.35">
      <c r="A33" t="s">
        <v>136</v>
      </c>
      <c r="B33" t="str">
        <f t="shared" si="0"/>
        <v>AF-NAM_el</v>
      </c>
      <c r="C33" t="str">
        <f t="shared" si="1"/>
        <v>AF-NAM_gas</v>
      </c>
      <c r="D33" t="str">
        <f t="shared" si="2"/>
        <v>AF-NAM_h2</v>
      </c>
      <c r="E33" t="s">
        <v>61</v>
      </c>
      <c r="F33" s="7">
        <v>4.74</v>
      </c>
      <c r="G33" s="7">
        <v>0</v>
      </c>
      <c r="H33" s="7">
        <v>0</v>
      </c>
      <c r="I33">
        <v>22.957640000000001</v>
      </c>
      <c r="J33">
        <v>18.490410000000001</v>
      </c>
      <c r="K33">
        <f t="shared" si="3"/>
        <v>-22.957640000000001</v>
      </c>
    </row>
    <row r="34" spans="1:11" x14ac:dyDescent="0.35">
      <c r="A34" t="s">
        <v>137</v>
      </c>
      <c r="B34" t="str">
        <f t="shared" si="0"/>
        <v>AF-NER_el</v>
      </c>
      <c r="C34" t="str">
        <f t="shared" si="1"/>
        <v>AF-NER_gas</v>
      </c>
      <c r="D34" t="str">
        <f t="shared" si="2"/>
        <v>AF-NER_h2</v>
      </c>
      <c r="E34" t="s">
        <v>61</v>
      </c>
      <c r="F34" s="7">
        <v>5.79</v>
      </c>
      <c r="G34" s="7">
        <v>0</v>
      </c>
      <c r="H34" s="7">
        <v>0</v>
      </c>
      <c r="I34">
        <v>-17.607789</v>
      </c>
      <c r="J34">
        <v>8.0816660000000002</v>
      </c>
      <c r="K34">
        <f t="shared" si="3"/>
        <v>17.607789</v>
      </c>
    </row>
    <row r="35" spans="1:11" x14ac:dyDescent="0.35">
      <c r="A35" t="s">
        <v>138</v>
      </c>
      <c r="B35" t="str">
        <f t="shared" si="0"/>
        <v>AF-NGA_el</v>
      </c>
      <c r="C35" t="str">
        <f t="shared" si="1"/>
        <v>AF-NGA_gas</v>
      </c>
      <c r="D35" t="str">
        <f t="shared" si="2"/>
        <v>AF-NGA_h2</v>
      </c>
      <c r="E35" t="s">
        <v>61</v>
      </c>
      <c r="F35" s="7">
        <v>170.81</v>
      </c>
      <c r="G35" s="7">
        <v>0</v>
      </c>
      <c r="H35" s="7">
        <v>0</v>
      </c>
      <c r="I35">
        <v>-9.0819989999999997</v>
      </c>
      <c r="J35">
        <v>8.6752769999999995</v>
      </c>
      <c r="K35">
        <f t="shared" si="3"/>
        <v>9.0819989999999997</v>
      </c>
    </row>
    <row r="36" spans="1:11" x14ac:dyDescent="0.35">
      <c r="A36" t="s">
        <v>139</v>
      </c>
      <c r="B36" t="str">
        <f t="shared" si="0"/>
        <v>AF-RWA_el</v>
      </c>
      <c r="C36" t="str">
        <f t="shared" si="1"/>
        <v>AF-RWA_gas</v>
      </c>
      <c r="D36" t="str">
        <f t="shared" si="2"/>
        <v>AF-RWA_h2</v>
      </c>
      <c r="E36" t="s">
        <v>61</v>
      </c>
      <c r="F36" s="7">
        <v>4.29</v>
      </c>
      <c r="G36" s="7">
        <v>0</v>
      </c>
      <c r="H36" s="7">
        <v>0</v>
      </c>
      <c r="I36">
        <v>1.9402779999999999</v>
      </c>
      <c r="J36">
        <v>29.873888000000001</v>
      </c>
      <c r="K36">
        <f t="shared" si="3"/>
        <v>-1.9402779999999999</v>
      </c>
    </row>
    <row r="37" spans="1:11" x14ac:dyDescent="0.35">
      <c r="A37" t="s">
        <v>140</v>
      </c>
      <c r="B37" t="str">
        <f t="shared" si="0"/>
        <v>AF-SDN_el</v>
      </c>
      <c r="C37" t="str">
        <f t="shared" si="1"/>
        <v>AF-SDN_gas</v>
      </c>
      <c r="D37" t="str">
        <f t="shared" si="2"/>
        <v>AF-SDN_h2</v>
      </c>
      <c r="E37" t="s">
        <v>61</v>
      </c>
      <c r="F37" s="7">
        <v>13.3</v>
      </c>
      <c r="G37" s="7">
        <v>0</v>
      </c>
      <c r="H37" s="7">
        <v>0</v>
      </c>
      <c r="I37">
        <v>-12.862807</v>
      </c>
      <c r="J37">
        <v>30.217635999999999</v>
      </c>
      <c r="K37">
        <f t="shared" si="3"/>
        <v>12.862807</v>
      </c>
    </row>
    <row r="38" spans="1:11" x14ac:dyDescent="0.35">
      <c r="A38" t="s">
        <v>141</v>
      </c>
      <c r="B38" t="str">
        <f t="shared" si="0"/>
        <v>AF-SEN_el</v>
      </c>
      <c r="C38" t="str">
        <f t="shared" si="1"/>
        <v>AF-SEN_gas</v>
      </c>
      <c r="D38" t="str">
        <f t="shared" si="2"/>
        <v>AF-SEN_h2</v>
      </c>
      <c r="E38" t="s">
        <v>61</v>
      </c>
      <c r="F38" s="7">
        <v>10.71</v>
      </c>
      <c r="G38" s="7">
        <v>0</v>
      </c>
      <c r="H38" s="7">
        <v>0</v>
      </c>
      <c r="I38">
        <v>-14.497401</v>
      </c>
      <c r="J38">
        <v>-14.452362000000001</v>
      </c>
      <c r="K38">
        <f t="shared" si="3"/>
        <v>14.497401</v>
      </c>
    </row>
    <row r="39" spans="1:11" x14ac:dyDescent="0.35">
      <c r="A39" t="s">
        <v>142</v>
      </c>
      <c r="B39" t="str">
        <f t="shared" si="0"/>
        <v>AF-SLE_el</v>
      </c>
      <c r="C39" t="str">
        <f t="shared" si="1"/>
        <v>AF-SLE_gas</v>
      </c>
      <c r="D39" t="str">
        <f t="shared" si="2"/>
        <v>AF-SLE_h2</v>
      </c>
      <c r="E39" t="s">
        <v>61</v>
      </c>
      <c r="F39" s="7">
        <v>1.63</v>
      </c>
      <c r="G39" s="7">
        <v>0</v>
      </c>
      <c r="H39" s="7">
        <v>0</v>
      </c>
      <c r="I39">
        <v>-8.4605549999999994</v>
      </c>
      <c r="J39">
        <v>-11.779889000000001</v>
      </c>
      <c r="K39">
        <f t="shared" si="3"/>
        <v>8.4605549999999994</v>
      </c>
    </row>
    <row r="40" spans="1:11" x14ac:dyDescent="0.35">
      <c r="A40" t="s">
        <v>143</v>
      </c>
      <c r="B40" t="str">
        <f t="shared" si="0"/>
        <v>AF-SOM_el</v>
      </c>
      <c r="C40" t="str">
        <f t="shared" si="1"/>
        <v>AF-SOM_gas</v>
      </c>
      <c r="D40" t="str">
        <f t="shared" si="2"/>
        <v>AF-SOM_h2</v>
      </c>
      <c r="E40" t="s">
        <v>61</v>
      </c>
      <c r="F40" s="7">
        <v>2.83</v>
      </c>
      <c r="G40" s="7">
        <v>0</v>
      </c>
      <c r="H40" s="7">
        <v>0</v>
      </c>
      <c r="I40">
        <v>-5.1521489999999996</v>
      </c>
      <c r="J40">
        <v>46.199615999999999</v>
      </c>
      <c r="K40">
        <f t="shared" si="3"/>
        <v>5.1521489999999996</v>
      </c>
    </row>
    <row r="41" spans="1:11" x14ac:dyDescent="0.35">
      <c r="A41" t="s">
        <v>144</v>
      </c>
      <c r="B41" t="str">
        <f t="shared" si="0"/>
        <v>AF-SWZ_el</v>
      </c>
      <c r="C41" t="str">
        <f t="shared" si="1"/>
        <v>AF-SWZ_gas</v>
      </c>
      <c r="D41" t="str">
        <f t="shared" si="2"/>
        <v>AF-SWZ_h2</v>
      </c>
      <c r="E41" t="s">
        <v>61</v>
      </c>
      <c r="F41" s="7">
        <v>1.91</v>
      </c>
      <c r="G41" s="7">
        <v>0</v>
      </c>
      <c r="H41" s="7">
        <v>0</v>
      </c>
      <c r="I41">
        <v>26.522503</v>
      </c>
      <c r="J41">
        <v>31.465865999999998</v>
      </c>
      <c r="K41">
        <f t="shared" si="3"/>
        <v>-26.522503</v>
      </c>
    </row>
    <row r="42" spans="1:11" x14ac:dyDescent="0.35">
      <c r="A42" t="s">
        <v>145</v>
      </c>
      <c r="B42" t="str">
        <f t="shared" si="0"/>
        <v>AF-TCD_el</v>
      </c>
      <c r="C42" t="str">
        <f t="shared" si="1"/>
        <v>AF-TCD_gas</v>
      </c>
      <c r="D42" t="str">
        <f t="shared" si="2"/>
        <v>AF-TCD_h2</v>
      </c>
      <c r="E42" t="s">
        <v>624</v>
      </c>
      <c r="F42" s="7">
        <v>4.57</v>
      </c>
      <c r="G42" s="7">
        <v>0</v>
      </c>
      <c r="H42" s="7">
        <v>0</v>
      </c>
      <c r="I42">
        <v>-15.454166000000001</v>
      </c>
      <c r="J42">
        <v>18.732206999999999</v>
      </c>
      <c r="K42">
        <f t="shared" si="3"/>
        <v>15.454166000000001</v>
      </c>
    </row>
    <row r="43" spans="1:11" x14ac:dyDescent="0.35">
      <c r="A43" t="s">
        <v>146</v>
      </c>
      <c r="B43" t="str">
        <f t="shared" si="0"/>
        <v>AF-TGO_el</v>
      </c>
      <c r="C43" t="str">
        <f t="shared" si="1"/>
        <v>AF-TGO_gas</v>
      </c>
      <c r="D43" t="str">
        <f t="shared" si="2"/>
        <v>AF-TGO_h2</v>
      </c>
      <c r="E43" t="s">
        <v>61</v>
      </c>
      <c r="F43" s="7">
        <v>3.26</v>
      </c>
      <c r="G43" s="7">
        <v>0</v>
      </c>
      <c r="H43" s="7">
        <v>0</v>
      </c>
      <c r="I43">
        <v>-8.6195430000000002</v>
      </c>
      <c r="J43">
        <v>0.82478200000000002</v>
      </c>
      <c r="K43">
        <f t="shared" si="3"/>
        <v>8.6195430000000002</v>
      </c>
    </row>
    <row r="44" spans="1:11" x14ac:dyDescent="0.35">
      <c r="A44" t="s">
        <v>147</v>
      </c>
      <c r="B44" t="str">
        <f t="shared" si="0"/>
        <v>AF-TUN_el</v>
      </c>
      <c r="C44" t="str">
        <f t="shared" si="1"/>
        <v>AF-TUN_gas</v>
      </c>
      <c r="D44" t="str">
        <f t="shared" si="2"/>
        <v>AF-TUN_h2</v>
      </c>
      <c r="E44" t="s">
        <v>61</v>
      </c>
      <c r="F44" s="7">
        <v>18.149999999999999</v>
      </c>
      <c r="G44" s="7">
        <v>0</v>
      </c>
      <c r="H44" s="7">
        <v>0</v>
      </c>
      <c r="I44">
        <v>-33.886916999999997</v>
      </c>
      <c r="J44">
        <v>9.5374990000000004</v>
      </c>
      <c r="K44">
        <f t="shared" si="3"/>
        <v>33.886916999999997</v>
      </c>
    </row>
    <row r="45" spans="1:11" x14ac:dyDescent="0.35">
      <c r="A45" t="s">
        <v>148</v>
      </c>
      <c r="B45" t="str">
        <f t="shared" si="0"/>
        <v>AF-TZA_el</v>
      </c>
      <c r="C45" t="str">
        <f t="shared" si="1"/>
        <v>AF-TZA_gas</v>
      </c>
      <c r="D45" t="str">
        <f t="shared" si="2"/>
        <v>AF-TZA_h2</v>
      </c>
      <c r="E45" t="s">
        <v>61</v>
      </c>
      <c r="F45" s="7">
        <v>26.26</v>
      </c>
      <c r="G45" s="7">
        <v>0</v>
      </c>
      <c r="H45" s="7">
        <v>0</v>
      </c>
      <c r="I45">
        <v>6.3690280000000001</v>
      </c>
      <c r="J45">
        <v>34.888821999999998</v>
      </c>
      <c r="K45">
        <f t="shared" si="3"/>
        <v>-6.3690280000000001</v>
      </c>
    </row>
    <row r="46" spans="1:11" x14ac:dyDescent="0.35">
      <c r="A46" t="s">
        <v>149</v>
      </c>
      <c r="B46" t="str">
        <f t="shared" si="0"/>
        <v>AF-UGA_el</v>
      </c>
      <c r="C46" t="str">
        <f t="shared" si="1"/>
        <v>AF-UGA_gas</v>
      </c>
      <c r="D46" t="str">
        <f t="shared" si="2"/>
        <v>AF-UGA_h2</v>
      </c>
      <c r="E46" t="s">
        <v>61</v>
      </c>
      <c r="F46" s="7">
        <v>15.67</v>
      </c>
      <c r="G46" s="7">
        <v>0</v>
      </c>
      <c r="H46" s="7">
        <v>0</v>
      </c>
      <c r="I46">
        <v>-1.3733329999999999</v>
      </c>
      <c r="J46">
        <v>32.290275000000001</v>
      </c>
      <c r="K46">
        <f t="shared" si="3"/>
        <v>1.3733329999999999</v>
      </c>
    </row>
    <row r="47" spans="1:11" x14ac:dyDescent="0.35">
      <c r="A47" t="s">
        <v>150</v>
      </c>
      <c r="B47" t="str">
        <f t="shared" si="0"/>
        <v>AF-ZAF_el</v>
      </c>
      <c r="C47" t="str">
        <f t="shared" si="1"/>
        <v>AF-ZAF_gas</v>
      </c>
      <c r="D47" t="str">
        <f t="shared" si="2"/>
        <v>AF-ZAF_h2</v>
      </c>
      <c r="E47" t="s">
        <v>61</v>
      </c>
      <c r="F47" s="7">
        <v>248</v>
      </c>
      <c r="G47" s="7">
        <v>0</v>
      </c>
      <c r="H47" s="7">
        <v>0</v>
      </c>
      <c r="I47">
        <v>30.559481999999999</v>
      </c>
      <c r="J47">
        <v>22.937505999999999</v>
      </c>
      <c r="K47">
        <f t="shared" si="3"/>
        <v>-30.559481999999999</v>
      </c>
    </row>
    <row r="48" spans="1:11" x14ac:dyDescent="0.35">
      <c r="A48" t="s">
        <v>151</v>
      </c>
      <c r="B48" t="str">
        <f t="shared" si="0"/>
        <v>AF-ZMB_el</v>
      </c>
      <c r="C48" t="str">
        <f t="shared" si="1"/>
        <v>AF-ZMB_gas</v>
      </c>
      <c r="D48" t="str">
        <f t="shared" si="2"/>
        <v>AF-ZMB_h2</v>
      </c>
      <c r="E48" t="s">
        <v>61</v>
      </c>
      <c r="F48" s="7">
        <v>8.2200000000000006</v>
      </c>
      <c r="G48" s="7">
        <v>0</v>
      </c>
      <c r="H48" s="7">
        <v>0</v>
      </c>
      <c r="I48">
        <v>13.133896999999999</v>
      </c>
      <c r="J48">
        <v>27.849332</v>
      </c>
      <c r="K48">
        <f t="shared" si="3"/>
        <v>-13.133896999999999</v>
      </c>
    </row>
    <row r="49" spans="1:11" x14ac:dyDescent="0.35">
      <c r="A49" t="s">
        <v>152</v>
      </c>
      <c r="B49" t="str">
        <f t="shared" si="0"/>
        <v>AF-ZWE_el</v>
      </c>
      <c r="C49" t="str">
        <f t="shared" si="1"/>
        <v>AF-ZWE_gas</v>
      </c>
      <c r="D49" t="str">
        <f t="shared" si="2"/>
        <v>AF-ZWE_h2</v>
      </c>
      <c r="E49" t="s">
        <v>61</v>
      </c>
      <c r="F49" s="7">
        <v>10.16</v>
      </c>
      <c r="G49" s="7">
        <v>0</v>
      </c>
      <c r="H49" s="7">
        <v>0</v>
      </c>
      <c r="I49">
        <v>19.015438</v>
      </c>
      <c r="J49">
        <v>29.154857</v>
      </c>
      <c r="K49">
        <f t="shared" si="3"/>
        <v>-19.015438</v>
      </c>
    </row>
    <row r="50" spans="1:11" x14ac:dyDescent="0.35">
      <c r="A50" t="s">
        <v>153</v>
      </c>
      <c r="B50" t="str">
        <f t="shared" si="0"/>
        <v>AS-AFG_el</v>
      </c>
      <c r="C50" t="str">
        <f t="shared" si="1"/>
        <v>AS-AFG_gas</v>
      </c>
      <c r="D50" t="str">
        <f t="shared" si="2"/>
        <v>AS-AFG_h2</v>
      </c>
      <c r="E50" t="s">
        <v>61</v>
      </c>
      <c r="F50" s="7">
        <v>9</v>
      </c>
      <c r="G50" s="7">
        <v>0</v>
      </c>
      <c r="H50" s="7">
        <v>0</v>
      </c>
      <c r="I50">
        <v>-33.939109999999999</v>
      </c>
      <c r="J50">
        <v>67.709952999999999</v>
      </c>
      <c r="K50">
        <f t="shared" si="3"/>
        <v>33.939109999999999</v>
      </c>
    </row>
    <row r="51" spans="1:11" x14ac:dyDescent="0.35">
      <c r="A51" t="s">
        <v>154</v>
      </c>
      <c r="B51" t="str">
        <f t="shared" si="0"/>
        <v>AS-ARE_el</v>
      </c>
      <c r="C51" t="str">
        <f t="shared" si="1"/>
        <v>AS-ARE_gas</v>
      </c>
      <c r="D51" t="str">
        <f t="shared" si="2"/>
        <v>AS-ARE_h2</v>
      </c>
      <c r="E51" t="s">
        <v>61</v>
      </c>
      <c r="F51" s="7">
        <v>160.47999999999999</v>
      </c>
      <c r="G51" s="7">
        <v>0</v>
      </c>
      <c r="H51" s="7">
        <v>0</v>
      </c>
      <c r="I51">
        <v>-23.424075999999999</v>
      </c>
      <c r="J51">
        <v>53.847817999999997</v>
      </c>
      <c r="K51">
        <f t="shared" si="3"/>
        <v>23.424075999999999</v>
      </c>
    </row>
    <row r="52" spans="1:11" x14ac:dyDescent="0.35">
      <c r="A52" t="s">
        <v>155</v>
      </c>
      <c r="B52" t="str">
        <f t="shared" si="0"/>
        <v>AS-BGD_el</v>
      </c>
      <c r="C52" t="str">
        <f t="shared" si="1"/>
        <v>AS-BGD_gas</v>
      </c>
      <c r="D52" t="str">
        <f t="shared" si="2"/>
        <v>AS-BGD_h2</v>
      </c>
      <c r="E52" t="s">
        <v>61</v>
      </c>
      <c r="F52" s="7">
        <v>186.15</v>
      </c>
      <c r="G52" s="7">
        <v>0</v>
      </c>
      <c r="H52" s="7">
        <v>0</v>
      </c>
      <c r="I52">
        <v>-23.684994</v>
      </c>
      <c r="J52">
        <v>90.356330999999997</v>
      </c>
      <c r="K52">
        <f t="shared" si="3"/>
        <v>23.684994</v>
      </c>
    </row>
    <row r="53" spans="1:11" x14ac:dyDescent="0.35">
      <c r="A53" t="s">
        <v>156</v>
      </c>
      <c r="B53" t="str">
        <f t="shared" si="0"/>
        <v>AS-BHR_el</v>
      </c>
      <c r="C53" t="str">
        <f t="shared" si="1"/>
        <v>AS-BHR_gas</v>
      </c>
      <c r="D53" t="str">
        <f t="shared" si="2"/>
        <v>AS-BHR_h2</v>
      </c>
      <c r="E53" t="s">
        <v>61</v>
      </c>
      <c r="F53" s="7">
        <v>17.38</v>
      </c>
      <c r="G53" s="7">
        <v>0</v>
      </c>
      <c r="H53" s="7">
        <v>0</v>
      </c>
      <c r="I53">
        <v>-25.930413999999999</v>
      </c>
      <c r="J53">
        <v>50.637771999999998</v>
      </c>
      <c r="K53">
        <f t="shared" si="3"/>
        <v>25.930413999999999</v>
      </c>
    </row>
    <row r="54" spans="1:11" x14ac:dyDescent="0.35">
      <c r="A54" t="s">
        <v>157</v>
      </c>
      <c r="B54" t="str">
        <f t="shared" si="0"/>
        <v>AS-BRN_el</v>
      </c>
      <c r="C54" t="str">
        <f t="shared" si="1"/>
        <v>AS-BRN_gas</v>
      </c>
      <c r="D54" t="str">
        <f t="shared" si="2"/>
        <v>AS-BRN_h2</v>
      </c>
      <c r="E54" t="s">
        <v>61</v>
      </c>
      <c r="F54" s="7">
        <v>6.26</v>
      </c>
      <c r="G54" s="7">
        <v>0</v>
      </c>
      <c r="H54" s="7">
        <v>0</v>
      </c>
      <c r="I54">
        <v>-4.5352769999999998</v>
      </c>
      <c r="J54">
        <v>114.72766900000001</v>
      </c>
      <c r="K54">
        <f t="shared" si="3"/>
        <v>4.5352769999999998</v>
      </c>
    </row>
    <row r="55" spans="1:11" x14ac:dyDescent="0.35">
      <c r="A55" t="s">
        <v>158</v>
      </c>
      <c r="B55" t="str">
        <f t="shared" si="0"/>
        <v>AS-BTN_el</v>
      </c>
      <c r="C55" t="str">
        <f t="shared" si="1"/>
        <v>AS-BTN_gas</v>
      </c>
      <c r="D55" t="str">
        <f t="shared" si="2"/>
        <v>AS-BTN_h2</v>
      </c>
      <c r="E55" t="s">
        <v>61</v>
      </c>
      <c r="F55" s="7">
        <v>1.04</v>
      </c>
      <c r="G55" s="7">
        <v>0</v>
      </c>
      <c r="H55" s="7">
        <v>0</v>
      </c>
      <c r="I55">
        <v>-27.514161999999999</v>
      </c>
      <c r="J55">
        <v>90.433600999999996</v>
      </c>
      <c r="K55">
        <f t="shared" si="3"/>
        <v>27.514161999999999</v>
      </c>
    </row>
    <row r="56" spans="1:11" x14ac:dyDescent="0.35">
      <c r="A56" t="s">
        <v>159</v>
      </c>
      <c r="B56" t="str">
        <f t="shared" si="0"/>
        <v>AS-CHN-AN_el</v>
      </c>
      <c r="C56" t="str">
        <f t="shared" si="1"/>
        <v>AS-CHN-AN_gas</v>
      </c>
      <c r="D56" t="str">
        <f t="shared" si="2"/>
        <v>AS-CHN-AN_h2</v>
      </c>
      <c r="E56" t="s">
        <v>61</v>
      </c>
      <c r="F56" s="7">
        <f>9940/COUNTA(A56:A89)</f>
        <v>292.35294117647061</v>
      </c>
      <c r="G56" s="7">
        <v>0</v>
      </c>
      <c r="H56" s="7">
        <v>0</v>
      </c>
      <c r="I56">
        <v>-31.861876923453298</v>
      </c>
      <c r="J56">
        <v>117.323958041674</v>
      </c>
      <c r="K56">
        <f t="shared" si="3"/>
        <v>31.861876923453298</v>
      </c>
    </row>
    <row r="57" spans="1:11" x14ac:dyDescent="0.35">
      <c r="A57" t="s">
        <v>160</v>
      </c>
      <c r="B57" t="str">
        <f t="shared" si="0"/>
        <v>AS-CHN-BE_el</v>
      </c>
      <c r="C57" t="str">
        <f t="shared" si="1"/>
        <v>AS-CHN-BE_gas</v>
      </c>
      <c r="D57" t="str">
        <f t="shared" si="2"/>
        <v>AS-CHN-BE_h2</v>
      </c>
      <c r="E57" t="s">
        <v>61</v>
      </c>
      <c r="F57" s="7">
        <f>F56</f>
        <v>292.35294117647061</v>
      </c>
      <c r="G57" s="7">
        <v>0</v>
      </c>
      <c r="H57" s="7">
        <v>0</v>
      </c>
      <c r="I57">
        <v>-39.906216999999998</v>
      </c>
      <c r="J57">
        <v>116.39127569999999</v>
      </c>
      <c r="K57">
        <f t="shared" si="3"/>
        <v>39.906216999999998</v>
      </c>
    </row>
    <row r="58" spans="1:11" x14ac:dyDescent="0.35">
      <c r="A58" t="s">
        <v>161</v>
      </c>
      <c r="B58" t="str">
        <f t="shared" si="0"/>
        <v>AS-CHN-CH_el</v>
      </c>
      <c r="C58" t="str">
        <f t="shared" si="1"/>
        <v>AS-CHN-CH_gas</v>
      </c>
      <c r="D58" t="str">
        <f t="shared" si="2"/>
        <v>AS-CHN-CH_h2</v>
      </c>
      <c r="E58" t="s">
        <v>61</v>
      </c>
      <c r="F58" s="7">
        <f t="shared" ref="F58:F89" si="4">F57</f>
        <v>292.35294117647061</v>
      </c>
      <c r="G58" s="7">
        <v>0</v>
      </c>
      <c r="H58" s="7">
        <v>0</v>
      </c>
      <c r="I58">
        <v>-29.47245158674</v>
      </c>
      <c r="J58">
        <v>106.949725277087</v>
      </c>
      <c r="K58">
        <f t="shared" si="3"/>
        <v>29.47245158674</v>
      </c>
    </row>
    <row r="59" spans="1:11" x14ac:dyDescent="0.35">
      <c r="A59" t="s">
        <v>162</v>
      </c>
      <c r="B59" t="str">
        <f t="shared" si="0"/>
        <v>AS-CHN-EM_el</v>
      </c>
      <c r="C59" t="str">
        <f t="shared" si="1"/>
        <v>AS-CHN-EM_gas</v>
      </c>
      <c r="D59" t="str">
        <f t="shared" si="2"/>
        <v>AS-CHN-EM_h2</v>
      </c>
      <c r="E59" t="s">
        <v>61</v>
      </c>
      <c r="F59" s="7">
        <f t="shared" si="4"/>
        <v>292.35294117647061</v>
      </c>
      <c r="G59" s="7">
        <v>0</v>
      </c>
      <c r="H59" s="7">
        <v>0</v>
      </c>
      <c r="I59">
        <v>-45.928817721237301</v>
      </c>
      <c r="J59">
        <v>120.61910051917199</v>
      </c>
      <c r="K59">
        <f t="shared" si="3"/>
        <v>45.928817721237301</v>
      </c>
    </row>
    <row r="60" spans="1:11" x14ac:dyDescent="0.35">
      <c r="A60" t="s">
        <v>163</v>
      </c>
      <c r="B60" t="str">
        <f t="shared" si="0"/>
        <v>AS-CHN-FU_el</v>
      </c>
      <c r="C60" t="str">
        <f t="shared" si="1"/>
        <v>AS-CHN-FU_gas</v>
      </c>
      <c r="D60" t="str">
        <f t="shared" si="2"/>
        <v>AS-CHN-FU_h2</v>
      </c>
      <c r="E60" t="s">
        <v>61</v>
      </c>
      <c r="F60" s="7">
        <f t="shared" si="4"/>
        <v>292.35294117647061</v>
      </c>
      <c r="G60" s="7">
        <v>0</v>
      </c>
      <c r="H60" s="7">
        <v>0</v>
      </c>
      <c r="I60">
        <v>-25.775702121736501</v>
      </c>
      <c r="J60">
        <v>118.072375091674</v>
      </c>
      <c r="K60">
        <f t="shared" si="3"/>
        <v>25.775702121736501</v>
      </c>
    </row>
    <row r="61" spans="1:11" x14ac:dyDescent="0.35">
      <c r="A61" t="s">
        <v>164</v>
      </c>
      <c r="B61" t="str">
        <f t="shared" si="0"/>
        <v>AS-CHN-GA_el</v>
      </c>
      <c r="C61" t="str">
        <f t="shared" si="1"/>
        <v>AS-CHN-GA_gas</v>
      </c>
      <c r="D61" t="str">
        <f t="shared" si="2"/>
        <v>AS-CHN-GA_h2</v>
      </c>
      <c r="E61" t="s">
        <v>61</v>
      </c>
      <c r="F61" s="7">
        <f t="shared" si="4"/>
        <v>292.35294117647061</v>
      </c>
      <c r="G61" s="7">
        <v>0</v>
      </c>
      <c r="H61" s="7">
        <v>0</v>
      </c>
      <c r="I61">
        <v>-38.000000100000001</v>
      </c>
      <c r="J61">
        <v>101.99999990000001</v>
      </c>
      <c r="K61">
        <f t="shared" si="3"/>
        <v>38.000000100000001</v>
      </c>
    </row>
    <row r="62" spans="1:11" x14ac:dyDescent="0.35">
      <c r="A62" t="s">
        <v>165</v>
      </c>
      <c r="B62" t="str">
        <f t="shared" si="0"/>
        <v>AS-CHN-GD_el</v>
      </c>
      <c r="C62" t="str">
        <f t="shared" si="1"/>
        <v>AS-CHN-GD_gas</v>
      </c>
      <c r="D62" t="str">
        <f t="shared" si="2"/>
        <v>AS-CHN-GD_h2</v>
      </c>
      <c r="E62" t="s">
        <v>61</v>
      </c>
      <c r="F62" s="7">
        <f t="shared" si="4"/>
        <v>292.35294117647061</v>
      </c>
      <c r="G62" s="7">
        <v>0</v>
      </c>
      <c r="H62" s="7">
        <v>0</v>
      </c>
      <c r="I62">
        <v>-23.135769400000001</v>
      </c>
      <c r="J62">
        <v>113.19826879999999</v>
      </c>
      <c r="K62">
        <f t="shared" si="3"/>
        <v>23.135769400000001</v>
      </c>
    </row>
    <row r="63" spans="1:11" x14ac:dyDescent="0.35">
      <c r="A63" t="s">
        <v>166</v>
      </c>
      <c r="B63" t="str">
        <f t="shared" si="0"/>
        <v>AS-CHN-GU_el</v>
      </c>
      <c r="C63" t="str">
        <f t="shared" si="1"/>
        <v>AS-CHN-GU_gas</v>
      </c>
      <c r="D63" t="str">
        <f t="shared" si="2"/>
        <v>AS-CHN-GU_h2</v>
      </c>
      <c r="E63" t="s">
        <v>61</v>
      </c>
      <c r="F63" s="7">
        <f t="shared" si="4"/>
        <v>292.35294117647061</v>
      </c>
      <c r="G63" s="7">
        <v>0</v>
      </c>
      <c r="H63" s="7">
        <v>0</v>
      </c>
      <c r="I63">
        <v>-27</v>
      </c>
      <c r="J63">
        <v>107</v>
      </c>
      <c r="K63">
        <f t="shared" si="3"/>
        <v>27</v>
      </c>
    </row>
    <row r="64" spans="1:11" x14ac:dyDescent="0.35">
      <c r="A64" t="s">
        <v>167</v>
      </c>
      <c r="B64" t="str">
        <f t="shared" si="0"/>
        <v>AS-CHN-GX_el</v>
      </c>
      <c r="C64" t="str">
        <f t="shared" si="1"/>
        <v>AS-CHN-GX_gas</v>
      </c>
      <c r="D64" t="str">
        <f t="shared" si="2"/>
        <v>AS-CHN-GX_h2</v>
      </c>
      <c r="E64" t="s">
        <v>61</v>
      </c>
      <c r="F64" s="7">
        <f t="shared" si="4"/>
        <v>292.35294117647061</v>
      </c>
      <c r="G64" s="7">
        <v>0</v>
      </c>
      <c r="H64" s="7">
        <v>0</v>
      </c>
      <c r="I64">
        <v>-24</v>
      </c>
      <c r="J64">
        <v>109</v>
      </c>
      <c r="K64">
        <f t="shared" si="3"/>
        <v>24</v>
      </c>
    </row>
    <row r="65" spans="1:11" x14ac:dyDescent="0.35">
      <c r="A65" t="s">
        <v>168</v>
      </c>
      <c r="B65" t="str">
        <f t="shared" si="0"/>
        <v>AS-CHN-HA_el</v>
      </c>
      <c r="C65" t="str">
        <f t="shared" si="1"/>
        <v>AS-CHN-HA_gas</v>
      </c>
      <c r="D65" t="str">
        <f t="shared" si="2"/>
        <v>AS-CHN-HA_h2</v>
      </c>
      <c r="E65" t="s">
        <v>61</v>
      </c>
      <c r="F65" s="7">
        <f t="shared" si="4"/>
        <v>292.35294117647061</v>
      </c>
      <c r="G65" s="7">
        <v>0</v>
      </c>
      <c r="H65" s="7">
        <v>0</v>
      </c>
      <c r="I65">
        <v>-19.2000001</v>
      </c>
      <c r="J65">
        <v>109.5999999</v>
      </c>
      <c r="K65">
        <f t="shared" si="3"/>
        <v>19.2000001</v>
      </c>
    </row>
    <row r="66" spans="1:11" x14ac:dyDescent="0.35">
      <c r="A66" t="s">
        <v>169</v>
      </c>
      <c r="B66" t="str">
        <f t="shared" si="0"/>
        <v>AS-CHN-HB_el</v>
      </c>
      <c r="C66" t="str">
        <f t="shared" si="1"/>
        <v>AS-CHN-HB_gas</v>
      </c>
      <c r="D66" t="str">
        <f t="shared" si="2"/>
        <v>AS-CHN-HB_h2</v>
      </c>
      <c r="E66" t="s">
        <v>61</v>
      </c>
      <c r="F66" s="7">
        <f t="shared" si="4"/>
        <v>292.35294117647061</v>
      </c>
      <c r="G66" s="7">
        <v>0</v>
      </c>
      <c r="H66" s="7">
        <v>0</v>
      </c>
      <c r="I66">
        <v>-38.8460159128296</v>
      </c>
      <c r="J66">
        <v>115.61436271667399</v>
      </c>
      <c r="K66">
        <f t="shared" si="3"/>
        <v>38.8460159128296</v>
      </c>
    </row>
    <row r="67" spans="1:11" x14ac:dyDescent="0.35">
      <c r="A67" t="s">
        <v>170</v>
      </c>
      <c r="B67" t="str">
        <f t="shared" ref="B67:B130" si="5">A67&amp;"_"&amp;"el"</f>
        <v>AS-CHN-HE_el</v>
      </c>
      <c r="C67" t="str">
        <f t="shared" ref="C67:C130" si="6">A67&amp;"_"&amp;"gas"</f>
        <v>AS-CHN-HE_gas</v>
      </c>
      <c r="D67" t="str">
        <f t="shared" ref="D67:D130" si="7">A67&amp;"_"&amp;"h2"</f>
        <v>AS-CHN-HE_h2</v>
      </c>
      <c r="E67" t="s">
        <v>61</v>
      </c>
      <c r="F67" s="7">
        <f t="shared" si="4"/>
        <v>292.35294117647061</v>
      </c>
      <c r="G67" s="7">
        <v>0</v>
      </c>
      <c r="H67" s="7">
        <v>0</v>
      </c>
      <c r="I67">
        <v>-33.908728036530299</v>
      </c>
      <c r="J67">
        <v>113.570417304174</v>
      </c>
      <c r="K67">
        <f t="shared" ref="K67:K130" si="8">I67*(-1)</f>
        <v>33.908728036530299</v>
      </c>
    </row>
    <row r="68" spans="1:11" x14ac:dyDescent="0.35">
      <c r="A68" t="s">
        <v>171</v>
      </c>
      <c r="B68" t="str">
        <f t="shared" si="5"/>
        <v>AS-CHN-HJ_el</v>
      </c>
      <c r="C68" t="str">
        <f t="shared" si="6"/>
        <v>AS-CHN-HJ_gas</v>
      </c>
      <c r="D68" t="str">
        <f t="shared" si="7"/>
        <v>AS-CHN-HJ_h2</v>
      </c>
      <c r="E68" t="s">
        <v>61</v>
      </c>
      <c r="F68" s="7">
        <f t="shared" si="4"/>
        <v>292.35294117647061</v>
      </c>
      <c r="G68" s="7">
        <v>0</v>
      </c>
      <c r="H68" s="7">
        <v>0</v>
      </c>
      <c r="I68">
        <v>-47.2772075226749</v>
      </c>
      <c r="J68">
        <v>128.367683029174</v>
      </c>
      <c r="K68">
        <f t="shared" si="8"/>
        <v>47.2772075226749</v>
      </c>
    </row>
    <row r="69" spans="1:11" x14ac:dyDescent="0.35">
      <c r="A69" t="s">
        <v>172</v>
      </c>
      <c r="B69" t="str">
        <f t="shared" si="5"/>
        <v>AS-CHN-HK_el</v>
      </c>
      <c r="C69" t="str">
        <f t="shared" si="6"/>
        <v>AS-CHN-HK_gas</v>
      </c>
      <c r="D69" t="str">
        <f t="shared" si="7"/>
        <v>AS-CHN-HK_h2</v>
      </c>
      <c r="E69" t="s">
        <v>61</v>
      </c>
      <c r="F69" s="7">
        <f t="shared" si="4"/>
        <v>292.35294117647061</v>
      </c>
      <c r="G69" s="7">
        <v>0</v>
      </c>
      <c r="H69" s="7">
        <v>0</v>
      </c>
      <c r="I69">
        <v>-22.3239419772611</v>
      </c>
      <c r="J69">
        <v>114.166113814805</v>
      </c>
      <c r="K69">
        <f t="shared" si="8"/>
        <v>22.3239419772611</v>
      </c>
    </row>
    <row r="70" spans="1:11" x14ac:dyDescent="0.35">
      <c r="A70" t="s">
        <v>173</v>
      </c>
      <c r="B70" t="str">
        <f t="shared" si="5"/>
        <v>AS-CHN-HN_el</v>
      </c>
      <c r="C70" t="str">
        <f t="shared" si="6"/>
        <v>AS-CHN-HN_gas</v>
      </c>
      <c r="D70" t="str">
        <f t="shared" si="7"/>
        <v>AS-CHN-HN_h2</v>
      </c>
      <c r="E70" t="s">
        <v>61</v>
      </c>
      <c r="F70" s="7">
        <f t="shared" si="4"/>
        <v>292.35294117647061</v>
      </c>
      <c r="G70" s="7">
        <v>0</v>
      </c>
      <c r="H70" s="7">
        <v>0</v>
      </c>
      <c r="I70">
        <v>-27.666208699999999</v>
      </c>
      <c r="J70">
        <v>111.74870629999999</v>
      </c>
      <c r="K70">
        <f t="shared" si="8"/>
        <v>27.666208699999999</v>
      </c>
    </row>
    <row r="71" spans="1:11" x14ac:dyDescent="0.35">
      <c r="A71" t="s">
        <v>174</v>
      </c>
      <c r="B71" t="str">
        <f t="shared" si="5"/>
        <v>AS-CHN-HU_el</v>
      </c>
      <c r="C71" t="str">
        <f t="shared" si="6"/>
        <v>AS-CHN-HU_gas</v>
      </c>
      <c r="D71" t="str">
        <f t="shared" si="7"/>
        <v>AS-CHN-HU_h2</v>
      </c>
      <c r="E71" t="s">
        <v>61</v>
      </c>
      <c r="F71" s="7">
        <f t="shared" si="4"/>
        <v>292.35294117647061</v>
      </c>
      <c r="G71" s="7">
        <v>0</v>
      </c>
      <c r="H71" s="7">
        <v>0</v>
      </c>
      <c r="I71">
        <v>-30.9068084523492</v>
      </c>
      <c r="J71">
        <v>112.05323179167399</v>
      </c>
      <c r="K71">
        <f t="shared" si="8"/>
        <v>30.9068084523492</v>
      </c>
    </row>
    <row r="72" spans="1:11" x14ac:dyDescent="0.35">
      <c r="A72" t="s">
        <v>175</v>
      </c>
      <c r="B72" t="str">
        <f t="shared" si="5"/>
        <v>AS-CHN-JI_el</v>
      </c>
      <c r="C72" t="str">
        <f t="shared" si="6"/>
        <v>AS-CHN-JI_gas</v>
      </c>
      <c r="D72" t="str">
        <f t="shared" si="7"/>
        <v>AS-CHN-JI_h2</v>
      </c>
      <c r="E72" t="s">
        <v>61</v>
      </c>
      <c r="F72" s="7">
        <f t="shared" si="4"/>
        <v>292.35294117647061</v>
      </c>
      <c r="G72" s="7">
        <v>0</v>
      </c>
      <c r="H72" s="7">
        <v>0</v>
      </c>
      <c r="I72">
        <v>-43.271959285627297</v>
      </c>
      <c r="J72">
        <v>126.694600929174</v>
      </c>
      <c r="K72">
        <f t="shared" si="8"/>
        <v>43.271959285627297</v>
      </c>
    </row>
    <row r="73" spans="1:11" x14ac:dyDescent="0.35">
      <c r="A73" t="s">
        <v>176</v>
      </c>
      <c r="B73" t="str">
        <f t="shared" si="5"/>
        <v>AS-CHN-JS_el</v>
      </c>
      <c r="C73" t="str">
        <f t="shared" si="6"/>
        <v>AS-CHN-JS_gas</v>
      </c>
      <c r="D73" t="str">
        <f t="shared" si="7"/>
        <v>AS-CHN-JS_h2</v>
      </c>
      <c r="E73" t="s">
        <v>61</v>
      </c>
      <c r="F73" s="7">
        <f t="shared" si="4"/>
        <v>292.35294117647061</v>
      </c>
      <c r="G73" s="7">
        <v>0</v>
      </c>
      <c r="H73" s="7">
        <v>0</v>
      </c>
      <c r="I73">
        <v>-33.018282058027602</v>
      </c>
      <c r="J73">
        <v>119.658307929174</v>
      </c>
      <c r="K73">
        <f t="shared" si="8"/>
        <v>33.018282058027602</v>
      </c>
    </row>
    <row r="74" spans="1:11" x14ac:dyDescent="0.35">
      <c r="A74" t="s">
        <v>177</v>
      </c>
      <c r="B74" t="str">
        <f t="shared" si="5"/>
        <v>AS-CHN-JX_el</v>
      </c>
      <c r="C74" t="str">
        <f t="shared" si="6"/>
        <v>AS-CHN-JX_gas</v>
      </c>
      <c r="D74" t="str">
        <f t="shared" si="7"/>
        <v>AS-CHN-JX_h2</v>
      </c>
      <c r="E74" t="s">
        <v>61</v>
      </c>
      <c r="F74" s="7">
        <f t="shared" si="4"/>
        <v>292.35294117647061</v>
      </c>
      <c r="G74" s="7">
        <v>0</v>
      </c>
      <c r="H74" s="7">
        <v>0</v>
      </c>
      <c r="I74">
        <v>-28</v>
      </c>
      <c r="J74">
        <v>116</v>
      </c>
      <c r="K74">
        <f t="shared" si="8"/>
        <v>28</v>
      </c>
    </row>
    <row r="75" spans="1:11" x14ac:dyDescent="0.35">
      <c r="A75" t="s">
        <v>178</v>
      </c>
      <c r="B75" t="str">
        <f t="shared" si="5"/>
        <v>AS-CHN-LI_el</v>
      </c>
      <c r="C75" t="str">
        <f t="shared" si="6"/>
        <v>AS-CHN-LI_gas</v>
      </c>
      <c r="D75" t="str">
        <f t="shared" si="7"/>
        <v>AS-CHN-LI_h2</v>
      </c>
      <c r="E75" t="s">
        <v>61</v>
      </c>
      <c r="F75" s="7">
        <f t="shared" si="4"/>
        <v>292.35294117647061</v>
      </c>
      <c r="G75" s="7">
        <v>0</v>
      </c>
      <c r="H75" s="7">
        <v>0</v>
      </c>
      <c r="I75">
        <v>-41.356018729958201</v>
      </c>
      <c r="J75">
        <v>123.08261474167401</v>
      </c>
      <c r="K75">
        <f t="shared" si="8"/>
        <v>41.356018729958201</v>
      </c>
    </row>
    <row r="76" spans="1:11" x14ac:dyDescent="0.35">
      <c r="A76" t="s">
        <v>179</v>
      </c>
      <c r="B76" t="str">
        <f t="shared" si="5"/>
        <v>AS-CHN-MA_el</v>
      </c>
      <c r="C76" t="str">
        <f t="shared" si="6"/>
        <v>AS-CHN-MA_gas</v>
      </c>
      <c r="D76" t="str">
        <f t="shared" si="7"/>
        <v>AS-CHN-MA_h2</v>
      </c>
      <c r="E76" t="s">
        <v>61</v>
      </c>
      <c r="F76" s="7">
        <f t="shared" si="4"/>
        <v>292.35294117647061</v>
      </c>
      <c r="G76" s="7">
        <v>0</v>
      </c>
      <c r="H76" s="7">
        <v>0</v>
      </c>
      <c r="I76">
        <v>-22.186763328420898</v>
      </c>
      <c r="J76">
        <v>113.55090256891199</v>
      </c>
      <c r="K76">
        <f t="shared" si="8"/>
        <v>22.186763328420898</v>
      </c>
    </row>
    <row r="77" spans="1:11" x14ac:dyDescent="0.35">
      <c r="A77" t="s">
        <v>180</v>
      </c>
      <c r="B77" t="str">
        <f t="shared" si="5"/>
        <v>AS-CHN-NI_el</v>
      </c>
      <c r="C77" t="str">
        <f t="shared" si="6"/>
        <v>AS-CHN-NI_gas</v>
      </c>
      <c r="D77" t="str">
        <f t="shared" si="7"/>
        <v>AS-CHN-NI_h2</v>
      </c>
      <c r="E77" t="s">
        <v>61</v>
      </c>
      <c r="F77" s="7">
        <f t="shared" si="4"/>
        <v>292.35294117647061</v>
      </c>
      <c r="G77" s="7">
        <v>0</v>
      </c>
      <c r="H77" s="7">
        <v>0</v>
      </c>
      <c r="I77">
        <v>-37.000000100000001</v>
      </c>
      <c r="J77">
        <v>105.99999990000001</v>
      </c>
      <c r="K77">
        <f t="shared" si="8"/>
        <v>37.000000100000001</v>
      </c>
    </row>
    <row r="78" spans="1:11" x14ac:dyDescent="0.35">
      <c r="A78" t="s">
        <v>181</v>
      </c>
      <c r="B78" t="str">
        <f t="shared" si="5"/>
        <v>AS-CHN-QI_el</v>
      </c>
      <c r="C78" t="str">
        <f t="shared" si="6"/>
        <v>AS-CHN-QI_gas</v>
      </c>
      <c r="D78" t="str">
        <f t="shared" si="7"/>
        <v>AS-CHN-QI_h2</v>
      </c>
      <c r="E78" t="s">
        <v>61</v>
      </c>
      <c r="F78" s="7">
        <f t="shared" si="4"/>
        <v>292.35294117647061</v>
      </c>
      <c r="G78" s="7">
        <v>0</v>
      </c>
      <c r="H78" s="7">
        <v>0</v>
      </c>
      <c r="I78">
        <v>-35.407095200000001</v>
      </c>
      <c r="J78">
        <v>95.952115699999993</v>
      </c>
      <c r="K78">
        <f t="shared" si="8"/>
        <v>35.407095200000001</v>
      </c>
    </row>
    <row r="79" spans="1:11" x14ac:dyDescent="0.35">
      <c r="A79" t="s">
        <v>182</v>
      </c>
      <c r="B79" t="str">
        <f t="shared" si="5"/>
        <v>AS-CHN-SC_el</v>
      </c>
      <c r="C79" t="str">
        <f t="shared" si="6"/>
        <v>AS-CHN-SC_gas</v>
      </c>
      <c r="D79" t="str">
        <f t="shared" si="7"/>
        <v>AS-CHN-SC_h2</v>
      </c>
      <c r="E79" t="s">
        <v>61</v>
      </c>
      <c r="F79" s="7">
        <f t="shared" si="4"/>
        <v>292.35294117647061</v>
      </c>
      <c r="G79" s="7">
        <v>0</v>
      </c>
      <c r="H79" s="7">
        <v>0</v>
      </c>
      <c r="I79">
        <v>-29.987341126914401</v>
      </c>
      <c r="J79">
        <v>102.861432929174</v>
      </c>
      <c r="K79">
        <f t="shared" si="8"/>
        <v>29.987341126914401</v>
      </c>
    </row>
    <row r="80" spans="1:11" x14ac:dyDescent="0.35">
      <c r="A80" t="s">
        <v>183</v>
      </c>
      <c r="B80" t="str">
        <f t="shared" si="5"/>
        <v>AS-CHN-SD_el</v>
      </c>
      <c r="C80" t="str">
        <f t="shared" si="6"/>
        <v>AS-CHN-SD_gas</v>
      </c>
      <c r="D80" t="str">
        <f t="shared" si="7"/>
        <v>AS-CHN-SD_h2</v>
      </c>
      <c r="E80" t="s">
        <v>61</v>
      </c>
      <c r="F80" s="7">
        <f t="shared" si="4"/>
        <v>292.35294117647061</v>
      </c>
      <c r="G80" s="7">
        <v>0</v>
      </c>
      <c r="H80" s="7">
        <v>0</v>
      </c>
      <c r="I80">
        <v>-35.927519389694901</v>
      </c>
      <c r="J80">
        <v>118.121225404174</v>
      </c>
      <c r="K80">
        <f t="shared" si="8"/>
        <v>35.927519389694901</v>
      </c>
    </row>
    <row r="81" spans="1:11" x14ac:dyDescent="0.35">
      <c r="A81" t="s">
        <v>184</v>
      </c>
      <c r="B81" t="str">
        <f t="shared" si="5"/>
        <v>AS-CHN-SH_el</v>
      </c>
      <c r="C81" t="str">
        <f t="shared" si="6"/>
        <v>AS-CHN-SH_gas</v>
      </c>
      <c r="D81" t="str">
        <f t="shared" si="7"/>
        <v>AS-CHN-SH_h2</v>
      </c>
      <c r="E81" t="s">
        <v>61</v>
      </c>
      <c r="F81" s="7">
        <f t="shared" si="4"/>
        <v>292.35294117647061</v>
      </c>
      <c r="G81" s="7">
        <v>0</v>
      </c>
      <c r="H81" s="7">
        <v>0</v>
      </c>
      <c r="I81">
        <v>-31.225344100000001</v>
      </c>
      <c r="J81">
        <v>121.4888922</v>
      </c>
      <c r="K81">
        <f t="shared" si="8"/>
        <v>31.225344100000001</v>
      </c>
    </row>
    <row r="82" spans="1:11" x14ac:dyDescent="0.35">
      <c r="A82" t="s">
        <v>185</v>
      </c>
      <c r="B82" t="str">
        <f t="shared" si="5"/>
        <v>AS-CHN-SI_el</v>
      </c>
      <c r="C82" t="str">
        <f t="shared" si="6"/>
        <v>AS-CHN-SI_gas</v>
      </c>
      <c r="D82" t="str">
        <f t="shared" si="7"/>
        <v>AS-CHN-SI_h2</v>
      </c>
      <c r="E82" t="s">
        <v>61</v>
      </c>
      <c r="F82" s="7">
        <f t="shared" si="4"/>
        <v>292.35294117647061</v>
      </c>
      <c r="G82" s="7">
        <v>0</v>
      </c>
      <c r="H82" s="7">
        <v>0</v>
      </c>
      <c r="I82">
        <v>-34.238535263974804</v>
      </c>
      <c r="J82">
        <v>108.931850433349</v>
      </c>
      <c r="K82">
        <f t="shared" si="8"/>
        <v>34.238535263974804</v>
      </c>
    </row>
    <row r="83" spans="1:11" x14ac:dyDescent="0.35">
      <c r="A83" t="s">
        <v>186</v>
      </c>
      <c r="B83" t="str">
        <f t="shared" si="5"/>
        <v>AS-CHN-SX_el</v>
      </c>
      <c r="C83" t="str">
        <f t="shared" si="6"/>
        <v>AS-CHN-SX_gas</v>
      </c>
      <c r="D83" t="str">
        <f t="shared" si="7"/>
        <v>AS-CHN-SX_h2</v>
      </c>
      <c r="E83" t="s">
        <v>61</v>
      </c>
      <c r="F83" s="7">
        <f t="shared" si="4"/>
        <v>292.35294117647061</v>
      </c>
      <c r="G83" s="7">
        <v>0</v>
      </c>
      <c r="H83" s="7">
        <v>0</v>
      </c>
      <c r="I83">
        <v>-37.262629512543</v>
      </c>
      <c r="J83">
        <v>112.36143302917399</v>
      </c>
      <c r="K83">
        <f t="shared" si="8"/>
        <v>37.262629512543</v>
      </c>
    </row>
    <row r="84" spans="1:11" x14ac:dyDescent="0.35">
      <c r="A84" t="s">
        <v>187</v>
      </c>
      <c r="B84" t="str">
        <f t="shared" si="5"/>
        <v>AS-CHN-TI_el</v>
      </c>
      <c r="C84" t="str">
        <f t="shared" si="6"/>
        <v>AS-CHN-TI_gas</v>
      </c>
      <c r="D84" t="str">
        <f t="shared" si="7"/>
        <v>AS-CHN-TI_h2</v>
      </c>
      <c r="E84" t="s">
        <v>61</v>
      </c>
      <c r="F84" s="7">
        <f t="shared" si="4"/>
        <v>292.35294117647061</v>
      </c>
      <c r="G84" s="7">
        <v>0</v>
      </c>
      <c r="H84" s="7">
        <v>0</v>
      </c>
      <c r="I84">
        <v>-31.800873536782898</v>
      </c>
      <c r="J84">
        <v>87.615351379174797</v>
      </c>
      <c r="K84">
        <f t="shared" si="8"/>
        <v>31.800873536782898</v>
      </c>
    </row>
    <row r="85" spans="1:11" x14ac:dyDescent="0.35">
      <c r="A85" t="s">
        <v>188</v>
      </c>
      <c r="B85" t="str">
        <f t="shared" si="5"/>
        <v>AS-CHN-TJ_el</v>
      </c>
      <c r="C85" t="str">
        <f t="shared" si="6"/>
        <v>AS-CHN-TJ_gas</v>
      </c>
      <c r="D85" t="str">
        <f t="shared" si="7"/>
        <v>AS-CHN-TJ_h2</v>
      </c>
      <c r="E85" t="s">
        <v>61</v>
      </c>
      <c r="F85" s="7">
        <f t="shared" si="4"/>
        <v>292.35294117647061</v>
      </c>
      <c r="G85" s="7">
        <v>0</v>
      </c>
      <c r="H85" s="7">
        <v>0</v>
      </c>
      <c r="I85">
        <v>-39.310688119060003</v>
      </c>
      <c r="J85">
        <v>117.372743951049</v>
      </c>
      <c r="K85">
        <f t="shared" si="8"/>
        <v>39.310688119060003</v>
      </c>
    </row>
    <row r="86" spans="1:11" x14ac:dyDescent="0.35">
      <c r="A86" t="s">
        <v>189</v>
      </c>
      <c r="B86" t="str">
        <f t="shared" si="5"/>
        <v>AS-CHN-WM_el</v>
      </c>
      <c r="C86" t="str">
        <f t="shared" si="6"/>
        <v>AS-CHN-WM_gas</v>
      </c>
      <c r="D86" t="str">
        <f t="shared" si="7"/>
        <v>AS-CHN-WM_h2</v>
      </c>
      <c r="E86" t="s">
        <v>61</v>
      </c>
      <c r="F86" s="7">
        <f t="shared" si="4"/>
        <v>292.35294117647061</v>
      </c>
      <c r="G86" s="7">
        <v>0</v>
      </c>
      <c r="H86" s="7">
        <v>0</v>
      </c>
      <c r="I86">
        <v>-40.759123858389202</v>
      </c>
      <c r="J86">
        <v>109.96396885666</v>
      </c>
      <c r="K86">
        <f t="shared" si="8"/>
        <v>40.759123858389202</v>
      </c>
    </row>
    <row r="87" spans="1:11" x14ac:dyDescent="0.35">
      <c r="A87" t="s">
        <v>190</v>
      </c>
      <c r="B87" t="str">
        <f t="shared" si="5"/>
        <v>AS-CHN-XI_el</v>
      </c>
      <c r="C87" t="str">
        <f t="shared" si="6"/>
        <v>AS-CHN-XI_gas</v>
      </c>
      <c r="D87" t="str">
        <f t="shared" si="7"/>
        <v>AS-CHN-XI_h2</v>
      </c>
      <c r="E87" t="s">
        <v>624</v>
      </c>
      <c r="F87" s="7">
        <f t="shared" si="4"/>
        <v>292.35294117647061</v>
      </c>
      <c r="G87" s="7">
        <v>0</v>
      </c>
      <c r="H87" s="7">
        <v>0</v>
      </c>
      <c r="I87">
        <v>-41.015520309856797</v>
      </c>
      <c r="J87">
        <v>87.221200041674805</v>
      </c>
      <c r="K87">
        <f t="shared" si="8"/>
        <v>41.015520309856797</v>
      </c>
    </row>
    <row r="88" spans="1:11" x14ac:dyDescent="0.35">
      <c r="A88" t="s">
        <v>191</v>
      </c>
      <c r="B88" t="str">
        <f t="shared" si="5"/>
        <v>AS-CHN-YU_el</v>
      </c>
      <c r="C88" t="str">
        <f t="shared" si="6"/>
        <v>AS-CHN-YU_gas</v>
      </c>
      <c r="D88" t="str">
        <f t="shared" si="7"/>
        <v>AS-CHN-YU_h2</v>
      </c>
      <c r="E88" t="s">
        <v>61</v>
      </c>
      <c r="F88" s="7">
        <f t="shared" si="4"/>
        <v>292.35294117647061</v>
      </c>
      <c r="G88" s="7">
        <v>0</v>
      </c>
      <c r="H88" s="7">
        <v>0</v>
      </c>
      <c r="I88">
        <v>-24.620897743834998</v>
      </c>
      <c r="J88">
        <v>101.83408927917399</v>
      </c>
      <c r="K88">
        <f t="shared" si="8"/>
        <v>24.620897743834998</v>
      </c>
    </row>
    <row r="89" spans="1:11" x14ac:dyDescent="0.35">
      <c r="A89" t="s">
        <v>192</v>
      </c>
      <c r="B89" t="str">
        <f t="shared" si="5"/>
        <v>AS-CHN-ZH_el</v>
      </c>
      <c r="C89" t="str">
        <f t="shared" si="6"/>
        <v>AS-CHN-ZH_gas</v>
      </c>
      <c r="D89" t="str">
        <f t="shared" si="7"/>
        <v>AS-CHN-ZH_h2</v>
      </c>
      <c r="E89" t="s">
        <v>61</v>
      </c>
      <c r="F89" s="7">
        <f t="shared" si="4"/>
        <v>292.35294117647061</v>
      </c>
      <c r="G89" s="7">
        <v>0</v>
      </c>
      <c r="H89" s="7">
        <v>0</v>
      </c>
      <c r="I89">
        <v>-28.865238286582201</v>
      </c>
      <c r="J89">
        <v>120.317487616674</v>
      </c>
      <c r="K89">
        <f t="shared" si="8"/>
        <v>28.865238286582201</v>
      </c>
    </row>
    <row r="90" spans="1:11" x14ac:dyDescent="0.35">
      <c r="A90" t="s">
        <v>193</v>
      </c>
      <c r="B90" t="str">
        <f t="shared" si="5"/>
        <v>AS-IDN_el</v>
      </c>
      <c r="C90" t="str">
        <f t="shared" si="6"/>
        <v>AS-IDN_gas</v>
      </c>
      <c r="D90" t="str">
        <f t="shared" si="7"/>
        <v>AS-IDN_h2</v>
      </c>
      <c r="E90" t="s">
        <v>61</v>
      </c>
      <c r="F90" s="7">
        <v>530.41999999999996</v>
      </c>
      <c r="G90" s="7">
        <v>0</v>
      </c>
      <c r="H90" s="7">
        <v>0</v>
      </c>
      <c r="I90">
        <v>0.78927499999999995</v>
      </c>
      <c r="J90">
        <v>113.92132700000001</v>
      </c>
      <c r="K90">
        <f t="shared" si="8"/>
        <v>-0.78927499999999995</v>
      </c>
    </row>
    <row r="91" spans="1:11" x14ac:dyDescent="0.35">
      <c r="A91" t="s">
        <v>194</v>
      </c>
      <c r="B91" t="str">
        <f t="shared" si="5"/>
        <v>AS-IND-EA_el</v>
      </c>
      <c r="C91" t="str">
        <f t="shared" si="6"/>
        <v>AS-IND-EA_gas</v>
      </c>
      <c r="D91" t="str">
        <f t="shared" si="7"/>
        <v>AS-IND-EA_h2</v>
      </c>
      <c r="E91" t="s">
        <v>61</v>
      </c>
      <c r="F91" s="7">
        <f>2107/COUNTA(A91:A95)</f>
        <v>421.4</v>
      </c>
      <c r="G91" s="7">
        <v>0</v>
      </c>
      <c r="H91" s="7">
        <v>0</v>
      </c>
      <c r="I91">
        <v>-22.913353751166799</v>
      </c>
      <c r="J91">
        <v>86.656761352237794</v>
      </c>
      <c r="K91">
        <f t="shared" si="8"/>
        <v>22.913353751166799</v>
      </c>
    </row>
    <row r="92" spans="1:11" x14ac:dyDescent="0.35">
      <c r="A92" t="s">
        <v>195</v>
      </c>
      <c r="B92" t="str">
        <f t="shared" si="5"/>
        <v>AS-IND-NE_el</v>
      </c>
      <c r="C92" t="str">
        <f t="shared" si="6"/>
        <v>AS-IND-NE_gas</v>
      </c>
      <c r="D92" t="str">
        <f t="shared" si="7"/>
        <v>AS-IND-NE_h2</v>
      </c>
      <c r="E92" t="s">
        <v>61</v>
      </c>
      <c r="F92" s="7">
        <f>F91</f>
        <v>421.4</v>
      </c>
      <c r="G92" s="7">
        <v>0</v>
      </c>
      <c r="H92" s="7">
        <v>0</v>
      </c>
      <c r="I92">
        <v>-25.8148737407558</v>
      </c>
      <c r="J92">
        <v>93.325387680631096</v>
      </c>
      <c r="K92">
        <f t="shared" si="8"/>
        <v>25.8148737407558</v>
      </c>
    </row>
    <row r="93" spans="1:11" x14ac:dyDescent="0.35">
      <c r="A93" t="s">
        <v>196</v>
      </c>
      <c r="B93" t="str">
        <f t="shared" si="5"/>
        <v>AS-IND-NO_el</v>
      </c>
      <c r="C93" t="str">
        <f t="shared" si="6"/>
        <v>AS-IND-NO_gas</v>
      </c>
      <c r="D93" t="str">
        <f t="shared" si="7"/>
        <v>AS-IND-NO_h2</v>
      </c>
      <c r="E93" t="s">
        <v>61</v>
      </c>
      <c r="F93" s="7">
        <f t="shared" ref="F93:F95" si="9">F92</f>
        <v>421.4</v>
      </c>
      <c r="G93" s="7">
        <v>0</v>
      </c>
      <c r="H93" s="7">
        <v>0</v>
      </c>
      <c r="I93">
        <v>-28.6517178</v>
      </c>
      <c r="J93">
        <v>77.221938800000004</v>
      </c>
      <c r="K93">
        <f t="shared" si="8"/>
        <v>28.6517178</v>
      </c>
    </row>
    <row r="94" spans="1:11" x14ac:dyDescent="0.35">
      <c r="A94" t="s">
        <v>197</v>
      </c>
      <c r="B94" t="str">
        <f t="shared" si="5"/>
        <v>AS-IND-SO_el</v>
      </c>
      <c r="C94" t="str">
        <f t="shared" si="6"/>
        <v>AS-IND-SO_gas</v>
      </c>
      <c r="D94" t="str">
        <f t="shared" si="7"/>
        <v>AS-IND-SO_h2</v>
      </c>
      <c r="E94" t="s">
        <v>61</v>
      </c>
      <c r="F94" s="7">
        <f t="shared" si="9"/>
        <v>421.4</v>
      </c>
      <c r="G94" s="7">
        <v>0</v>
      </c>
      <c r="H94" s="7">
        <v>0</v>
      </c>
      <c r="I94">
        <v>-12.979119799999999</v>
      </c>
      <c r="J94">
        <v>77.591299699999993</v>
      </c>
      <c r="K94">
        <f t="shared" si="8"/>
        <v>12.979119799999999</v>
      </c>
    </row>
    <row r="95" spans="1:11" x14ac:dyDescent="0.35">
      <c r="A95" t="s">
        <v>198</v>
      </c>
      <c r="B95" t="str">
        <f t="shared" si="5"/>
        <v>AS-IND-WE_el</v>
      </c>
      <c r="C95" t="str">
        <f t="shared" si="6"/>
        <v>AS-IND-WE_gas</v>
      </c>
      <c r="D95" t="str">
        <f t="shared" si="7"/>
        <v>AS-IND-WE_h2</v>
      </c>
      <c r="E95" t="s">
        <v>61</v>
      </c>
      <c r="F95" s="7">
        <f t="shared" si="9"/>
        <v>421.4</v>
      </c>
      <c r="G95" s="7">
        <v>0</v>
      </c>
      <c r="H95" s="7">
        <v>0</v>
      </c>
      <c r="I95">
        <v>-21.293368484912001</v>
      </c>
      <c r="J95">
        <v>77.511113546258599</v>
      </c>
      <c r="K95">
        <f t="shared" si="8"/>
        <v>21.293368484912001</v>
      </c>
    </row>
    <row r="96" spans="1:11" x14ac:dyDescent="0.35">
      <c r="A96" t="s">
        <v>199</v>
      </c>
      <c r="B96" t="str">
        <f t="shared" si="5"/>
        <v>AS-IRN_el</v>
      </c>
      <c r="C96" t="str">
        <f t="shared" si="6"/>
        <v>AS-IRN_gas</v>
      </c>
      <c r="D96" t="str">
        <f t="shared" si="7"/>
        <v>AS-IRN_h2</v>
      </c>
      <c r="E96" t="s">
        <v>61</v>
      </c>
      <c r="F96" s="7">
        <v>103.55</v>
      </c>
      <c r="G96" s="7">
        <v>0</v>
      </c>
      <c r="H96" s="7">
        <v>0</v>
      </c>
      <c r="I96">
        <v>-32.427908000000002</v>
      </c>
      <c r="J96">
        <v>53.688046</v>
      </c>
      <c r="K96">
        <f t="shared" si="8"/>
        <v>32.427908000000002</v>
      </c>
    </row>
    <row r="97" spans="1:11" x14ac:dyDescent="0.35">
      <c r="A97" t="s">
        <v>200</v>
      </c>
      <c r="B97" t="str">
        <f t="shared" si="5"/>
        <v>AS-IRQ_el</v>
      </c>
      <c r="C97" t="str">
        <f t="shared" si="6"/>
        <v>AS-IRQ_gas</v>
      </c>
      <c r="D97" t="str">
        <f t="shared" si="7"/>
        <v>AS-IRQ_h2</v>
      </c>
      <c r="E97" t="s">
        <v>61</v>
      </c>
      <c r="F97" s="7">
        <v>92.97</v>
      </c>
      <c r="G97" s="7">
        <v>0</v>
      </c>
      <c r="H97" s="7">
        <v>0</v>
      </c>
      <c r="I97">
        <v>-33.223191</v>
      </c>
      <c r="J97">
        <v>43.679290999999999</v>
      </c>
      <c r="K97">
        <f t="shared" si="8"/>
        <v>33.223191</v>
      </c>
    </row>
    <row r="98" spans="1:11" x14ac:dyDescent="0.35">
      <c r="A98" t="s">
        <v>201</v>
      </c>
      <c r="B98" t="str">
        <f t="shared" si="5"/>
        <v>AS-ISR_el</v>
      </c>
      <c r="C98" t="str">
        <f t="shared" si="6"/>
        <v>AS-ISR_gas</v>
      </c>
      <c r="D98" t="str">
        <f t="shared" si="7"/>
        <v>AS-ISR_h2</v>
      </c>
      <c r="E98" t="s">
        <v>61</v>
      </c>
      <c r="F98" s="7">
        <v>215.37</v>
      </c>
      <c r="G98" s="7">
        <v>0</v>
      </c>
      <c r="H98" s="7">
        <v>0</v>
      </c>
      <c r="I98">
        <v>-31.046050999999999</v>
      </c>
      <c r="J98">
        <v>34.851612000000003</v>
      </c>
      <c r="K98">
        <f t="shared" si="8"/>
        <v>31.046050999999999</v>
      </c>
    </row>
    <row r="99" spans="1:11" x14ac:dyDescent="0.35">
      <c r="A99" t="s">
        <v>202</v>
      </c>
      <c r="B99" t="str">
        <f t="shared" si="5"/>
        <v>AS-JOR_el</v>
      </c>
      <c r="C99" t="str">
        <f t="shared" si="6"/>
        <v>AS-JOR_gas</v>
      </c>
      <c r="D99" t="str">
        <f t="shared" si="7"/>
        <v>AS-JOR_h2</v>
      </c>
      <c r="E99" t="s">
        <v>61</v>
      </c>
      <c r="F99" s="7">
        <v>20.23</v>
      </c>
      <c r="G99" s="7">
        <v>0</v>
      </c>
      <c r="H99" s="7">
        <v>0</v>
      </c>
      <c r="I99">
        <v>-30.585163999999999</v>
      </c>
      <c r="J99">
        <v>36.238413999999999</v>
      </c>
      <c r="K99">
        <f t="shared" si="8"/>
        <v>30.585163999999999</v>
      </c>
    </row>
    <row r="100" spans="1:11" x14ac:dyDescent="0.35">
      <c r="A100" t="s">
        <v>203</v>
      </c>
      <c r="B100" t="str">
        <f t="shared" si="5"/>
        <v>AS-JPN-CE_el</v>
      </c>
      <c r="C100" t="str">
        <f t="shared" si="6"/>
        <v>AS-JPN-CE_gas</v>
      </c>
      <c r="D100" t="str">
        <f t="shared" si="7"/>
        <v>AS-JPN-CE_h2</v>
      </c>
      <c r="E100" t="s">
        <v>61</v>
      </c>
      <c r="F100" s="7">
        <f>952/COUNTA(A100:A105)</f>
        <v>158.66666666666666</v>
      </c>
      <c r="G100" s="7">
        <v>0</v>
      </c>
      <c r="H100" s="7">
        <v>0</v>
      </c>
      <c r="I100">
        <v>-34.911577090300597</v>
      </c>
      <c r="J100">
        <v>135.90213792917399</v>
      </c>
      <c r="K100">
        <f t="shared" si="8"/>
        <v>34.911577090300597</v>
      </c>
    </row>
    <row r="101" spans="1:11" x14ac:dyDescent="0.35">
      <c r="A101" t="s">
        <v>204</v>
      </c>
      <c r="B101" t="str">
        <f t="shared" si="5"/>
        <v>AS-JPN-HO_el</v>
      </c>
      <c r="C101" t="str">
        <f t="shared" si="6"/>
        <v>AS-JPN-HO_gas</v>
      </c>
      <c r="D101" t="str">
        <f t="shared" si="7"/>
        <v>AS-JPN-HO_h2</v>
      </c>
      <c r="E101" t="s">
        <v>61</v>
      </c>
      <c r="F101" s="7">
        <f>F100</f>
        <v>158.66666666666666</v>
      </c>
      <c r="G101" s="7">
        <v>0</v>
      </c>
      <c r="H101" s="7">
        <v>0</v>
      </c>
      <c r="I101">
        <v>-43.1081737536717</v>
      </c>
      <c r="J101">
        <v>142.82311310834899</v>
      </c>
      <c r="K101">
        <f t="shared" si="8"/>
        <v>43.1081737536717</v>
      </c>
    </row>
    <row r="102" spans="1:11" x14ac:dyDescent="0.35">
      <c r="A102" t="s">
        <v>205</v>
      </c>
      <c r="B102" t="str">
        <f t="shared" si="5"/>
        <v>AS-JPN-KY_el</v>
      </c>
      <c r="C102" t="str">
        <f t="shared" si="6"/>
        <v>AS-JPN-KY_gas</v>
      </c>
      <c r="D102" t="str">
        <f t="shared" si="7"/>
        <v>AS-JPN-KY_h2</v>
      </c>
      <c r="E102" t="s">
        <v>61</v>
      </c>
      <c r="F102" s="7">
        <f t="shared" ref="F102:F105" si="10">F101</f>
        <v>158.66666666666666</v>
      </c>
      <c r="G102" s="7">
        <v>0</v>
      </c>
      <c r="H102" s="7">
        <v>0</v>
      </c>
      <c r="I102">
        <v>-32.647058717282199</v>
      </c>
      <c r="J102">
        <v>131.01210611459899</v>
      </c>
      <c r="K102">
        <f t="shared" si="8"/>
        <v>32.647058717282199</v>
      </c>
    </row>
    <row r="103" spans="1:11" x14ac:dyDescent="0.35">
      <c r="A103" t="s">
        <v>206</v>
      </c>
      <c r="B103" t="str">
        <f t="shared" si="5"/>
        <v>AS-JPN-OK_el</v>
      </c>
      <c r="C103" t="str">
        <f t="shared" si="6"/>
        <v>AS-JPN-OK_gas</v>
      </c>
      <c r="D103" t="str">
        <f t="shared" si="7"/>
        <v>AS-JPN-OK_h2</v>
      </c>
      <c r="E103" t="s">
        <v>61</v>
      </c>
      <c r="F103" s="7">
        <f t="shared" si="10"/>
        <v>158.66666666666666</v>
      </c>
      <c r="G103" s="7">
        <v>0</v>
      </c>
      <c r="H103" s="7">
        <v>0</v>
      </c>
      <c r="I103">
        <v>-26.570775399999999</v>
      </c>
      <c r="J103">
        <v>128.02559009999999</v>
      </c>
      <c r="K103">
        <f t="shared" si="8"/>
        <v>26.570775399999999</v>
      </c>
    </row>
    <row r="104" spans="1:11" x14ac:dyDescent="0.35">
      <c r="A104" t="s">
        <v>207</v>
      </c>
      <c r="B104" t="str">
        <f t="shared" si="5"/>
        <v>AS-JPN-SH_el</v>
      </c>
      <c r="C104" t="str">
        <f t="shared" si="6"/>
        <v>AS-JPN-SH_gas</v>
      </c>
      <c r="D104" t="str">
        <f t="shared" si="7"/>
        <v>AS-JPN-SH_h2</v>
      </c>
      <c r="E104" t="s">
        <v>61</v>
      </c>
      <c r="F104" s="7">
        <f t="shared" si="10"/>
        <v>158.66666666666666</v>
      </c>
      <c r="G104" s="7">
        <v>0</v>
      </c>
      <c r="H104" s="7">
        <v>0</v>
      </c>
      <c r="I104">
        <v>-33.7045857881008</v>
      </c>
      <c r="J104">
        <v>133.59994428751199</v>
      </c>
      <c r="K104">
        <f t="shared" si="8"/>
        <v>33.7045857881008</v>
      </c>
    </row>
    <row r="105" spans="1:11" x14ac:dyDescent="0.35">
      <c r="A105" t="s">
        <v>208</v>
      </c>
      <c r="B105" t="str">
        <f t="shared" si="5"/>
        <v>AS-JPN-TO_el</v>
      </c>
      <c r="C105" t="str">
        <f t="shared" si="6"/>
        <v>AS-JPN-TO_gas</v>
      </c>
      <c r="D105" t="str">
        <f t="shared" si="7"/>
        <v>AS-JPN-TO_h2</v>
      </c>
      <c r="E105" t="s">
        <v>61</v>
      </c>
      <c r="F105" s="7">
        <f t="shared" si="10"/>
        <v>158.66666666666666</v>
      </c>
      <c r="G105" s="7">
        <v>0</v>
      </c>
      <c r="H105" s="7">
        <v>0</v>
      </c>
      <c r="I105">
        <v>-38.029522538224498</v>
      </c>
      <c r="J105">
        <v>140.29173391458701</v>
      </c>
      <c r="K105">
        <f t="shared" si="8"/>
        <v>38.029522538224498</v>
      </c>
    </row>
    <row r="106" spans="1:11" x14ac:dyDescent="0.35">
      <c r="A106" t="s">
        <v>209</v>
      </c>
      <c r="B106" t="str">
        <f t="shared" si="5"/>
        <v>AS-KAZ_el</v>
      </c>
      <c r="C106" t="str">
        <f t="shared" si="6"/>
        <v>AS-KAZ_gas</v>
      </c>
      <c r="D106" t="str">
        <f t="shared" si="7"/>
        <v>AS-KAZ_h2</v>
      </c>
      <c r="E106" t="s">
        <v>61</v>
      </c>
      <c r="F106" s="7">
        <v>85.33</v>
      </c>
      <c r="G106" s="7">
        <v>0</v>
      </c>
      <c r="H106" s="7">
        <v>0</v>
      </c>
      <c r="I106">
        <v>-48.019573000000001</v>
      </c>
      <c r="J106">
        <v>66.923683999999994</v>
      </c>
      <c r="K106">
        <f t="shared" si="8"/>
        <v>48.019573000000001</v>
      </c>
    </row>
    <row r="107" spans="1:11" x14ac:dyDescent="0.35">
      <c r="A107" t="s">
        <v>210</v>
      </c>
      <c r="B107" t="str">
        <f t="shared" si="5"/>
        <v>AS-KGZ_el</v>
      </c>
      <c r="C107" t="str">
        <f t="shared" si="6"/>
        <v>AS-KGZ_gas</v>
      </c>
      <c r="D107" t="str">
        <f t="shared" si="7"/>
        <v>AS-KGZ_h2</v>
      </c>
      <c r="E107" t="s">
        <v>61</v>
      </c>
      <c r="F107" s="7">
        <v>3.82</v>
      </c>
      <c r="G107" s="7">
        <v>0</v>
      </c>
      <c r="H107" s="7">
        <v>0</v>
      </c>
      <c r="I107">
        <v>-41.20438</v>
      </c>
      <c r="J107">
        <v>74.766098</v>
      </c>
      <c r="K107">
        <f t="shared" si="8"/>
        <v>41.20438</v>
      </c>
    </row>
    <row r="108" spans="1:11" x14ac:dyDescent="0.35">
      <c r="A108" t="s">
        <v>211</v>
      </c>
      <c r="B108" t="str">
        <f t="shared" si="5"/>
        <v>AS-KHM_el</v>
      </c>
      <c r="C108" t="str">
        <f t="shared" si="6"/>
        <v>AS-KHM_gas</v>
      </c>
      <c r="D108" t="str">
        <f t="shared" si="7"/>
        <v>AS-KHM_h2</v>
      </c>
      <c r="E108" t="s">
        <v>61</v>
      </c>
      <c r="F108" s="7">
        <v>12.06</v>
      </c>
      <c r="G108" s="7">
        <v>0</v>
      </c>
      <c r="H108" s="7">
        <v>0</v>
      </c>
      <c r="I108">
        <v>-12.565678999999999</v>
      </c>
      <c r="J108">
        <v>104.99096299999999</v>
      </c>
      <c r="K108">
        <f t="shared" si="8"/>
        <v>12.565678999999999</v>
      </c>
    </row>
    <row r="109" spans="1:11" x14ac:dyDescent="0.35">
      <c r="A109" t="s">
        <v>212</v>
      </c>
      <c r="B109" t="str">
        <f t="shared" si="5"/>
        <v>AS-KOR_el</v>
      </c>
      <c r="C109" t="str">
        <f t="shared" si="6"/>
        <v>AS-KOR_gas</v>
      </c>
      <c r="D109" t="str">
        <f t="shared" si="7"/>
        <v>AS-KOR_h2</v>
      </c>
      <c r="E109" t="s">
        <v>61</v>
      </c>
      <c r="F109" s="7">
        <v>804.3</v>
      </c>
      <c r="G109" s="7">
        <v>0</v>
      </c>
      <c r="H109" s="7">
        <v>0</v>
      </c>
      <c r="I109">
        <v>-35.907756999999997</v>
      </c>
      <c r="J109">
        <v>127.76692199999999</v>
      </c>
      <c r="K109">
        <f t="shared" si="8"/>
        <v>35.907756999999997</v>
      </c>
    </row>
    <row r="110" spans="1:11" x14ac:dyDescent="0.35">
      <c r="A110" t="s">
        <v>213</v>
      </c>
      <c r="B110" t="str">
        <f t="shared" si="5"/>
        <v>AS-KWT_el</v>
      </c>
      <c r="C110" t="str">
        <f t="shared" si="6"/>
        <v>AS-KWT_gas</v>
      </c>
      <c r="D110" t="str">
        <f t="shared" si="7"/>
        <v>AS-KWT_h2</v>
      </c>
      <c r="E110" t="s">
        <v>61</v>
      </c>
      <c r="F110" s="7">
        <v>47.38</v>
      </c>
      <c r="G110" s="7">
        <v>0</v>
      </c>
      <c r="H110" s="7">
        <v>0</v>
      </c>
      <c r="I110">
        <v>-29.31166</v>
      </c>
      <c r="J110">
        <v>47.481766</v>
      </c>
      <c r="K110">
        <f t="shared" si="8"/>
        <v>29.31166</v>
      </c>
    </row>
    <row r="111" spans="1:11" x14ac:dyDescent="0.35">
      <c r="A111" t="s">
        <v>214</v>
      </c>
      <c r="B111" t="str">
        <f t="shared" si="5"/>
        <v>AS-LAO_el</v>
      </c>
      <c r="C111" t="str">
        <f t="shared" si="6"/>
        <v>AS-LAO_gas</v>
      </c>
      <c r="D111" t="str">
        <f t="shared" si="7"/>
        <v>AS-LAO_h2</v>
      </c>
      <c r="E111" t="s">
        <v>61</v>
      </c>
      <c r="F111" s="7">
        <v>8.42</v>
      </c>
      <c r="G111" s="7">
        <v>0</v>
      </c>
      <c r="H111" s="7">
        <v>0</v>
      </c>
      <c r="I111">
        <v>-19.856269999999999</v>
      </c>
      <c r="J111">
        <v>102.495496</v>
      </c>
      <c r="K111">
        <f t="shared" si="8"/>
        <v>19.856269999999999</v>
      </c>
    </row>
    <row r="112" spans="1:11" x14ac:dyDescent="0.35">
      <c r="A112" t="s">
        <v>215</v>
      </c>
      <c r="B112" t="str">
        <f t="shared" si="5"/>
        <v>AS-LBN_el</v>
      </c>
      <c r="C112" t="str">
        <f t="shared" si="6"/>
        <v>AS-LBN_gas</v>
      </c>
      <c r="D112" t="str">
        <f t="shared" si="7"/>
        <v>AS-LBN_h2</v>
      </c>
      <c r="E112" t="s">
        <v>61</v>
      </c>
      <c r="F112" s="7">
        <v>8.08</v>
      </c>
      <c r="G112" s="7">
        <v>0</v>
      </c>
      <c r="H112" s="7">
        <v>0</v>
      </c>
      <c r="I112">
        <v>-33.854720999999998</v>
      </c>
      <c r="J112">
        <v>35.862285</v>
      </c>
      <c r="K112">
        <f t="shared" si="8"/>
        <v>33.854720999999998</v>
      </c>
    </row>
    <row r="113" spans="1:11" x14ac:dyDescent="0.35">
      <c r="A113" t="s">
        <v>216</v>
      </c>
      <c r="B113" t="str">
        <f t="shared" si="5"/>
        <v>AS-LKA_el</v>
      </c>
      <c r="C113" t="str">
        <f t="shared" si="6"/>
        <v>AS-LKA_gas</v>
      </c>
      <c r="D113" t="str">
        <f t="shared" si="7"/>
        <v>AS-LKA_h2</v>
      </c>
      <c r="E113" t="s">
        <v>61</v>
      </c>
      <c r="F113" s="7">
        <v>37.799999999999997</v>
      </c>
      <c r="G113" s="7">
        <v>0</v>
      </c>
      <c r="H113" s="7">
        <v>0</v>
      </c>
      <c r="I113">
        <v>-7.8730539999999998</v>
      </c>
      <c r="J113">
        <v>80.771797000000007</v>
      </c>
      <c r="K113">
        <f t="shared" si="8"/>
        <v>7.8730539999999998</v>
      </c>
    </row>
    <row r="114" spans="1:11" x14ac:dyDescent="0.35">
      <c r="A114" t="s">
        <v>217</v>
      </c>
      <c r="B114" t="str">
        <f t="shared" si="5"/>
        <v>AS-MMR_el</v>
      </c>
      <c r="C114" t="str">
        <f t="shared" si="6"/>
        <v>AS-MMR_gas</v>
      </c>
      <c r="D114" t="str">
        <f t="shared" si="7"/>
        <v>AS-MMR_h2</v>
      </c>
      <c r="E114" t="s">
        <v>61</v>
      </c>
      <c r="F114" s="7">
        <v>29.1</v>
      </c>
      <c r="G114" s="7">
        <v>0</v>
      </c>
      <c r="H114" s="7">
        <v>0</v>
      </c>
      <c r="I114">
        <v>-21.913965000000001</v>
      </c>
      <c r="J114">
        <v>95.956222999999994</v>
      </c>
      <c r="K114">
        <f t="shared" si="8"/>
        <v>21.913965000000001</v>
      </c>
    </row>
    <row r="115" spans="1:11" x14ac:dyDescent="0.35">
      <c r="A115" t="s">
        <v>218</v>
      </c>
      <c r="B115" t="str">
        <f t="shared" si="5"/>
        <v>AS-MNG_el</v>
      </c>
      <c r="C115" t="str">
        <f t="shared" si="6"/>
        <v>AS-MNG_gas</v>
      </c>
      <c r="D115" t="str">
        <f t="shared" si="7"/>
        <v>AS-MNG_h2</v>
      </c>
      <c r="E115" t="s">
        <v>61</v>
      </c>
      <c r="F115" s="7">
        <v>6.75</v>
      </c>
      <c r="G115" s="7">
        <v>0</v>
      </c>
      <c r="H115" s="7">
        <v>0</v>
      </c>
      <c r="I115">
        <v>-46.862496</v>
      </c>
      <c r="J115">
        <v>103.846656</v>
      </c>
      <c r="K115">
        <f t="shared" si="8"/>
        <v>46.862496</v>
      </c>
    </row>
    <row r="116" spans="1:11" x14ac:dyDescent="0.35">
      <c r="A116" t="s">
        <v>219</v>
      </c>
      <c r="B116" t="str">
        <f t="shared" si="5"/>
        <v>AS-MYS_el</v>
      </c>
      <c r="C116" t="str">
        <f t="shared" si="6"/>
        <v>AS-MYS_gas</v>
      </c>
      <c r="D116" t="str">
        <f t="shared" si="7"/>
        <v>AS-MYS_h2</v>
      </c>
      <c r="E116" t="s">
        <v>61</v>
      </c>
      <c r="F116" s="7">
        <v>166.67</v>
      </c>
      <c r="G116" s="7">
        <v>0</v>
      </c>
      <c r="H116" s="7">
        <v>0</v>
      </c>
      <c r="I116">
        <v>-4.2104840000000001</v>
      </c>
      <c r="J116">
        <v>101.97576599999999</v>
      </c>
      <c r="K116">
        <f t="shared" si="8"/>
        <v>4.2104840000000001</v>
      </c>
    </row>
    <row r="117" spans="1:11" x14ac:dyDescent="0.35">
      <c r="A117" t="s">
        <v>220</v>
      </c>
      <c r="B117" t="str">
        <f t="shared" si="5"/>
        <v>AS-NPL_el</v>
      </c>
      <c r="C117" t="str">
        <f t="shared" si="6"/>
        <v>AS-NPL_gas</v>
      </c>
      <c r="D117" t="str">
        <f t="shared" si="7"/>
        <v>AS-NPL_h2</v>
      </c>
      <c r="E117" t="s">
        <v>61</v>
      </c>
      <c r="F117" s="7">
        <v>16.23</v>
      </c>
      <c r="G117" s="7">
        <v>0</v>
      </c>
      <c r="H117" s="7">
        <v>0</v>
      </c>
      <c r="I117">
        <v>-28.394856999999998</v>
      </c>
      <c r="J117">
        <v>84.124008000000003</v>
      </c>
      <c r="K117">
        <f t="shared" si="8"/>
        <v>28.394856999999998</v>
      </c>
    </row>
    <row r="118" spans="1:11" x14ac:dyDescent="0.35">
      <c r="A118" t="s">
        <v>221</v>
      </c>
      <c r="B118" t="str">
        <f t="shared" si="5"/>
        <v>AS-OMN_el</v>
      </c>
      <c r="C118" t="str">
        <f t="shared" si="6"/>
        <v>AS-OMN_gas</v>
      </c>
      <c r="D118" t="str">
        <f t="shared" si="7"/>
        <v>AS-OMN_h2</v>
      </c>
      <c r="E118" t="s">
        <v>61</v>
      </c>
      <c r="F118" s="7">
        <v>38.4</v>
      </c>
      <c r="G118" s="7">
        <v>0</v>
      </c>
      <c r="H118" s="7">
        <v>0</v>
      </c>
      <c r="I118">
        <v>-21.512582999999999</v>
      </c>
      <c r="J118">
        <v>55.923254999999997</v>
      </c>
      <c r="K118">
        <f t="shared" si="8"/>
        <v>21.512582999999999</v>
      </c>
    </row>
    <row r="119" spans="1:11" x14ac:dyDescent="0.35">
      <c r="A119" t="s">
        <v>222</v>
      </c>
      <c r="B119" t="str">
        <f t="shared" si="5"/>
        <v>AS-PAK_el</v>
      </c>
      <c r="C119" t="str">
        <f t="shared" si="6"/>
        <v>AS-PAK_gas</v>
      </c>
      <c r="D119" t="str">
        <f t="shared" si="7"/>
        <v>AS-PAK_h2</v>
      </c>
      <c r="E119" t="s">
        <v>61</v>
      </c>
      <c r="F119" s="7">
        <v>154.88</v>
      </c>
      <c r="G119" s="7">
        <v>0</v>
      </c>
      <c r="H119" s="7">
        <v>0</v>
      </c>
      <c r="I119">
        <v>-30.375321</v>
      </c>
      <c r="J119">
        <v>69.345116000000004</v>
      </c>
      <c r="K119">
        <f t="shared" si="8"/>
        <v>30.375321</v>
      </c>
    </row>
    <row r="120" spans="1:11" x14ac:dyDescent="0.35">
      <c r="A120" t="s">
        <v>223</v>
      </c>
      <c r="B120" t="str">
        <f t="shared" si="5"/>
        <v>AS-PHL_el</v>
      </c>
      <c r="C120" t="str">
        <f t="shared" si="6"/>
        <v>AS-PHL_gas</v>
      </c>
      <c r="D120" t="str">
        <f t="shared" si="7"/>
        <v>AS-PHL_h2</v>
      </c>
      <c r="E120" t="s">
        <v>61</v>
      </c>
      <c r="F120" s="7">
        <v>176.23</v>
      </c>
      <c r="G120" s="7">
        <v>0</v>
      </c>
      <c r="H120" s="7">
        <v>0</v>
      </c>
      <c r="I120">
        <v>-12.879721</v>
      </c>
      <c r="J120">
        <v>121.774017</v>
      </c>
      <c r="K120">
        <f t="shared" si="8"/>
        <v>12.879721</v>
      </c>
    </row>
    <row r="121" spans="1:11" x14ac:dyDescent="0.35">
      <c r="A121" t="s">
        <v>224</v>
      </c>
      <c r="B121" t="str">
        <f t="shared" si="5"/>
        <v>AS-PRK_el</v>
      </c>
      <c r="C121" t="str">
        <f t="shared" si="6"/>
        <v>AS-PRK_gas</v>
      </c>
      <c r="D121" t="str">
        <f t="shared" si="7"/>
        <v>AS-PRK_h2</v>
      </c>
      <c r="E121" t="s">
        <v>61</v>
      </c>
      <c r="F121" s="7">
        <v>0</v>
      </c>
      <c r="G121" s="7">
        <v>0</v>
      </c>
      <c r="H121" s="7">
        <v>0</v>
      </c>
      <c r="I121">
        <v>-40.339852</v>
      </c>
      <c r="J121">
        <v>127.510093</v>
      </c>
      <c r="K121">
        <f t="shared" si="8"/>
        <v>40.339852</v>
      </c>
    </row>
    <row r="122" spans="1:11" x14ac:dyDescent="0.35">
      <c r="A122" t="s">
        <v>225</v>
      </c>
      <c r="B122" t="str">
        <f t="shared" si="5"/>
        <v>AS-QAT_el</v>
      </c>
      <c r="C122" t="str">
        <f t="shared" si="6"/>
        <v>AS-QAT_gas</v>
      </c>
      <c r="D122" t="str">
        <f t="shared" si="7"/>
        <v>AS-QAT_h2</v>
      </c>
      <c r="E122" t="s">
        <v>61</v>
      </c>
      <c r="F122" s="7">
        <v>80.3</v>
      </c>
      <c r="G122" s="7">
        <v>0</v>
      </c>
      <c r="H122" s="7">
        <v>0</v>
      </c>
      <c r="I122">
        <v>-25.354825999999999</v>
      </c>
      <c r="J122">
        <v>51.183883999999999</v>
      </c>
      <c r="K122">
        <f t="shared" si="8"/>
        <v>25.354825999999999</v>
      </c>
    </row>
    <row r="123" spans="1:11" x14ac:dyDescent="0.35">
      <c r="A123" t="s">
        <v>226</v>
      </c>
      <c r="B123" t="str">
        <f t="shared" si="5"/>
        <v>AS-RUS-CE_el</v>
      </c>
      <c r="C123" t="str">
        <f t="shared" si="6"/>
        <v>AS-RUS-CE_gas</v>
      </c>
      <c r="D123" t="str">
        <f t="shared" si="7"/>
        <v>AS-RUS-CE_h2</v>
      </c>
      <c r="E123" t="s">
        <v>61</v>
      </c>
      <c r="F123" s="7">
        <f>794.13/COUNTA(A123:A129)</f>
        <v>113.44714285714285</v>
      </c>
      <c r="G123" s="7">
        <v>0</v>
      </c>
      <c r="H123" s="7">
        <v>0</v>
      </c>
      <c r="I123">
        <v>-55.750028634417198</v>
      </c>
      <c r="J123">
        <v>37.6333188382443</v>
      </c>
      <c r="K123">
        <f t="shared" si="8"/>
        <v>55.750028634417198</v>
      </c>
    </row>
    <row r="124" spans="1:11" x14ac:dyDescent="0.35">
      <c r="A124" t="s">
        <v>227</v>
      </c>
      <c r="B124" t="str">
        <f t="shared" si="5"/>
        <v>AS-RUS-FE_el</v>
      </c>
      <c r="C124" t="str">
        <f t="shared" si="6"/>
        <v>AS-RUS-FE_gas</v>
      </c>
      <c r="D124" t="str">
        <f t="shared" si="7"/>
        <v>AS-RUS-FE_h2</v>
      </c>
      <c r="E124" t="s">
        <v>61</v>
      </c>
      <c r="F124" s="7">
        <f>F123</f>
        <v>113.44714285714285</v>
      </c>
      <c r="G124" s="7">
        <v>0</v>
      </c>
      <c r="H124" s="7">
        <v>0</v>
      </c>
      <c r="I124">
        <v>-64.618387280561706</v>
      </c>
      <c r="J124">
        <v>134.75309643952301</v>
      </c>
      <c r="K124">
        <f t="shared" si="8"/>
        <v>64.618387280561706</v>
      </c>
    </row>
    <row r="125" spans="1:11" x14ac:dyDescent="0.35">
      <c r="A125" t="s">
        <v>228</v>
      </c>
      <c r="B125" t="str">
        <f t="shared" si="5"/>
        <v>AS-RUS-MV_el</v>
      </c>
      <c r="C125" t="str">
        <f t="shared" si="6"/>
        <v>AS-RUS-MV_gas</v>
      </c>
      <c r="D125" t="str">
        <f t="shared" si="7"/>
        <v>AS-RUS-MV_h2</v>
      </c>
      <c r="E125" t="s">
        <v>61</v>
      </c>
      <c r="F125" s="7">
        <f t="shared" ref="F125:F129" si="11">F124</f>
        <v>113.44714285714285</v>
      </c>
      <c r="G125" s="7">
        <v>0</v>
      </c>
      <c r="H125" s="7">
        <v>0</v>
      </c>
      <c r="I125">
        <v>-54.348367768465501</v>
      </c>
      <c r="J125">
        <v>46.549635279400398</v>
      </c>
      <c r="K125">
        <f t="shared" si="8"/>
        <v>54.348367768465501</v>
      </c>
    </row>
    <row r="126" spans="1:11" x14ac:dyDescent="0.35">
      <c r="A126" t="s">
        <v>229</v>
      </c>
      <c r="B126" t="str">
        <f t="shared" si="5"/>
        <v>AS-RUS-NW_el</v>
      </c>
      <c r="C126" t="str">
        <f t="shared" si="6"/>
        <v>AS-RUS-NW_gas</v>
      </c>
      <c r="D126" t="str">
        <f t="shared" si="7"/>
        <v>AS-RUS-NW_h2</v>
      </c>
      <c r="E126" t="s">
        <v>61</v>
      </c>
      <c r="F126" s="7">
        <f t="shared" si="11"/>
        <v>113.44714285714285</v>
      </c>
      <c r="G126" s="7">
        <v>0</v>
      </c>
      <c r="H126" s="7">
        <v>0</v>
      </c>
      <c r="I126">
        <v>-63.562928827792902</v>
      </c>
      <c r="J126">
        <v>49.390305273752098</v>
      </c>
      <c r="K126">
        <f t="shared" si="8"/>
        <v>63.562928827792902</v>
      </c>
    </row>
    <row r="127" spans="1:11" x14ac:dyDescent="0.35">
      <c r="A127" t="s">
        <v>230</v>
      </c>
      <c r="B127" t="str">
        <f t="shared" si="5"/>
        <v>AS-RUS-SI_el</v>
      </c>
      <c r="C127" t="str">
        <f t="shared" si="6"/>
        <v>AS-RUS-SI_gas</v>
      </c>
      <c r="D127" t="str">
        <f t="shared" si="7"/>
        <v>AS-RUS-SI_h2</v>
      </c>
      <c r="E127" t="s">
        <v>61</v>
      </c>
      <c r="F127" s="7">
        <f t="shared" si="11"/>
        <v>113.44714285714285</v>
      </c>
      <c r="G127" s="7">
        <v>0</v>
      </c>
      <c r="H127" s="7">
        <v>0</v>
      </c>
      <c r="I127">
        <v>-58.681865403530402</v>
      </c>
      <c r="J127">
        <v>93.190968935202093</v>
      </c>
      <c r="K127">
        <f t="shared" si="8"/>
        <v>58.681865403530402</v>
      </c>
    </row>
    <row r="128" spans="1:11" x14ac:dyDescent="0.35">
      <c r="A128" t="s">
        <v>231</v>
      </c>
      <c r="B128" t="str">
        <f t="shared" si="5"/>
        <v>AS-RUS-SO_el</v>
      </c>
      <c r="C128" t="str">
        <f t="shared" si="6"/>
        <v>AS-RUS-SO_gas</v>
      </c>
      <c r="D128" t="str">
        <f t="shared" si="7"/>
        <v>AS-RUS-SO_h2</v>
      </c>
      <c r="E128" t="s">
        <v>61</v>
      </c>
      <c r="F128" s="7">
        <f t="shared" si="11"/>
        <v>113.44714285714285</v>
      </c>
      <c r="G128" s="7">
        <v>0</v>
      </c>
      <c r="H128" s="7">
        <v>0</v>
      </c>
      <c r="I128">
        <v>-45.226322943269103</v>
      </c>
      <c r="J128">
        <v>42.896885809069502</v>
      </c>
      <c r="K128">
        <f t="shared" si="8"/>
        <v>45.226322943269103</v>
      </c>
    </row>
    <row r="129" spans="1:11" x14ac:dyDescent="0.35">
      <c r="A129" t="s">
        <v>232</v>
      </c>
      <c r="B129" t="str">
        <f t="shared" si="5"/>
        <v>AS-RUS-UR_el</v>
      </c>
      <c r="C129" t="str">
        <f t="shared" si="6"/>
        <v>AS-RUS-UR_gas</v>
      </c>
      <c r="D129" t="str">
        <f t="shared" si="7"/>
        <v>AS-RUS-UR_h2</v>
      </c>
      <c r="E129" t="s">
        <v>61</v>
      </c>
      <c r="F129" s="7">
        <f t="shared" si="11"/>
        <v>113.44714285714285</v>
      </c>
      <c r="G129" s="7">
        <v>0</v>
      </c>
      <c r="H129" s="7">
        <v>0</v>
      </c>
      <c r="I129">
        <v>-58.109403024406099</v>
      </c>
      <c r="J129">
        <v>61.920327021845097</v>
      </c>
      <c r="K129">
        <f t="shared" si="8"/>
        <v>58.109403024406099</v>
      </c>
    </row>
    <row r="130" spans="1:11" x14ac:dyDescent="0.35">
      <c r="A130" t="s">
        <v>233</v>
      </c>
      <c r="B130" t="str">
        <f t="shared" si="5"/>
        <v>AS-SAU_el</v>
      </c>
      <c r="C130" t="str">
        <f t="shared" si="6"/>
        <v>AS-SAU_gas</v>
      </c>
      <c r="D130" t="str">
        <f t="shared" si="7"/>
        <v>AS-SAU_h2</v>
      </c>
      <c r="E130" t="s">
        <v>61</v>
      </c>
      <c r="F130" s="7">
        <v>372.76</v>
      </c>
      <c r="G130" s="7">
        <v>0</v>
      </c>
      <c r="H130" s="7">
        <v>0</v>
      </c>
      <c r="I130">
        <v>-23.885942</v>
      </c>
      <c r="J130">
        <v>45.079161999999997</v>
      </c>
      <c r="K130">
        <f t="shared" si="8"/>
        <v>23.885942</v>
      </c>
    </row>
    <row r="131" spans="1:11" x14ac:dyDescent="0.35">
      <c r="A131" t="s">
        <v>234</v>
      </c>
      <c r="B131" t="str">
        <f t="shared" ref="B131:B194" si="12">A131&amp;"_"&amp;"el"</f>
        <v>AS-SGP_el</v>
      </c>
      <c r="C131" t="str">
        <f t="shared" ref="C131:C194" si="13">A131&amp;"_"&amp;"gas"</f>
        <v>AS-SGP_gas</v>
      </c>
      <c r="D131" t="str">
        <f t="shared" ref="D131:D194" si="14">A131&amp;"_"&amp;"h2"</f>
        <v>AS-SGP_h2</v>
      </c>
      <c r="E131" t="s">
        <v>61</v>
      </c>
      <c r="F131" s="7">
        <v>177.53</v>
      </c>
      <c r="G131" s="7">
        <v>0</v>
      </c>
      <c r="H131" s="7">
        <v>0</v>
      </c>
      <c r="I131">
        <v>-1.3520829999999999</v>
      </c>
      <c r="J131">
        <v>103.819836</v>
      </c>
      <c r="K131">
        <f t="shared" ref="K131:K194" si="15">I131*(-1)</f>
        <v>1.3520829999999999</v>
      </c>
    </row>
    <row r="132" spans="1:11" x14ac:dyDescent="0.35">
      <c r="A132" t="s">
        <v>235</v>
      </c>
      <c r="B132" t="str">
        <f t="shared" si="12"/>
        <v>AS-SYR_el</v>
      </c>
      <c r="C132" t="str">
        <f t="shared" si="13"/>
        <v>AS-SYR_gas</v>
      </c>
      <c r="D132" t="str">
        <f t="shared" si="14"/>
        <v>AS-SYR_h2</v>
      </c>
      <c r="E132" t="s">
        <v>61</v>
      </c>
      <c r="F132" s="7">
        <v>0</v>
      </c>
      <c r="G132" s="7">
        <v>0</v>
      </c>
      <c r="H132" s="7">
        <v>0</v>
      </c>
      <c r="I132">
        <v>-34.802075000000002</v>
      </c>
      <c r="J132">
        <v>38.996814999999998</v>
      </c>
      <c r="K132">
        <f t="shared" si="15"/>
        <v>34.802075000000002</v>
      </c>
    </row>
    <row r="133" spans="1:11" x14ac:dyDescent="0.35">
      <c r="A133" t="s">
        <v>236</v>
      </c>
      <c r="B133" t="str">
        <f t="shared" si="12"/>
        <v>AS-THA_el</v>
      </c>
      <c r="C133" t="str">
        <f t="shared" si="13"/>
        <v>AS-THA_gas</v>
      </c>
      <c r="D133" t="str">
        <f t="shared" si="14"/>
        <v>AS-THA_h2</v>
      </c>
      <c r="E133" t="s">
        <v>61</v>
      </c>
      <c r="F133" s="7">
        <v>226.27</v>
      </c>
      <c r="G133" s="7">
        <v>0</v>
      </c>
      <c r="H133" s="7">
        <v>0</v>
      </c>
      <c r="I133">
        <v>-15.870032</v>
      </c>
      <c r="J133">
        <v>100.992541</v>
      </c>
      <c r="K133">
        <f t="shared" si="15"/>
        <v>15.870032</v>
      </c>
    </row>
    <row r="134" spans="1:11" x14ac:dyDescent="0.35">
      <c r="A134" t="s">
        <v>237</v>
      </c>
      <c r="B134" t="str">
        <f t="shared" si="12"/>
        <v>AS-TJK_el</v>
      </c>
      <c r="C134" t="str">
        <f t="shared" si="13"/>
        <v>AS-TJK_gas</v>
      </c>
      <c r="D134" t="str">
        <f t="shared" si="14"/>
        <v>AS-TJK_h2</v>
      </c>
      <c r="E134" t="s">
        <v>61</v>
      </c>
      <c r="F134" s="7">
        <v>3.91</v>
      </c>
      <c r="G134" s="7">
        <v>0</v>
      </c>
      <c r="H134" s="7">
        <v>0</v>
      </c>
      <c r="I134">
        <v>-38.861033999999997</v>
      </c>
      <c r="J134">
        <v>71.276093000000003</v>
      </c>
      <c r="K134">
        <f t="shared" si="15"/>
        <v>38.861033999999997</v>
      </c>
    </row>
    <row r="135" spans="1:11" x14ac:dyDescent="0.35">
      <c r="A135" t="s">
        <v>238</v>
      </c>
      <c r="B135" t="str">
        <f t="shared" si="12"/>
        <v>AS-TKM_el</v>
      </c>
      <c r="C135" t="str">
        <f t="shared" si="13"/>
        <v>AS-TKM_gas</v>
      </c>
      <c r="D135" t="str">
        <f t="shared" si="14"/>
        <v>AS-TKM_h2</v>
      </c>
      <c r="E135" t="s">
        <v>61</v>
      </c>
      <c r="F135" s="7">
        <v>20.23</v>
      </c>
      <c r="G135" s="7">
        <v>0</v>
      </c>
      <c r="H135" s="7">
        <v>0</v>
      </c>
      <c r="I135">
        <v>-38.969718999999998</v>
      </c>
      <c r="J135">
        <v>59.556277999999999</v>
      </c>
      <c r="K135">
        <f t="shared" si="15"/>
        <v>38.969718999999998</v>
      </c>
    </row>
    <row r="136" spans="1:11" x14ac:dyDescent="0.35">
      <c r="A136" t="s">
        <v>239</v>
      </c>
      <c r="B136" t="str">
        <f t="shared" si="12"/>
        <v>AS-TLS_el</v>
      </c>
      <c r="C136" t="str">
        <f t="shared" si="13"/>
        <v>AS-TLS_gas</v>
      </c>
      <c r="D136" t="str">
        <f t="shared" si="14"/>
        <v>AS-TLS_h2</v>
      </c>
      <c r="E136" t="s">
        <v>61</v>
      </c>
      <c r="F136" s="7">
        <v>0.88</v>
      </c>
      <c r="G136" s="7">
        <v>0</v>
      </c>
      <c r="H136" s="7">
        <v>0</v>
      </c>
      <c r="I136">
        <v>8.8742169999999998</v>
      </c>
      <c r="J136">
        <v>125.72753899999999</v>
      </c>
      <c r="K136">
        <f t="shared" si="15"/>
        <v>-8.8742169999999998</v>
      </c>
    </row>
    <row r="137" spans="1:11" x14ac:dyDescent="0.35">
      <c r="A137" t="s">
        <v>240</v>
      </c>
      <c r="B137" t="str">
        <f t="shared" si="12"/>
        <v>AS-TUR_el</v>
      </c>
      <c r="C137" t="str">
        <f t="shared" si="13"/>
        <v>AS-TUR_gas</v>
      </c>
      <c r="D137" t="str">
        <f t="shared" si="14"/>
        <v>AS-TUR_h2</v>
      </c>
      <c r="E137" t="s">
        <v>61</v>
      </c>
      <c r="F137" s="7">
        <v>364.59</v>
      </c>
      <c r="G137" s="7">
        <v>0</v>
      </c>
      <c r="H137" s="7">
        <v>0</v>
      </c>
      <c r="I137">
        <v>-38.963745000000003</v>
      </c>
      <c r="J137">
        <v>35.243321999999999</v>
      </c>
      <c r="K137">
        <f t="shared" si="15"/>
        <v>38.963745000000003</v>
      </c>
    </row>
    <row r="138" spans="1:11" x14ac:dyDescent="0.35">
      <c r="A138" t="s">
        <v>241</v>
      </c>
      <c r="B138" t="str">
        <f t="shared" si="12"/>
        <v>AS-TWN_el</v>
      </c>
      <c r="C138" t="str">
        <f t="shared" si="13"/>
        <v>AS-TWN_gas</v>
      </c>
      <c r="D138" t="str">
        <f t="shared" si="14"/>
        <v>AS-TWN_h2</v>
      </c>
      <c r="E138" t="s">
        <v>61</v>
      </c>
      <c r="F138" s="7">
        <v>0</v>
      </c>
      <c r="G138" s="7">
        <v>0</v>
      </c>
      <c r="H138" s="7">
        <v>0</v>
      </c>
      <c r="I138">
        <v>-23.69781</v>
      </c>
      <c r="J138">
        <v>120.960515</v>
      </c>
      <c r="K138">
        <f t="shared" si="15"/>
        <v>23.69781</v>
      </c>
    </row>
    <row r="139" spans="1:11" x14ac:dyDescent="0.35">
      <c r="A139" t="s">
        <v>242</v>
      </c>
      <c r="B139" t="str">
        <f t="shared" si="12"/>
        <v>AS-UZB_el</v>
      </c>
      <c r="C139" t="str">
        <f t="shared" si="13"/>
        <v>AS-UZB_gas</v>
      </c>
      <c r="D139" t="str">
        <f t="shared" si="14"/>
        <v>AS-UZB_h2</v>
      </c>
      <c r="E139" t="s">
        <v>61</v>
      </c>
      <c r="F139" s="7">
        <v>30.96</v>
      </c>
      <c r="G139" s="7">
        <v>0</v>
      </c>
      <c r="H139" s="7">
        <v>0</v>
      </c>
      <c r="I139">
        <v>-41.377490999999999</v>
      </c>
      <c r="J139">
        <v>64.585262</v>
      </c>
      <c r="K139">
        <f t="shared" si="15"/>
        <v>41.377490999999999</v>
      </c>
    </row>
    <row r="140" spans="1:11" x14ac:dyDescent="0.35">
      <c r="A140" t="s">
        <v>243</v>
      </c>
      <c r="B140" t="str">
        <f t="shared" si="12"/>
        <v>AS-VNM_el</v>
      </c>
      <c r="C140" t="str">
        <f t="shared" si="13"/>
        <v>AS-VNM_gas</v>
      </c>
      <c r="D140" t="str">
        <f t="shared" si="14"/>
        <v>AS-VNM_h2</v>
      </c>
      <c r="E140" t="s">
        <v>61</v>
      </c>
      <c r="F140" s="7">
        <v>162.16999999999999</v>
      </c>
      <c r="G140" s="7">
        <v>0</v>
      </c>
      <c r="H140" s="7">
        <v>0</v>
      </c>
      <c r="I140">
        <v>-14.058324000000001</v>
      </c>
      <c r="J140">
        <v>108.277199</v>
      </c>
      <c r="K140">
        <f t="shared" si="15"/>
        <v>14.058324000000001</v>
      </c>
    </row>
    <row r="141" spans="1:11" x14ac:dyDescent="0.35">
      <c r="A141" t="s">
        <v>244</v>
      </c>
      <c r="B141" t="str">
        <f t="shared" si="12"/>
        <v>AS-YEM_el</v>
      </c>
      <c r="C141" t="str">
        <f t="shared" si="13"/>
        <v>AS-YEM_gas</v>
      </c>
      <c r="D141" t="str">
        <f t="shared" si="14"/>
        <v>AS-YEM_h2</v>
      </c>
      <c r="E141" t="s">
        <v>61</v>
      </c>
      <c r="F141" s="7">
        <v>9.42</v>
      </c>
      <c r="G141" s="7">
        <v>0</v>
      </c>
      <c r="H141" s="7">
        <v>0</v>
      </c>
      <c r="I141">
        <v>-15.552727000000001</v>
      </c>
      <c r="J141">
        <v>48.516387999999999</v>
      </c>
      <c r="K141">
        <f t="shared" si="15"/>
        <v>15.552727000000001</v>
      </c>
    </row>
    <row r="142" spans="1:11" x14ac:dyDescent="0.35">
      <c r="A142" t="s">
        <v>245</v>
      </c>
      <c r="B142" t="str">
        <f t="shared" si="12"/>
        <v>EU-ALB_el</v>
      </c>
      <c r="C142" t="str">
        <f t="shared" si="13"/>
        <v>EU-ALB_gas</v>
      </c>
      <c r="D142" t="str">
        <f t="shared" si="14"/>
        <v>EU-ALB_h2</v>
      </c>
      <c r="E142" t="s">
        <v>61</v>
      </c>
      <c r="F142" s="7">
        <v>3.83</v>
      </c>
      <c r="G142" s="7">
        <v>0</v>
      </c>
      <c r="H142" s="7">
        <v>0</v>
      </c>
      <c r="I142">
        <v>-41.153331999999999</v>
      </c>
      <c r="J142">
        <v>20.168330999999998</v>
      </c>
      <c r="K142">
        <f t="shared" si="15"/>
        <v>41.153331999999999</v>
      </c>
    </row>
    <row r="143" spans="1:11" x14ac:dyDescent="0.35">
      <c r="A143" t="s">
        <v>246</v>
      </c>
      <c r="B143" t="str">
        <f t="shared" si="12"/>
        <v>EU-ARM_el</v>
      </c>
      <c r="C143" t="str">
        <f t="shared" si="13"/>
        <v>EU-ARM_gas</v>
      </c>
      <c r="D143" t="str">
        <f t="shared" si="14"/>
        <v>EU-ARM_h2</v>
      </c>
      <c r="E143" t="s">
        <v>61</v>
      </c>
      <c r="F143" s="7">
        <v>2.91</v>
      </c>
      <c r="G143" s="7">
        <v>0</v>
      </c>
      <c r="H143" s="7">
        <v>0</v>
      </c>
      <c r="I143">
        <v>-40.069099000000001</v>
      </c>
      <c r="J143">
        <v>45.038189000000003</v>
      </c>
      <c r="K143">
        <f t="shared" si="15"/>
        <v>40.069099000000001</v>
      </c>
    </row>
    <row r="144" spans="1:11" x14ac:dyDescent="0.35">
      <c r="A144" t="s">
        <v>247</v>
      </c>
      <c r="B144" t="str">
        <f t="shared" si="12"/>
        <v>EU-AUT_el</v>
      </c>
      <c r="C144" t="str">
        <f t="shared" si="13"/>
        <v>EU-AUT_gas</v>
      </c>
      <c r="D144" t="str">
        <f t="shared" si="14"/>
        <v>EU-AUT_h2</v>
      </c>
      <c r="E144" t="s">
        <v>61</v>
      </c>
      <c r="F144" s="7">
        <v>100.19</v>
      </c>
      <c r="G144" s="7">
        <v>0</v>
      </c>
      <c r="H144" s="7">
        <v>0</v>
      </c>
      <c r="I144">
        <v>-47.516230999999998</v>
      </c>
      <c r="J144">
        <v>14.550072</v>
      </c>
      <c r="K144">
        <f t="shared" si="15"/>
        <v>47.516230999999998</v>
      </c>
    </row>
    <row r="145" spans="1:11" x14ac:dyDescent="0.35">
      <c r="A145" t="s">
        <v>248</v>
      </c>
      <c r="B145" t="str">
        <f t="shared" si="12"/>
        <v>EU-AZE_el</v>
      </c>
      <c r="C145" t="str">
        <f t="shared" si="13"/>
        <v>EU-AZE_gas</v>
      </c>
      <c r="D145" t="str">
        <f t="shared" si="14"/>
        <v>EU-AZE_h2</v>
      </c>
      <c r="E145" t="s">
        <v>61</v>
      </c>
      <c r="F145" s="7">
        <v>11.47</v>
      </c>
      <c r="G145" s="7">
        <v>0</v>
      </c>
      <c r="H145" s="7">
        <v>0</v>
      </c>
      <c r="I145">
        <v>-40.143104999999998</v>
      </c>
      <c r="J145">
        <v>47.576926999999998</v>
      </c>
      <c r="K145">
        <f t="shared" si="15"/>
        <v>40.143104999999998</v>
      </c>
    </row>
    <row r="146" spans="1:11" x14ac:dyDescent="0.35">
      <c r="A146" t="s">
        <v>249</v>
      </c>
      <c r="B146" t="str">
        <f t="shared" si="12"/>
        <v>EU-BEL_el</v>
      </c>
      <c r="C146" t="str">
        <f t="shared" si="13"/>
        <v>EU-BEL_gas</v>
      </c>
      <c r="D146" t="str">
        <f t="shared" si="14"/>
        <v>EU-BEL_h2</v>
      </c>
      <c r="E146" t="s">
        <v>61</v>
      </c>
      <c r="F146" s="7">
        <v>125.98</v>
      </c>
      <c r="G146" s="7">
        <v>0</v>
      </c>
      <c r="H146" s="7">
        <v>0</v>
      </c>
      <c r="I146">
        <v>-50.503886999999999</v>
      </c>
      <c r="J146">
        <v>4.4699359999999997</v>
      </c>
      <c r="K146">
        <f t="shared" si="15"/>
        <v>50.503886999999999</v>
      </c>
    </row>
    <row r="147" spans="1:11" x14ac:dyDescent="0.35">
      <c r="A147" t="s">
        <v>250</v>
      </c>
      <c r="B147" t="str">
        <f t="shared" si="12"/>
        <v>EU-BGR_el</v>
      </c>
      <c r="C147" t="str">
        <f t="shared" si="13"/>
        <v>EU-BGR_gas</v>
      </c>
      <c r="D147" t="str">
        <f t="shared" si="14"/>
        <v>EU-BGR_h2</v>
      </c>
      <c r="E147" t="s">
        <v>61</v>
      </c>
      <c r="F147" s="7">
        <v>16.86</v>
      </c>
      <c r="G147" s="7">
        <v>0</v>
      </c>
      <c r="H147" s="7">
        <v>0</v>
      </c>
      <c r="I147">
        <v>-42.733882999999999</v>
      </c>
      <c r="J147">
        <v>25.48583</v>
      </c>
      <c r="K147">
        <f t="shared" si="15"/>
        <v>42.733882999999999</v>
      </c>
    </row>
    <row r="148" spans="1:11" x14ac:dyDescent="0.35">
      <c r="A148" t="s">
        <v>251</v>
      </c>
      <c r="B148" t="str">
        <f t="shared" si="12"/>
        <v>EU-BIH_el</v>
      </c>
      <c r="C148" t="str">
        <f t="shared" si="13"/>
        <v>EU-BIH_gas</v>
      </c>
      <c r="D148" t="str">
        <f t="shared" si="14"/>
        <v>EU-BIH_h2</v>
      </c>
      <c r="E148" t="s">
        <v>61</v>
      </c>
      <c r="F148" s="7">
        <v>4.74</v>
      </c>
      <c r="G148" s="7">
        <v>0</v>
      </c>
      <c r="H148" s="7">
        <v>0</v>
      </c>
      <c r="I148">
        <v>-43.915886</v>
      </c>
      <c r="J148">
        <v>17.679075999999998</v>
      </c>
      <c r="K148">
        <f t="shared" si="15"/>
        <v>43.915886</v>
      </c>
    </row>
    <row r="149" spans="1:11" x14ac:dyDescent="0.35">
      <c r="A149" t="s">
        <v>252</v>
      </c>
      <c r="B149" t="str">
        <f t="shared" si="12"/>
        <v>EU-BLR_el</v>
      </c>
      <c r="C149" t="str">
        <f t="shared" si="13"/>
        <v>EU-BLR_gas</v>
      </c>
      <c r="D149" t="str">
        <f t="shared" si="14"/>
        <v>EU-BLR_h2</v>
      </c>
      <c r="E149" t="s">
        <v>61</v>
      </c>
      <c r="F149" s="7">
        <v>14.33</v>
      </c>
      <c r="G149" s="7">
        <v>0</v>
      </c>
      <c r="H149" s="7">
        <v>0</v>
      </c>
      <c r="I149">
        <v>-53.709806999999998</v>
      </c>
      <c r="J149">
        <v>27.953389000000001</v>
      </c>
      <c r="K149">
        <f t="shared" si="15"/>
        <v>53.709806999999998</v>
      </c>
    </row>
    <row r="150" spans="1:11" x14ac:dyDescent="0.35">
      <c r="A150" t="s">
        <v>253</v>
      </c>
      <c r="B150" t="str">
        <f t="shared" si="12"/>
        <v>EU-CHE_el</v>
      </c>
      <c r="C150" t="str">
        <f t="shared" si="13"/>
        <v>EU-CHE_gas</v>
      </c>
      <c r="D150" t="str">
        <f t="shared" si="14"/>
        <v>EU-CHE_h2</v>
      </c>
      <c r="E150" t="s">
        <v>61</v>
      </c>
      <c r="F150" s="7">
        <v>170.71</v>
      </c>
      <c r="G150" s="7">
        <v>0</v>
      </c>
      <c r="H150" s="7">
        <v>0</v>
      </c>
      <c r="I150">
        <v>-46.818187999999999</v>
      </c>
      <c r="J150">
        <v>8.2275120000000008</v>
      </c>
      <c r="K150">
        <f t="shared" si="15"/>
        <v>46.818187999999999</v>
      </c>
    </row>
    <row r="151" spans="1:11" x14ac:dyDescent="0.35">
      <c r="A151" t="s">
        <v>254</v>
      </c>
      <c r="B151" t="str">
        <f t="shared" si="12"/>
        <v>EU-CYP_el</v>
      </c>
      <c r="C151" t="str">
        <f t="shared" si="13"/>
        <v>EU-CYP_gas</v>
      </c>
      <c r="D151" t="str">
        <f t="shared" si="14"/>
        <v>EU-CYP_h2</v>
      </c>
      <c r="E151" t="s">
        <v>61</v>
      </c>
      <c r="F151" s="7">
        <v>5.82</v>
      </c>
      <c r="G151" s="7">
        <v>0</v>
      </c>
      <c r="H151" s="7">
        <v>0</v>
      </c>
      <c r="I151">
        <v>-35.126412999999999</v>
      </c>
      <c r="J151">
        <v>33.429859</v>
      </c>
      <c r="K151">
        <f t="shared" si="15"/>
        <v>35.126412999999999</v>
      </c>
    </row>
    <row r="152" spans="1:11" x14ac:dyDescent="0.35">
      <c r="A152" t="s">
        <v>255</v>
      </c>
      <c r="B152" t="str">
        <f t="shared" si="12"/>
        <v>EU-CZE_el</v>
      </c>
      <c r="C152" t="str">
        <f t="shared" si="13"/>
        <v>EU-CZE_gas</v>
      </c>
      <c r="D152" t="str">
        <f t="shared" si="14"/>
        <v>EU-CZE_h2</v>
      </c>
      <c r="E152" t="s">
        <v>61</v>
      </c>
      <c r="F152" s="7">
        <v>59.3</v>
      </c>
      <c r="G152" s="7">
        <v>0</v>
      </c>
      <c r="H152" s="7">
        <v>0</v>
      </c>
      <c r="I152">
        <v>-49.817492000000001</v>
      </c>
      <c r="J152">
        <v>15.472962000000001</v>
      </c>
      <c r="K152">
        <f t="shared" si="15"/>
        <v>49.817492000000001</v>
      </c>
    </row>
    <row r="153" spans="1:11" x14ac:dyDescent="0.35">
      <c r="A153" t="s">
        <v>256</v>
      </c>
      <c r="B153" t="str">
        <f t="shared" si="12"/>
        <v>EU-DEU_el</v>
      </c>
      <c r="C153" t="str">
        <f t="shared" si="13"/>
        <v>EU-DEU_gas</v>
      </c>
      <c r="D153" t="str">
        <f t="shared" si="14"/>
        <v>EU-DEU_h2</v>
      </c>
      <c r="E153" t="s">
        <v>624</v>
      </c>
      <c r="F153" s="7">
        <v>886.91</v>
      </c>
      <c r="G153" s="7">
        <v>0</v>
      </c>
      <c r="H153" s="7">
        <v>0</v>
      </c>
      <c r="I153">
        <v>-51.165691000000002</v>
      </c>
      <c r="J153">
        <v>10.451525999999999</v>
      </c>
      <c r="K153">
        <f t="shared" si="15"/>
        <v>51.165691000000002</v>
      </c>
    </row>
    <row r="154" spans="1:11" x14ac:dyDescent="0.35">
      <c r="A154" t="s">
        <v>257</v>
      </c>
      <c r="B154" t="str">
        <f t="shared" si="12"/>
        <v>EU-DNK_el</v>
      </c>
      <c r="C154" t="str">
        <f t="shared" si="13"/>
        <v>EU-DNK_gas</v>
      </c>
      <c r="D154" t="str">
        <f t="shared" si="14"/>
        <v>EU-DNK_h2</v>
      </c>
      <c r="E154" t="s">
        <v>61</v>
      </c>
      <c r="F154" s="7">
        <v>83.4</v>
      </c>
      <c r="G154" s="7">
        <v>0</v>
      </c>
      <c r="H154" s="7">
        <v>0</v>
      </c>
      <c r="I154">
        <v>-56.263919999999999</v>
      </c>
      <c r="J154">
        <v>9.5017849999999999</v>
      </c>
      <c r="K154">
        <f t="shared" si="15"/>
        <v>56.263919999999999</v>
      </c>
    </row>
    <row r="155" spans="1:11" x14ac:dyDescent="0.35">
      <c r="A155" t="s">
        <v>258</v>
      </c>
      <c r="B155" t="str">
        <f t="shared" si="12"/>
        <v>EU-ESP_el</v>
      </c>
      <c r="C155" t="str">
        <f t="shared" si="13"/>
        <v>EU-ESP_gas</v>
      </c>
      <c r="D155" t="str">
        <f t="shared" si="14"/>
        <v>EU-ESP_h2</v>
      </c>
      <c r="E155" t="s">
        <v>61</v>
      </c>
      <c r="F155" s="7">
        <v>299.33</v>
      </c>
      <c r="G155" s="7">
        <v>0</v>
      </c>
      <c r="H155" s="7">
        <v>0</v>
      </c>
      <c r="I155">
        <v>-40.463667000000001</v>
      </c>
      <c r="J155">
        <v>-3.7492200000000002</v>
      </c>
      <c r="K155">
        <f t="shared" si="15"/>
        <v>40.463667000000001</v>
      </c>
    </row>
    <row r="156" spans="1:11" x14ac:dyDescent="0.35">
      <c r="A156" t="s">
        <v>259</v>
      </c>
      <c r="B156" t="str">
        <f t="shared" si="12"/>
        <v>EU-EST_el</v>
      </c>
      <c r="C156" t="str">
        <f t="shared" si="13"/>
        <v>EU-EST_gas</v>
      </c>
      <c r="D156" t="str">
        <f t="shared" si="14"/>
        <v>EU-EST_h2</v>
      </c>
      <c r="E156" t="s">
        <v>61</v>
      </c>
      <c r="F156" s="7">
        <v>7.62</v>
      </c>
      <c r="G156" s="7">
        <v>0</v>
      </c>
      <c r="H156" s="7">
        <v>0</v>
      </c>
      <c r="I156">
        <v>-58.595272000000001</v>
      </c>
      <c r="J156">
        <v>25.013607</v>
      </c>
      <c r="K156">
        <f t="shared" si="15"/>
        <v>58.595272000000001</v>
      </c>
    </row>
    <row r="157" spans="1:11" x14ac:dyDescent="0.35">
      <c r="A157" t="s">
        <v>260</v>
      </c>
      <c r="B157" t="str">
        <f t="shared" si="12"/>
        <v>EU-FIN_el</v>
      </c>
      <c r="C157" t="str">
        <f t="shared" si="13"/>
        <v>EU-FIN_gas</v>
      </c>
      <c r="D157" t="str">
        <f t="shared" si="14"/>
        <v>EU-FIN_h2</v>
      </c>
      <c r="E157" t="s">
        <v>61</v>
      </c>
      <c r="F157" s="7">
        <v>62.83</v>
      </c>
      <c r="G157" s="7">
        <v>0</v>
      </c>
      <c r="H157" s="7">
        <v>0</v>
      </c>
      <c r="I157">
        <v>-61.924109999999999</v>
      </c>
      <c r="J157">
        <v>25.748151</v>
      </c>
      <c r="K157">
        <f t="shared" si="15"/>
        <v>61.924109999999999</v>
      </c>
    </row>
    <row r="158" spans="1:11" x14ac:dyDescent="0.35">
      <c r="A158" t="s">
        <v>261</v>
      </c>
      <c r="B158" t="str">
        <f t="shared" si="12"/>
        <v>EU-FRA_el</v>
      </c>
      <c r="C158" t="str">
        <f t="shared" si="13"/>
        <v>EU-FRA_gas</v>
      </c>
      <c r="D158" t="str">
        <f t="shared" si="14"/>
        <v>EU-FRA_h2</v>
      </c>
      <c r="E158" t="s">
        <v>61</v>
      </c>
      <c r="F158" s="7">
        <v>616.91</v>
      </c>
      <c r="G158" s="7">
        <v>0</v>
      </c>
      <c r="H158" s="7">
        <v>0</v>
      </c>
      <c r="I158">
        <v>-46.227637999999999</v>
      </c>
      <c r="J158">
        <v>2.213749</v>
      </c>
      <c r="K158">
        <f t="shared" si="15"/>
        <v>46.227637999999999</v>
      </c>
    </row>
    <row r="159" spans="1:11" x14ac:dyDescent="0.35">
      <c r="A159" t="s">
        <v>262</v>
      </c>
      <c r="B159" t="str">
        <f t="shared" si="12"/>
        <v>EU-GBR_el</v>
      </c>
      <c r="C159" t="str">
        <f t="shared" si="13"/>
        <v>EU-GBR_gas</v>
      </c>
      <c r="D159" t="str">
        <f t="shared" si="14"/>
        <v>EU-GBR_h2</v>
      </c>
      <c r="E159" t="s">
        <v>61</v>
      </c>
      <c r="F159" s="7">
        <v>669.29</v>
      </c>
      <c r="G159" s="7">
        <v>0</v>
      </c>
      <c r="H159" s="7">
        <v>0</v>
      </c>
      <c r="I159">
        <v>-55.378050999999999</v>
      </c>
      <c r="J159">
        <v>-3.4359730000000002</v>
      </c>
      <c r="K159">
        <f t="shared" si="15"/>
        <v>55.378050999999999</v>
      </c>
    </row>
    <row r="160" spans="1:11" x14ac:dyDescent="0.35">
      <c r="A160" t="s">
        <v>263</v>
      </c>
      <c r="B160" t="str">
        <f t="shared" si="12"/>
        <v>EU-GEO_el</v>
      </c>
      <c r="C160" t="str">
        <f t="shared" si="13"/>
        <v>EU-GEO_gas</v>
      </c>
      <c r="D160" t="str">
        <f t="shared" si="14"/>
        <v>EU-GEO_h2</v>
      </c>
      <c r="E160" t="s">
        <v>61</v>
      </c>
      <c r="F160" s="7">
        <v>3.93</v>
      </c>
      <c r="G160" s="7">
        <v>0</v>
      </c>
      <c r="H160" s="7">
        <v>0</v>
      </c>
      <c r="I160">
        <v>-42.315407</v>
      </c>
      <c r="J160">
        <v>43.356892000000002</v>
      </c>
      <c r="K160">
        <f t="shared" si="15"/>
        <v>42.315407</v>
      </c>
    </row>
    <row r="161" spans="1:11" x14ac:dyDescent="0.35">
      <c r="A161" t="s">
        <v>264</v>
      </c>
      <c r="B161" t="str">
        <f t="shared" si="12"/>
        <v>EU-GRC_el</v>
      </c>
      <c r="C161" t="str">
        <f t="shared" si="13"/>
        <v>EU-GRC_gas</v>
      </c>
      <c r="D161" t="str">
        <f t="shared" si="14"/>
        <v>EU-GRC_h2</v>
      </c>
      <c r="E161" t="s">
        <v>61</v>
      </c>
      <c r="F161" s="7">
        <v>45.41</v>
      </c>
      <c r="G161" s="7">
        <v>0</v>
      </c>
      <c r="H161" s="7">
        <v>0</v>
      </c>
      <c r="I161">
        <v>-39.074207999999999</v>
      </c>
      <c r="J161">
        <v>21.824311999999999</v>
      </c>
      <c r="K161">
        <f t="shared" si="15"/>
        <v>39.074207999999999</v>
      </c>
    </row>
    <row r="162" spans="1:11" x14ac:dyDescent="0.35">
      <c r="A162" t="s">
        <v>265</v>
      </c>
      <c r="B162" t="str">
        <f t="shared" si="12"/>
        <v>EU-HRV_el</v>
      </c>
      <c r="C162" t="str">
        <f t="shared" si="13"/>
        <v>EU-HRV_gas</v>
      </c>
      <c r="D162" t="str">
        <f t="shared" si="14"/>
        <v>EU-HRV_h2</v>
      </c>
      <c r="E162" t="s">
        <v>61</v>
      </c>
      <c r="F162" s="7">
        <v>14.25</v>
      </c>
      <c r="G162" s="7">
        <v>0</v>
      </c>
      <c r="H162" s="7">
        <v>0</v>
      </c>
      <c r="I162">
        <v>-45.1</v>
      </c>
      <c r="J162">
        <v>15.2</v>
      </c>
      <c r="K162">
        <f t="shared" si="15"/>
        <v>45.1</v>
      </c>
    </row>
    <row r="163" spans="1:11" x14ac:dyDescent="0.35">
      <c r="A163" t="s">
        <v>266</v>
      </c>
      <c r="B163" t="str">
        <f t="shared" si="12"/>
        <v>EU-HUN_el</v>
      </c>
      <c r="C163" t="str">
        <f t="shared" si="13"/>
        <v>EU-HUN_gas</v>
      </c>
      <c r="D163" t="str">
        <f t="shared" si="14"/>
        <v>EU-HUN_h2</v>
      </c>
      <c r="E163" t="s">
        <v>61</v>
      </c>
      <c r="F163" s="7">
        <v>38.28</v>
      </c>
      <c r="G163" s="7">
        <v>0</v>
      </c>
      <c r="H163" s="7">
        <v>0</v>
      </c>
      <c r="I163">
        <v>-47.162494000000002</v>
      </c>
      <c r="J163">
        <v>19.503304</v>
      </c>
      <c r="K163">
        <f t="shared" si="15"/>
        <v>47.162494000000002</v>
      </c>
    </row>
    <row r="164" spans="1:11" x14ac:dyDescent="0.35">
      <c r="A164" t="s">
        <v>267</v>
      </c>
      <c r="B164" t="str">
        <f t="shared" si="12"/>
        <v>EU-IRL_el</v>
      </c>
      <c r="C164" t="str">
        <f t="shared" si="13"/>
        <v>EU-IRL_gas</v>
      </c>
      <c r="D164" t="str">
        <f t="shared" si="14"/>
        <v>EU-IRL_h2</v>
      </c>
      <c r="E164" t="s">
        <v>61</v>
      </c>
      <c r="F164" s="7">
        <v>104.7</v>
      </c>
      <c r="G164" s="7">
        <v>0</v>
      </c>
      <c r="H164" s="7">
        <v>0</v>
      </c>
      <c r="I164">
        <v>-53.412909999999997</v>
      </c>
      <c r="J164">
        <v>-8.2438900000000004</v>
      </c>
      <c r="K164">
        <f t="shared" si="15"/>
        <v>53.412909999999997</v>
      </c>
    </row>
    <row r="165" spans="1:11" x14ac:dyDescent="0.35">
      <c r="A165" t="s">
        <v>268</v>
      </c>
      <c r="B165" t="str">
        <f t="shared" si="12"/>
        <v>EU-ISL_el</v>
      </c>
      <c r="C165" t="str">
        <f t="shared" si="13"/>
        <v>EU-ISL_gas</v>
      </c>
      <c r="D165" t="str">
        <f t="shared" si="14"/>
        <v>EU-ISL_h2</v>
      </c>
      <c r="E165" t="s">
        <v>61</v>
      </c>
      <c r="F165" s="7">
        <v>5.35</v>
      </c>
      <c r="G165" s="7">
        <v>0</v>
      </c>
      <c r="H165" s="7">
        <v>0</v>
      </c>
      <c r="I165">
        <v>-64.963050999999993</v>
      </c>
      <c r="J165">
        <v>-19.020835000000002</v>
      </c>
      <c r="K165">
        <f t="shared" si="15"/>
        <v>64.963050999999993</v>
      </c>
    </row>
    <row r="166" spans="1:11" x14ac:dyDescent="0.35">
      <c r="A166" t="s">
        <v>269</v>
      </c>
      <c r="B166" t="str">
        <f t="shared" si="12"/>
        <v>EU-ITA_el</v>
      </c>
      <c r="C166" t="str">
        <f t="shared" si="13"/>
        <v>EU-ITA_gas</v>
      </c>
      <c r="D166" t="str">
        <f t="shared" si="14"/>
        <v>EU-ITA_h2</v>
      </c>
      <c r="E166" t="s">
        <v>61</v>
      </c>
      <c r="F166" s="7">
        <v>441</v>
      </c>
      <c r="G166" s="7">
        <v>0</v>
      </c>
      <c r="H166" s="7">
        <v>0</v>
      </c>
      <c r="I166">
        <v>-41.871940000000002</v>
      </c>
      <c r="J166">
        <v>12.56738</v>
      </c>
      <c r="K166">
        <f t="shared" si="15"/>
        <v>41.871940000000002</v>
      </c>
    </row>
    <row r="167" spans="1:11" x14ac:dyDescent="0.35">
      <c r="A167" t="s">
        <v>270</v>
      </c>
      <c r="B167" t="str">
        <f t="shared" si="12"/>
        <v>EU-LTU_el</v>
      </c>
      <c r="C167" t="str">
        <f t="shared" si="13"/>
        <v>EU-LTU_gas</v>
      </c>
      <c r="D167" t="str">
        <f t="shared" si="14"/>
        <v>EU-LTU_h2</v>
      </c>
      <c r="E167" t="s">
        <v>61</v>
      </c>
      <c r="F167" s="7">
        <v>13.76</v>
      </c>
      <c r="G167" s="7">
        <v>0</v>
      </c>
      <c r="H167" s="7">
        <v>0</v>
      </c>
      <c r="I167">
        <v>-55.169438</v>
      </c>
      <c r="J167">
        <v>23.881274999999999</v>
      </c>
      <c r="K167">
        <f t="shared" si="15"/>
        <v>55.169438</v>
      </c>
    </row>
    <row r="168" spans="1:11" x14ac:dyDescent="0.35">
      <c r="A168" t="s">
        <v>271</v>
      </c>
      <c r="B168" t="str">
        <f t="shared" si="12"/>
        <v>EU-LUX_el</v>
      </c>
      <c r="C168" t="str">
        <f t="shared" si="13"/>
        <v>EU-LUX_gas</v>
      </c>
      <c r="D168" t="str">
        <f t="shared" si="14"/>
        <v>EU-LUX_h2</v>
      </c>
      <c r="E168" t="s">
        <v>61</v>
      </c>
      <c r="F168" s="7">
        <v>18.21</v>
      </c>
      <c r="G168" s="7">
        <v>0</v>
      </c>
      <c r="H168" s="7">
        <v>0</v>
      </c>
      <c r="I168">
        <v>-49.815272999999998</v>
      </c>
      <c r="J168">
        <v>6.1295830000000002</v>
      </c>
      <c r="K168">
        <f t="shared" si="15"/>
        <v>49.815272999999998</v>
      </c>
    </row>
    <row r="169" spans="1:11" x14ac:dyDescent="0.35">
      <c r="A169" t="s">
        <v>272</v>
      </c>
      <c r="B169" t="str">
        <f t="shared" si="12"/>
        <v>EU-LVA_el</v>
      </c>
      <c r="C169" t="str">
        <f t="shared" si="13"/>
        <v>EU-LVA_gas</v>
      </c>
      <c r="D169" t="str">
        <f t="shared" si="14"/>
        <v>EU-LVA_h2</v>
      </c>
      <c r="E169" t="s">
        <v>61</v>
      </c>
      <c r="F169" s="7">
        <v>8.16</v>
      </c>
      <c r="G169" s="7">
        <v>0</v>
      </c>
      <c r="H169" s="7">
        <v>0</v>
      </c>
      <c r="I169">
        <v>-56.879635</v>
      </c>
      <c r="J169">
        <v>24.603189</v>
      </c>
      <c r="K169">
        <f t="shared" si="15"/>
        <v>56.879635</v>
      </c>
    </row>
    <row r="170" spans="1:11" x14ac:dyDescent="0.35">
      <c r="A170" t="s">
        <v>273</v>
      </c>
      <c r="B170" t="str">
        <f t="shared" si="12"/>
        <v>EU-MDA_el</v>
      </c>
      <c r="C170" t="str">
        <f t="shared" si="13"/>
        <v>EU-MDA_gas</v>
      </c>
      <c r="D170" t="str">
        <f t="shared" si="14"/>
        <v>EU-MDA_h2</v>
      </c>
      <c r="E170" t="s">
        <v>61</v>
      </c>
      <c r="F170" s="7">
        <v>2.87</v>
      </c>
      <c r="G170" s="7">
        <v>0</v>
      </c>
      <c r="H170" s="7">
        <v>0</v>
      </c>
      <c r="I170">
        <v>-47.411631</v>
      </c>
      <c r="J170">
        <v>28.369885</v>
      </c>
      <c r="K170">
        <f t="shared" si="15"/>
        <v>47.411631</v>
      </c>
    </row>
    <row r="171" spans="1:11" x14ac:dyDescent="0.35">
      <c r="A171" t="s">
        <v>274</v>
      </c>
      <c r="B171" t="str">
        <f t="shared" si="12"/>
        <v>EU-MKD_el</v>
      </c>
      <c r="C171" t="str">
        <f t="shared" si="13"/>
        <v>EU-MKD_gas</v>
      </c>
      <c r="D171" t="str">
        <f t="shared" si="14"/>
        <v>EU-MKD_h2</v>
      </c>
      <c r="E171" t="s">
        <v>61</v>
      </c>
      <c r="F171" s="7">
        <v>2.91</v>
      </c>
      <c r="G171" s="7">
        <v>0</v>
      </c>
      <c r="H171" s="7">
        <v>0</v>
      </c>
      <c r="I171">
        <v>-41.608635</v>
      </c>
      <c r="J171">
        <v>21.745274999999999</v>
      </c>
      <c r="K171">
        <f t="shared" si="15"/>
        <v>41.608635</v>
      </c>
    </row>
    <row r="172" spans="1:11" x14ac:dyDescent="0.35">
      <c r="A172" t="s">
        <v>275</v>
      </c>
      <c r="B172" t="str">
        <f t="shared" si="12"/>
        <v>EU-MLT_el</v>
      </c>
      <c r="C172" t="str">
        <f t="shared" si="13"/>
        <v>EU-MLT_gas</v>
      </c>
      <c r="D172" t="str">
        <f t="shared" si="14"/>
        <v>EU-MLT_h2</v>
      </c>
      <c r="E172" t="s">
        <v>61</v>
      </c>
      <c r="F172" s="7">
        <v>3.61</v>
      </c>
      <c r="G172" s="7">
        <v>0</v>
      </c>
      <c r="H172" s="7">
        <v>0</v>
      </c>
      <c r="I172">
        <v>-35.937496000000003</v>
      </c>
      <c r="J172">
        <v>14.375416</v>
      </c>
      <c r="K172">
        <f t="shared" si="15"/>
        <v>35.937496000000003</v>
      </c>
    </row>
    <row r="173" spans="1:11" x14ac:dyDescent="0.35">
      <c r="A173" t="s">
        <v>276</v>
      </c>
      <c r="B173" t="str">
        <f t="shared" si="12"/>
        <v>EU-MNE_el</v>
      </c>
      <c r="C173" t="str">
        <f t="shared" si="13"/>
        <v>EU-MNE_gas</v>
      </c>
      <c r="D173" t="str">
        <f t="shared" si="14"/>
        <v>EU-MNE_h2</v>
      </c>
      <c r="E173" t="s">
        <v>61</v>
      </c>
      <c r="F173" s="7">
        <v>1.22</v>
      </c>
      <c r="G173" s="7">
        <v>0</v>
      </c>
      <c r="H173" s="7">
        <v>0</v>
      </c>
      <c r="I173">
        <v>-42.708677999999999</v>
      </c>
      <c r="J173">
        <v>19.374389999999998</v>
      </c>
      <c r="K173">
        <f t="shared" si="15"/>
        <v>42.708677999999999</v>
      </c>
    </row>
    <row r="174" spans="1:11" x14ac:dyDescent="0.35">
      <c r="A174" t="s">
        <v>277</v>
      </c>
      <c r="B174" t="str">
        <f t="shared" si="12"/>
        <v>EU-NLD_el</v>
      </c>
      <c r="C174" t="str">
        <f t="shared" si="13"/>
        <v>EU-NLD_gas</v>
      </c>
      <c r="D174" t="str">
        <f t="shared" si="14"/>
        <v>EU-NLD_h2</v>
      </c>
      <c r="E174" t="s">
        <v>61</v>
      </c>
      <c r="F174" s="7">
        <v>213.8</v>
      </c>
      <c r="G174" s="7">
        <v>0</v>
      </c>
      <c r="H174" s="7">
        <v>0</v>
      </c>
      <c r="I174">
        <v>-52.132632999999998</v>
      </c>
      <c r="J174">
        <v>5.2912660000000002</v>
      </c>
      <c r="K174">
        <f t="shared" si="15"/>
        <v>52.132632999999998</v>
      </c>
    </row>
    <row r="175" spans="1:11" x14ac:dyDescent="0.35">
      <c r="A175" t="s">
        <v>278</v>
      </c>
      <c r="B175" t="str">
        <f t="shared" si="12"/>
        <v>EU-NOR_el</v>
      </c>
      <c r="C175" t="str">
        <f t="shared" si="13"/>
        <v>EU-NOR_gas</v>
      </c>
      <c r="D175" t="str">
        <f t="shared" si="14"/>
        <v>EU-NOR_h2</v>
      </c>
      <c r="E175" t="s">
        <v>61</v>
      </c>
      <c r="F175" s="7">
        <v>101.32</v>
      </c>
      <c r="G175" s="7">
        <v>0</v>
      </c>
      <c r="H175" s="7">
        <v>0</v>
      </c>
      <c r="I175">
        <v>-60.472023999999998</v>
      </c>
      <c r="J175">
        <v>8.4689460000000008</v>
      </c>
      <c r="K175">
        <f t="shared" si="15"/>
        <v>60.472023999999998</v>
      </c>
    </row>
    <row r="176" spans="1:11" x14ac:dyDescent="0.35">
      <c r="A176" t="s">
        <v>279</v>
      </c>
      <c r="B176" t="str">
        <f t="shared" si="12"/>
        <v>EU-POL_el</v>
      </c>
      <c r="C176" t="str">
        <f t="shared" si="13"/>
        <v>EU-POL_gas</v>
      </c>
      <c r="D176" t="str">
        <f t="shared" si="14"/>
        <v>EU-POL_h2</v>
      </c>
      <c r="E176" t="s">
        <v>61</v>
      </c>
      <c r="F176" s="7">
        <v>141.56</v>
      </c>
      <c r="G176" s="7">
        <v>0</v>
      </c>
      <c r="H176" s="7">
        <v>0</v>
      </c>
      <c r="I176">
        <v>-51.919438</v>
      </c>
      <c r="J176">
        <v>19.145136000000001</v>
      </c>
      <c r="K176">
        <f t="shared" si="15"/>
        <v>51.919438</v>
      </c>
    </row>
    <row r="177" spans="1:11" x14ac:dyDescent="0.35">
      <c r="A177" t="s">
        <v>280</v>
      </c>
      <c r="B177" t="str">
        <f t="shared" si="12"/>
        <v>EU-PRT_el</v>
      </c>
      <c r="C177" t="str">
        <f t="shared" si="13"/>
        <v>EU-PRT_gas</v>
      </c>
      <c r="D177" t="str">
        <f t="shared" si="14"/>
        <v>EU-PRT_h2</v>
      </c>
      <c r="E177" t="s">
        <v>61</v>
      </c>
      <c r="F177" s="7">
        <v>52.48</v>
      </c>
      <c r="G177" s="7">
        <v>0</v>
      </c>
      <c r="H177" s="7">
        <v>0</v>
      </c>
      <c r="I177">
        <v>-39.399872000000002</v>
      </c>
      <c r="J177">
        <v>-8.2244539999999997</v>
      </c>
      <c r="K177">
        <f t="shared" si="15"/>
        <v>39.399872000000002</v>
      </c>
    </row>
    <row r="178" spans="1:11" x14ac:dyDescent="0.35">
      <c r="A178" t="s">
        <v>281</v>
      </c>
      <c r="B178" t="str">
        <f t="shared" si="12"/>
        <v>EU-ROU_el</v>
      </c>
      <c r="C178" t="str">
        <f t="shared" si="13"/>
        <v>EU-ROU_gas</v>
      </c>
      <c r="D178" t="str">
        <f t="shared" si="14"/>
        <v>EU-ROU_h2</v>
      </c>
      <c r="E178" t="s">
        <v>61</v>
      </c>
      <c r="F178" s="7">
        <v>59.66</v>
      </c>
      <c r="G178" s="7">
        <v>0</v>
      </c>
      <c r="H178" s="7">
        <v>0</v>
      </c>
      <c r="I178">
        <v>-45.943161000000003</v>
      </c>
      <c r="J178">
        <v>24.966760000000001</v>
      </c>
      <c r="K178">
        <f t="shared" si="15"/>
        <v>45.943161000000003</v>
      </c>
    </row>
    <row r="179" spans="1:11" x14ac:dyDescent="0.35">
      <c r="A179" t="s">
        <v>282</v>
      </c>
      <c r="B179" t="str">
        <f t="shared" si="12"/>
        <v>EU-SRB_el</v>
      </c>
      <c r="C179" t="str">
        <f t="shared" si="13"/>
        <v>EU-SRB_gas</v>
      </c>
      <c r="D179" t="str">
        <f t="shared" si="14"/>
        <v>EU-SRB_h2</v>
      </c>
      <c r="E179" t="s">
        <v>61</v>
      </c>
      <c r="F179" s="7">
        <v>13.25</v>
      </c>
      <c r="G179" s="7">
        <v>0</v>
      </c>
      <c r="H179" s="7">
        <v>0</v>
      </c>
      <c r="I179">
        <v>-44.016520999999997</v>
      </c>
      <c r="J179">
        <v>21.005859000000001</v>
      </c>
      <c r="K179">
        <f t="shared" si="15"/>
        <v>44.016520999999997</v>
      </c>
    </row>
    <row r="180" spans="1:11" x14ac:dyDescent="0.35">
      <c r="A180" t="s">
        <v>283</v>
      </c>
      <c r="B180" t="str">
        <f t="shared" si="12"/>
        <v>EU-SVK_el</v>
      </c>
      <c r="C180" t="str">
        <f t="shared" si="13"/>
        <v>EU-SVK_gas</v>
      </c>
      <c r="D180" t="str">
        <f t="shared" si="14"/>
        <v>EU-SVK_h2</v>
      </c>
      <c r="E180" t="s">
        <v>61</v>
      </c>
      <c r="F180" s="7">
        <v>24.12</v>
      </c>
      <c r="G180" s="7">
        <v>0</v>
      </c>
      <c r="H180" s="7">
        <v>0</v>
      </c>
      <c r="I180">
        <v>-48.669026000000002</v>
      </c>
      <c r="J180">
        <v>19.699024000000001</v>
      </c>
      <c r="K180">
        <f t="shared" si="15"/>
        <v>48.669026000000002</v>
      </c>
    </row>
    <row r="181" spans="1:11" x14ac:dyDescent="0.35">
      <c r="A181" t="s">
        <v>284</v>
      </c>
      <c r="B181" t="str">
        <f t="shared" si="12"/>
        <v>EU-SVN_el</v>
      </c>
      <c r="C181" t="str">
        <f t="shared" si="13"/>
        <v>EU-SVN_gas</v>
      </c>
      <c r="D181" t="str">
        <f t="shared" si="14"/>
        <v>EU-SVN_h2</v>
      </c>
      <c r="E181" t="s">
        <v>61</v>
      </c>
      <c r="F181" s="7">
        <v>12.92</v>
      </c>
      <c r="G181" s="7">
        <v>0</v>
      </c>
      <c r="H181" s="7">
        <v>0</v>
      </c>
      <c r="I181">
        <v>-46.151240999999999</v>
      </c>
      <c r="J181">
        <v>14.995463000000001</v>
      </c>
      <c r="K181">
        <f t="shared" si="15"/>
        <v>46.151240999999999</v>
      </c>
    </row>
    <row r="182" spans="1:11" x14ac:dyDescent="0.35">
      <c r="A182" t="s">
        <v>285</v>
      </c>
      <c r="B182" t="str">
        <f t="shared" si="12"/>
        <v>EU-SWE_el</v>
      </c>
      <c r="C182" t="str">
        <f t="shared" si="13"/>
        <v>EU-SWE_gas</v>
      </c>
      <c r="D182" t="str">
        <f t="shared" si="14"/>
        <v>EU-SWE_h2</v>
      </c>
      <c r="E182" t="s">
        <v>61</v>
      </c>
      <c r="F182" s="7">
        <v>131.77000000000001</v>
      </c>
      <c r="G182" s="7">
        <v>0</v>
      </c>
      <c r="H182" s="7">
        <v>0</v>
      </c>
      <c r="I182">
        <v>-60.128160999999999</v>
      </c>
      <c r="J182">
        <v>18.643501000000001</v>
      </c>
      <c r="K182">
        <f t="shared" si="15"/>
        <v>60.128160999999999</v>
      </c>
    </row>
    <row r="183" spans="1:11" x14ac:dyDescent="0.35">
      <c r="A183" t="s">
        <v>286</v>
      </c>
      <c r="B183" t="str">
        <f t="shared" si="12"/>
        <v>EU-UKR_el</v>
      </c>
      <c r="C183" t="str">
        <f t="shared" si="13"/>
        <v>EU-UKR_gas</v>
      </c>
      <c r="D183" t="str">
        <f t="shared" si="14"/>
        <v>EU-UKR_h2</v>
      </c>
      <c r="E183" t="s">
        <v>61</v>
      </c>
      <c r="F183" s="7">
        <v>42.02</v>
      </c>
      <c r="G183" s="7">
        <v>0</v>
      </c>
      <c r="H183" s="7">
        <v>0</v>
      </c>
      <c r="I183">
        <v>-48.379432999999999</v>
      </c>
      <c r="J183">
        <v>31.165579999999999</v>
      </c>
      <c r="K183">
        <f t="shared" si="15"/>
        <v>48.379432999999999</v>
      </c>
    </row>
    <row r="184" spans="1:11" x14ac:dyDescent="0.35">
      <c r="A184" t="s">
        <v>287</v>
      </c>
      <c r="B184" t="str">
        <f t="shared" si="12"/>
        <v>NA-BLZ_el</v>
      </c>
      <c r="C184" t="str">
        <f t="shared" si="13"/>
        <v>NA-BLZ_gas</v>
      </c>
      <c r="D184" t="str">
        <f t="shared" si="14"/>
        <v>NA-BLZ_h2</v>
      </c>
      <c r="E184" t="s">
        <v>61</v>
      </c>
      <c r="F184" s="7">
        <v>0.6</v>
      </c>
      <c r="G184" s="7">
        <v>0</v>
      </c>
      <c r="H184" s="7">
        <v>0</v>
      </c>
      <c r="I184">
        <v>-17.189876999999999</v>
      </c>
      <c r="J184">
        <v>-88.497649999999993</v>
      </c>
      <c r="K184">
        <f t="shared" si="15"/>
        <v>17.189876999999999</v>
      </c>
    </row>
    <row r="185" spans="1:11" x14ac:dyDescent="0.35">
      <c r="A185" t="s">
        <v>288</v>
      </c>
      <c r="B185" t="str">
        <f t="shared" si="12"/>
        <v>NA-CAN-AB_el</v>
      </c>
      <c r="C185" t="str">
        <f t="shared" si="13"/>
        <v>NA-CAN-AB_gas</v>
      </c>
      <c r="D185" t="str">
        <f t="shared" si="14"/>
        <v>NA-CAN-AB_h2</v>
      </c>
      <c r="E185" t="s">
        <v>61</v>
      </c>
      <c r="F185" s="7">
        <f>669.14/COUNTA(A185:A193)</f>
        <v>74.348888888888894</v>
      </c>
      <c r="G185" s="7">
        <v>0</v>
      </c>
      <c r="H185" s="7">
        <v>0</v>
      </c>
      <c r="I185">
        <v>-54.839868802882798</v>
      </c>
      <c r="J185">
        <v>-114.687617226762</v>
      </c>
      <c r="K185">
        <f t="shared" si="15"/>
        <v>54.839868802882798</v>
      </c>
    </row>
    <row r="186" spans="1:11" x14ac:dyDescent="0.35">
      <c r="A186" t="s">
        <v>289</v>
      </c>
      <c r="B186" t="str">
        <f t="shared" si="12"/>
        <v>NA-CAN-AR_el</v>
      </c>
      <c r="C186" t="str">
        <f t="shared" si="13"/>
        <v>NA-CAN-AR_gas</v>
      </c>
      <c r="D186" t="str">
        <f t="shared" si="14"/>
        <v>NA-CAN-AR_h2</v>
      </c>
      <c r="E186" t="s">
        <v>61</v>
      </c>
      <c r="F186" s="7">
        <f>F185</f>
        <v>74.348888888888894</v>
      </c>
      <c r="G186" s="7">
        <v>0</v>
      </c>
      <c r="H186" s="7">
        <v>0</v>
      </c>
      <c r="I186">
        <v>-46.001723491061398</v>
      </c>
      <c r="J186">
        <v>-64.903434433535395</v>
      </c>
      <c r="K186">
        <f t="shared" si="15"/>
        <v>46.001723491061398</v>
      </c>
    </row>
    <row r="187" spans="1:11" x14ac:dyDescent="0.35">
      <c r="A187" t="s">
        <v>290</v>
      </c>
      <c r="B187" t="str">
        <f t="shared" si="12"/>
        <v>NA-CAN-BC_el</v>
      </c>
      <c r="C187" t="str">
        <f t="shared" si="13"/>
        <v>NA-CAN-BC_gas</v>
      </c>
      <c r="D187" t="str">
        <f t="shared" si="14"/>
        <v>NA-CAN-BC_h2</v>
      </c>
      <c r="E187" t="s">
        <v>61</v>
      </c>
      <c r="F187" s="7">
        <f t="shared" ref="F187:F193" si="16">F186</f>
        <v>74.348888888888894</v>
      </c>
      <c r="G187" s="7">
        <v>0</v>
      </c>
      <c r="H187" s="7">
        <v>0</v>
      </c>
      <c r="I187">
        <v>-54.764075937035798</v>
      </c>
      <c r="J187">
        <v>-124.53394214741699</v>
      </c>
      <c r="K187">
        <f t="shared" si="15"/>
        <v>54.764075937035798</v>
      </c>
    </row>
    <row r="188" spans="1:11" x14ac:dyDescent="0.35">
      <c r="A188" t="s">
        <v>291</v>
      </c>
      <c r="B188" t="str">
        <f t="shared" si="12"/>
        <v>NA-CAN-MB_el</v>
      </c>
      <c r="C188" t="str">
        <f t="shared" si="13"/>
        <v>NA-CAN-MB_gas</v>
      </c>
      <c r="D188" t="str">
        <f t="shared" si="14"/>
        <v>NA-CAN-MB_h2</v>
      </c>
      <c r="E188" t="s">
        <v>61</v>
      </c>
      <c r="F188" s="7">
        <f t="shared" si="16"/>
        <v>74.348888888888894</v>
      </c>
      <c r="G188" s="7">
        <v>0</v>
      </c>
      <c r="H188" s="7">
        <v>0</v>
      </c>
      <c r="I188">
        <v>-54.788828137861401</v>
      </c>
      <c r="J188">
        <v>-97.895358010454203</v>
      </c>
      <c r="K188">
        <f t="shared" si="15"/>
        <v>54.788828137861401</v>
      </c>
    </row>
    <row r="189" spans="1:11" x14ac:dyDescent="0.35">
      <c r="A189" t="s">
        <v>292</v>
      </c>
      <c r="B189" t="str">
        <f t="shared" si="12"/>
        <v>NA-CAN-NL_el</v>
      </c>
      <c r="C189" t="str">
        <f t="shared" si="13"/>
        <v>NA-CAN-NL_gas</v>
      </c>
      <c r="D189" t="str">
        <f t="shared" si="14"/>
        <v>NA-CAN-NL_h2</v>
      </c>
      <c r="E189" t="s">
        <v>61</v>
      </c>
      <c r="F189" s="7">
        <f t="shared" si="16"/>
        <v>74.348888888888894</v>
      </c>
      <c r="G189" s="7">
        <v>0</v>
      </c>
      <c r="H189" s="7">
        <v>0</v>
      </c>
      <c r="I189">
        <v>-52.576578551550298</v>
      </c>
      <c r="J189">
        <v>-58.305405553434603</v>
      </c>
      <c r="K189">
        <f t="shared" si="15"/>
        <v>52.576578551550298</v>
      </c>
    </row>
    <row r="190" spans="1:11" x14ac:dyDescent="0.35">
      <c r="A190" t="s">
        <v>293</v>
      </c>
      <c r="B190" t="str">
        <f t="shared" si="12"/>
        <v>NA-CAN-NO_el</v>
      </c>
      <c r="C190" t="str">
        <f t="shared" si="13"/>
        <v>NA-CAN-NO_gas</v>
      </c>
      <c r="D190" t="str">
        <f t="shared" si="14"/>
        <v>NA-CAN-NO_h2</v>
      </c>
      <c r="E190" t="s">
        <v>61</v>
      </c>
      <c r="F190" s="7">
        <f t="shared" si="16"/>
        <v>74.348888888888894</v>
      </c>
      <c r="G190" s="7">
        <v>0</v>
      </c>
      <c r="H190" s="7">
        <v>0</v>
      </c>
      <c r="I190">
        <v>-62.320293948909097</v>
      </c>
      <c r="J190">
        <v>-116.45057956807101</v>
      </c>
      <c r="K190">
        <f t="shared" si="15"/>
        <v>62.320293948909097</v>
      </c>
    </row>
    <row r="191" spans="1:11" x14ac:dyDescent="0.35">
      <c r="A191" t="s">
        <v>294</v>
      </c>
      <c r="B191" t="str">
        <f t="shared" si="12"/>
        <v>NA-CAN-ON_el</v>
      </c>
      <c r="C191" t="str">
        <f t="shared" si="13"/>
        <v>NA-CAN-ON_gas</v>
      </c>
      <c r="D191" t="str">
        <f t="shared" si="14"/>
        <v>NA-CAN-ON_h2</v>
      </c>
      <c r="E191" t="s">
        <v>61</v>
      </c>
      <c r="F191" s="7">
        <f t="shared" si="16"/>
        <v>74.348888888888894</v>
      </c>
      <c r="G191" s="7">
        <v>0</v>
      </c>
      <c r="H191" s="7">
        <v>0</v>
      </c>
      <c r="I191">
        <v>-49.767538804971402</v>
      </c>
      <c r="J191">
        <v>-84.882395669145694</v>
      </c>
      <c r="K191">
        <f t="shared" si="15"/>
        <v>49.767538804971402</v>
      </c>
    </row>
    <row r="192" spans="1:11" x14ac:dyDescent="0.35">
      <c r="A192" t="s">
        <v>295</v>
      </c>
      <c r="B192" t="str">
        <f t="shared" si="12"/>
        <v>NA-CAN-QC_el</v>
      </c>
      <c r="C192" t="str">
        <f t="shared" si="13"/>
        <v>NA-CAN-QC_gas</v>
      </c>
      <c r="D192" t="str">
        <f t="shared" si="14"/>
        <v>NA-CAN-QC_h2</v>
      </c>
      <c r="E192" t="s">
        <v>61</v>
      </c>
      <c r="F192" s="7">
        <f t="shared" si="16"/>
        <v>74.348888888888894</v>
      </c>
      <c r="G192" s="7">
        <v>0</v>
      </c>
      <c r="H192" s="7">
        <v>0</v>
      </c>
      <c r="I192">
        <v>-49.866669861314897</v>
      </c>
      <c r="J192">
        <v>-73.951224263761702</v>
      </c>
      <c r="K192">
        <f t="shared" si="15"/>
        <v>49.866669861314897</v>
      </c>
    </row>
    <row r="193" spans="1:11" x14ac:dyDescent="0.35">
      <c r="A193" t="s">
        <v>296</v>
      </c>
      <c r="B193" t="str">
        <f t="shared" si="12"/>
        <v>NA-CAN-SK_el</v>
      </c>
      <c r="C193" t="str">
        <f t="shared" si="13"/>
        <v>NA-CAN-SK_gas</v>
      </c>
      <c r="D193" t="str">
        <f t="shared" si="14"/>
        <v>NA-CAN-SK_h2</v>
      </c>
      <c r="E193" t="s">
        <v>61</v>
      </c>
      <c r="F193" s="7">
        <f t="shared" si="16"/>
        <v>74.348888888888894</v>
      </c>
      <c r="G193" s="7">
        <v>0</v>
      </c>
      <c r="H193" s="7">
        <v>0</v>
      </c>
      <c r="I193">
        <v>-54.864969790574101</v>
      </c>
      <c r="J193">
        <v>-105.720198556108</v>
      </c>
      <c r="K193">
        <f t="shared" si="15"/>
        <v>54.864969790574101</v>
      </c>
    </row>
    <row r="194" spans="1:11" x14ac:dyDescent="0.35">
      <c r="A194" t="s">
        <v>297</v>
      </c>
      <c r="B194" t="str">
        <f t="shared" si="12"/>
        <v>NA-CRI_el</v>
      </c>
      <c r="C194" t="str">
        <f t="shared" si="13"/>
        <v>NA-CRI_gas</v>
      </c>
      <c r="D194" t="str">
        <f t="shared" si="14"/>
        <v>NA-CRI_h2</v>
      </c>
      <c r="E194" t="s">
        <v>61</v>
      </c>
      <c r="F194" s="7">
        <v>21.61</v>
      </c>
      <c r="G194" s="7">
        <v>0</v>
      </c>
      <c r="H194" s="7">
        <v>0</v>
      </c>
      <c r="I194">
        <v>-9.7489170000000005</v>
      </c>
      <c r="J194">
        <v>-83.753428</v>
      </c>
      <c r="K194">
        <f t="shared" si="15"/>
        <v>9.7489170000000005</v>
      </c>
    </row>
    <row r="195" spans="1:11" x14ac:dyDescent="0.35">
      <c r="A195" t="s">
        <v>298</v>
      </c>
      <c r="B195" t="str">
        <f t="shared" ref="B195:B256" si="17">A195&amp;"_"&amp;"el"</f>
        <v>NA-CUB_el</v>
      </c>
      <c r="C195" t="str">
        <f t="shared" ref="C195:C256" si="18">A195&amp;"_"&amp;"gas"</f>
        <v>NA-CUB_gas</v>
      </c>
      <c r="D195" t="str">
        <f t="shared" ref="D195:D256" si="19">A195&amp;"_"&amp;"h2"</f>
        <v>NA-CUB_h2</v>
      </c>
      <c r="E195" t="s">
        <v>61</v>
      </c>
      <c r="F195" s="7">
        <v>36.08</v>
      </c>
      <c r="G195" s="7">
        <v>0</v>
      </c>
      <c r="H195" s="7">
        <v>0</v>
      </c>
      <c r="I195">
        <v>-21.521757000000001</v>
      </c>
      <c r="J195">
        <v>-77.781166999999996</v>
      </c>
      <c r="K195">
        <f t="shared" ref="K195:K256" si="20">I195*(-1)</f>
        <v>21.521757000000001</v>
      </c>
    </row>
    <row r="196" spans="1:11" x14ac:dyDescent="0.35">
      <c r="A196" t="s">
        <v>299</v>
      </c>
      <c r="B196" t="str">
        <f t="shared" si="17"/>
        <v>NA-DOM_el</v>
      </c>
      <c r="C196" t="str">
        <f t="shared" si="18"/>
        <v>NA-DOM_gas</v>
      </c>
      <c r="D196" t="str">
        <f t="shared" si="19"/>
        <v>NA-DOM_h2</v>
      </c>
      <c r="E196" t="s">
        <v>61</v>
      </c>
      <c r="F196" s="7">
        <v>31.68</v>
      </c>
      <c r="G196" s="7">
        <v>0</v>
      </c>
      <c r="H196" s="7">
        <v>0</v>
      </c>
      <c r="I196">
        <v>-18.735693000000001</v>
      </c>
      <c r="J196">
        <v>-70.162650999999997</v>
      </c>
      <c r="K196">
        <f t="shared" si="20"/>
        <v>18.735693000000001</v>
      </c>
    </row>
    <row r="197" spans="1:11" x14ac:dyDescent="0.35">
      <c r="A197" t="s">
        <v>341</v>
      </c>
      <c r="B197" t="str">
        <f t="shared" si="17"/>
        <v>NA-GRL_el</v>
      </c>
      <c r="C197" t="str">
        <f t="shared" si="18"/>
        <v>NA-GRL_gas</v>
      </c>
      <c r="D197" t="str">
        <f t="shared" si="19"/>
        <v>NA-GRL_h2</v>
      </c>
      <c r="E197" t="s">
        <v>61</v>
      </c>
      <c r="F197" s="7">
        <v>28.9</v>
      </c>
      <c r="G197" s="7">
        <v>0</v>
      </c>
      <c r="H197" s="7">
        <v>0</v>
      </c>
      <c r="I197">
        <v>-60.270832249999998</v>
      </c>
      <c r="J197">
        <v>-44.720830450000001</v>
      </c>
      <c r="K197">
        <f t="shared" si="20"/>
        <v>60.270832249999998</v>
      </c>
    </row>
    <row r="198" spans="1:11" x14ac:dyDescent="0.35">
      <c r="A198" t="s">
        <v>300</v>
      </c>
      <c r="B198" t="str">
        <f t="shared" si="17"/>
        <v>NA-GTM_el</v>
      </c>
      <c r="C198" t="str">
        <f t="shared" si="18"/>
        <v>NA-GTM_gas</v>
      </c>
      <c r="D198" t="str">
        <f t="shared" si="19"/>
        <v>NA-GTM_h2</v>
      </c>
      <c r="E198" t="s">
        <v>61</v>
      </c>
      <c r="F198" s="7">
        <v>9.58</v>
      </c>
      <c r="G198" s="7">
        <v>0</v>
      </c>
      <c r="H198" s="7">
        <v>0</v>
      </c>
      <c r="I198">
        <v>-15.783471</v>
      </c>
      <c r="J198">
        <v>-90.230759000000006</v>
      </c>
      <c r="K198">
        <f t="shared" si="20"/>
        <v>15.783471</v>
      </c>
    </row>
    <row r="199" spans="1:11" x14ac:dyDescent="0.35">
      <c r="A199" t="s">
        <v>301</v>
      </c>
      <c r="B199" t="str">
        <f t="shared" si="17"/>
        <v>NA-HND_el</v>
      </c>
      <c r="C199" t="str">
        <f t="shared" si="18"/>
        <v>NA-HND_gas</v>
      </c>
      <c r="D199" t="str">
        <f t="shared" si="19"/>
        <v>NA-HND_h2</v>
      </c>
      <c r="E199" t="s">
        <v>61</v>
      </c>
      <c r="F199" s="7">
        <v>7.04</v>
      </c>
      <c r="G199" s="7">
        <v>0</v>
      </c>
      <c r="H199" s="7">
        <v>0</v>
      </c>
      <c r="I199">
        <v>-15.199999</v>
      </c>
      <c r="J199">
        <v>-86.241905000000003</v>
      </c>
      <c r="K199">
        <f t="shared" si="20"/>
        <v>15.199999</v>
      </c>
    </row>
    <row r="200" spans="1:11" x14ac:dyDescent="0.35">
      <c r="A200" t="s">
        <v>302</v>
      </c>
      <c r="B200" t="str">
        <f t="shared" si="17"/>
        <v>NA-HTI_el</v>
      </c>
      <c r="C200" t="str">
        <f t="shared" si="18"/>
        <v>NA-HTI_gas</v>
      </c>
      <c r="D200" t="str">
        <f t="shared" si="19"/>
        <v>NA-HTI_h2</v>
      </c>
      <c r="E200" t="s">
        <v>61</v>
      </c>
      <c r="F200" s="7">
        <v>4.58</v>
      </c>
      <c r="G200" s="7">
        <v>0</v>
      </c>
      <c r="H200" s="7">
        <v>0</v>
      </c>
      <c r="I200">
        <v>-18.971187</v>
      </c>
      <c r="J200">
        <v>-72.285214999999994</v>
      </c>
      <c r="K200">
        <f t="shared" si="20"/>
        <v>18.971187</v>
      </c>
    </row>
    <row r="201" spans="1:11" x14ac:dyDescent="0.35">
      <c r="A201" t="s">
        <v>303</v>
      </c>
      <c r="B201" t="str">
        <f t="shared" si="17"/>
        <v>NA-JAM_el</v>
      </c>
      <c r="C201" t="str">
        <f t="shared" si="18"/>
        <v>NA-JAM_gas</v>
      </c>
      <c r="D201" t="str">
        <f t="shared" si="19"/>
        <v>NA-JAM_h2</v>
      </c>
      <c r="E201" t="s">
        <v>61</v>
      </c>
      <c r="F201" s="7">
        <v>434.62</v>
      </c>
      <c r="G201" s="7">
        <v>0</v>
      </c>
      <c r="H201" s="7">
        <v>0</v>
      </c>
      <c r="I201">
        <v>-18.109580999999999</v>
      </c>
      <c r="J201">
        <v>-77.297507999999993</v>
      </c>
      <c r="K201">
        <f t="shared" si="20"/>
        <v>18.109580999999999</v>
      </c>
    </row>
    <row r="202" spans="1:11" x14ac:dyDescent="0.35">
      <c r="A202" t="s">
        <v>304</v>
      </c>
      <c r="B202" t="str">
        <f t="shared" si="17"/>
        <v>NA-MEX_el</v>
      </c>
      <c r="C202" t="str">
        <f t="shared" si="18"/>
        <v>NA-MEX_gas</v>
      </c>
      <c r="D202" t="str">
        <f t="shared" si="19"/>
        <v>NA-MEX_h2</v>
      </c>
      <c r="E202" t="s">
        <v>61</v>
      </c>
      <c r="F202" s="7">
        <v>4.71</v>
      </c>
      <c r="G202" s="7">
        <v>0</v>
      </c>
      <c r="H202" s="7">
        <v>0</v>
      </c>
      <c r="I202">
        <v>-23.634501</v>
      </c>
      <c r="J202">
        <v>-102.552784</v>
      </c>
      <c r="K202">
        <f t="shared" si="20"/>
        <v>23.634501</v>
      </c>
    </row>
    <row r="203" spans="1:11" x14ac:dyDescent="0.35">
      <c r="A203" t="s">
        <v>305</v>
      </c>
      <c r="B203" t="str">
        <f t="shared" si="17"/>
        <v>NA-NIC_el</v>
      </c>
      <c r="C203" t="str">
        <f t="shared" si="18"/>
        <v>NA-NIC_gas</v>
      </c>
      <c r="D203" t="str">
        <f t="shared" si="19"/>
        <v>NA-NIC_h2</v>
      </c>
      <c r="E203" t="s">
        <v>61</v>
      </c>
      <c r="F203" s="7">
        <v>21.38</v>
      </c>
      <c r="G203" s="7">
        <v>0</v>
      </c>
      <c r="H203" s="7">
        <v>0</v>
      </c>
      <c r="I203">
        <v>-12.865416</v>
      </c>
      <c r="J203">
        <v>-85.207228999999998</v>
      </c>
      <c r="K203">
        <f t="shared" si="20"/>
        <v>12.865416</v>
      </c>
    </row>
    <row r="204" spans="1:11" x14ac:dyDescent="0.35">
      <c r="A204" t="s">
        <v>306</v>
      </c>
      <c r="B204" t="str">
        <f t="shared" si="17"/>
        <v>NA-PAN_el</v>
      </c>
      <c r="C204" t="str">
        <f t="shared" si="18"/>
        <v>NA-PAN_gas</v>
      </c>
      <c r="D204" t="str">
        <f t="shared" si="19"/>
        <v>NA-PAN_h2</v>
      </c>
      <c r="E204" t="s">
        <v>61</v>
      </c>
      <c r="F204" s="7">
        <v>9.66</v>
      </c>
      <c r="G204" s="7">
        <v>0</v>
      </c>
      <c r="H204" s="7">
        <v>0</v>
      </c>
      <c r="I204">
        <v>-8.5379810000000003</v>
      </c>
      <c r="J204">
        <v>-80.782127000000003</v>
      </c>
      <c r="K204">
        <f t="shared" si="20"/>
        <v>8.5379810000000003</v>
      </c>
    </row>
    <row r="205" spans="1:11" x14ac:dyDescent="0.35">
      <c r="A205" t="s">
        <v>307</v>
      </c>
      <c r="B205" t="str">
        <f t="shared" si="17"/>
        <v>NA-SLV_el</v>
      </c>
      <c r="C205" t="str">
        <f t="shared" si="18"/>
        <v>NA-SLV_gas</v>
      </c>
      <c r="D205" t="str">
        <f t="shared" si="19"/>
        <v>NA-SLV_h2</v>
      </c>
      <c r="E205" t="s">
        <v>61</v>
      </c>
      <c r="F205" s="7">
        <v>7.19</v>
      </c>
      <c r="G205" s="7">
        <v>0</v>
      </c>
      <c r="H205" s="7">
        <v>0</v>
      </c>
      <c r="I205">
        <v>-13.794185000000001</v>
      </c>
      <c r="J205">
        <v>-88.896529999999998</v>
      </c>
      <c r="K205">
        <f t="shared" si="20"/>
        <v>13.794185000000001</v>
      </c>
    </row>
    <row r="206" spans="1:11" x14ac:dyDescent="0.35">
      <c r="A206" t="s">
        <v>308</v>
      </c>
      <c r="B206" t="str">
        <f t="shared" si="17"/>
        <v>NA-USA-AK_el</v>
      </c>
      <c r="C206" t="str">
        <f t="shared" si="18"/>
        <v>NA-USA-AK_gas</v>
      </c>
      <c r="D206" t="str">
        <f t="shared" si="19"/>
        <v>NA-USA-AK_h2</v>
      </c>
      <c r="E206" t="s">
        <v>61</v>
      </c>
      <c r="F206" s="7">
        <f>4529/COUNTA(A206:A229)</f>
        <v>188.70833333333334</v>
      </c>
      <c r="G206" s="7">
        <v>0</v>
      </c>
      <c r="H206" s="7">
        <v>0</v>
      </c>
      <c r="I206">
        <v>-64.445961299999993</v>
      </c>
      <c r="J206">
        <v>-149.68090900000001</v>
      </c>
      <c r="K206">
        <f t="shared" si="20"/>
        <v>64.445961299999993</v>
      </c>
    </row>
    <row r="207" spans="1:11" x14ac:dyDescent="0.35">
      <c r="A207" t="s">
        <v>309</v>
      </c>
      <c r="B207" t="str">
        <f t="shared" si="17"/>
        <v>NA-USA-AZ_el</v>
      </c>
      <c r="C207" t="str">
        <f t="shared" si="18"/>
        <v>NA-USA-AZ_gas</v>
      </c>
      <c r="D207" t="str">
        <f t="shared" si="19"/>
        <v>NA-USA-AZ_h2</v>
      </c>
      <c r="E207" t="s">
        <v>61</v>
      </c>
      <c r="F207" s="7">
        <f>F206</f>
        <v>188.70833333333334</v>
      </c>
      <c r="G207" s="7">
        <v>0</v>
      </c>
      <c r="H207" s="7">
        <v>0</v>
      </c>
      <c r="I207">
        <v>-34.204419204412098</v>
      </c>
      <c r="J207">
        <v>-109.059241864227</v>
      </c>
      <c r="K207">
        <f t="shared" si="20"/>
        <v>34.204419204412098</v>
      </c>
    </row>
    <row r="208" spans="1:11" x14ac:dyDescent="0.35">
      <c r="A208" t="s">
        <v>310</v>
      </c>
      <c r="B208" t="str">
        <f t="shared" si="17"/>
        <v>NA-USA-CA_el</v>
      </c>
      <c r="C208" t="str">
        <f t="shared" si="18"/>
        <v>NA-USA-CA_gas</v>
      </c>
      <c r="D208" t="str">
        <f t="shared" si="19"/>
        <v>NA-USA-CA_h2</v>
      </c>
      <c r="E208" t="s">
        <v>61</v>
      </c>
      <c r="F208" s="7">
        <f t="shared" ref="F208:F229" si="21">F207</f>
        <v>188.70833333333334</v>
      </c>
      <c r="G208" s="7">
        <v>0</v>
      </c>
      <c r="H208" s="7">
        <v>0</v>
      </c>
      <c r="I208">
        <v>-36.444898512132603</v>
      </c>
      <c r="J208">
        <v>-119.667657467865</v>
      </c>
      <c r="K208">
        <f t="shared" si="20"/>
        <v>36.444898512132603</v>
      </c>
    </row>
    <row r="209" spans="1:11" x14ac:dyDescent="0.35">
      <c r="A209" t="s">
        <v>311</v>
      </c>
      <c r="B209" t="str">
        <f t="shared" si="17"/>
        <v>NA-USA-ER_el</v>
      </c>
      <c r="C209" t="str">
        <f t="shared" si="18"/>
        <v>NA-USA-ER_gas</v>
      </c>
      <c r="D209" t="str">
        <f t="shared" si="19"/>
        <v>NA-USA-ER_h2</v>
      </c>
      <c r="E209" t="s">
        <v>61</v>
      </c>
      <c r="F209" s="7">
        <f t="shared" si="21"/>
        <v>188.70833333333334</v>
      </c>
      <c r="G209" s="7">
        <v>0</v>
      </c>
      <c r="H209" s="7">
        <v>0</v>
      </c>
      <c r="I209">
        <v>-30.568468074498899</v>
      </c>
      <c r="J209">
        <v>-98.899119946503205</v>
      </c>
      <c r="K209">
        <f t="shared" si="20"/>
        <v>30.568468074498899</v>
      </c>
    </row>
    <row r="210" spans="1:11" x14ac:dyDescent="0.35">
      <c r="A210" t="s">
        <v>312</v>
      </c>
      <c r="B210" t="str">
        <f t="shared" si="17"/>
        <v>NA-USA-FR_el</v>
      </c>
      <c r="C210" t="str">
        <f t="shared" si="18"/>
        <v>NA-USA-FR_gas</v>
      </c>
      <c r="D210" t="str">
        <f t="shared" si="19"/>
        <v>NA-USA-FR_h2</v>
      </c>
      <c r="E210" t="s">
        <v>61</v>
      </c>
      <c r="F210" s="7">
        <f t="shared" si="21"/>
        <v>188.70833333333334</v>
      </c>
      <c r="G210" s="7">
        <v>0</v>
      </c>
      <c r="H210" s="7">
        <v>0</v>
      </c>
      <c r="I210">
        <v>-28.1363334529604</v>
      </c>
      <c r="J210">
        <v>-81.514371487640901</v>
      </c>
      <c r="K210">
        <f t="shared" si="20"/>
        <v>28.1363334529604</v>
      </c>
    </row>
    <row r="211" spans="1:11" x14ac:dyDescent="0.35">
      <c r="A211" t="s">
        <v>313</v>
      </c>
      <c r="B211" t="str">
        <f t="shared" si="17"/>
        <v>NA-USA-GU_el</v>
      </c>
      <c r="C211" t="str">
        <f t="shared" si="18"/>
        <v>NA-USA-GU_gas</v>
      </c>
      <c r="D211" t="str">
        <f t="shared" si="19"/>
        <v>NA-USA-GU_h2</v>
      </c>
      <c r="E211" t="s">
        <v>61</v>
      </c>
      <c r="F211" s="7">
        <f t="shared" si="21"/>
        <v>188.70833333333334</v>
      </c>
      <c r="G211" s="7">
        <v>0</v>
      </c>
      <c r="H211" s="7">
        <v>0</v>
      </c>
      <c r="I211">
        <v>-13.450125699999999</v>
      </c>
      <c r="J211">
        <v>144.75755100000001</v>
      </c>
      <c r="K211">
        <f t="shared" si="20"/>
        <v>13.450125699999999</v>
      </c>
    </row>
    <row r="212" spans="1:11" x14ac:dyDescent="0.35">
      <c r="A212" t="s">
        <v>314</v>
      </c>
      <c r="B212" t="str">
        <f t="shared" si="17"/>
        <v>NA-USA-HA_el</v>
      </c>
      <c r="C212" t="str">
        <f t="shared" si="18"/>
        <v>NA-USA-HA_gas</v>
      </c>
      <c r="D212" t="str">
        <f t="shared" si="19"/>
        <v>NA-USA-HA_h2</v>
      </c>
      <c r="E212" t="s">
        <v>61</v>
      </c>
      <c r="F212" s="7">
        <f t="shared" si="21"/>
        <v>188.70833333333334</v>
      </c>
      <c r="G212" s="7">
        <v>0</v>
      </c>
      <c r="H212" s="7">
        <v>0</v>
      </c>
      <c r="I212">
        <v>-19.64486415144</v>
      </c>
      <c r="J212">
        <v>-155.524039689212</v>
      </c>
      <c r="K212">
        <f t="shared" si="20"/>
        <v>19.64486415144</v>
      </c>
    </row>
    <row r="213" spans="1:11" x14ac:dyDescent="0.35">
      <c r="A213" t="s">
        <v>315</v>
      </c>
      <c r="B213" t="str">
        <f t="shared" si="17"/>
        <v>NA-USA-ME_el</v>
      </c>
      <c r="C213" t="str">
        <f t="shared" si="18"/>
        <v>NA-USA-ME_gas</v>
      </c>
      <c r="D213" t="str">
        <f t="shared" si="19"/>
        <v>NA-USA-ME_h2</v>
      </c>
      <c r="E213" t="s">
        <v>61</v>
      </c>
      <c r="F213" s="7">
        <f t="shared" si="21"/>
        <v>188.70833333333334</v>
      </c>
      <c r="G213" s="7">
        <v>0</v>
      </c>
      <c r="H213" s="7">
        <v>0</v>
      </c>
      <c r="I213">
        <v>-44.5014022151896</v>
      </c>
      <c r="J213">
        <v>-88.958724591278596</v>
      </c>
      <c r="K213">
        <f t="shared" si="20"/>
        <v>44.5014022151896</v>
      </c>
    </row>
    <row r="214" spans="1:11" x14ac:dyDescent="0.35">
      <c r="A214" t="s">
        <v>316</v>
      </c>
      <c r="B214" t="str">
        <f t="shared" si="17"/>
        <v>NA-USA-MW_el</v>
      </c>
      <c r="C214" t="str">
        <f t="shared" si="18"/>
        <v>NA-USA-MW_gas</v>
      </c>
      <c r="D214" t="str">
        <f t="shared" si="19"/>
        <v>NA-USA-MW_h2</v>
      </c>
      <c r="E214" t="s">
        <v>61</v>
      </c>
      <c r="F214" s="7">
        <f t="shared" si="21"/>
        <v>188.70833333333334</v>
      </c>
      <c r="G214" s="7">
        <v>0</v>
      </c>
      <c r="H214" s="7">
        <v>0</v>
      </c>
      <c r="I214">
        <v>-45.166060544481503</v>
      </c>
      <c r="J214">
        <v>-96.868195468856499</v>
      </c>
      <c r="K214">
        <f t="shared" si="20"/>
        <v>45.166060544481503</v>
      </c>
    </row>
    <row r="215" spans="1:11" x14ac:dyDescent="0.35">
      <c r="A215" t="s">
        <v>317</v>
      </c>
      <c r="B215" t="str">
        <f t="shared" si="17"/>
        <v>NA-USA-NE_el</v>
      </c>
      <c r="C215" t="str">
        <f t="shared" si="18"/>
        <v>NA-USA-NE_gas</v>
      </c>
      <c r="D215" t="str">
        <f t="shared" si="19"/>
        <v>NA-USA-NE_h2</v>
      </c>
      <c r="E215" t="s">
        <v>61</v>
      </c>
      <c r="F215" s="7">
        <f t="shared" si="21"/>
        <v>188.70833333333334</v>
      </c>
      <c r="G215" s="7">
        <v>0</v>
      </c>
      <c r="H215" s="7">
        <v>0</v>
      </c>
      <c r="I215">
        <v>-43.388455629903298</v>
      </c>
      <c r="J215">
        <v>-70.942479523473807</v>
      </c>
      <c r="K215">
        <f t="shared" si="20"/>
        <v>43.388455629903298</v>
      </c>
    </row>
    <row r="216" spans="1:11" x14ac:dyDescent="0.35">
      <c r="A216" t="s">
        <v>318</v>
      </c>
      <c r="B216" t="str">
        <f t="shared" si="17"/>
        <v>NA-USA-NW_el</v>
      </c>
      <c r="C216" t="str">
        <f t="shared" si="18"/>
        <v>NA-USA-NW_gas</v>
      </c>
      <c r="D216" t="str">
        <f t="shared" si="19"/>
        <v>NA-USA-NW_h2</v>
      </c>
      <c r="E216" t="s">
        <v>61</v>
      </c>
      <c r="F216" s="7">
        <f t="shared" si="21"/>
        <v>188.70833333333334</v>
      </c>
      <c r="G216" s="7">
        <v>0</v>
      </c>
      <c r="H216" s="7">
        <v>0</v>
      </c>
      <c r="I216">
        <v>-43.034781082519203</v>
      </c>
      <c r="J216">
        <v>-114.018431135889</v>
      </c>
      <c r="K216">
        <f t="shared" si="20"/>
        <v>43.034781082519203</v>
      </c>
    </row>
    <row r="217" spans="1:11" x14ac:dyDescent="0.35">
      <c r="A217" t="s">
        <v>319</v>
      </c>
      <c r="B217" t="str">
        <f t="shared" si="17"/>
        <v>NA-USA-NY_el</v>
      </c>
      <c r="C217" t="str">
        <f t="shared" si="18"/>
        <v>NA-USA-NY_gas</v>
      </c>
      <c r="D217" t="str">
        <f t="shared" si="19"/>
        <v>NA-USA-NY_h2</v>
      </c>
      <c r="E217" t="s">
        <v>61</v>
      </c>
      <c r="F217" s="7">
        <f t="shared" si="21"/>
        <v>188.70833333333334</v>
      </c>
      <c r="G217" s="7">
        <v>0</v>
      </c>
      <c r="H217" s="7">
        <v>0</v>
      </c>
      <c r="I217">
        <v>-42.763900460971001</v>
      </c>
      <c r="J217">
        <v>-74.825557286605701</v>
      </c>
      <c r="K217">
        <f t="shared" si="20"/>
        <v>42.763900460971001</v>
      </c>
    </row>
    <row r="218" spans="1:11" x14ac:dyDescent="0.35">
      <c r="A218" t="s">
        <v>320</v>
      </c>
      <c r="B218" t="str">
        <f t="shared" si="17"/>
        <v>NA-USA-PR_el</v>
      </c>
      <c r="C218" t="str">
        <f t="shared" si="18"/>
        <v>NA-USA-PR_gas</v>
      </c>
      <c r="D218" t="str">
        <f t="shared" si="19"/>
        <v>NA-USA-PR_h2</v>
      </c>
      <c r="E218" t="s">
        <v>61</v>
      </c>
      <c r="F218" s="7">
        <f t="shared" si="21"/>
        <v>188.70833333333334</v>
      </c>
      <c r="G218" s="7">
        <v>0</v>
      </c>
      <c r="H218" s="7">
        <v>0</v>
      </c>
      <c r="I218">
        <v>-18.221417200000001</v>
      </c>
      <c r="J218">
        <v>-66.413281900000001</v>
      </c>
      <c r="K218">
        <f t="shared" si="20"/>
        <v>18.221417200000001</v>
      </c>
    </row>
    <row r="219" spans="1:11" x14ac:dyDescent="0.35">
      <c r="A219" t="s">
        <v>321</v>
      </c>
      <c r="B219" t="str">
        <f t="shared" si="17"/>
        <v>NA-USA-RA_el</v>
      </c>
      <c r="C219" t="str">
        <f t="shared" si="18"/>
        <v>NA-USA-RA_gas</v>
      </c>
      <c r="D219" t="str">
        <f t="shared" si="19"/>
        <v>NA-USA-RA_h2</v>
      </c>
      <c r="E219" t="s">
        <v>61</v>
      </c>
      <c r="F219" s="7">
        <f t="shared" si="21"/>
        <v>188.70833333333334</v>
      </c>
      <c r="G219" s="7">
        <v>0</v>
      </c>
      <c r="H219" s="7">
        <v>0</v>
      </c>
      <c r="I219">
        <v>-39.649484799605197</v>
      </c>
      <c r="J219">
        <v>-104.986025142385</v>
      </c>
      <c r="K219">
        <f t="shared" si="20"/>
        <v>39.649484799605197</v>
      </c>
    </row>
    <row r="220" spans="1:11" x14ac:dyDescent="0.35">
      <c r="A220" t="s">
        <v>322</v>
      </c>
      <c r="B220" t="str">
        <f t="shared" si="17"/>
        <v>NA-USA-RE_el</v>
      </c>
      <c r="C220" t="str">
        <f t="shared" si="18"/>
        <v>NA-USA-RE_gas</v>
      </c>
      <c r="D220" t="str">
        <f t="shared" si="19"/>
        <v>NA-USA-RE_h2</v>
      </c>
      <c r="E220" t="s">
        <v>61</v>
      </c>
      <c r="F220" s="7">
        <f t="shared" si="21"/>
        <v>188.70833333333334</v>
      </c>
      <c r="G220" s="7">
        <v>0</v>
      </c>
      <c r="H220" s="7">
        <v>0</v>
      </c>
      <c r="I220">
        <v>-40.747645491834596</v>
      </c>
      <c r="J220">
        <v>-75.664344808346399</v>
      </c>
      <c r="K220">
        <f t="shared" si="20"/>
        <v>40.747645491834596</v>
      </c>
    </row>
    <row r="221" spans="1:11" x14ac:dyDescent="0.35">
      <c r="A221" t="s">
        <v>323</v>
      </c>
      <c r="B221" t="str">
        <f t="shared" si="17"/>
        <v>NA-USA-RM_el</v>
      </c>
      <c r="C221" t="str">
        <f t="shared" si="18"/>
        <v>NA-USA-RM_gas</v>
      </c>
      <c r="D221" t="str">
        <f t="shared" si="19"/>
        <v>NA-USA-RM_h2</v>
      </c>
      <c r="E221" t="s">
        <v>61</v>
      </c>
      <c r="F221" s="7">
        <f t="shared" si="21"/>
        <v>188.70833333333334</v>
      </c>
      <c r="G221" s="7">
        <v>0</v>
      </c>
      <c r="H221" s="7">
        <v>0</v>
      </c>
      <c r="I221">
        <v>-43.213431959340298</v>
      </c>
      <c r="J221">
        <v>-84.558893224484095</v>
      </c>
      <c r="K221">
        <f t="shared" si="20"/>
        <v>43.213431959340298</v>
      </c>
    </row>
    <row r="222" spans="1:11" x14ac:dyDescent="0.35">
      <c r="A222" t="s">
        <v>324</v>
      </c>
      <c r="B222" t="str">
        <f t="shared" si="17"/>
        <v>NA-USA-RW_el</v>
      </c>
      <c r="C222" t="str">
        <f t="shared" si="18"/>
        <v>NA-USA-RW_gas</v>
      </c>
      <c r="D222" t="str">
        <f t="shared" si="19"/>
        <v>NA-USA-RW_h2</v>
      </c>
      <c r="E222" t="s">
        <v>61</v>
      </c>
      <c r="F222" s="7">
        <f t="shared" si="21"/>
        <v>188.70833333333334</v>
      </c>
      <c r="G222" s="7">
        <v>0</v>
      </c>
      <c r="H222" s="7">
        <v>0</v>
      </c>
      <c r="I222">
        <v>-39.774899774827297</v>
      </c>
      <c r="J222">
        <v>-82.379222890621804</v>
      </c>
      <c r="K222">
        <f t="shared" si="20"/>
        <v>39.774899774827297</v>
      </c>
    </row>
    <row r="223" spans="1:11" x14ac:dyDescent="0.35">
      <c r="A223" t="s">
        <v>325</v>
      </c>
      <c r="B223" t="str">
        <f t="shared" si="17"/>
        <v>NA-USA-SA_el</v>
      </c>
      <c r="C223" t="str">
        <f t="shared" si="18"/>
        <v>NA-USA-SA_gas</v>
      </c>
      <c r="D223" t="str">
        <f t="shared" si="19"/>
        <v>NA-USA-SA_h2</v>
      </c>
      <c r="E223" t="s">
        <v>61</v>
      </c>
      <c r="F223" s="7">
        <f t="shared" si="21"/>
        <v>188.70833333333334</v>
      </c>
      <c r="G223" s="7">
        <v>0</v>
      </c>
      <c r="H223" s="7">
        <v>0</v>
      </c>
      <c r="I223">
        <v>-32.9267526861045</v>
      </c>
      <c r="J223">
        <v>-91.213632869436594</v>
      </c>
      <c r="K223">
        <f t="shared" si="20"/>
        <v>32.9267526861045</v>
      </c>
    </row>
    <row r="224" spans="1:11" x14ac:dyDescent="0.35">
      <c r="A224" t="s">
        <v>326</v>
      </c>
      <c r="B224" t="str">
        <f t="shared" si="17"/>
        <v>NA-USA-SC_el</v>
      </c>
      <c r="C224" t="str">
        <f t="shared" si="18"/>
        <v>NA-USA-SC_gas</v>
      </c>
      <c r="D224" t="str">
        <f t="shared" si="19"/>
        <v>NA-USA-SC_h2</v>
      </c>
      <c r="E224" t="s">
        <v>61</v>
      </c>
      <c r="F224" s="7">
        <f t="shared" si="21"/>
        <v>188.70833333333334</v>
      </c>
      <c r="G224" s="7">
        <v>0</v>
      </c>
      <c r="H224" s="7">
        <v>0</v>
      </c>
      <c r="I224">
        <v>-36.484279821609498</v>
      </c>
      <c r="J224">
        <v>-85.351311015798899</v>
      </c>
      <c r="K224">
        <f t="shared" si="20"/>
        <v>36.484279821609498</v>
      </c>
    </row>
    <row r="225" spans="1:11" x14ac:dyDescent="0.35">
      <c r="A225" t="s">
        <v>327</v>
      </c>
      <c r="B225" t="str">
        <f t="shared" si="17"/>
        <v>NA-USA-SE_el</v>
      </c>
      <c r="C225" t="str">
        <f t="shared" si="18"/>
        <v>NA-USA-SE_gas</v>
      </c>
      <c r="D225" t="str">
        <f t="shared" si="19"/>
        <v>NA-USA-SE_h2</v>
      </c>
      <c r="E225" t="s">
        <v>61</v>
      </c>
      <c r="F225" s="7">
        <f t="shared" si="21"/>
        <v>188.70833333333334</v>
      </c>
      <c r="G225" s="7">
        <v>0</v>
      </c>
      <c r="H225" s="7">
        <v>0</v>
      </c>
      <c r="I225">
        <v>-32.2971821608146</v>
      </c>
      <c r="J225">
        <v>-85.0964797017119</v>
      </c>
      <c r="K225">
        <f t="shared" si="20"/>
        <v>32.2971821608146</v>
      </c>
    </row>
    <row r="226" spans="1:11" x14ac:dyDescent="0.35">
      <c r="A226" t="s">
        <v>328</v>
      </c>
      <c r="B226" t="str">
        <f t="shared" si="17"/>
        <v>NA-USA-SN_el</v>
      </c>
      <c r="C226" t="str">
        <f t="shared" si="18"/>
        <v>NA-USA-SN_gas</v>
      </c>
      <c r="D226" t="str">
        <f t="shared" si="19"/>
        <v>NA-USA-SN_h2</v>
      </c>
      <c r="E226" t="s">
        <v>61</v>
      </c>
      <c r="F226" s="7">
        <f t="shared" si="21"/>
        <v>188.70833333333334</v>
      </c>
      <c r="G226" s="7">
        <v>0</v>
      </c>
      <c r="H226" s="7">
        <v>0</v>
      </c>
      <c r="I226">
        <v>-38.472171802463897</v>
      </c>
      <c r="J226">
        <v>-96.302448558523494</v>
      </c>
      <c r="K226">
        <f t="shared" si="20"/>
        <v>38.472171802463897</v>
      </c>
    </row>
    <row r="227" spans="1:11" x14ac:dyDescent="0.35">
      <c r="A227" t="s">
        <v>329</v>
      </c>
      <c r="B227" t="str">
        <f t="shared" si="17"/>
        <v>NA-USA-SS_el</v>
      </c>
      <c r="C227" t="str">
        <f t="shared" si="18"/>
        <v>NA-USA-SS_gas</v>
      </c>
      <c r="D227" t="str">
        <f t="shared" si="19"/>
        <v>NA-USA-SS_h2</v>
      </c>
      <c r="E227" t="s">
        <v>624</v>
      </c>
      <c r="F227" s="7">
        <f t="shared" si="21"/>
        <v>188.70833333333334</v>
      </c>
      <c r="G227" s="7">
        <v>0</v>
      </c>
      <c r="H227" s="7">
        <v>0</v>
      </c>
      <c r="I227">
        <v>-35.255888156596697</v>
      </c>
      <c r="J227">
        <v>-96.935278224661204</v>
      </c>
      <c r="K227">
        <f t="shared" si="20"/>
        <v>35.255888156596697</v>
      </c>
    </row>
    <row r="228" spans="1:11" x14ac:dyDescent="0.35">
      <c r="A228" t="s">
        <v>330</v>
      </c>
      <c r="B228" t="str">
        <f t="shared" si="17"/>
        <v>NA-USA-SV_el</v>
      </c>
      <c r="C228" t="str">
        <f t="shared" si="18"/>
        <v>NA-USA-SV_gas</v>
      </c>
      <c r="D228" t="str">
        <f t="shared" si="19"/>
        <v>NA-USA-SV_h2</v>
      </c>
      <c r="E228" t="s">
        <v>61</v>
      </c>
      <c r="F228" s="7">
        <f t="shared" si="21"/>
        <v>188.70833333333334</v>
      </c>
      <c r="G228" s="7">
        <v>0</v>
      </c>
      <c r="H228" s="7">
        <v>0</v>
      </c>
      <c r="I228">
        <v>-35.380688368160797</v>
      </c>
      <c r="J228">
        <v>-79.225403117849595</v>
      </c>
      <c r="K228">
        <f t="shared" si="20"/>
        <v>35.380688368160797</v>
      </c>
    </row>
    <row r="229" spans="1:11" x14ac:dyDescent="0.35">
      <c r="A229" t="s">
        <v>331</v>
      </c>
      <c r="B229" t="str">
        <f t="shared" si="17"/>
        <v>NA-USA-SW_el</v>
      </c>
      <c r="C229" t="str">
        <f t="shared" si="18"/>
        <v>NA-USA-SW_gas</v>
      </c>
      <c r="D229" t="str">
        <f t="shared" si="19"/>
        <v>NA-USA-SW_h2</v>
      </c>
      <c r="E229" t="s">
        <v>61</v>
      </c>
      <c r="F229" s="7">
        <f t="shared" si="21"/>
        <v>188.70833333333334</v>
      </c>
      <c r="G229" s="7">
        <v>0</v>
      </c>
      <c r="H229" s="7">
        <v>0</v>
      </c>
      <c r="I229">
        <v>-38.7806182714207</v>
      </c>
      <c r="J229">
        <v>-90.703884410574204</v>
      </c>
      <c r="K229">
        <f t="shared" si="20"/>
        <v>38.7806182714207</v>
      </c>
    </row>
    <row r="230" spans="1:11" x14ac:dyDescent="0.35">
      <c r="A230" t="s">
        <v>332</v>
      </c>
      <c r="B230" t="str">
        <f t="shared" si="17"/>
        <v>OC-AUS-NT_el</v>
      </c>
      <c r="C230" t="str">
        <f t="shared" si="18"/>
        <v>OC-AUS-NT_gas</v>
      </c>
      <c r="D230" t="str">
        <f t="shared" si="19"/>
        <v>OC-AUS-NT_h2</v>
      </c>
      <c r="E230" t="s">
        <v>61</v>
      </c>
      <c r="F230" s="7">
        <f>689.87/COUNTA(A230:A236)</f>
        <v>98.55285714285715</v>
      </c>
      <c r="G230" s="7">
        <v>0</v>
      </c>
      <c r="H230" s="7">
        <v>0</v>
      </c>
      <c r="I230">
        <v>20.618532453108099</v>
      </c>
      <c r="J230">
        <v>133.978128591699</v>
      </c>
      <c r="K230">
        <f t="shared" si="20"/>
        <v>-20.618532453108099</v>
      </c>
    </row>
    <row r="231" spans="1:11" x14ac:dyDescent="0.35">
      <c r="A231" t="s">
        <v>333</v>
      </c>
      <c r="B231" t="str">
        <f t="shared" si="17"/>
        <v>OC-AUS-QL_el</v>
      </c>
      <c r="C231" t="str">
        <f t="shared" si="18"/>
        <v>OC-AUS-QL_gas</v>
      </c>
      <c r="D231" t="str">
        <f t="shared" si="19"/>
        <v>OC-AUS-QL_h2</v>
      </c>
      <c r="E231" t="s">
        <v>61</v>
      </c>
      <c r="F231" s="7">
        <f>F230</f>
        <v>98.55285714285715</v>
      </c>
      <c r="G231" s="7">
        <v>0</v>
      </c>
      <c r="H231" s="7">
        <v>0</v>
      </c>
      <c r="I231">
        <v>24.2737718944298</v>
      </c>
      <c r="J231">
        <v>145.179720083398</v>
      </c>
      <c r="K231">
        <f t="shared" si="20"/>
        <v>-24.2737718944298</v>
      </c>
    </row>
    <row r="232" spans="1:11" x14ac:dyDescent="0.35">
      <c r="A232" t="s">
        <v>334</v>
      </c>
      <c r="B232" t="str">
        <f t="shared" si="17"/>
        <v>OC-AUS-SA_el</v>
      </c>
      <c r="C232" t="str">
        <f t="shared" si="18"/>
        <v>OC-AUS-SA_gas</v>
      </c>
      <c r="D232" t="str">
        <f t="shared" si="19"/>
        <v>OC-AUS-SA_h2</v>
      </c>
      <c r="E232" t="s">
        <v>61</v>
      </c>
      <c r="F232" s="7">
        <f t="shared" ref="F232:F236" si="22">F231</f>
        <v>98.55285714285715</v>
      </c>
      <c r="G232" s="7">
        <v>0</v>
      </c>
      <c r="H232" s="7">
        <v>0</v>
      </c>
      <c r="I232">
        <v>30.8148829524429</v>
      </c>
      <c r="J232">
        <v>135.90279595009699</v>
      </c>
      <c r="K232">
        <f t="shared" si="20"/>
        <v>-30.8148829524429</v>
      </c>
    </row>
    <row r="233" spans="1:11" x14ac:dyDescent="0.35">
      <c r="A233" t="s">
        <v>335</v>
      </c>
      <c r="B233" t="str">
        <f t="shared" si="17"/>
        <v>OC-AUS-SW_el</v>
      </c>
      <c r="C233" t="str">
        <f t="shared" si="18"/>
        <v>OC-AUS-SW_gas</v>
      </c>
      <c r="D233" t="str">
        <f t="shared" si="19"/>
        <v>OC-AUS-SW_h2</v>
      </c>
      <c r="E233" t="s">
        <v>624</v>
      </c>
      <c r="F233" s="7">
        <f t="shared" si="22"/>
        <v>98.55285714285715</v>
      </c>
      <c r="G233" s="7">
        <v>0</v>
      </c>
      <c r="H233" s="7">
        <v>0</v>
      </c>
      <c r="I233">
        <v>32.794387625985898</v>
      </c>
      <c r="J233">
        <v>147.08464638344699</v>
      </c>
      <c r="K233">
        <f t="shared" si="20"/>
        <v>-32.794387625985898</v>
      </c>
    </row>
    <row r="234" spans="1:11" x14ac:dyDescent="0.35">
      <c r="A234" t="s">
        <v>336</v>
      </c>
      <c r="B234" t="str">
        <f t="shared" si="17"/>
        <v>OC-AUS-TA_el</v>
      </c>
      <c r="C234" t="str">
        <f t="shared" si="18"/>
        <v>OC-AUS-TA_gas</v>
      </c>
      <c r="D234" t="str">
        <f t="shared" si="19"/>
        <v>OC-AUS-TA_h2</v>
      </c>
      <c r="E234" t="s">
        <v>61</v>
      </c>
      <c r="F234" s="7">
        <f t="shared" si="22"/>
        <v>98.55285714285715</v>
      </c>
      <c r="G234" s="7">
        <v>0</v>
      </c>
      <c r="H234" s="7">
        <v>0</v>
      </c>
      <c r="I234">
        <v>42.142205500000003</v>
      </c>
      <c r="J234">
        <v>146.6723518</v>
      </c>
      <c r="K234">
        <f t="shared" si="20"/>
        <v>-42.142205500000003</v>
      </c>
    </row>
    <row r="235" spans="1:11" x14ac:dyDescent="0.35">
      <c r="A235" t="s">
        <v>337</v>
      </c>
      <c r="B235" t="str">
        <f t="shared" si="17"/>
        <v>OC-AUS-VI_el</v>
      </c>
      <c r="C235" t="str">
        <f t="shared" si="18"/>
        <v>OC-AUS-VI_gas</v>
      </c>
      <c r="D235" t="str">
        <f t="shared" si="19"/>
        <v>OC-AUS-VI_h2</v>
      </c>
      <c r="E235" t="s">
        <v>61</v>
      </c>
      <c r="F235" s="7">
        <f t="shared" si="22"/>
        <v>98.55285714285715</v>
      </c>
      <c r="G235" s="7">
        <v>0</v>
      </c>
      <c r="H235" s="7">
        <v>0</v>
      </c>
      <c r="I235">
        <v>37.814217599999999</v>
      </c>
      <c r="J235">
        <v>144.9631608</v>
      </c>
      <c r="K235">
        <f t="shared" si="20"/>
        <v>-37.814217599999999</v>
      </c>
    </row>
    <row r="236" spans="1:11" x14ac:dyDescent="0.35">
      <c r="A236" t="s">
        <v>338</v>
      </c>
      <c r="B236" t="str">
        <f t="shared" si="17"/>
        <v>OC-AUS-WA_el</v>
      </c>
      <c r="C236" t="str">
        <f t="shared" si="18"/>
        <v>OC-AUS-WA_gas</v>
      </c>
      <c r="D236" t="str">
        <f t="shared" si="19"/>
        <v>OC-AUS-WA_h2</v>
      </c>
      <c r="E236" t="s">
        <v>61</v>
      </c>
      <c r="F236" s="7">
        <f t="shared" si="22"/>
        <v>98.55285714285715</v>
      </c>
      <c r="G236" s="7">
        <v>0</v>
      </c>
      <c r="H236" s="7">
        <v>0</v>
      </c>
      <c r="I236">
        <v>26.141460400981</v>
      </c>
      <c r="J236">
        <v>122.093153158349</v>
      </c>
      <c r="K236">
        <f t="shared" si="20"/>
        <v>-26.141460400981</v>
      </c>
    </row>
    <row r="237" spans="1:11" x14ac:dyDescent="0.35">
      <c r="A237" t="s">
        <v>339</v>
      </c>
      <c r="B237" t="str">
        <f t="shared" si="17"/>
        <v>OC-NZL_el</v>
      </c>
      <c r="C237" t="str">
        <f t="shared" si="18"/>
        <v>OC-NZL_gas</v>
      </c>
      <c r="D237" t="str">
        <f t="shared" si="19"/>
        <v>OC-NZL_h2</v>
      </c>
      <c r="E237" t="s">
        <v>61</v>
      </c>
      <c r="F237" s="7">
        <v>111.8</v>
      </c>
      <c r="G237" s="7">
        <v>0</v>
      </c>
      <c r="H237" s="7">
        <v>0</v>
      </c>
      <c r="I237">
        <v>40.900556999999999</v>
      </c>
      <c r="J237">
        <v>174.88597100000001</v>
      </c>
      <c r="K237">
        <f t="shared" si="20"/>
        <v>-40.900556999999999</v>
      </c>
    </row>
    <row r="238" spans="1:11" x14ac:dyDescent="0.35">
      <c r="A238" t="s">
        <v>340</v>
      </c>
      <c r="B238" t="str">
        <f t="shared" si="17"/>
        <v>OC-PNG_el</v>
      </c>
      <c r="C238" t="str">
        <f t="shared" si="18"/>
        <v>OC-PNG_gas</v>
      </c>
      <c r="D238" t="str">
        <f t="shared" si="19"/>
        <v>OC-PNG_h2</v>
      </c>
      <c r="E238" t="s">
        <v>61</v>
      </c>
      <c r="F238" s="7">
        <v>11.89</v>
      </c>
      <c r="G238" s="7">
        <v>0</v>
      </c>
      <c r="H238" s="7">
        <v>0</v>
      </c>
      <c r="I238">
        <v>6.3149930000000003</v>
      </c>
      <c r="J238">
        <v>143.95554999999999</v>
      </c>
      <c r="K238">
        <f t="shared" si="20"/>
        <v>-6.3149930000000003</v>
      </c>
    </row>
    <row r="239" spans="1:11" x14ac:dyDescent="0.35">
      <c r="A239" t="s">
        <v>87</v>
      </c>
      <c r="B239" t="str">
        <f t="shared" si="17"/>
        <v>SA-ARG_el</v>
      </c>
      <c r="C239" t="str">
        <f t="shared" si="18"/>
        <v>SA-ARG_gas</v>
      </c>
      <c r="D239" t="str">
        <f t="shared" si="19"/>
        <v>SA-ARG_h2</v>
      </c>
      <c r="E239" t="s">
        <v>61</v>
      </c>
      <c r="F239" s="7">
        <v>165.2</v>
      </c>
      <c r="G239" s="7">
        <v>0</v>
      </c>
      <c r="H239" s="7">
        <v>0</v>
      </c>
      <c r="I239">
        <v>38.416097000000001</v>
      </c>
      <c r="J239">
        <v>-63.616672000000001</v>
      </c>
      <c r="K239">
        <f t="shared" si="20"/>
        <v>-38.416097000000001</v>
      </c>
    </row>
    <row r="240" spans="1:11" x14ac:dyDescent="0.35">
      <c r="A240" t="s">
        <v>88</v>
      </c>
      <c r="B240" t="str">
        <f t="shared" si="17"/>
        <v>SA-BOL_el</v>
      </c>
      <c r="C240" t="str">
        <f t="shared" si="18"/>
        <v>SA-BOL_gas</v>
      </c>
      <c r="D240" t="str">
        <f t="shared" si="19"/>
        <v>SA-BOL_h2</v>
      </c>
      <c r="E240" t="s">
        <v>61</v>
      </c>
      <c r="F240" s="7">
        <v>13.58</v>
      </c>
      <c r="G240" s="7">
        <v>0</v>
      </c>
      <c r="H240" s="7">
        <v>0</v>
      </c>
      <c r="I240">
        <v>16.290154000000001</v>
      </c>
      <c r="J240">
        <v>-63.588653000000001</v>
      </c>
      <c r="K240">
        <f t="shared" si="20"/>
        <v>-16.290154000000001</v>
      </c>
    </row>
    <row r="241" spans="1:11" x14ac:dyDescent="0.35">
      <c r="A241" t="s">
        <v>89</v>
      </c>
      <c r="B241" t="str">
        <f t="shared" si="17"/>
        <v>SA-BRA-CN_el</v>
      </c>
      <c r="C241" t="str">
        <f t="shared" si="18"/>
        <v>SA-BRA-CN_gas</v>
      </c>
      <c r="D241" t="str">
        <f t="shared" si="19"/>
        <v>SA-BRA-CN_h2</v>
      </c>
      <c r="E241" t="s">
        <v>61</v>
      </c>
      <c r="F241" s="7">
        <f>637/COUNTA(A241:A247)</f>
        <v>91</v>
      </c>
      <c r="G241" s="7">
        <v>0</v>
      </c>
      <c r="H241" s="7">
        <v>0</v>
      </c>
      <c r="I241">
        <v>6.23879871089889</v>
      </c>
      <c r="J241">
        <v>-48.838640856027602</v>
      </c>
      <c r="K241">
        <f t="shared" si="20"/>
        <v>-6.23879871089889</v>
      </c>
    </row>
    <row r="242" spans="1:11" x14ac:dyDescent="0.35">
      <c r="A242" t="s">
        <v>90</v>
      </c>
      <c r="B242" t="str">
        <f t="shared" si="17"/>
        <v>SA-BRA-CW_el</v>
      </c>
      <c r="C242" t="str">
        <f t="shared" si="18"/>
        <v>SA-BRA-CW_gas</v>
      </c>
      <c r="D242" t="str">
        <f t="shared" si="19"/>
        <v>SA-BRA-CW_h2</v>
      </c>
      <c r="E242" t="s">
        <v>61</v>
      </c>
      <c r="F242" s="7">
        <f>F241</f>
        <v>91</v>
      </c>
      <c r="G242" s="7">
        <v>0</v>
      </c>
      <c r="H242" s="7">
        <v>0</v>
      </c>
      <c r="I242">
        <v>15.380281176063701</v>
      </c>
      <c r="J242">
        <v>-54.117246534974903</v>
      </c>
      <c r="K242">
        <f t="shared" si="20"/>
        <v>-15.380281176063701</v>
      </c>
    </row>
    <row r="243" spans="1:11" x14ac:dyDescent="0.35">
      <c r="A243" t="s">
        <v>91</v>
      </c>
      <c r="B243" t="str">
        <f t="shared" si="17"/>
        <v>SA-BRA-NE_el</v>
      </c>
      <c r="C243" t="str">
        <f t="shared" si="18"/>
        <v>SA-BRA-NE_gas</v>
      </c>
      <c r="D243" t="str">
        <f t="shared" si="19"/>
        <v>SA-BRA-NE_h2</v>
      </c>
      <c r="E243" t="s">
        <v>61</v>
      </c>
      <c r="F243" s="7">
        <f t="shared" ref="F243:F247" si="23">F242</f>
        <v>91</v>
      </c>
      <c r="G243" s="7">
        <v>0</v>
      </c>
      <c r="H243" s="7">
        <v>0</v>
      </c>
      <c r="I243">
        <v>10.283582329130599</v>
      </c>
      <c r="J243">
        <v>-40.342622664125301</v>
      </c>
      <c r="K243">
        <f t="shared" si="20"/>
        <v>-10.283582329130599</v>
      </c>
    </row>
    <row r="244" spans="1:11" x14ac:dyDescent="0.35">
      <c r="A244" t="s">
        <v>92</v>
      </c>
      <c r="B244" t="str">
        <f t="shared" si="17"/>
        <v>SA-BRA-NW_el</v>
      </c>
      <c r="C244" t="str">
        <f t="shared" si="18"/>
        <v>SA-BRA-NW_gas</v>
      </c>
      <c r="D244" t="str">
        <f t="shared" si="19"/>
        <v>SA-BRA-NW_h2</v>
      </c>
      <c r="E244" t="s">
        <v>624</v>
      </c>
      <c r="F244" s="7">
        <f t="shared" si="23"/>
        <v>91</v>
      </c>
      <c r="G244" s="7">
        <v>0</v>
      </c>
      <c r="H244" s="7">
        <v>0</v>
      </c>
      <c r="I244">
        <v>3.5821109252397498</v>
      </c>
      <c r="J244">
        <v>-63.708689450783403</v>
      </c>
      <c r="K244">
        <f t="shared" si="20"/>
        <v>-3.5821109252397498</v>
      </c>
    </row>
    <row r="245" spans="1:11" x14ac:dyDescent="0.35">
      <c r="A245" t="s">
        <v>93</v>
      </c>
      <c r="B245" t="str">
        <f t="shared" si="17"/>
        <v>SA-BRA-SE_el</v>
      </c>
      <c r="C245" t="str">
        <f t="shared" si="18"/>
        <v>SA-BRA-SE_gas</v>
      </c>
      <c r="D245" t="str">
        <f t="shared" si="19"/>
        <v>SA-BRA-SE_h2</v>
      </c>
      <c r="E245" t="s">
        <v>61</v>
      </c>
      <c r="F245" s="7">
        <f t="shared" si="23"/>
        <v>91</v>
      </c>
      <c r="G245" s="7">
        <v>0</v>
      </c>
      <c r="H245" s="7">
        <v>0</v>
      </c>
      <c r="I245">
        <v>20.182287915924199</v>
      </c>
      <c r="J245">
        <v>-44.426567792458201</v>
      </c>
      <c r="K245">
        <f t="shared" si="20"/>
        <v>-20.182287915924199</v>
      </c>
    </row>
    <row r="246" spans="1:11" x14ac:dyDescent="0.35">
      <c r="A246" t="s">
        <v>94</v>
      </c>
      <c r="B246" t="str">
        <f t="shared" si="17"/>
        <v>SA-BRA-SO_el</v>
      </c>
      <c r="C246" t="str">
        <f t="shared" si="18"/>
        <v>SA-BRA-SO_gas</v>
      </c>
      <c r="D246" t="str">
        <f t="shared" si="19"/>
        <v>SA-BRA-SO_h2</v>
      </c>
      <c r="E246" t="s">
        <v>61</v>
      </c>
      <c r="F246" s="7">
        <f t="shared" si="23"/>
        <v>91</v>
      </c>
      <c r="G246" s="7">
        <v>0</v>
      </c>
      <c r="H246" s="7">
        <v>0</v>
      </c>
      <c r="I246">
        <v>28.469062436565299</v>
      </c>
      <c r="J246">
        <v>-51.939721968324498</v>
      </c>
      <c r="K246">
        <f t="shared" si="20"/>
        <v>-28.469062436565299</v>
      </c>
    </row>
    <row r="247" spans="1:11" x14ac:dyDescent="0.35">
      <c r="A247" t="s">
        <v>95</v>
      </c>
      <c r="B247" t="str">
        <f t="shared" si="17"/>
        <v>SA-BRA-WE_el</v>
      </c>
      <c r="C247" t="str">
        <f t="shared" si="18"/>
        <v>SA-BRA-WE_gas</v>
      </c>
      <c r="D247" t="str">
        <f t="shared" si="19"/>
        <v>SA-BRA-WE_h2</v>
      </c>
      <c r="E247" t="s">
        <v>61</v>
      </c>
      <c r="F247" s="7">
        <f t="shared" si="23"/>
        <v>91</v>
      </c>
      <c r="G247" s="7">
        <v>0</v>
      </c>
      <c r="H247" s="7">
        <v>0</v>
      </c>
      <c r="I247">
        <v>9.7149860302319304</v>
      </c>
      <c r="J247">
        <v>-66.148652076286993</v>
      </c>
      <c r="K247">
        <f t="shared" si="20"/>
        <v>-9.7149860302319304</v>
      </c>
    </row>
    <row r="248" spans="1:11" x14ac:dyDescent="0.35">
      <c r="A248" t="s">
        <v>96</v>
      </c>
      <c r="B248" t="str">
        <f t="shared" si="17"/>
        <v>SA-CHL_el</v>
      </c>
      <c r="C248" t="str">
        <f t="shared" si="18"/>
        <v>SA-CHL_gas</v>
      </c>
      <c r="D248" t="str">
        <f t="shared" si="19"/>
        <v>SA-CHL_h2</v>
      </c>
      <c r="E248" t="s">
        <v>61</v>
      </c>
      <c r="F248" s="7">
        <v>106.57</v>
      </c>
      <c r="G248" s="7">
        <v>0</v>
      </c>
      <c r="H248" s="7">
        <v>0</v>
      </c>
      <c r="I248">
        <v>35.675147000000003</v>
      </c>
      <c r="J248">
        <v>-71.542968999999999</v>
      </c>
      <c r="K248">
        <f t="shared" si="20"/>
        <v>-35.675147000000003</v>
      </c>
    </row>
    <row r="249" spans="1:11" x14ac:dyDescent="0.35">
      <c r="A249" t="s">
        <v>97</v>
      </c>
      <c r="B249" t="str">
        <f t="shared" si="17"/>
        <v>SA-COL_el</v>
      </c>
      <c r="C249" t="str">
        <f t="shared" si="18"/>
        <v>SA-COL_gas</v>
      </c>
      <c r="D249" t="str">
        <f t="shared" si="19"/>
        <v>SA-COL_h2</v>
      </c>
      <c r="E249" t="s">
        <v>61</v>
      </c>
      <c r="F249" s="7">
        <v>105.65</v>
      </c>
      <c r="G249" s="7">
        <v>0</v>
      </c>
      <c r="H249" s="7">
        <v>0</v>
      </c>
      <c r="I249">
        <v>-4.5708679999999999</v>
      </c>
      <c r="J249">
        <v>-74.297332999999995</v>
      </c>
      <c r="K249">
        <f t="shared" si="20"/>
        <v>4.5708679999999999</v>
      </c>
    </row>
    <row r="250" spans="1:11" x14ac:dyDescent="0.35">
      <c r="A250" t="s">
        <v>98</v>
      </c>
      <c r="B250" t="str">
        <f t="shared" si="17"/>
        <v>SA-ECU_el</v>
      </c>
      <c r="C250" t="str">
        <f t="shared" si="18"/>
        <v>SA-ECU_gas</v>
      </c>
      <c r="D250" t="str">
        <f t="shared" si="19"/>
        <v>SA-ECU_h2</v>
      </c>
      <c r="E250" t="s">
        <v>61</v>
      </c>
      <c r="F250" s="7">
        <v>35.68</v>
      </c>
      <c r="G250" s="7">
        <v>0</v>
      </c>
      <c r="H250" s="7">
        <v>0</v>
      </c>
      <c r="I250">
        <v>1.8312390000000001</v>
      </c>
      <c r="J250">
        <v>-78.183406000000005</v>
      </c>
      <c r="K250">
        <f t="shared" si="20"/>
        <v>-1.8312390000000001</v>
      </c>
    </row>
    <row r="251" spans="1:11" x14ac:dyDescent="0.35">
      <c r="A251" t="s">
        <v>99</v>
      </c>
      <c r="B251" t="str">
        <f t="shared" si="17"/>
        <v>SA-GUY_el</v>
      </c>
      <c r="C251" t="str">
        <f t="shared" si="18"/>
        <v>SA-GUY_gas</v>
      </c>
      <c r="D251" t="str">
        <f t="shared" si="19"/>
        <v>SA-GUY_h2</v>
      </c>
      <c r="E251" t="s">
        <v>61</v>
      </c>
      <c r="F251" s="7">
        <v>2.4900000000000002</v>
      </c>
      <c r="G251" s="7">
        <v>0</v>
      </c>
      <c r="H251" s="7">
        <v>0</v>
      </c>
      <c r="I251">
        <v>-4.8604159999999998</v>
      </c>
      <c r="J251">
        <v>-58.93018</v>
      </c>
      <c r="K251">
        <f t="shared" si="20"/>
        <v>4.8604159999999998</v>
      </c>
    </row>
    <row r="252" spans="1:11" x14ac:dyDescent="0.35">
      <c r="A252" t="s">
        <v>100</v>
      </c>
      <c r="B252" t="str">
        <f t="shared" si="17"/>
        <v>SA-PER_el</v>
      </c>
      <c r="C252" t="str">
        <f t="shared" si="18"/>
        <v>SA-PER_gas</v>
      </c>
      <c r="D252" t="str">
        <f t="shared" si="19"/>
        <v>SA-PER_h2</v>
      </c>
      <c r="E252" t="s">
        <v>61</v>
      </c>
      <c r="F252" s="7">
        <v>75.040000000000006</v>
      </c>
      <c r="G252" s="7">
        <v>0</v>
      </c>
      <c r="H252" s="7">
        <v>0</v>
      </c>
      <c r="I252">
        <v>9.1899669999999993</v>
      </c>
      <c r="J252">
        <v>-75.015152</v>
      </c>
      <c r="K252">
        <f t="shared" si="20"/>
        <v>-9.1899669999999993</v>
      </c>
    </row>
    <row r="253" spans="1:11" x14ac:dyDescent="0.35">
      <c r="A253" t="s">
        <v>101</v>
      </c>
      <c r="B253" t="str">
        <f t="shared" si="17"/>
        <v>SA-PRY_el</v>
      </c>
      <c r="C253" t="str">
        <f t="shared" si="18"/>
        <v>SA-PRY_gas</v>
      </c>
      <c r="D253" t="str">
        <f t="shared" si="19"/>
        <v>SA-PRY_h2</v>
      </c>
      <c r="E253" t="s">
        <v>61</v>
      </c>
      <c r="F253" s="7">
        <v>13.1</v>
      </c>
      <c r="G253" s="7">
        <v>0</v>
      </c>
      <c r="H253" s="7">
        <v>0</v>
      </c>
      <c r="I253">
        <v>23.442502999999999</v>
      </c>
      <c r="J253">
        <v>-58.443832</v>
      </c>
      <c r="K253">
        <f t="shared" si="20"/>
        <v>-23.442502999999999</v>
      </c>
    </row>
    <row r="254" spans="1:11" x14ac:dyDescent="0.35">
      <c r="A254" t="s">
        <v>102</v>
      </c>
      <c r="B254" t="str">
        <f t="shared" si="17"/>
        <v>SA-SUR_el</v>
      </c>
      <c r="C254" t="str">
        <f t="shared" si="18"/>
        <v>SA-SUR_gas</v>
      </c>
      <c r="D254" t="str">
        <f t="shared" si="19"/>
        <v>SA-SUR_h2</v>
      </c>
      <c r="E254" t="s">
        <v>61</v>
      </c>
      <c r="F254" s="7">
        <v>0.96</v>
      </c>
      <c r="G254" s="7">
        <v>0</v>
      </c>
      <c r="H254" s="7">
        <v>0</v>
      </c>
      <c r="I254">
        <v>-3.919305</v>
      </c>
      <c r="J254">
        <v>-56.027782999999999</v>
      </c>
      <c r="K254">
        <f t="shared" si="20"/>
        <v>3.919305</v>
      </c>
    </row>
    <row r="255" spans="1:11" x14ac:dyDescent="0.35">
      <c r="A255" t="s">
        <v>103</v>
      </c>
      <c r="B255" t="str">
        <f t="shared" si="17"/>
        <v>SA-URY_el</v>
      </c>
      <c r="C255" t="str">
        <f t="shared" si="18"/>
        <v>SA-URY_gas</v>
      </c>
      <c r="D255" t="str">
        <f t="shared" si="19"/>
        <v>SA-URY_h2</v>
      </c>
      <c r="E255" t="s">
        <v>61</v>
      </c>
      <c r="F255" s="7">
        <v>19.940000000000001</v>
      </c>
      <c r="G255" s="7">
        <v>0</v>
      </c>
      <c r="H255" s="7">
        <v>0</v>
      </c>
      <c r="I255">
        <v>32.522779</v>
      </c>
      <c r="J255">
        <v>-55.765835000000003</v>
      </c>
      <c r="K255">
        <f t="shared" si="20"/>
        <v>-32.522779</v>
      </c>
    </row>
    <row r="256" spans="1:11" x14ac:dyDescent="0.35">
      <c r="A256" t="s">
        <v>104</v>
      </c>
      <c r="B256" t="str">
        <f t="shared" si="17"/>
        <v>SA-VEN_el</v>
      </c>
      <c r="C256" t="str">
        <f t="shared" si="18"/>
        <v>SA-VEN_gas</v>
      </c>
      <c r="D256" t="str">
        <f t="shared" si="19"/>
        <v>SA-VEN_h2</v>
      </c>
      <c r="E256" t="s">
        <v>61</v>
      </c>
      <c r="F256" s="7">
        <v>0</v>
      </c>
      <c r="G256" s="7">
        <v>0</v>
      </c>
      <c r="H256" s="7">
        <v>0</v>
      </c>
      <c r="I256">
        <v>-6.4237500000000001</v>
      </c>
      <c r="J256">
        <v>-66.589730000000003</v>
      </c>
      <c r="K256">
        <f t="shared" si="20"/>
        <v>6.4237500000000001</v>
      </c>
    </row>
  </sheetData>
  <autoFilter ref="A1:J1" xr:uid="{43A4338E-E4B7-438F-94A7-0E38FA6C0168}">
    <sortState xmlns:xlrd2="http://schemas.microsoft.com/office/spreadsheetml/2017/richdata2" ref="A2:J256">
      <sortCondition ref="A1"/>
    </sortState>
  </autoFilter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38D55-9326-46D6-AA2D-627081A9FDEE}">
  <dimension ref="A1:F577"/>
  <sheetViews>
    <sheetView workbookViewId="0">
      <selection activeCell="C2" sqref="C2"/>
    </sheetView>
  </sheetViews>
  <sheetFormatPr baseColWidth="10" defaultRowHeight="14.5" x14ac:dyDescent="0.35"/>
  <cols>
    <col min="1" max="2" width="11.453125" bestFit="1" customWidth="1"/>
    <col min="3" max="3" width="22.81640625" bestFit="1" customWidth="1"/>
    <col min="4" max="4" width="7.54296875" bestFit="1" customWidth="1"/>
    <col min="5" max="5" width="7.1796875" customWidth="1"/>
  </cols>
  <sheetData>
    <row r="1" spans="1:6" x14ac:dyDescent="0.35">
      <c r="A1" t="s">
        <v>77</v>
      </c>
      <c r="B1" t="s">
        <v>77</v>
      </c>
      <c r="C1" t="s">
        <v>80</v>
      </c>
      <c r="D1" t="s">
        <v>78</v>
      </c>
      <c r="E1" t="s">
        <v>79</v>
      </c>
      <c r="F1" t="s">
        <v>351</v>
      </c>
    </row>
    <row r="2" spans="1:6" x14ac:dyDescent="0.35">
      <c r="A2" t="s">
        <v>376</v>
      </c>
      <c r="B2" t="s">
        <v>377</v>
      </c>
      <c r="C2" t="str">
        <f>B2&amp;"_"&amp;A2</f>
        <v>AF-COD_el_AF-AGO_el</v>
      </c>
      <c r="D2">
        <v>300</v>
      </c>
      <c r="E2">
        <v>1</v>
      </c>
    </row>
    <row r="3" spans="1:6" x14ac:dyDescent="0.35">
      <c r="A3" t="s">
        <v>376</v>
      </c>
      <c r="B3" t="s">
        <v>378</v>
      </c>
      <c r="C3" t="str">
        <f t="shared" ref="C3:C66" si="0">B3&amp;"_"&amp;A3</f>
        <v>AF-COG_el_AF-AGO_el</v>
      </c>
      <c r="D3">
        <v>300</v>
      </c>
      <c r="E3">
        <v>1</v>
      </c>
    </row>
    <row r="4" spans="1:6" x14ac:dyDescent="0.35">
      <c r="A4" t="s">
        <v>376</v>
      </c>
      <c r="B4" t="s">
        <v>379</v>
      </c>
      <c r="C4" t="str">
        <f t="shared" si="0"/>
        <v>AF-NAM_el_AF-AGO_el</v>
      </c>
      <c r="D4">
        <v>300</v>
      </c>
      <c r="E4">
        <v>1</v>
      </c>
    </row>
    <row r="5" spans="1:6" x14ac:dyDescent="0.35">
      <c r="A5" t="s">
        <v>376</v>
      </c>
      <c r="B5" t="s">
        <v>380</v>
      </c>
      <c r="C5" t="str">
        <f t="shared" si="0"/>
        <v>AF-ZMB_el_AF-AGO_el</v>
      </c>
      <c r="D5">
        <v>300</v>
      </c>
      <c r="E5">
        <v>1</v>
      </c>
    </row>
    <row r="6" spans="1:6" x14ac:dyDescent="0.35">
      <c r="A6" t="s">
        <v>381</v>
      </c>
      <c r="B6" t="s">
        <v>377</v>
      </c>
      <c r="C6" t="str">
        <f t="shared" si="0"/>
        <v>AF-COD_el_AF-BDI_el</v>
      </c>
      <c r="D6">
        <v>300</v>
      </c>
      <c r="E6">
        <v>1</v>
      </c>
    </row>
    <row r="7" spans="1:6" x14ac:dyDescent="0.35">
      <c r="A7" t="s">
        <v>381</v>
      </c>
      <c r="B7" t="s">
        <v>382</v>
      </c>
      <c r="C7" t="str">
        <f t="shared" si="0"/>
        <v>AF-RWA_el_AF-BDI_el</v>
      </c>
      <c r="D7">
        <v>300</v>
      </c>
      <c r="E7">
        <v>1</v>
      </c>
    </row>
    <row r="8" spans="1:6" x14ac:dyDescent="0.35">
      <c r="A8" t="s">
        <v>381</v>
      </c>
      <c r="B8" t="s">
        <v>383</v>
      </c>
      <c r="C8" t="str">
        <f t="shared" si="0"/>
        <v>AF-TZA_el_AF-BDI_el</v>
      </c>
      <c r="D8">
        <v>300</v>
      </c>
      <c r="E8">
        <v>1</v>
      </c>
    </row>
    <row r="9" spans="1:6" x14ac:dyDescent="0.35">
      <c r="A9" t="s">
        <v>384</v>
      </c>
      <c r="B9" t="s">
        <v>385</v>
      </c>
      <c r="C9" t="str">
        <f t="shared" si="0"/>
        <v>AF-BFA_el_AF-BEN_el</v>
      </c>
      <c r="D9">
        <v>300</v>
      </c>
      <c r="E9">
        <v>1</v>
      </c>
    </row>
    <row r="10" spans="1:6" x14ac:dyDescent="0.35">
      <c r="A10" t="s">
        <v>384</v>
      </c>
      <c r="B10" t="s">
        <v>386</v>
      </c>
      <c r="C10" t="str">
        <f t="shared" si="0"/>
        <v>AF-NER_el_AF-BEN_el</v>
      </c>
      <c r="D10">
        <v>300</v>
      </c>
      <c r="E10">
        <v>1</v>
      </c>
    </row>
    <row r="11" spans="1:6" x14ac:dyDescent="0.35">
      <c r="A11" t="s">
        <v>384</v>
      </c>
      <c r="B11" t="s">
        <v>387</v>
      </c>
      <c r="C11" t="str">
        <f t="shared" si="0"/>
        <v>AF-NGA_el_AF-BEN_el</v>
      </c>
      <c r="D11">
        <v>300</v>
      </c>
      <c r="E11">
        <v>1</v>
      </c>
    </row>
    <row r="12" spans="1:6" x14ac:dyDescent="0.35">
      <c r="A12" t="s">
        <v>384</v>
      </c>
      <c r="B12" t="s">
        <v>388</v>
      </c>
      <c r="C12" t="str">
        <f t="shared" si="0"/>
        <v>AF-TGO_el_AF-BEN_el</v>
      </c>
      <c r="D12">
        <v>300</v>
      </c>
      <c r="E12">
        <v>1</v>
      </c>
    </row>
    <row r="13" spans="1:6" x14ac:dyDescent="0.35">
      <c r="A13" t="s">
        <v>385</v>
      </c>
      <c r="B13" t="s">
        <v>389</v>
      </c>
      <c r="C13" t="str">
        <f t="shared" si="0"/>
        <v>AF-CIV_el_AF-BFA_el</v>
      </c>
      <c r="D13">
        <v>300</v>
      </c>
      <c r="E13">
        <v>1</v>
      </c>
    </row>
    <row r="14" spans="1:6" x14ac:dyDescent="0.35">
      <c r="A14" t="s">
        <v>385</v>
      </c>
      <c r="B14" t="s">
        <v>390</v>
      </c>
      <c r="C14" t="str">
        <f t="shared" si="0"/>
        <v>AF-GHA_el_AF-BFA_el</v>
      </c>
      <c r="D14">
        <v>300</v>
      </c>
      <c r="E14">
        <v>1</v>
      </c>
    </row>
    <row r="15" spans="1:6" x14ac:dyDescent="0.35">
      <c r="A15" t="s">
        <v>385</v>
      </c>
      <c r="B15" t="s">
        <v>391</v>
      </c>
      <c r="C15" t="str">
        <f t="shared" si="0"/>
        <v>AF-MLI_el_AF-BFA_el</v>
      </c>
      <c r="D15">
        <v>300</v>
      </c>
      <c r="E15">
        <v>1</v>
      </c>
    </row>
    <row r="16" spans="1:6" x14ac:dyDescent="0.35">
      <c r="A16" t="s">
        <v>385</v>
      </c>
      <c r="B16" t="s">
        <v>386</v>
      </c>
      <c r="C16" t="str">
        <f t="shared" si="0"/>
        <v>AF-NER_el_AF-BFA_el</v>
      </c>
      <c r="D16">
        <v>300</v>
      </c>
      <c r="E16">
        <v>1</v>
      </c>
    </row>
    <row r="17" spans="1:5" x14ac:dyDescent="0.35">
      <c r="A17" t="s">
        <v>385</v>
      </c>
      <c r="B17" t="s">
        <v>388</v>
      </c>
      <c r="C17" t="str">
        <f t="shared" si="0"/>
        <v>AF-TGO_el_AF-BFA_el</v>
      </c>
      <c r="D17">
        <v>300</v>
      </c>
      <c r="E17">
        <v>1</v>
      </c>
    </row>
    <row r="18" spans="1:5" x14ac:dyDescent="0.35">
      <c r="A18" t="s">
        <v>392</v>
      </c>
      <c r="B18" t="s">
        <v>379</v>
      </c>
      <c r="C18" t="str">
        <f t="shared" si="0"/>
        <v>AF-NAM_el_AF-BWA_el</v>
      </c>
      <c r="D18">
        <v>300</v>
      </c>
      <c r="E18">
        <v>1</v>
      </c>
    </row>
    <row r="19" spans="1:5" x14ac:dyDescent="0.35">
      <c r="A19" t="s">
        <v>392</v>
      </c>
      <c r="B19" t="s">
        <v>393</v>
      </c>
      <c r="C19" t="str">
        <f t="shared" si="0"/>
        <v>AF-ZAF_el_AF-BWA_el</v>
      </c>
      <c r="D19">
        <v>300</v>
      </c>
      <c r="E19">
        <v>1</v>
      </c>
    </row>
    <row r="20" spans="1:5" x14ac:dyDescent="0.35">
      <c r="A20" t="s">
        <v>392</v>
      </c>
      <c r="B20" t="s">
        <v>380</v>
      </c>
      <c r="C20" t="str">
        <f t="shared" si="0"/>
        <v>AF-ZMB_el_AF-BWA_el</v>
      </c>
      <c r="D20">
        <v>300</v>
      </c>
      <c r="E20">
        <v>1</v>
      </c>
    </row>
    <row r="21" spans="1:5" x14ac:dyDescent="0.35">
      <c r="A21" t="s">
        <v>392</v>
      </c>
      <c r="B21" t="s">
        <v>394</v>
      </c>
      <c r="C21" t="str">
        <f t="shared" si="0"/>
        <v>AF-ZWE_el_AF-BWA_el</v>
      </c>
      <c r="D21">
        <v>300</v>
      </c>
      <c r="E21">
        <v>1</v>
      </c>
    </row>
    <row r="22" spans="1:5" x14ac:dyDescent="0.35">
      <c r="A22" t="s">
        <v>395</v>
      </c>
      <c r="B22" t="s">
        <v>396</v>
      </c>
      <c r="C22" t="str">
        <f t="shared" si="0"/>
        <v>AF-CMR_el_AF-CAF_el</v>
      </c>
      <c r="D22">
        <v>300</v>
      </c>
      <c r="E22">
        <v>1</v>
      </c>
    </row>
    <row r="23" spans="1:5" x14ac:dyDescent="0.35">
      <c r="A23" t="s">
        <v>395</v>
      </c>
      <c r="B23" t="s">
        <v>377</v>
      </c>
      <c r="C23" t="str">
        <f t="shared" si="0"/>
        <v>AF-COD_el_AF-CAF_el</v>
      </c>
      <c r="D23">
        <v>300</v>
      </c>
      <c r="E23">
        <v>1</v>
      </c>
    </row>
    <row r="24" spans="1:5" x14ac:dyDescent="0.35">
      <c r="A24" t="s">
        <v>395</v>
      </c>
      <c r="B24" t="s">
        <v>378</v>
      </c>
      <c r="C24" t="str">
        <f t="shared" si="0"/>
        <v>AF-COG_el_AF-CAF_el</v>
      </c>
      <c r="D24">
        <v>300</v>
      </c>
      <c r="E24">
        <v>1</v>
      </c>
    </row>
    <row r="25" spans="1:5" x14ac:dyDescent="0.35">
      <c r="A25" t="s">
        <v>395</v>
      </c>
      <c r="B25" t="s">
        <v>397</v>
      </c>
      <c r="C25" t="str">
        <f t="shared" si="0"/>
        <v>AF-SDN_el_AF-CAF_el</v>
      </c>
      <c r="D25">
        <v>300</v>
      </c>
      <c r="E25">
        <v>1</v>
      </c>
    </row>
    <row r="26" spans="1:5" x14ac:dyDescent="0.35">
      <c r="A26" t="s">
        <v>395</v>
      </c>
      <c r="B26" t="s">
        <v>398</v>
      </c>
      <c r="C26" t="str">
        <f t="shared" si="0"/>
        <v>AF-TCD_el_AF-CAF_el</v>
      </c>
      <c r="D26">
        <v>300</v>
      </c>
      <c r="E26">
        <v>1</v>
      </c>
    </row>
    <row r="27" spans="1:5" x14ac:dyDescent="0.35">
      <c r="A27" t="s">
        <v>389</v>
      </c>
      <c r="B27" t="s">
        <v>390</v>
      </c>
      <c r="C27" t="str">
        <f t="shared" si="0"/>
        <v>AF-GHA_el_AF-CIV_el</v>
      </c>
      <c r="D27">
        <v>300</v>
      </c>
      <c r="E27">
        <v>1</v>
      </c>
    </row>
    <row r="28" spans="1:5" x14ac:dyDescent="0.35">
      <c r="A28" t="s">
        <v>389</v>
      </c>
      <c r="B28" t="s">
        <v>399</v>
      </c>
      <c r="C28" t="str">
        <f t="shared" si="0"/>
        <v>AF-GIN_el_AF-CIV_el</v>
      </c>
      <c r="D28">
        <v>300</v>
      </c>
      <c r="E28">
        <v>1</v>
      </c>
    </row>
    <row r="29" spans="1:5" x14ac:dyDescent="0.35">
      <c r="A29" t="s">
        <v>389</v>
      </c>
      <c r="B29" t="s">
        <v>400</v>
      </c>
      <c r="C29" t="str">
        <f t="shared" si="0"/>
        <v>AF-LBR_el_AF-CIV_el</v>
      </c>
      <c r="D29">
        <v>300</v>
      </c>
      <c r="E29">
        <v>1</v>
      </c>
    </row>
    <row r="30" spans="1:5" x14ac:dyDescent="0.35">
      <c r="A30" t="s">
        <v>389</v>
      </c>
      <c r="B30" t="s">
        <v>391</v>
      </c>
      <c r="C30" t="str">
        <f t="shared" si="0"/>
        <v>AF-MLI_el_AF-CIV_el</v>
      </c>
      <c r="D30">
        <v>300</v>
      </c>
      <c r="E30">
        <v>1</v>
      </c>
    </row>
    <row r="31" spans="1:5" x14ac:dyDescent="0.35">
      <c r="A31" t="s">
        <v>396</v>
      </c>
      <c r="B31" t="s">
        <v>378</v>
      </c>
      <c r="C31" t="str">
        <f t="shared" si="0"/>
        <v>AF-COG_el_AF-CMR_el</v>
      </c>
      <c r="D31">
        <v>300</v>
      </c>
      <c r="E31">
        <v>1</v>
      </c>
    </row>
    <row r="32" spans="1:5" x14ac:dyDescent="0.35">
      <c r="A32" t="s">
        <v>396</v>
      </c>
      <c r="B32" t="s">
        <v>401</v>
      </c>
      <c r="C32" t="str">
        <f t="shared" si="0"/>
        <v>AF-GAB_el_AF-CMR_el</v>
      </c>
      <c r="D32">
        <v>300</v>
      </c>
      <c r="E32">
        <v>1</v>
      </c>
    </row>
    <row r="33" spans="1:5" x14ac:dyDescent="0.35">
      <c r="A33" t="s">
        <v>396</v>
      </c>
      <c r="B33" t="s">
        <v>402</v>
      </c>
      <c r="C33" t="str">
        <f t="shared" si="0"/>
        <v>AF-GNQ_el_AF-CMR_el</v>
      </c>
      <c r="D33">
        <v>300</v>
      </c>
      <c r="E33">
        <v>1</v>
      </c>
    </row>
    <row r="34" spans="1:5" x14ac:dyDescent="0.35">
      <c r="A34" t="s">
        <v>396</v>
      </c>
      <c r="B34" t="s">
        <v>387</v>
      </c>
      <c r="C34" t="str">
        <f t="shared" si="0"/>
        <v>AF-NGA_el_AF-CMR_el</v>
      </c>
      <c r="D34">
        <v>300</v>
      </c>
      <c r="E34">
        <v>1</v>
      </c>
    </row>
    <row r="35" spans="1:5" x14ac:dyDescent="0.35">
      <c r="A35" t="s">
        <v>396</v>
      </c>
      <c r="B35" t="s">
        <v>398</v>
      </c>
      <c r="C35" t="str">
        <f t="shared" si="0"/>
        <v>AF-TCD_el_AF-CMR_el</v>
      </c>
      <c r="D35">
        <v>300</v>
      </c>
      <c r="E35">
        <v>1</v>
      </c>
    </row>
    <row r="36" spans="1:5" x14ac:dyDescent="0.35">
      <c r="A36" t="s">
        <v>377</v>
      </c>
      <c r="B36" t="s">
        <v>378</v>
      </c>
      <c r="C36" t="str">
        <f t="shared" si="0"/>
        <v>AF-COG_el_AF-COD_el</v>
      </c>
      <c r="D36">
        <v>300</v>
      </c>
      <c r="E36">
        <v>1</v>
      </c>
    </row>
    <row r="37" spans="1:5" x14ac:dyDescent="0.35">
      <c r="A37" t="s">
        <v>377</v>
      </c>
      <c r="B37" t="s">
        <v>382</v>
      </c>
      <c r="C37" t="str">
        <f t="shared" si="0"/>
        <v>AF-RWA_el_AF-COD_el</v>
      </c>
      <c r="D37">
        <v>300</v>
      </c>
      <c r="E37">
        <v>1</v>
      </c>
    </row>
    <row r="38" spans="1:5" x14ac:dyDescent="0.35">
      <c r="A38" t="s">
        <v>377</v>
      </c>
      <c r="B38" t="s">
        <v>383</v>
      </c>
      <c r="C38" t="str">
        <f t="shared" si="0"/>
        <v>AF-TZA_el_AF-COD_el</v>
      </c>
      <c r="D38">
        <v>300</v>
      </c>
      <c r="E38">
        <v>1</v>
      </c>
    </row>
    <row r="39" spans="1:5" x14ac:dyDescent="0.35">
      <c r="A39" t="s">
        <v>377</v>
      </c>
      <c r="B39" t="s">
        <v>403</v>
      </c>
      <c r="C39" t="str">
        <f t="shared" si="0"/>
        <v>AF-UGA_el_AF-COD_el</v>
      </c>
      <c r="D39">
        <v>300</v>
      </c>
      <c r="E39">
        <v>1</v>
      </c>
    </row>
    <row r="40" spans="1:5" x14ac:dyDescent="0.35">
      <c r="A40" t="s">
        <v>377</v>
      </c>
      <c r="B40" t="s">
        <v>380</v>
      </c>
      <c r="C40" t="str">
        <f t="shared" si="0"/>
        <v>AF-ZMB_el_AF-COD_el</v>
      </c>
      <c r="D40">
        <v>300</v>
      </c>
      <c r="E40">
        <v>1</v>
      </c>
    </row>
    <row r="41" spans="1:5" x14ac:dyDescent="0.35">
      <c r="A41" t="s">
        <v>378</v>
      </c>
      <c r="B41" t="s">
        <v>401</v>
      </c>
      <c r="C41" t="str">
        <f t="shared" si="0"/>
        <v>AF-GAB_el_AF-COG_el</v>
      </c>
      <c r="D41">
        <v>300</v>
      </c>
      <c r="E41">
        <v>1</v>
      </c>
    </row>
    <row r="42" spans="1:5" x14ac:dyDescent="0.35">
      <c r="A42" t="s">
        <v>378</v>
      </c>
      <c r="B42" t="s">
        <v>382</v>
      </c>
      <c r="C42" t="str">
        <f t="shared" si="0"/>
        <v>AF-RWA_el_AF-COG_el</v>
      </c>
      <c r="D42">
        <v>300</v>
      </c>
      <c r="E42">
        <v>1</v>
      </c>
    </row>
    <row r="43" spans="1:5" x14ac:dyDescent="0.35">
      <c r="A43" t="s">
        <v>378</v>
      </c>
      <c r="B43" t="s">
        <v>383</v>
      </c>
      <c r="C43" t="str">
        <f t="shared" si="0"/>
        <v>AF-TZA_el_AF-COG_el</v>
      </c>
      <c r="D43">
        <v>300</v>
      </c>
      <c r="E43">
        <v>1</v>
      </c>
    </row>
    <row r="44" spans="1:5" x14ac:dyDescent="0.35">
      <c r="A44" t="s">
        <v>404</v>
      </c>
      <c r="B44" t="s">
        <v>405</v>
      </c>
      <c r="C44" t="str">
        <f t="shared" si="0"/>
        <v>AF-ERI_el_AF-DJI_el</v>
      </c>
      <c r="D44">
        <v>300</v>
      </c>
      <c r="E44">
        <v>1</v>
      </c>
    </row>
    <row r="45" spans="1:5" x14ac:dyDescent="0.35">
      <c r="A45" t="s">
        <v>404</v>
      </c>
      <c r="B45" t="s">
        <v>406</v>
      </c>
      <c r="C45" t="str">
        <f t="shared" si="0"/>
        <v>AF-ETH_el_AF-DJI_el</v>
      </c>
      <c r="D45">
        <v>300</v>
      </c>
      <c r="E45">
        <v>1</v>
      </c>
    </row>
    <row r="46" spans="1:5" x14ac:dyDescent="0.35">
      <c r="A46" t="s">
        <v>404</v>
      </c>
      <c r="B46" t="s">
        <v>407</v>
      </c>
      <c r="C46" t="str">
        <f t="shared" si="0"/>
        <v>AF-SOM_el_AF-DJI_el</v>
      </c>
      <c r="D46">
        <v>300</v>
      </c>
      <c r="E46">
        <v>1</v>
      </c>
    </row>
    <row r="47" spans="1:5" x14ac:dyDescent="0.35">
      <c r="A47" t="s">
        <v>404</v>
      </c>
      <c r="B47" t="s">
        <v>408</v>
      </c>
      <c r="C47" t="str">
        <f t="shared" si="0"/>
        <v>AS-YEM_el_AF-DJI_el</v>
      </c>
      <c r="D47">
        <v>300</v>
      </c>
      <c r="E47">
        <v>1</v>
      </c>
    </row>
    <row r="48" spans="1:5" x14ac:dyDescent="0.35">
      <c r="A48" t="s">
        <v>409</v>
      </c>
      <c r="B48" t="s">
        <v>410</v>
      </c>
      <c r="C48" t="str">
        <f t="shared" si="0"/>
        <v>AF-LBY_el_AF-DZA_el</v>
      </c>
      <c r="D48">
        <v>300</v>
      </c>
      <c r="E48">
        <v>1</v>
      </c>
    </row>
    <row r="49" spans="1:5" x14ac:dyDescent="0.35">
      <c r="A49" t="s">
        <v>409</v>
      </c>
      <c r="B49" t="s">
        <v>411</v>
      </c>
      <c r="C49" t="str">
        <f t="shared" si="0"/>
        <v>AF-MAR_el_AF-DZA_el</v>
      </c>
      <c r="D49">
        <v>300</v>
      </c>
      <c r="E49">
        <v>1</v>
      </c>
    </row>
    <row r="50" spans="1:5" x14ac:dyDescent="0.35">
      <c r="A50" t="s">
        <v>409</v>
      </c>
      <c r="B50" t="s">
        <v>391</v>
      </c>
      <c r="C50" t="str">
        <f t="shared" si="0"/>
        <v>AF-MLI_el_AF-DZA_el</v>
      </c>
      <c r="D50">
        <v>300</v>
      </c>
      <c r="E50">
        <v>1</v>
      </c>
    </row>
    <row r="51" spans="1:5" x14ac:dyDescent="0.35">
      <c r="A51" t="s">
        <v>409</v>
      </c>
      <c r="B51" t="s">
        <v>412</v>
      </c>
      <c r="C51" t="str">
        <f t="shared" si="0"/>
        <v>AF-MRT_el_AF-DZA_el</v>
      </c>
      <c r="D51">
        <v>300</v>
      </c>
      <c r="E51">
        <v>1</v>
      </c>
    </row>
    <row r="52" spans="1:5" x14ac:dyDescent="0.35">
      <c r="A52" t="s">
        <v>409</v>
      </c>
      <c r="B52" t="s">
        <v>386</v>
      </c>
      <c r="C52" t="str">
        <f t="shared" si="0"/>
        <v>AF-NER_el_AF-DZA_el</v>
      </c>
      <c r="D52">
        <v>300</v>
      </c>
      <c r="E52">
        <v>1</v>
      </c>
    </row>
    <row r="53" spans="1:5" x14ac:dyDescent="0.35">
      <c r="A53" t="s">
        <v>409</v>
      </c>
      <c r="B53" t="s">
        <v>413</v>
      </c>
      <c r="C53" t="str">
        <f t="shared" si="0"/>
        <v>AF-TUN_el_AF-DZA_el</v>
      </c>
      <c r="D53">
        <v>300</v>
      </c>
      <c r="E53">
        <v>1</v>
      </c>
    </row>
    <row r="54" spans="1:5" x14ac:dyDescent="0.35">
      <c r="A54" t="s">
        <v>409</v>
      </c>
      <c r="B54" t="s">
        <v>414</v>
      </c>
      <c r="C54" t="str">
        <f t="shared" si="0"/>
        <v>EU-ESP_el_AF-DZA_el</v>
      </c>
      <c r="D54">
        <v>300</v>
      </c>
      <c r="E54">
        <v>1</v>
      </c>
    </row>
    <row r="55" spans="1:5" x14ac:dyDescent="0.35">
      <c r="A55" t="s">
        <v>409</v>
      </c>
      <c r="B55" t="s">
        <v>415</v>
      </c>
      <c r="C55" t="str">
        <f t="shared" si="0"/>
        <v>EU-FRA_el_AF-DZA_el</v>
      </c>
      <c r="D55">
        <v>300</v>
      </c>
      <c r="E55">
        <v>1</v>
      </c>
    </row>
    <row r="56" spans="1:5" x14ac:dyDescent="0.35">
      <c r="A56" t="s">
        <v>409</v>
      </c>
      <c r="B56" t="s">
        <v>416</v>
      </c>
      <c r="C56" t="str">
        <f t="shared" si="0"/>
        <v>EU-ITA_el_AF-DZA_el</v>
      </c>
      <c r="D56">
        <v>300</v>
      </c>
      <c r="E56">
        <v>1</v>
      </c>
    </row>
    <row r="57" spans="1:5" x14ac:dyDescent="0.35">
      <c r="A57" t="s">
        <v>417</v>
      </c>
      <c r="B57" t="s">
        <v>410</v>
      </c>
      <c r="C57" t="str">
        <f t="shared" si="0"/>
        <v>AF-LBY_el_AF-EGY_el</v>
      </c>
      <c r="D57">
        <v>300</v>
      </c>
      <c r="E57">
        <v>1</v>
      </c>
    </row>
    <row r="58" spans="1:5" x14ac:dyDescent="0.35">
      <c r="A58" t="s">
        <v>417</v>
      </c>
      <c r="B58" t="s">
        <v>397</v>
      </c>
      <c r="C58" t="str">
        <f t="shared" si="0"/>
        <v>AF-SDN_el_AF-EGY_el</v>
      </c>
      <c r="D58">
        <v>300</v>
      </c>
      <c r="E58">
        <v>1</v>
      </c>
    </row>
    <row r="59" spans="1:5" x14ac:dyDescent="0.35">
      <c r="A59" t="s">
        <v>417</v>
      </c>
      <c r="B59" t="s">
        <v>418</v>
      </c>
      <c r="C59" t="str">
        <f t="shared" si="0"/>
        <v>AS-ISR_el_AF-EGY_el</v>
      </c>
      <c r="D59">
        <v>300</v>
      </c>
      <c r="E59">
        <v>1</v>
      </c>
    </row>
    <row r="60" spans="1:5" x14ac:dyDescent="0.35">
      <c r="A60" t="s">
        <v>417</v>
      </c>
      <c r="B60" t="s">
        <v>419</v>
      </c>
      <c r="C60" t="str">
        <f t="shared" si="0"/>
        <v>AS-JOR_el_AF-EGY_el</v>
      </c>
      <c r="D60">
        <v>300</v>
      </c>
      <c r="E60">
        <v>1</v>
      </c>
    </row>
    <row r="61" spans="1:5" x14ac:dyDescent="0.35">
      <c r="A61" t="s">
        <v>417</v>
      </c>
      <c r="B61" t="s">
        <v>420</v>
      </c>
      <c r="C61" t="str">
        <f t="shared" si="0"/>
        <v>AS-SAU_el_AF-EGY_el</v>
      </c>
      <c r="D61">
        <v>300</v>
      </c>
      <c r="E61">
        <v>1</v>
      </c>
    </row>
    <row r="62" spans="1:5" x14ac:dyDescent="0.35">
      <c r="A62" t="s">
        <v>405</v>
      </c>
      <c r="B62" t="s">
        <v>406</v>
      </c>
      <c r="C62" t="str">
        <f t="shared" si="0"/>
        <v>AF-ETH_el_AF-ERI_el</v>
      </c>
      <c r="D62">
        <v>300</v>
      </c>
      <c r="E62">
        <v>1</v>
      </c>
    </row>
    <row r="63" spans="1:5" x14ac:dyDescent="0.35">
      <c r="A63" t="s">
        <v>405</v>
      </c>
      <c r="B63" t="s">
        <v>397</v>
      </c>
      <c r="C63" t="str">
        <f t="shared" si="0"/>
        <v>AF-SDN_el_AF-ERI_el</v>
      </c>
      <c r="D63">
        <v>300</v>
      </c>
      <c r="E63">
        <v>1</v>
      </c>
    </row>
    <row r="64" spans="1:5" x14ac:dyDescent="0.35">
      <c r="A64" t="s">
        <v>405</v>
      </c>
      <c r="B64" t="s">
        <v>407</v>
      </c>
      <c r="C64" t="str">
        <f t="shared" si="0"/>
        <v>AF-SOM_el_AF-ERI_el</v>
      </c>
      <c r="D64">
        <v>300</v>
      </c>
      <c r="E64">
        <v>1</v>
      </c>
    </row>
    <row r="65" spans="1:5" x14ac:dyDescent="0.35">
      <c r="A65" t="s">
        <v>405</v>
      </c>
      <c r="B65" t="s">
        <v>420</v>
      </c>
      <c r="C65" t="str">
        <f t="shared" si="0"/>
        <v>AS-SAU_el_AF-ERI_el</v>
      </c>
      <c r="D65">
        <v>300</v>
      </c>
      <c r="E65">
        <v>1</v>
      </c>
    </row>
    <row r="66" spans="1:5" x14ac:dyDescent="0.35">
      <c r="A66" t="s">
        <v>405</v>
      </c>
      <c r="B66" t="s">
        <v>408</v>
      </c>
      <c r="C66" t="str">
        <f t="shared" si="0"/>
        <v>AS-YEM_el_AF-ERI_el</v>
      </c>
      <c r="D66">
        <v>300</v>
      </c>
      <c r="E66">
        <v>1</v>
      </c>
    </row>
    <row r="67" spans="1:5" x14ac:dyDescent="0.35">
      <c r="A67" t="s">
        <v>406</v>
      </c>
      <c r="B67" t="s">
        <v>421</v>
      </c>
      <c r="C67" t="str">
        <f t="shared" ref="C67:C130" si="1">B67&amp;"_"&amp;A67</f>
        <v>AF-KEN_el_AF-ETH_el</v>
      </c>
      <c r="D67">
        <v>300</v>
      </c>
      <c r="E67">
        <v>1</v>
      </c>
    </row>
    <row r="68" spans="1:5" x14ac:dyDescent="0.35">
      <c r="A68" t="s">
        <v>406</v>
      </c>
      <c r="B68" t="s">
        <v>397</v>
      </c>
      <c r="C68" t="str">
        <f t="shared" si="1"/>
        <v>AF-SDN_el_AF-ETH_el</v>
      </c>
      <c r="D68">
        <v>300</v>
      </c>
      <c r="E68">
        <v>1</v>
      </c>
    </row>
    <row r="69" spans="1:5" x14ac:dyDescent="0.35">
      <c r="A69" t="s">
        <v>401</v>
      </c>
      <c r="B69" t="s">
        <v>402</v>
      </c>
      <c r="C69" t="str">
        <f t="shared" si="1"/>
        <v>AF-GNQ_el_AF-GAB_el</v>
      </c>
      <c r="D69">
        <v>300</v>
      </c>
      <c r="E69">
        <v>1</v>
      </c>
    </row>
    <row r="70" spans="1:5" x14ac:dyDescent="0.35">
      <c r="A70" t="s">
        <v>390</v>
      </c>
      <c r="B70" t="s">
        <v>388</v>
      </c>
      <c r="C70" t="str">
        <f t="shared" si="1"/>
        <v>AF-TGO_el_AF-GHA_el</v>
      </c>
      <c r="D70">
        <v>300</v>
      </c>
      <c r="E70">
        <v>1</v>
      </c>
    </row>
    <row r="71" spans="1:5" x14ac:dyDescent="0.35">
      <c r="A71" t="s">
        <v>399</v>
      </c>
      <c r="B71" t="s">
        <v>422</v>
      </c>
      <c r="C71" t="str">
        <f t="shared" si="1"/>
        <v>AF-GNB_el_AF-GIN_el</v>
      </c>
      <c r="D71">
        <v>300</v>
      </c>
      <c r="E71">
        <v>1</v>
      </c>
    </row>
    <row r="72" spans="1:5" x14ac:dyDescent="0.35">
      <c r="A72" t="s">
        <v>399</v>
      </c>
      <c r="B72" t="s">
        <v>400</v>
      </c>
      <c r="C72" t="str">
        <f t="shared" si="1"/>
        <v>AF-LBR_el_AF-GIN_el</v>
      </c>
      <c r="D72">
        <v>300</v>
      </c>
      <c r="E72">
        <v>1</v>
      </c>
    </row>
    <row r="73" spans="1:5" x14ac:dyDescent="0.35">
      <c r="A73" t="s">
        <v>399</v>
      </c>
      <c r="B73" t="s">
        <v>391</v>
      </c>
      <c r="C73" t="str">
        <f t="shared" si="1"/>
        <v>AF-MLI_el_AF-GIN_el</v>
      </c>
      <c r="D73">
        <v>300</v>
      </c>
      <c r="E73">
        <v>1</v>
      </c>
    </row>
    <row r="74" spans="1:5" x14ac:dyDescent="0.35">
      <c r="A74" t="s">
        <v>399</v>
      </c>
      <c r="B74" t="s">
        <v>423</v>
      </c>
      <c r="C74" t="str">
        <f t="shared" si="1"/>
        <v>AF-SEN_el_AF-GIN_el</v>
      </c>
      <c r="D74">
        <v>300</v>
      </c>
      <c r="E74">
        <v>1</v>
      </c>
    </row>
    <row r="75" spans="1:5" x14ac:dyDescent="0.35">
      <c r="A75" t="s">
        <v>399</v>
      </c>
      <c r="B75" t="s">
        <v>424</v>
      </c>
      <c r="C75" t="str">
        <f t="shared" si="1"/>
        <v>AF-SLE_el_AF-GIN_el</v>
      </c>
      <c r="D75">
        <v>300</v>
      </c>
      <c r="E75">
        <v>1</v>
      </c>
    </row>
    <row r="76" spans="1:5" x14ac:dyDescent="0.35">
      <c r="A76" t="s">
        <v>425</v>
      </c>
      <c r="B76" t="s">
        <v>423</v>
      </c>
      <c r="C76" t="str">
        <f t="shared" si="1"/>
        <v>AF-SEN_el_AF-GMB_el</v>
      </c>
      <c r="D76">
        <v>300</v>
      </c>
      <c r="E76">
        <v>1</v>
      </c>
    </row>
    <row r="77" spans="1:5" x14ac:dyDescent="0.35">
      <c r="A77" t="s">
        <v>422</v>
      </c>
      <c r="B77" t="s">
        <v>423</v>
      </c>
      <c r="C77" t="str">
        <f t="shared" si="1"/>
        <v>AF-SEN_el_AF-GNB_el</v>
      </c>
      <c r="D77">
        <v>300</v>
      </c>
      <c r="E77">
        <v>1</v>
      </c>
    </row>
    <row r="78" spans="1:5" x14ac:dyDescent="0.35">
      <c r="A78" t="s">
        <v>421</v>
      </c>
      <c r="B78" t="s">
        <v>407</v>
      </c>
      <c r="C78" t="str">
        <f t="shared" si="1"/>
        <v>AF-SOM_el_AF-KEN_el</v>
      </c>
      <c r="D78">
        <v>300</v>
      </c>
      <c r="E78">
        <v>1</v>
      </c>
    </row>
    <row r="79" spans="1:5" x14ac:dyDescent="0.35">
      <c r="A79" t="s">
        <v>421</v>
      </c>
      <c r="B79" t="s">
        <v>383</v>
      </c>
      <c r="C79" t="str">
        <f t="shared" si="1"/>
        <v>AF-TZA_el_AF-KEN_el</v>
      </c>
      <c r="D79">
        <v>300</v>
      </c>
      <c r="E79">
        <v>1</v>
      </c>
    </row>
    <row r="80" spans="1:5" x14ac:dyDescent="0.35">
      <c r="A80" t="s">
        <v>421</v>
      </c>
      <c r="B80" t="s">
        <v>403</v>
      </c>
      <c r="C80" t="str">
        <f t="shared" si="1"/>
        <v>AF-UGA_el_AF-KEN_el</v>
      </c>
      <c r="D80">
        <v>300</v>
      </c>
      <c r="E80">
        <v>1</v>
      </c>
    </row>
    <row r="81" spans="1:5" x14ac:dyDescent="0.35">
      <c r="A81" t="s">
        <v>400</v>
      </c>
      <c r="B81" t="s">
        <v>424</v>
      </c>
      <c r="C81" t="str">
        <f t="shared" si="1"/>
        <v>AF-SLE_el_AF-LBR_el</v>
      </c>
      <c r="D81">
        <v>300</v>
      </c>
      <c r="E81">
        <v>1</v>
      </c>
    </row>
    <row r="82" spans="1:5" x14ac:dyDescent="0.35">
      <c r="A82" t="s">
        <v>410</v>
      </c>
      <c r="B82" t="s">
        <v>386</v>
      </c>
      <c r="C82" t="str">
        <f t="shared" si="1"/>
        <v>AF-NER_el_AF-LBY_el</v>
      </c>
      <c r="D82">
        <v>300</v>
      </c>
      <c r="E82">
        <v>1</v>
      </c>
    </row>
    <row r="83" spans="1:5" x14ac:dyDescent="0.35">
      <c r="A83" t="s">
        <v>410</v>
      </c>
      <c r="B83" t="s">
        <v>397</v>
      </c>
      <c r="C83" t="str">
        <f t="shared" si="1"/>
        <v>AF-SDN_el_AF-LBY_el</v>
      </c>
      <c r="D83">
        <v>300</v>
      </c>
      <c r="E83">
        <v>1</v>
      </c>
    </row>
    <row r="84" spans="1:5" x14ac:dyDescent="0.35">
      <c r="A84" t="s">
        <v>410</v>
      </c>
      <c r="B84" t="s">
        <v>398</v>
      </c>
      <c r="C84" t="str">
        <f t="shared" si="1"/>
        <v>AF-TCD_el_AF-LBY_el</v>
      </c>
      <c r="D84">
        <v>300</v>
      </c>
      <c r="E84">
        <v>1</v>
      </c>
    </row>
    <row r="85" spans="1:5" x14ac:dyDescent="0.35">
      <c r="A85" t="s">
        <v>410</v>
      </c>
      <c r="B85" t="s">
        <v>413</v>
      </c>
      <c r="C85" t="str">
        <f t="shared" si="1"/>
        <v>AF-TUN_el_AF-LBY_el</v>
      </c>
      <c r="D85">
        <v>300</v>
      </c>
      <c r="E85">
        <v>1</v>
      </c>
    </row>
    <row r="86" spans="1:5" x14ac:dyDescent="0.35">
      <c r="A86" t="s">
        <v>410</v>
      </c>
      <c r="B86" t="s">
        <v>426</v>
      </c>
      <c r="C86" t="str">
        <f t="shared" si="1"/>
        <v>EU-MLT_el_AF-LBY_el</v>
      </c>
      <c r="D86">
        <v>300</v>
      </c>
      <c r="E86">
        <v>1</v>
      </c>
    </row>
    <row r="87" spans="1:5" x14ac:dyDescent="0.35">
      <c r="A87" t="s">
        <v>427</v>
      </c>
      <c r="B87" t="s">
        <v>393</v>
      </c>
      <c r="C87" t="str">
        <f t="shared" si="1"/>
        <v>AF-ZAF_el_AF-LSO_el</v>
      </c>
      <c r="D87">
        <v>300</v>
      </c>
      <c r="E87">
        <v>1</v>
      </c>
    </row>
    <row r="88" spans="1:5" x14ac:dyDescent="0.35">
      <c r="A88" t="s">
        <v>411</v>
      </c>
      <c r="B88" t="s">
        <v>428</v>
      </c>
      <c r="C88" t="str">
        <f t="shared" si="1"/>
        <v>EU-PRT_el_AF-MAR_el</v>
      </c>
      <c r="D88">
        <v>300</v>
      </c>
      <c r="E88">
        <v>1</v>
      </c>
    </row>
    <row r="89" spans="1:5" x14ac:dyDescent="0.35">
      <c r="A89" t="s">
        <v>391</v>
      </c>
      <c r="B89" t="s">
        <v>412</v>
      </c>
      <c r="C89" t="str">
        <f t="shared" si="1"/>
        <v>AF-MRT_el_AF-MLI_el</v>
      </c>
      <c r="D89">
        <v>300</v>
      </c>
      <c r="E89">
        <v>1</v>
      </c>
    </row>
    <row r="90" spans="1:5" x14ac:dyDescent="0.35">
      <c r="A90" t="s">
        <v>391</v>
      </c>
      <c r="B90" t="s">
        <v>386</v>
      </c>
      <c r="C90" t="str">
        <f t="shared" si="1"/>
        <v>AF-NER_el_AF-MLI_el</v>
      </c>
      <c r="D90">
        <v>300</v>
      </c>
      <c r="E90">
        <v>1</v>
      </c>
    </row>
    <row r="91" spans="1:5" x14ac:dyDescent="0.35">
      <c r="A91" t="s">
        <v>391</v>
      </c>
      <c r="B91" t="s">
        <v>423</v>
      </c>
      <c r="C91" t="str">
        <f t="shared" si="1"/>
        <v>AF-SEN_el_AF-MLI_el</v>
      </c>
      <c r="D91">
        <v>300</v>
      </c>
      <c r="E91">
        <v>1</v>
      </c>
    </row>
    <row r="92" spans="1:5" x14ac:dyDescent="0.35">
      <c r="A92" t="s">
        <v>429</v>
      </c>
      <c r="B92" t="s">
        <v>430</v>
      </c>
      <c r="C92" t="str">
        <f t="shared" si="1"/>
        <v>AF-MWI_el_AF-MOZ_el</v>
      </c>
      <c r="D92">
        <v>300</v>
      </c>
      <c r="E92">
        <v>1</v>
      </c>
    </row>
    <row r="93" spans="1:5" x14ac:dyDescent="0.35">
      <c r="A93" t="s">
        <v>429</v>
      </c>
      <c r="B93" t="s">
        <v>431</v>
      </c>
      <c r="C93" t="str">
        <f t="shared" si="1"/>
        <v>AF-SWZ_el_AF-MOZ_el</v>
      </c>
      <c r="D93">
        <v>300</v>
      </c>
      <c r="E93">
        <v>1</v>
      </c>
    </row>
    <row r="94" spans="1:5" x14ac:dyDescent="0.35">
      <c r="A94" t="s">
        <v>429</v>
      </c>
      <c r="B94" t="s">
        <v>383</v>
      </c>
      <c r="C94" t="str">
        <f t="shared" si="1"/>
        <v>AF-TZA_el_AF-MOZ_el</v>
      </c>
      <c r="D94">
        <v>300</v>
      </c>
      <c r="E94">
        <v>1</v>
      </c>
    </row>
    <row r="95" spans="1:5" x14ac:dyDescent="0.35">
      <c r="A95" t="s">
        <v>429</v>
      </c>
      <c r="B95" t="s">
        <v>393</v>
      </c>
      <c r="C95" t="str">
        <f t="shared" si="1"/>
        <v>AF-ZAF_el_AF-MOZ_el</v>
      </c>
      <c r="D95">
        <v>300</v>
      </c>
      <c r="E95">
        <v>1</v>
      </c>
    </row>
    <row r="96" spans="1:5" x14ac:dyDescent="0.35">
      <c r="A96" t="s">
        <v>429</v>
      </c>
      <c r="B96" t="s">
        <v>380</v>
      </c>
      <c r="C96" t="str">
        <f t="shared" si="1"/>
        <v>AF-ZMB_el_AF-MOZ_el</v>
      </c>
      <c r="D96">
        <v>300</v>
      </c>
      <c r="E96">
        <v>1</v>
      </c>
    </row>
    <row r="97" spans="1:5" x14ac:dyDescent="0.35">
      <c r="A97" t="s">
        <v>429</v>
      </c>
      <c r="B97" t="s">
        <v>394</v>
      </c>
      <c r="C97" t="str">
        <f t="shared" si="1"/>
        <v>AF-ZWE_el_AF-MOZ_el</v>
      </c>
      <c r="D97">
        <v>300</v>
      </c>
      <c r="E97">
        <v>1</v>
      </c>
    </row>
    <row r="98" spans="1:5" x14ac:dyDescent="0.35">
      <c r="A98" t="s">
        <v>412</v>
      </c>
      <c r="B98" t="s">
        <v>423</v>
      </c>
      <c r="C98" t="str">
        <f t="shared" si="1"/>
        <v>AF-SEN_el_AF-MRT_el</v>
      </c>
      <c r="D98">
        <v>300</v>
      </c>
      <c r="E98">
        <v>1</v>
      </c>
    </row>
    <row r="99" spans="1:5" x14ac:dyDescent="0.35">
      <c r="A99" t="s">
        <v>430</v>
      </c>
      <c r="B99" t="s">
        <v>383</v>
      </c>
      <c r="C99" t="str">
        <f t="shared" si="1"/>
        <v>AF-TZA_el_AF-MWI_el</v>
      </c>
      <c r="D99">
        <v>300</v>
      </c>
      <c r="E99">
        <v>1</v>
      </c>
    </row>
    <row r="100" spans="1:5" x14ac:dyDescent="0.35">
      <c r="A100" t="s">
        <v>430</v>
      </c>
      <c r="B100" t="s">
        <v>380</v>
      </c>
      <c r="C100" t="str">
        <f t="shared" si="1"/>
        <v>AF-ZMB_el_AF-MWI_el</v>
      </c>
      <c r="D100">
        <v>300</v>
      </c>
      <c r="E100">
        <v>1</v>
      </c>
    </row>
    <row r="101" spans="1:5" x14ac:dyDescent="0.35">
      <c r="A101" t="s">
        <v>379</v>
      </c>
      <c r="B101" t="s">
        <v>393</v>
      </c>
      <c r="C101" t="str">
        <f t="shared" si="1"/>
        <v>AF-ZAF_el_AF-NAM_el</v>
      </c>
      <c r="D101">
        <v>300</v>
      </c>
      <c r="E101">
        <v>1</v>
      </c>
    </row>
    <row r="102" spans="1:5" x14ac:dyDescent="0.35">
      <c r="A102" t="s">
        <v>379</v>
      </c>
      <c r="B102" t="s">
        <v>380</v>
      </c>
      <c r="C102" t="str">
        <f t="shared" si="1"/>
        <v>AF-ZMB_el_AF-NAM_el</v>
      </c>
      <c r="D102">
        <v>300</v>
      </c>
      <c r="E102">
        <v>1</v>
      </c>
    </row>
    <row r="103" spans="1:5" x14ac:dyDescent="0.35">
      <c r="A103" t="s">
        <v>386</v>
      </c>
      <c r="B103" t="s">
        <v>387</v>
      </c>
      <c r="C103" t="str">
        <f t="shared" si="1"/>
        <v>AF-NGA_el_AF-NER_el</v>
      </c>
      <c r="D103">
        <v>300</v>
      </c>
      <c r="E103">
        <v>1</v>
      </c>
    </row>
    <row r="104" spans="1:5" x14ac:dyDescent="0.35">
      <c r="A104" t="s">
        <v>386</v>
      </c>
      <c r="B104" t="s">
        <v>398</v>
      </c>
      <c r="C104" t="str">
        <f t="shared" si="1"/>
        <v>AF-TCD_el_AF-NER_el</v>
      </c>
      <c r="D104">
        <v>300</v>
      </c>
      <c r="E104">
        <v>1</v>
      </c>
    </row>
    <row r="105" spans="1:5" x14ac:dyDescent="0.35">
      <c r="A105" t="s">
        <v>387</v>
      </c>
      <c r="B105" t="s">
        <v>398</v>
      </c>
      <c r="C105" t="str">
        <f t="shared" si="1"/>
        <v>AF-TCD_el_AF-NGA_el</v>
      </c>
      <c r="D105">
        <v>300</v>
      </c>
      <c r="E105">
        <v>1</v>
      </c>
    </row>
    <row r="106" spans="1:5" x14ac:dyDescent="0.35">
      <c r="A106" t="s">
        <v>382</v>
      </c>
      <c r="B106" t="s">
        <v>383</v>
      </c>
      <c r="C106" t="str">
        <f t="shared" si="1"/>
        <v>AF-TZA_el_AF-RWA_el</v>
      </c>
      <c r="D106">
        <v>300</v>
      </c>
      <c r="E106">
        <v>1</v>
      </c>
    </row>
    <row r="107" spans="1:5" x14ac:dyDescent="0.35">
      <c r="A107" t="s">
        <v>382</v>
      </c>
      <c r="B107" t="s">
        <v>403</v>
      </c>
      <c r="C107" t="str">
        <f t="shared" si="1"/>
        <v>AF-UGA_el_AF-RWA_el</v>
      </c>
      <c r="D107">
        <v>300</v>
      </c>
      <c r="E107">
        <v>1</v>
      </c>
    </row>
    <row r="108" spans="1:5" x14ac:dyDescent="0.35">
      <c r="A108" t="s">
        <v>397</v>
      </c>
      <c r="B108" t="s">
        <v>398</v>
      </c>
      <c r="C108" t="str">
        <f t="shared" si="1"/>
        <v>AF-TCD_el_AF-SDN_el</v>
      </c>
      <c r="D108">
        <v>300</v>
      </c>
      <c r="E108">
        <v>1</v>
      </c>
    </row>
    <row r="109" spans="1:5" x14ac:dyDescent="0.35">
      <c r="A109" t="s">
        <v>397</v>
      </c>
      <c r="B109" t="s">
        <v>420</v>
      </c>
      <c r="C109" t="str">
        <f t="shared" si="1"/>
        <v>AS-SAU_el_AF-SDN_el</v>
      </c>
      <c r="D109">
        <v>300</v>
      </c>
      <c r="E109">
        <v>1</v>
      </c>
    </row>
    <row r="110" spans="1:5" x14ac:dyDescent="0.35">
      <c r="A110" t="s">
        <v>407</v>
      </c>
      <c r="B110" t="s">
        <v>408</v>
      </c>
      <c r="C110" t="str">
        <f t="shared" si="1"/>
        <v>AS-YEM_el_AF-SOM_el</v>
      </c>
      <c r="D110">
        <v>300</v>
      </c>
      <c r="E110">
        <v>1</v>
      </c>
    </row>
    <row r="111" spans="1:5" x14ac:dyDescent="0.35">
      <c r="A111" t="s">
        <v>431</v>
      </c>
      <c r="B111" t="s">
        <v>393</v>
      </c>
      <c r="C111" t="str">
        <f t="shared" si="1"/>
        <v>AF-ZAF_el_AF-SWZ_el</v>
      </c>
      <c r="D111">
        <v>300</v>
      </c>
      <c r="E111">
        <v>1</v>
      </c>
    </row>
    <row r="112" spans="1:5" x14ac:dyDescent="0.35">
      <c r="A112" t="s">
        <v>383</v>
      </c>
      <c r="B112" t="s">
        <v>403</v>
      </c>
      <c r="C112" t="str">
        <f t="shared" si="1"/>
        <v>AF-UGA_el_AF-TZA_el</v>
      </c>
      <c r="D112">
        <v>300</v>
      </c>
      <c r="E112">
        <v>1</v>
      </c>
    </row>
    <row r="113" spans="1:5" x14ac:dyDescent="0.35">
      <c r="A113" t="s">
        <v>383</v>
      </c>
      <c r="B113" t="s">
        <v>380</v>
      </c>
      <c r="C113" t="str">
        <f t="shared" si="1"/>
        <v>AF-ZMB_el_AF-TZA_el</v>
      </c>
      <c r="D113">
        <v>300</v>
      </c>
      <c r="E113">
        <v>1</v>
      </c>
    </row>
    <row r="114" spans="1:5" x14ac:dyDescent="0.35">
      <c r="A114" t="s">
        <v>393</v>
      </c>
      <c r="B114" t="s">
        <v>394</v>
      </c>
      <c r="C114" t="str">
        <f t="shared" si="1"/>
        <v>AF-ZWE_el_AF-ZAF_el</v>
      </c>
      <c r="D114">
        <v>300</v>
      </c>
      <c r="E114">
        <v>1</v>
      </c>
    </row>
    <row r="115" spans="1:5" x14ac:dyDescent="0.35">
      <c r="A115" t="s">
        <v>380</v>
      </c>
      <c r="B115" t="s">
        <v>394</v>
      </c>
      <c r="C115" t="str">
        <f t="shared" si="1"/>
        <v>AF-ZWE_el_AF-ZMB_el</v>
      </c>
      <c r="D115">
        <v>300</v>
      </c>
      <c r="E115">
        <v>1</v>
      </c>
    </row>
    <row r="116" spans="1:5" x14ac:dyDescent="0.35">
      <c r="A116" t="s">
        <v>432</v>
      </c>
      <c r="B116" t="s">
        <v>433</v>
      </c>
      <c r="C116" t="str">
        <f t="shared" si="1"/>
        <v>AS-CHN-XI_el_AS-AFG_el</v>
      </c>
      <c r="D116">
        <v>300</v>
      </c>
      <c r="E116">
        <v>1</v>
      </c>
    </row>
    <row r="117" spans="1:5" x14ac:dyDescent="0.35">
      <c r="A117" t="s">
        <v>432</v>
      </c>
      <c r="B117" t="s">
        <v>434</v>
      </c>
      <c r="C117" t="str">
        <f t="shared" si="1"/>
        <v>AS-IRN_el_AS-AFG_el</v>
      </c>
      <c r="D117">
        <v>300</v>
      </c>
      <c r="E117">
        <v>1</v>
      </c>
    </row>
    <row r="118" spans="1:5" x14ac:dyDescent="0.35">
      <c r="A118" t="s">
        <v>432</v>
      </c>
      <c r="B118" t="s">
        <v>435</v>
      </c>
      <c r="C118" t="str">
        <f t="shared" si="1"/>
        <v>AS-PAK_el_AS-AFG_el</v>
      </c>
      <c r="D118">
        <v>300</v>
      </c>
      <c r="E118">
        <v>1</v>
      </c>
    </row>
    <row r="119" spans="1:5" x14ac:dyDescent="0.35">
      <c r="A119" t="s">
        <v>432</v>
      </c>
      <c r="B119" t="s">
        <v>436</v>
      </c>
      <c r="C119" t="str">
        <f t="shared" si="1"/>
        <v>AS-TJK_el_AS-AFG_el</v>
      </c>
      <c r="D119">
        <v>300</v>
      </c>
      <c r="E119">
        <v>1</v>
      </c>
    </row>
    <row r="120" spans="1:5" x14ac:dyDescent="0.35">
      <c r="A120" t="s">
        <v>432</v>
      </c>
      <c r="B120" t="s">
        <v>437</v>
      </c>
      <c r="C120" t="str">
        <f t="shared" si="1"/>
        <v>AS-TKM_el_AS-AFG_el</v>
      </c>
      <c r="D120">
        <v>300</v>
      </c>
      <c r="E120">
        <v>1</v>
      </c>
    </row>
    <row r="121" spans="1:5" x14ac:dyDescent="0.35">
      <c r="A121" t="s">
        <v>432</v>
      </c>
      <c r="B121" t="s">
        <v>438</v>
      </c>
      <c r="C121" t="str">
        <f t="shared" si="1"/>
        <v>AS-UZB_el_AS-AFG_el</v>
      </c>
      <c r="D121">
        <v>300</v>
      </c>
      <c r="E121">
        <v>1</v>
      </c>
    </row>
    <row r="122" spans="1:5" x14ac:dyDescent="0.35">
      <c r="A122" t="s">
        <v>439</v>
      </c>
      <c r="B122" t="s">
        <v>434</v>
      </c>
      <c r="C122" t="str">
        <f t="shared" si="1"/>
        <v>AS-IRN_el_AS-ARE_el</v>
      </c>
      <c r="D122">
        <v>300</v>
      </c>
      <c r="E122">
        <v>1</v>
      </c>
    </row>
    <row r="123" spans="1:5" x14ac:dyDescent="0.35">
      <c r="A123" t="s">
        <v>439</v>
      </c>
      <c r="B123" t="s">
        <v>440</v>
      </c>
      <c r="C123" t="str">
        <f t="shared" si="1"/>
        <v>AS-OMN_el_AS-ARE_el</v>
      </c>
      <c r="D123">
        <v>300</v>
      </c>
      <c r="E123">
        <v>1</v>
      </c>
    </row>
    <row r="124" spans="1:5" x14ac:dyDescent="0.35">
      <c r="A124" t="s">
        <v>439</v>
      </c>
      <c r="B124" t="s">
        <v>420</v>
      </c>
      <c r="C124" t="str">
        <f t="shared" si="1"/>
        <v>AS-SAU_el_AS-ARE_el</v>
      </c>
      <c r="D124">
        <v>300</v>
      </c>
      <c r="E124">
        <v>1</v>
      </c>
    </row>
    <row r="125" spans="1:5" x14ac:dyDescent="0.35">
      <c r="A125" t="s">
        <v>441</v>
      </c>
      <c r="B125" t="s">
        <v>442</v>
      </c>
      <c r="C125" t="str">
        <f t="shared" si="1"/>
        <v>AS-IND-EA_el_AS-BGD_el</v>
      </c>
      <c r="D125">
        <v>300</v>
      </c>
      <c r="E125">
        <v>1</v>
      </c>
    </row>
    <row r="126" spans="1:5" x14ac:dyDescent="0.35">
      <c r="A126" t="s">
        <v>441</v>
      </c>
      <c r="B126" t="s">
        <v>443</v>
      </c>
      <c r="C126" t="str">
        <f t="shared" si="1"/>
        <v>AS-IND-NE_el_AS-BGD_el</v>
      </c>
      <c r="D126">
        <v>300</v>
      </c>
      <c r="E126">
        <v>1</v>
      </c>
    </row>
    <row r="127" spans="1:5" x14ac:dyDescent="0.35">
      <c r="A127" t="s">
        <v>441</v>
      </c>
      <c r="B127" t="s">
        <v>444</v>
      </c>
      <c r="C127" t="str">
        <f t="shared" si="1"/>
        <v>AS-MMR_el_AS-BGD_el</v>
      </c>
      <c r="D127">
        <v>300</v>
      </c>
      <c r="E127">
        <v>1</v>
      </c>
    </row>
    <row r="128" spans="1:5" x14ac:dyDescent="0.35">
      <c r="A128" t="s">
        <v>445</v>
      </c>
      <c r="B128" t="s">
        <v>446</v>
      </c>
      <c r="C128" t="str">
        <f t="shared" si="1"/>
        <v>AS-MYS_el_AS-BRN_el</v>
      </c>
      <c r="D128">
        <v>300</v>
      </c>
      <c r="E128">
        <v>1</v>
      </c>
    </row>
    <row r="129" spans="1:5" x14ac:dyDescent="0.35">
      <c r="A129" t="s">
        <v>447</v>
      </c>
      <c r="B129" t="s">
        <v>448</v>
      </c>
      <c r="C129" t="str">
        <f t="shared" si="1"/>
        <v>AS-CHN-TI_el_AS-BTN_el</v>
      </c>
      <c r="D129">
        <v>300</v>
      </c>
      <c r="E129">
        <v>1</v>
      </c>
    </row>
    <row r="130" spans="1:5" x14ac:dyDescent="0.35">
      <c r="A130" t="s">
        <v>447</v>
      </c>
      <c r="B130" t="s">
        <v>442</v>
      </c>
      <c r="C130" t="str">
        <f t="shared" si="1"/>
        <v>AS-IND-EA_el_AS-BTN_el</v>
      </c>
      <c r="D130">
        <v>300</v>
      </c>
      <c r="E130">
        <v>1</v>
      </c>
    </row>
    <row r="131" spans="1:5" x14ac:dyDescent="0.35">
      <c r="A131" t="s">
        <v>449</v>
      </c>
      <c r="B131" t="s">
        <v>450</v>
      </c>
      <c r="C131" t="str">
        <f t="shared" ref="C131:C194" si="2">B131&amp;"_"&amp;A131</f>
        <v>AS-CHN-HB_el_AS-CHN-AN_el</v>
      </c>
      <c r="D131">
        <v>300</v>
      </c>
      <c r="E131">
        <v>1</v>
      </c>
    </row>
    <row r="132" spans="1:5" x14ac:dyDescent="0.35">
      <c r="A132" t="s">
        <v>449</v>
      </c>
      <c r="B132" t="s">
        <v>451</v>
      </c>
      <c r="C132" t="str">
        <f t="shared" si="2"/>
        <v>AS-CHN-HE_el_AS-CHN-AN_el</v>
      </c>
      <c r="D132">
        <v>300</v>
      </c>
      <c r="E132">
        <v>1</v>
      </c>
    </row>
    <row r="133" spans="1:5" x14ac:dyDescent="0.35">
      <c r="A133" t="s">
        <v>449</v>
      </c>
      <c r="B133" t="s">
        <v>452</v>
      </c>
      <c r="C133" t="str">
        <f t="shared" si="2"/>
        <v>AS-CHN-HU_el_AS-CHN-AN_el</v>
      </c>
      <c r="D133">
        <v>300</v>
      </c>
      <c r="E133">
        <v>1</v>
      </c>
    </row>
    <row r="134" spans="1:5" x14ac:dyDescent="0.35">
      <c r="A134" t="s">
        <v>449</v>
      </c>
      <c r="B134" t="s">
        <v>453</v>
      </c>
      <c r="C134" t="str">
        <f t="shared" si="2"/>
        <v>AS-CHN-JS_el_AS-CHN-AN_el</v>
      </c>
      <c r="D134">
        <v>300</v>
      </c>
      <c r="E134">
        <v>1</v>
      </c>
    </row>
    <row r="135" spans="1:5" x14ac:dyDescent="0.35">
      <c r="A135" t="s">
        <v>449</v>
      </c>
      <c r="B135" t="s">
        <v>454</v>
      </c>
      <c r="C135" t="str">
        <f t="shared" si="2"/>
        <v>AS-CHN-JX_el_AS-CHN-AN_el</v>
      </c>
      <c r="D135">
        <v>300</v>
      </c>
      <c r="E135">
        <v>1</v>
      </c>
    </row>
    <row r="136" spans="1:5" x14ac:dyDescent="0.35">
      <c r="A136" t="s">
        <v>449</v>
      </c>
      <c r="B136" t="s">
        <v>455</v>
      </c>
      <c r="C136" t="str">
        <f t="shared" si="2"/>
        <v>AS-CHN-SD_el_AS-CHN-AN_el</v>
      </c>
      <c r="D136">
        <v>300</v>
      </c>
      <c r="E136">
        <v>1</v>
      </c>
    </row>
    <row r="137" spans="1:5" x14ac:dyDescent="0.35">
      <c r="A137" t="s">
        <v>449</v>
      </c>
      <c r="B137" t="s">
        <v>456</v>
      </c>
      <c r="C137" t="str">
        <f t="shared" si="2"/>
        <v>AS-CHN-ZH_el_AS-CHN-AN_el</v>
      </c>
      <c r="D137">
        <v>300</v>
      </c>
      <c r="E137">
        <v>1</v>
      </c>
    </row>
    <row r="138" spans="1:5" x14ac:dyDescent="0.35">
      <c r="A138" t="s">
        <v>457</v>
      </c>
      <c r="B138" t="s">
        <v>458</v>
      </c>
      <c r="C138" t="str">
        <f t="shared" si="2"/>
        <v>AS-CHN-EM_el_AS-CHN-BE_el</v>
      </c>
      <c r="D138">
        <v>300</v>
      </c>
      <c r="E138">
        <v>1</v>
      </c>
    </row>
    <row r="139" spans="1:5" x14ac:dyDescent="0.35">
      <c r="A139" t="s">
        <v>457</v>
      </c>
      <c r="B139" t="s">
        <v>450</v>
      </c>
      <c r="C139" t="str">
        <f t="shared" si="2"/>
        <v>AS-CHN-HB_el_AS-CHN-BE_el</v>
      </c>
      <c r="D139">
        <v>300</v>
      </c>
      <c r="E139">
        <v>1</v>
      </c>
    </row>
    <row r="140" spans="1:5" x14ac:dyDescent="0.35">
      <c r="A140" t="s">
        <v>457</v>
      </c>
      <c r="B140" t="s">
        <v>459</v>
      </c>
      <c r="C140" t="str">
        <f t="shared" si="2"/>
        <v>AS-CHN-TJ_el_AS-CHN-BE_el</v>
      </c>
      <c r="D140">
        <v>300</v>
      </c>
      <c r="E140">
        <v>1</v>
      </c>
    </row>
    <row r="141" spans="1:5" x14ac:dyDescent="0.35">
      <c r="A141" t="s">
        <v>460</v>
      </c>
      <c r="B141" t="s">
        <v>461</v>
      </c>
      <c r="C141" t="str">
        <f t="shared" si="2"/>
        <v>AS-CHN-GU_el_AS-CHN-CH_el</v>
      </c>
      <c r="D141">
        <v>300</v>
      </c>
      <c r="E141">
        <v>1</v>
      </c>
    </row>
    <row r="142" spans="1:5" x14ac:dyDescent="0.35">
      <c r="A142" t="s">
        <v>460</v>
      </c>
      <c r="B142" t="s">
        <v>450</v>
      </c>
      <c r="C142" t="str">
        <f t="shared" si="2"/>
        <v>AS-CHN-HB_el_AS-CHN-CH_el</v>
      </c>
      <c r="D142">
        <v>300</v>
      </c>
      <c r="E142">
        <v>1</v>
      </c>
    </row>
    <row r="143" spans="1:5" x14ac:dyDescent="0.35">
      <c r="A143" t="s">
        <v>460</v>
      </c>
      <c r="B143" t="s">
        <v>462</v>
      </c>
      <c r="C143" t="str">
        <f t="shared" si="2"/>
        <v>AS-CHN-HN_el_AS-CHN-CH_el</v>
      </c>
      <c r="D143">
        <v>300</v>
      </c>
      <c r="E143">
        <v>1</v>
      </c>
    </row>
    <row r="144" spans="1:5" x14ac:dyDescent="0.35">
      <c r="A144" t="s">
        <v>460</v>
      </c>
      <c r="B144" t="s">
        <v>452</v>
      </c>
      <c r="C144" t="str">
        <f t="shared" si="2"/>
        <v>AS-CHN-HU_el_AS-CHN-CH_el</v>
      </c>
      <c r="D144">
        <v>300</v>
      </c>
      <c r="E144">
        <v>1</v>
      </c>
    </row>
    <row r="145" spans="1:5" x14ac:dyDescent="0.35">
      <c r="A145" t="s">
        <v>460</v>
      </c>
      <c r="B145" t="s">
        <v>463</v>
      </c>
      <c r="C145" t="str">
        <f t="shared" si="2"/>
        <v>AS-CHN-SC_el_AS-CHN-CH_el</v>
      </c>
      <c r="D145">
        <v>300</v>
      </c>
      <c r="E145">
        <v>1</v>
      </c>
    </row>
    <row r="146" spans="1:5" x14ac:dyDescent="0.35">
      <c r="A146" t="s">
        <v>460</v>
      </c>
      <c r="B146" t="s">
        <v>464</v>
      </c>
      <c r="C146" t="str">
        <f t="shared" si="2"/>
        <v>AS-CHN-SI_el_AS-CHN-CH_el</v>
      </c>
      <c r="D146">
        <v>300</v>
      </c>
      <c r="E146">
        <v>1</v>
      </c>
    </row>
    <row r="147" spans="1:5" x14ac:dyDescent="0.35">
      <c r="A147" t="s">
        <v>460</v>
      </c>
      <c r="B147" t="s">
        <v>465</v>
      </c>
      <c r="C147" t="str">
        <f t="shared" si="2"/>
        <v>AS-CHN-SX_el_AS-CHN-CH_el</v>
      </c>
      <c r="D147">
        <v>300</v>
      </c>
      <c r="E147">
        <v>1</v>
      </c>
    </row>
    <row r="148" spans="1:5" x14ac:dyDescent="0.35">
      <c r="A148" t="s">
        <v>458</v>
      </c>
      <c r="B148" t="s">
        <v>450</v>
      </c>
      <c r="C148" t="str">
        <f t="shared" si="2"/>
        <v>AS-CHN-HB_el_AS-CHN-EM_el</v>
      </c>
      <c r="D148">
        <v>300</v>
      </c>
      <c r="E148">
        <v>1</v>
      </c>
    </row>
    <row r="149" spans="1:5" x14ac:dyDescent="0.35">
      <c r="A149" t="s">
        <v>458</v>
      </c>
      <c r="B149" t="s">
        <v>466</v>
      </c>
      <c r="C149" t="str">
        <f t="shared" si="2"/>
        <v>AS-CHN-HJ_el_AS-CHN-EM_el</v>
      </c>
      <c r="D149">
        <v>300</v>
      </c>
      <c r="E149">
        <v>1</v>
      </c>
    </row>
    <row r="150" spans="1:5" x14ac:dyDescent="0.35">
      <c r="A150" t="s">
        <v>458</v>
      </c>
      <c r="B150" t="s">
        <v>467</v>
      </c>
      <c r="C150" t="str">
        <f t="shared" si="2"/>
        <v>AS-CHN-JI_el_AS-CHN-EM_el</v>
      </c>
      <c r="D150">
        <v>300</v>
      </c>
      <c r="E150">
        <v>1</v>
      </c>
    </row>
    <row r="151" spans="1:5" x14ac:dyDescent="0.35">
      <c r="A151" t="s">
        <v>458</v>
      </c>
      <c r="B151" t="s">
        <v>468</v>
      </c>
      <c r="C151" t="str">
        <f t="shared" si="2"/>
        <v>AS-CHN-LI_el_AS-CHN-EM_el</v>
      </c>
      <c r="D151">
        <v>300</v>
      </c>
      <c r="E151">
        <v>1</v>
      </c>
    </row>
    <row r="152" spans="1:5" x14ac:dyDescent="0.35">
      <c r="A152" t="s">
        <v>458</v>
      </c>
      <c r="B152" t="s">
        <v>455</v>
      </c>
      <c r="C152" t="str">
        <f t="shared" si="2"/>
        <v>AS-CHN-SD_el_AS-CHN-EM_el</v>
      </c>
      <c r="D152">
        <v>300</v>
      </c>
      <c r="E152">
        <v>1</v>
      </c>
    </row>
    <row r="153" spans="1:5" x14ac:dyDescent="0.35">
      <c r="A153" t="s">
        <v>458</v>
      </c>
      <c r="B153" t="s">
        <v>459</v>
      </c>
      <c r="C153" t="str">
        <f t="shared" si="2"/>
        <v>AS-CHN-TJ_el_AS-CHN-EM_el</v>
      </c>
      <c r="D153">
        <v>300</v>
      </c>
      <c r="E153">
        <v>1</v>
      </c>
    </row>
    <row r="154" spans="1:5" x14ac:dyDescent="0.35">
      <c r="A154" t="s">
        <v>458</v>
      </c>
      <c r="B154" t="s">
        <v>469</v>
      </c>
      <c r="C154" t="str">
        <f t="shared" si="2"/>
        <v>AS-CHN-WM_el_AS-CHN-EM_el</v>
      </c>
      <c r="D154">
        <v>300</v>
      </c>
      <c r="E154">
        <v>1</v>
      </c>
    </row>
    <row r="155" spans="1:5" x14ac:dyDescent="0.35">
      <c r="A155" t="s">
        <v>470</v>
      </c>
      <c r="B155" t="s">
        <v>471</v>
      </c>
      <c r="C155" t="str">
        <f t="shared" si="2"/>
        <v>AS-CHN-GD_el_AS-CHN-FU_el</v>
      </c>
      <c r="D155">
        <v>300</v>
      </c>
      <c r="E155">
        <v>1</v>
      </c>
    </row>
    <row r="156" spans="1:5" x14ac:dyDescent="0.35">
      <c r="A156" t="s">
        <v>470</v>
      </c>
      <c r="B156" t="s">
        <v>454</v>
      </c>
      <c r="C156" t="str">
        <f t="shared" si="2"/>
        <v>AS-CHN-JX_el_AS-CHN-FU_el</v>
      </c>
      <c r="D156">
        <v>300</v>
      </c>
      <c r="E156">
        <v>1</v>
      </c>
    </row>
    <row r="157" spans="1:5" x14ac:dyDescent="0.35">
      <c r="A157" t="s">
        <v>470</v>
      </c>
      <c r="B157" t="s">
        <v>456</v>
      </c>
      <c r="C157" t="str">
        <f t="shared" si="2"/>
        <v>AS-CHN-ZH_el_AS-CHN-FU_el</v>
      </c>
      <c r="D157">
        <v>300</v>
      </c>
      <c r="E157">
        <v>1</v>
      </c>
    </row>
    <row r="158" spans="1:5" x14ac:dyDescent="0.35">
      <c r="A158" t="s">
        <v>470</v>
      </c>
      <c r="B158" t="s">
        <v>472</v>
      </c>
      <c r="C158" t="str">
        <f t="shared" si="2"/>
        <v>AS-TWN_el_AS-CHN-FU_el</v>
      </c>
      <c r="D158">
        <v>300</v>
      </c>
      <c r="E158">
        <v>1</v>
      </c>
    </row>
    <row r="159" spans="1:5" x14ac:dyDescent="0.35">
      <c r="A159" t="s">
        <v>473</v>
      </c>
      <c r="B159" t="s">
        <v>453</v>
      </c>
      <c r="C159" t="str">
        <f t="shared" si="2"/>
        <v>AS-CHN-JS_el_AS-CHN-GA_el</v>
      </c>
      <c r="D159">
        <v>300</v>
      </c>
      <c r="E159">
        <v>1</v>
      </c>
    </row>
    <row r="160" spans="1:5" x14ac:dyDescent="0.35">
      <c r="A160" t="s">
        <v>473</v>
      </c>
      <c r="B160" t="s">
        <v>474</v>
      </c>
      <c r="C160" t="str">
        <f t="shared" si="2"/>
        <v>AS-CHN-NI_el_AS-CHN-GA_el</v>
      </c>
      <c r="D160">
        <v>300</v>
      </c>
      <c r="E160">
        <v>1</v>
      </c>
    </row>
    <row r="161" spans="1:5" x14ac:dyDescent="0.35">
      <c r="A161" t="s">
        <v>473</v>
      </c>
      <c r="B161" t="s">
        <v>475</v>
      </c>
      <c r="C161" t="str">
        <f t="shared" si="2"/>
        <v>AS-CHN-QI_el_AS-CHN-GA_el</v>
      </c>
      <c r="D161">
        <v>300</v>
      </c>
      <c r="E161">
        <v>1</v>
      </c>
    </row>
    <row r="162" spans="1:5" x14ac:dyDescent="0.35">
      <c r="A162" t="s">
        <v>473</v>
      </c>
      <c r="B162" t="s">
        <v>463</v>
      </c>
      <c r="C162" t="str">
        <f t="shared" si="2"/>
        <v>AS-CHN-SC_el_AS-CHN-GA_el</v>
      </c>
      <c r="D162">
        <v>300</v>
      </c>
      <c r="E162">
        <v>1</v>
      </c>
    </row>
    <row r="163" spans="1:5" x14ac:dyDescent="0.35">
      <c r="A163" t="s">
        <v>473</v>
      </c>
      <c r="B163" t="s">
        <v>464</v>
      </c>
      <c r="C163" t="str">
        <f t="shared" si="2"/>
        <v>AS-CHN-SI_el_AS-CHN-GA_el</v>
      </c>
      <c r="D163">
        <v>300</v>
      </c>
      <c r="E163">
        <v>1</v>
      </c>
    </row>
    <row r="164" spans="1:5" x14ac:dyDescent="0.35">
      <c r="A164" t="s">
        <v>473</v>
      </c>
      <c r="B164" t="s">
        <v>469</v>
      </c>
      <c r="C164" t="str">
        <f t="shared" si="2"/>
        <v>AS-CHN-WM_el_AS-CHN-GA_el</v>
      </c>
      <c r="D164">
        <v>300</v>
      </c>
      <c r="E164">
        <v>1</v>
      </c>
    </row>
    <row r="165" spans="1:5" x14ac:dyDescent="0.35">
      <c r="A165" t="s">
        <v>473</v>
      </c>
      <c r="B165" t="s">
        <v>433</v>
      </c>
      <c r="C165" t="str">
        <f t="shared" si="2"/>
        <v>AS-CHN-XI_el_AS-CHN-GA_el</v>
      </c>
      <c r="D165">
        <v>300</v>
      </c>
      <c r="E165">
        <v>1</v>
      </c>
    </row>
    <row r="166" spans="1:5" x14ac:dyDescent="0.35">
      <c r="A166" t="s">
        <v>471</v>
      </c>
      <c r="B166" t="s">
        <v>476</v>
      </c>
      <c r="C166" t="str">
        <f t="shared" si="2"/>
        <v>AS-CHN-GX_el_AS-CHN-GD_el</v>
      </c>
      <c r="D166">
        <v>300</v>
      </c>
      <c r="E166">
        <v>1</v>
      </c>
    </row>
    <row r="167" spans="1:5" x14ac:dyDescent="0.35">
      <c r="A167" t="s">
        <v>471</v>
      </c>
      <c r="B167" t="s">
        <v>477</v>
      </c>
      <c r="C167" t="str">
        <f t="shared" si="2"/>
        <v>AS-CHN-HA_el_AS-CHN-GD_el</v>
      </c>
      <c r="D167">
        <v>300</v>
      </c>
      <c r="E167">
        <v>1</v>
      </c>
    </row>
    <row r="168" spans="1:5" x14ac:dyDescent="0.35">
      <c r="A168" t="s">
        <v>471</v>
      </c>
      <c r="B168" t="s">
        <v>478</v>
      </c>
      <c r="C168" t="str">
        <f t="shared" si="2"/>
        <v>AS-CHN-HK_el_AS-CHN-GD_el</v>
      </c>
      <c r="D168">
        <v>300</v>
      </c>
      <c r="E168">
        <v>1</v>
      </c>
    </row>
    <row r="169" spans="1:5" x14ac:dyDescent="0.35">
      <c r="A169" t="s">
        <v>471</v>
      </c>
      <c r="B169" t="s">
        <v>462</v>
      </c>
      <c r="C169" t="str">
        <f t="shared" si="2"/>
        <v>AS-CHN-HN_el_AS-CHN-GD_el</v>
      </c>
      <c r="D169">
        <v>300</v>
      </c>
      <c r="E169">
        <v>1</v>
      </c>
    </row>
    <row r="170" spans="1:5" x14ac:dyDescent="0.35">
      <c r="A170" t="s">
        <v>471</v>
      </c>
      <c r="B170" t="s">
        <v>454</v>
      </c>
      <c r="C170" t="str">
        <f t="shared" si="2"/>
        <v>AS-CHN-JX_el_AS-CHN-GD_el</v>
      </c>
      <c r="D170">
        <v>300</v>
      </c>
      <c r="E170">
        <v>1</v>
      </c>
    </row>
    <row r="171" spans="1:5" x14ac:dyDescent="0.35">
      <c r="A171" t="s">
        <v>471</v>
      </c>
      <c r="B171" t="s">
        <v>479</v>
      </c>
      <c r="C171" t="str">
        <f t="shared" si="2"/>
        <v>AS-CHN-MA_el_AS-CHN-GD_el</v>
      </c>
      <c r="D171">
        <v>300</v>
      </c>
      <c r="E171">
        <v>1</v>
      </c>
    </row>
    <row r="172" spans="1:5" x14ac:dyDescent="0.35">
      <c r="A172" t="s">
        <v>461</v>
      </c>
      <c r="B172" t="s">
        <v>476</v>
      </c>
      <c r="C172" t="str">
        <f t="shared" si="2"/>
        <v>AS-CHN-GX_el_AS-CHN-GU_el</v>
      </c>
      <c r="D172">
        <v>300</v>
      </c>
      <c r="E172">
        <v>1</v>
      </c>
    </row>
    <row r="173" spans="1:5" x14ac:dyDescent="0.35">
      <c r="A173" t="s">
        <v>461</v>
      </c>
      <c r="B173" t="s">
        <v>462</v>
      </c>
      <c r="C173" t="str">
        <f t="shared" si="2"/>
        <v>AS-CHN-HN_el_AS-CHN-GU_el</v>
      </c>
      <c r="D173">
        <v>300</v>
      </c>
      <c r="E173">
        <v>1</v>
      </c>
    </row>
    <row r="174" spans="1:5" x14ac:dyDescent="0.35">
      <c r="A174" t="s">
        <v>461</v>
      </c>
      <c r="B174" t="s">
        <v>453</v>
      </c>
      <c r="C174" t="str">
        <f t="shared" si="2"/>
        <v>AS-CHN-JS_el_AS-CHN-GU_el</v>
      </c>
      <c r="D174">
        <v>300</v>
      </c>
      <c r="E174">
        <v>1</v>
      </c>
    </row>
    <row r="175" spans="1:5" x14ac:dyDescent="0.35">
      <c r="A175" t="s">
        <v>461</v>
      </c>
      <c r="B175" t="s">
        <v>463</v>
      </c>
      <c r="C175" t="str">
        <f t="shared" si="2"/>
        <v>AS-CHN-SC_el_AS-CHN-GU_el</v>
      </c>
      <c r="D175">
        <v>300</v>
      </c>
      <c r="E175">
        <v>1</v>
      </c>
    </row>
    <row r="176" spans="1:5" x14ac:dyDescent="0.35">
      <c r="A176" t="s">
        <v>461</v>
      </c>
      <c r="B176" t="s">
        <v>480</v>
      </c>
      <c r="C176" t="str">
        <f t="shared" si="2"/>
        <v>AS-CHN-YU_el_AS-CHN-GU_el</v>
      </c>
      <c r="D176">
        <v>300</v>
      </c>
      <c r="E176">
        <v>1</v>
      </c>
    </row>
    <row r="177" spans="1:5" x14ac:dyDescent="0.35">
      <c r="A177" t="s">
        <v>476</v>
      </c>
      <c r="B177" t="s">
        <v>462</v>
      </c>
      <c r="C177" t="str">
        <f t="shared" si="2"/>
        <v>AS-CHN-HN_el_AS-CHN-GX_el</v>
      </c>
      <c r="D177">
        <v>300</v>
      </c>
      <c r="E177">
        <v>1</v>
      </c>
    </row>
    <row r="178" spans="1:5" x14ac:dyDescent="0.35">
      <c r="A178" t="s">
        <v>476</v>
      </c>
      <c r="B178" t="s">
        <v>433</v>
      </c>
      <c r="C178" t="str">
        <f t="shared" si="2"/>
        <v>AS-CHN-XI_el_AS-CHN-GX_el</v>
      </c>
      <c r="D178">
        <v>300</v>
      </c>
      <c r="E178">
        <v>1</v>
      </c>
    </row>
    <row r="179" spans="1:5" x14ac:dyDescent="0.35">
      <c r="A179" t="s">
        <v>476</v>
      </c>
      <c r="B179" t="s">
        <v>480</v>
      </c>
      <c r="C179" t="str">
        <f t="shared" si="2"/>
        <v>AS-CHN-YU_el_AS-CHN-GX_el</v>
      </c>
      <c r="D179">
        <v>300</v>
      </c>
      <c r="E179">
        <v>1</v>
      </c>
    </row>
    <row r="180" spans="1:5" x14ac:dyDescent="0.35">
      <c r="A180" t="s">
        <v>476</v>
      </c>
      <c r="B180" t="s">
        <v>481</v>
      </c>
      <c r="C180" t="str">
        <f t="shared" si="2"/>
        <v>AS-VNM_el_AS-CHN-GX_el</v>
      </c>
      <c r="D180">
        <v>300</v>
      </c>
      <c r="E180">
        <v>1</v>
      </c>
    </row>
    <row r="181" spans="1:5" x14ac:dyDescent="0.35">
      <c r="A181" t="s">
        <v>450</v>
      </c>
      <c r="B181" t="s">
        <v>451</v>
      </c>
      <c r="C181" t="str">
        <f t="shared" si="2"/>
        <v>AS-CHN-HE_el_AS-CHN-HB_el</v>
      </c>
      <c r="D181">
        <v>300</v>
      </c>
      <c r="E181">
        <v>1</v>
      </c>
    </row>
    <row r="182" spans="1:5" x14ac:dyDescent="0.35">
      <c r="A182" t="s">
        <v>450</v>
      </c>
      <c r="B182" t="s">
        <v>468</v>
      </c>
      <c r="C182" t="str">
        <f t="shared" si="2"/>
        <v>AS-CHN-LI_el_AS-CHN-HB_el</v>
      </c>
      <c r="D182">
        <v>300</v>
      </c>
      <c r="E182">
        <v>1</v>
      </c>
    </row>
    <row r="183" spans="1:5" x14ac:dyDescent="0.35">
      <c r="A183" t="s">
        <v>450</v>
      </c>
      <c r="B183" t="s">
        <v>455</v>
      </c>
      <c r="C183" t="str">
        <f t="shared" si="2"/>
        <v>AS-CHN-SD_el_AS-CHN-HB_el</v>
      </c>
      <c r="D183">
        <v>300</v>
      </c>
      <c r="E183">
        <v>1</v>
      </c>
    </row>
    <row r="184" spans="1:5" x14ac:dyDescent="0.35">
      <c r="A184" t="s">
        <v>450</v>
      </c>
      <c r="B184" t="s">
        <v>465</v>
      </c>
      <c r="C184" t="str">
        <f t="shared" si="2"/>
        <v>AS-CHN-SX_el_AS-CHN-HB_el</v>
      </c>
      <c r="D184">
        <v>300</v>
      </c>
      <c r="E184">
        <v>1</v>
      </c>
    </row>
    <row r="185" spans="1:5" x14ac:dyDescent="0.35">
      <c r="A185" t="s">
        <v>450</v>
      </c>
      <c r="B185" t="s">
        <v>459</v>
      </c>
      <c r="C185" t="str">
        <f t="shared" si="2"/>
        <v>AS-CHN-TJ_el_AS-CHN-HB_el</v>
      </c>
      <c r="D185">
        <v>300</v>
      </c>
      <c r="E185">
        <v>1</v>
      </c>
    </row>
    <row r="186" spans="1:5" x14ac:dyDescent="0.35">
      <c r="A186" t="s">
        <v>450</v>
      </c>
      <c r="B186" t="s">
        <v>469</v>
      </c>
      <c r="C186" t="str">
        <f t="shared" si="2"/>
        <v>AS-CHN-WM_el_AS-CHN-HB_el</v>
      </c>
      <c r="D186">
        <v>300</v>
      </c>
      <c r="E186">
        <v>1</v>
      </c>
    </row>
    <row r="187" spans="1:5" x14ac:dyDescent="0.35">
      <c r="A187" t="s">
        <v>451</v>
      </c>
      <c r="B187" t="s">
        <v>452</v>
      </c>
      <c r="C187" t="str">
        <f t="shared" si="2"/>
        <v>AS-CHN-HU_el_AS-CHN-HE_el</v>
      </c>
      <c r="D187">
        <v>300</v>
      </c>
      <c r="E187">
        <v>1</v>
      </c>
    </row>
    <row r="188" spans="1:5" x14ac:dyDescent="0.35">
      <c r="A188" t="s">
        <v>451</v>
      </c>
      <c r="B188" t="s">
        <v>453</v>
      </c>
      <c r="C188" t="str">
        <f t="shared" si="2"/>
        <v>AS-CHN-JS_el_AS-CHN-HE_el</v>
      </c>
      <c r="D188">
        <v>300</v>
      </c>
      <c r="E188">
        <v>1</v>
      </c>
    </row>
    <row r="189" spans="1:5" x14ac:dyDescent="0.35">
      <c r="A189" t="s">
        <v>451</v>
      </c>
      <c r="B189" t="s">
        <v>455</v>
      </c>
      <c r="C189" t="str">
        <f t="shared" si="2"/>
        <v>AS-CHN-SD_el_AS-CHN-HE_el</v>
      </c>
      <c r="D189">
        <v>300</v>
      </c>
      <c r="E189">
        <v>1</v>
      </c>
    </row>
    <row r="190" spans="1:5" x14ac:dyDescent="0.35">
      <c r="A190" t="s">
        <v>451</v>
      </c>
      <c r="B190" t="s">
        <v>464</v>
      </c>
      <c r="C190" t="str">
        <f t="shared" si="2"/>
        <v>AS-CHN-SI_el_AS-CHN-HE_el</v>
      </c>
      <c r="D190">
        <v>300</v>
      </c>
      <c r="E190">
        <v>1</v>
      </c>
    </row>
    <row r="191" spans="1:5" x14ac:dyDescent="0.35">
      <c r="A191" t="s">
        <v>451</v>
      </c>
      <c r="B191" t="s">
        <v>465</v>
      </c>
      <c r="C191" t="str">
        <f t="shared" si="2"/>
        <v>AS-CHN-SX_el_AS-CHN-HE_el</v>
      </c>
      <c r="D191">
        <v>300</v>
      </c>
      <c r="E191">
        <v>1</v>
      </c>
    </row>
    <row r="192" spans="1:5" x14ac:dyDescent="0.35">
      <c r="A192" t="s">
        <v>451</v>
      </c>
      <c r="B192" t="s">
        <v>433</v>
      </c>
      <c r="C192" t="str">
        <f t="shared" si="2"/>
        <v>AS-CHN-XI_el_AS-CHN-HE_el</v>
      </c>
      <c r="D192">
        <v>300</v>
      </c>
      <c r="E192">
        <v>1</v>
      </c>
    </row>
    <row r="193" spans="1:5" x14ac:dyDescent="0.35">
      <c r="A193" t="s">
        <v>466</v>
      </c>
      <c r="B193" t="s">
        <v>467</v>
      </c>
      <c r="C193" t="str">
        <f t="shared" si="2"/>
        <v>AS-CHN-JI_el_AS-CHN-HJ_el</v>
      </c>
      <c r="D193">
        <v>300</v>
      </c>
      <c r="E193">
        <v>1</v>
      </c>
    </row>
    <row r="194" spans="1:5" x14ac:dyDescent="0.35">
      <c r="A194" t="s">
        <v>466</v>
      </c>
      <c r="B194" t="s">
        <v>482</v>
      </c>
      <c r="C194" t="str">
        <f t="shared" si="2"/>
        <v>AS-RUS-FE_el_AS-CHN-HJ_el</v>
      </c>
      <c r="D194">
        <v>300</v>
      </c>
      <c r="E194">
        <v>1</v>
      </c>
    </row>
    <row r="195" spans="1:5" x14ac:dyDescent="0.35">
      <c r="A195" t="s">
        <v>466</v>
      </c>
      <c r="B195" t="s">
        <v>483</v>
      </c>
      <c r="C195" t="str">
        <f t="shared" ref="C195:C258" si="3">B195&amp;"_"&amp;A195</f>
        <v>AS-RUS-SI_el_AS-CHN-HJ_el</v>
      </c>
      <c r="D195">
        <v>300</v>
      </c>
      <c r="E195">
        <v>1</v>
      </c>
    </row>
    <row r="196" spans="1:5" x14ac:dyDescent="0.35">
      <c r="A196" t="s">
        <v>462</v>
      </c>
      <c r="B196" t="s">
        <v>452</v>
      </c>
      <c r="C196" t="str">
        <f t="shared" si="3"/>
        <v>AS-CHN-HU_el_AS-CHN-HN_el</v>
      </c>
      <c r="D196">
        <v>300</v>
      </c>
      <c r="E196">
        <v>1</v>
      </c>
    </row>
    <row r="197" spans="1:5" x14ac:dyDescent="0.35">
      <c r="A197" t="s">
        <v>462</v>
      </c>
      <c r="B197" t="s">
        <v>454</v>
      </c>
      <c r="C197" t="str">
        <f t="shared" si="3"/>
        <v>AS-CHN-JX_el_AS-CHN-HN_el</v>
      </c>
      <c r="D197">
        <v>300</v>
      </c>
      <c r="E197">
        <v>1</v>
      </c>
    </row>
    <row r="198" spans="1:5" x14ac:dyDescent="0.35">
      <c r="A198" t="s">
        <v>462</v>
      </c>
      <c r="B198" t="s">
        <v>463</v>
      </c>
      <c r="C198" t="str">
        <f t="shared" si="3"/>
        <v>AS-CHN-SC_el_AS-CHN-HN_el</v>
      </c>
      <c r="D198">
        <v>300</v>
      </c>
      <c r="E198">
        <v>1</v>
      </c>
    </row>
    <row r="199" spans="1:5" x14ac:dyDescent="0.35">
      <c r="A199" t="s">
        <v>462</v>
      </c>
      <c r="B199" t="s">
        <v>465</v>
      </c>
      <c r="C199" t="str">
        <f t="shared" si="3"/>
        <v>AS-CHN-SX_el_AS-CHN-HN_el</v>
      </c>
      <c r="D199">
        <v>300</v>
      </c>
      <c r="E199">
        <v>1</v>
      </c>
    </row>
    <row r="200" spans="1:5" x14ac:dyDescent="0.35">
      <c r="A200" t="s">
        <v>452</v>
      </c>
      <c r="B200" t="s">
        <v>454</v>
      </c>
      <c r="C200" t="str">
        <f t="shared" si="3"/>
        <v>AS-CHN-JX_el_AS-CHN-HU_el</v>
      </c>
      <c r="D200">
        <v>300</v>
      </c>
      <c r="E200">
        <v>1</v>
      </c>
    </row>
    <row r="201" spans="1:5" x14ac:dyDescent="0.35">
      <c r="A201" t="s">
        <v>452</v>
      </c>
      <c r="B201" t="s">
        <v>464</v>
      </c>
      <c r="C201" t="str">
        <f t="shared" si="3"/>
        <v>AS-CHN-SI_el_AS-CHN-HU_el</v>
      </c>
      <c r="D201">
        <v>300</v>
      </c>
      <c r="E201">
        <v>1</v>
      </c>
    </row>
    <row r="202" spans="1:5" x14ac:dyDescent="0.35">
      <c r="A202" t="s">
        <v>467</v>
      </c>
      <c r="B202" t="s">
        <v>468</v>
      </c>
      <c r="C202" t="str">
        <f t="shared" si="3"/>
        <v>AS-CHN-LI_el_AS-CHN-JI_el</v>
      </c>
      <c r="D202">
        <v>300</v>
      </c>
      <c r="E202">
        <v>1</v>
      </c>
    </row>
    <row r="203" spans="1:5" x14ac:dyDescent="0.35">
      <c r="A203" t="s">
        <v>467</v>
      </c>
      <c r="B203" t="s">
        <v>484</v>
      </c>
      <c r="C203" t="str">
        <f t="shared" si="3"/>
        <v>AS-PRK_el_AS-CHN-JI_el</v>
      </c>
      <c r="D203">
        <v>300</v>
      </c>
      <c r="E203">
        <v>1</v>
      </c>
    </row>
    <row r="204" spans="1:5" x14ac:dyDescent="0.35">
      <c r="A204" t="s">
        <v>453</v>
      </c>
      <c r="B204" t="s">
        <v>455</v>
      </c>
      <c r="C204" t="str">
        <f t="shared" si="3"/>
        <v>AS-CHN-SD_el_AS-CHN-JS_el</v>
      </c>
      <c r="D204">
        <v>300</v>
      </c>
      <c r="E204">
        <v>1</v>
      </c>
    </row>
    <row r="205" spans="1:5" x14ac:dyDescent="0.35">
      <c r="A205" t="s">
        <v>453</v>
      </c>
      <c r="B205" t="s">
        <v>485</v>
      </c>
      <c r="C205" t="str">
        <f t="shared" si="3"/>
        <v>AS-CHN-SH_el_AS-CHN-JS_el</v>
      </c>
      <c r="D205">
        <v>300</v>
      </c>
      <c r="E205">
        <v>1</v>
      </c>
    </row>
    <row r="206" spans="1:5" x14ac:dyDescent="0.35">
      <c r="A206" t="s">
        <v>453</v>
      </c>
      <c r="B206" t="s">
        <v>464</v>
      </c>
      <c r="C206" t="str">
        <f t="shared" si="3"/>
        <v>AS-CHN-SI_el_AS-CHN-JS_el</v>
      </c>
      <c r="D206">
        <v>300</v>
      </c>
      <c r="E206">
        <v>1</v>
      </c>
    </row>
    <row r="207" spans="1:5" x14ac:dyDescent="0.35">
      <c r="A207" t="s">
        <v>453</v>
      </c>
      <c r="B207" t="s">
        <v>465</v>
      </c>
      <c r="C207" t="str">
        <f t="shared" si="3"/>
        <v>AS-CHN-SX_el_AS-CHN-JS_el</v>
      </c>
      <c r="D207">
        <v>300</v>
      </c>
      <c r="E207">
        <v>1</v>
      </c>
    </row>
    <row r="208" spans="1:5" x14ac:dyDescent="0.35">
      <c r="A208" t="s">
        <v>453</v>
      </c>
      <c r="B208" t="s">
        <v>456</v>
      </c>
      <c r="C208" t="str">
        <f t="shared" si="3"/>
        <v>AS-CHN-ZH_el_AS-CHN-JS_el</v>
      </c>
      <c r="D208">
        <v>300</v>
      </c>
      <c r="E208">
        <v>1</v>
      </c>
    </row>
    <row r="209" spans="1:5" x14ac:dyDescent="0.35">
      <c r="A209" t="s">
        <v>454</v>
      </c>
      <c r="B209" t="s">
        <v>469</v>
      </c>
      <c r="C209" t="str">
        <f t="shared" si="3"/>
        <v>AS-CHN-WM_el_AS-CHN-JX_el</v>
      </c>
      <c r="D209">
        <v>300</v>
      </c>
      <c r="E209">
        <v>1</v>
      </c>
    </row>
    <row r="210" spans="1:5" x14ac:dyDescent="0.35">
      <c r="A210" t="s">
        <v>454</v>
      </c>
      <c r="B210" t="s">
        <v>456</v>
      </c>
      <c r="C210" t="str">
        <f t="shared" si="3"/>
        <v>AS-CHN-ZH_el_AS-CHN-JX_el</v>
      </c>
      <c r="D210">
        <v>300</v>
      </c>
      <c r="E210">
        <v>1</v>
      </c>
    </row>
    <row r="211" spans="1:5" x14ac:dyDescent="0.35">
      <c r="A211" t="s">
        <v>468</v>
      </c>
      <c r="B211" t="s">
        <v>484</v>
      </c>
      <c r="C211" t="str">
        <f t="shared" si="3"/>
        <v>AS-PRK_el_AS-CHN-LI_el</v>
      </c>
      <c r="D211">
        <v>300</v>
      </c>
      <c r="E211">
        <v>1</v>
      </c>
    </row>
    <row r="212" spans="1:5" x14ac:dyDescent="0.35">
      <c r="A212" t="s">
        <v>474</v>
      </c>
      <c r="B212" t="s">
        <v>455</v>
      </c>
      <c r="C212" t="str">
        <f t="shared" si="3"/>
        <v>AS-CHN-SD_el_AS-CHN-NI_el</v>
      </c>
      <c r="D212">
        <v>300</v>
      </c>
      <c r="E212">
        <v>1</v>
      </c>
    </row>
    <row r="213" spans="1:5" x14ac:dyDescent="0.35">
      <c r="A213" t="s">
        <v>474</v>
      </c>
      <c r="B213" t="s">
        <v>464</v>
      </c>
      <c r="C213" t="str">
        <f t="shared" si="3"/>
        <v>AS-CHN-SI_el_AS-CHN-NI_el</v>
      </c>
      <c r="D213">
        <v>300</v>
      </c>
      <c r="E213">
        <v>1</v>
      </c>
    </row>
    <row r="214" spans="1:5" x14ac:dyDescent="0.35">
      <c r="A214" t="s">
        <v>474</v>
      </c>
      <c r="B214" t="s">
        <v>469</v>
      </c>
      <c r="C214" t="str">
        <f t="shared" si="3"/>
        <v>AS-CHN-WM_el_AS-CHN-NI_el</v>
      </c>
      <c r="D214">
        <v>300</v>
      </c>
      <c r="E214">
        <v>1</v>
      </c>
    </row>
    <row r="215" spans="1:5" x14ac:dyDescent="0.35">
      <c r="A215" t="s">
        <v>474</v>
      </c>
      <c r="B215" t="s">
        <v>456</v>
      </c>
      <c r="C215" t="str">
        <f t="shared" si="3"/>
        <v>AS-CHN-ZH_el_AS-CHN-NI_el</v>
      </c>
      <c r="D215">
        <v>300</v>
      </c>
      <c r="E215">
        <v>1</v>
      </c>
    </row>
    <row r="216" spans="1:5" x14ac:dyDescent="0.35">
      <c r="A216" t="s">
        <v>475</v>
      </c>
      <c r="B216" t="s">
        <v>463</v>
      </c>
      <c r="C216" t="str">
        <f t="shared" si="3"/>
        <v>AS-CHN-SC_el_AS-CHN-QI_el</v>
      </c>
      <c r="D216">
        <v>300</v>
      </c>
      <c r="E216">
        <v>1</v>
      </c>
    </row>
    <row r="217" spans="1:5" x14ac:dyDescent="0.35">
      <c r="A217" t="s">
        <v>475</v>
      </c>
      <c r="B217" t="s">
        <v>448</v>
      </c>
      <c r="C217" t="str">
        <f t="shared" si="3"/>
        <v>AS-CHN-TI_el_AS-CHN-QI_el</v>
      </c>
      <c r="D217">
        <v>300</v>
      </c>
      <c r="E217">
        <v>1</v>
      </c>
    </row>
    <row r="218" spans="1:5" x14ac:dyDescent="0.35">
      <c r="A218" t="s">
        <v>475</v>
      </c>
      <c r="B218" t="s">
        <v>433</v>
      </c>
      <c r="C218" t="str">
        <f t="shared" si="3"/>
        <v>AS-CHN-XI_el_AS-CHN-QI_el</v>
      </c>
      <c r="D218">
        <v>300</v>
      </c>
      <c r="E218">
        <v>1</v>
      </c>
    </row>
    <row r="219" spans="1:5" x14ac:dyDescent="0.35">
      <c r="A219" t="s">
        <v>463</v>
      </c>
      <c r="B219" t="s">
        <v>464</v>
      </c>
      <c r="C219" t="str">
        <f t="shared" si="3"/>
        <v>AS-CHN-SI_el_AS-CHN-SC_el</v>
      </c>
      <c r="D219">
        <v>300</v>
      </c>
      <c r="E219">
        <v>1</v>
      </c>
    </row>
    <row r="220" spans="1:5" x14ac:dyDescent="0.35">
      <c r="A220" t="s">
        <v>463</v>
      </c>
      <c r="B220" t="s">
        <v>448</v>
      </c>
      <c r="C220" t="str">
        <f t="shared" si="3"/>
        <v>AS-CHN-TI_el_AS-CHN-SC_el</v>
      </c>
      <c r="D220">
        <v>300</v>
      </c>
      <c r="E220">
        <v>1</v>
      </c>
    </row>
    <row r="221" spans="1:5" x14ac:dyDescent="0.35">
      <c r="A221" t="s">
        <v>463</v>
      </c>
      <c r="B221" t="s">
        <v>480</v>
      </c>
      <c r="C221" t="str">
        <f t="shared" si="3"/>
        <v>AS-CHN-YU_el_AS-CHN-SC_el</v>
      </c>
      <c r="D221">
        <v>300</v>
      </c>
      <c r="E221">
        <v>1</v>
      </c>
    </row>
    <row r="222" spans="1:5" x14ac:dyDescent="0.35">
      <c r="A222" t="s">
        <v>455</v>
      </c>
      <c r="B222" t="s">
        <v>465</v>
      </c>
      <c r="C222" t="str">
        <f t="shared" si="3"/>
        <v>AS-CHN-SX_el_AS-CHN-SD_el</v>
      </c>
      <c r="D222">
        <v>300</v>
      </c>
      <c r="E222">
        <v>1</v>
      </c>
    </row>
    <row r="223" spans="1:5" x14ac:dyDescent="0.35">
      <c r="A223" t="s">
        <v>455</v>
      </c>
      <c r="B223" t="s">
        <v>459</v>
      </c>
      <c r="C223" t="str">
        <f t="shared" si="3"/>
        <v>AS-CHN-TJ_el_AS-CHN-SD_el</v>
      </c>
      <c r="D223">
        <v>300</v>
      </c>
      <c r="E223">
        <v>1</v>
      </c>
    </row>
    <row r="224" spans="1:5" x14ac:dyDescent="0.35">
      <c r="A224" t="s">
        <v>455</v>
      </c>
      <c r="B224" t="s">
        <v>486</v>
      </c>
      <c r="C224" t="str">
        <f t="shared" si="3"/>
        <v>AS-KOR_el_AS-CHN-SD_el</v>
      </c>
      <c r="D224">
        <v>300</v>
      </c>
      <c r="E224">
        <v>1</v>
      </c>
    </row>
    <row r="225" spans="1:5" x14ac:dyDescent="0.35">
      <c r="A225" t="s">
        <v>455</v>
      </c>
      <c r="B225" t="s">
        <v>484</v>
      </c>
      <c r="C225" t="str">
        <f t="shared" si="3"/>
        <v>AS-PRK_el_AS-CHN-SD_el</v>
      </c>
      <c r="D225">
        <v>300</v>
      </c>
      <c r="E225">
        <v>1</v>
      </c>
    </row>
    <row r="226" spans="1:5" x14ac:dyDescent="0.35">
      <c r="A226" t="s">
        <v>485</v>
      </c>
      <c r="B226" t="s">
        <v>456</v>
      </c>
      <c r="C226" t="str">
        <f t="shared" si="3"/>
        <v>AS-CHN-ZH_el_AS-CHN-SH_el</v>
      </c>
      <c r="D226">
        <v>300</v>
      </c>
      <c r="E226">
        <v>1</v>
      </c>
    </row>
    <row r="227" spans="1:5" x14ac:dyDescent="0.35">
      <c r="A227" t="s">
        <v>464</v>
      </c>
      <c r="B227" t="s">
        <v>465</v>
      </c>
      <c r="C227" t="str">
        <f t="shared" si="3"/>
        <v>AS-CHN-SX_el_AS-CHN-SI_el</v>
      </c>
      <c r="D227">
        <v>300</v>
      </c>
      <c r="E227">
        <v>1</v>
      </c>
    </row>
    <row r="228" spans="1:5" x14ac:dyDescent="0.35">
      <c r="A228" t="s">
        <v>464</v>
      </c>
      <c r="B228" t="s">
        <v>469</v>
      </c>
      <c r="C228" t="str">
        <f t="shared" si="3"/>
        <v>AS-CHN-WM_el_AS-CHN-SI_el</v>
      </c>
      <c r="D228">
        <v>300</v>
      </c>
      <c r="E228">
        <v>1</v>
      </c>
    </row>
    <row r="229" spans="1:5" x14ac:dyDescent="0.35">
      <c r="A229" t="s">
        <v>465</v>
      </c>
      <c r="B229" t="s">
        <v>469</v>
      </c>
      <c r="C229" t="str">
        <f t="shared" si="3"/>
        <v>AS-CHN-WM_el_AS-CHN-SX_el</v>
      </c>
      <c r="D229">
        <v>300</v>
      </c>
      <c r="E229">
        <v>1</v>
      </c>
    </row>
    <row r="230" spans="1:5" x14ac:dyDescent="0.35">
      <c r="A230" t="s">
        <v>448</v>
      </c>
      <c r="B230" t="s">
        <v>433</v>
      </c>
      <c r="C230" t="str">
        <f t="shared" si="3"/>
        <v>AS-CHN-XI_el_AS-CHN-TI_el</v>
      </c>
      <c r="D230">
        <v>300</v>
      </c>
      <c r="E230">
        <v>1</v>
      </c>
    </row>
    <row r="231" spans="1:5" x14ac:dyDescent="0.35">
      <c r="A231" t="s">
        <v>448</v>
      </c>
      <c r="B231" t="s">
        <v>480</v>
      </c>
      <c r="C231" t="str">
        <f t="shared" si="3"/>
        <v>AS-CHN-YU_el_AS-CHN-TI_el</v>
      </c>
      <c r="D231">
        <v>300</v>
      </c>
      <c r="E231">
        <v>1</v>
      </c>
    </row>
    <row r="232" spans="1:5" x14ac:dyDescent="0.35">
      <c r="A232" t="s">
        <v>448</v>
      </c>
      <c r="B232" t="s">
        <v>443</v>
      </c>
      <c r="C232" t="str">
        <f t="shared" si="3"/>
        <v>AS-IND-NE_el_AS-CHN-TI_el</v>
      </c>
      <c r="D232">
        <v>300</v>
      </c>
      <c r="E232">
        <v>1</v>
      </c>
    </row>
    <row r="233" spans="1:5" x14ac:dyDescent="0.35">
      <c r="A233" t="s">
        <v>448</v>
      </c>
      <c r="B233" t="s">
        <v>487</v>
      </c>
      <c r="C233" t="str">
        <f t="shared" si="3"/>
        <v>AS-IND-NO_el_AS-CHN-TI_el</v>
      </c>
      <c r="D233">
        <v>300</v>
      </c>
      <c r="E233">
        <v>1</v>
      </c>
    </row>
    <row r="234" spans="1:5" x14ac:dyDescent="0.35">
      <c r="A234" t="s">
        <v>448</v>
      </c>
      <c r="B234" t="s">
        <v>444</v>
      </c>
      <c r="C234" t="str">
        <f t="shared" si="3"/>
        <v>AS-MMR_el_AS-CHN-TI_el</v>
      </c>
      <c r="D234">
        <v>300</v>
      </c>
      <c r="E234">
        <v>1</v>
      </c>
    </row>
    <row r="235" spans="1:5" x14ac:dyDescent="0.35">
      <c r="A235" t="s">
        <v>448</v>
      </c>
      <c r="B235" t="s">
        <v>488</v>
      </c>
      <c r="C235" t="str">
        <f t="shared" si="3"/>
        <v>AS-NPL_el_AS-CHN-TI_el</v>
      </c>
      <c r="D235">
        <v>300</v>
      </c>
      <c r="E235">
        <v>1</v>
      </c>
    </row>
    <row r="236" spans="1:5" x14ac:dyDescent="0.35">
      <c r="A236" t="s">
        <v>448</v>
      </c>
      <c r="B236" t="s">
        <v>435</v>
      </c>
      <c r="C236" t="str">
        <f t="shared" si="3"/>
        <v>AS-PAK_el_AS-CHN-TI_el</v>
      </c>
      <c r="D236">
        <v>300</v>
      </c>
      <c r="E236">
        <v>1</v>
      </c>
    </row>
    <row r="237" spans="1:5" x14ac:dyDescent="0.35">
      <c r="A237" t="s">
        <v>469</v>
      </c>
      <c r="B237" t="s">
        <v>489</v>
      </c>
      <c r="C237" t="str">
        <f t="shared" si="3"/>
        <v>AS-MNG_el_AS-CHN-WM_el</v>
      </c>
      <c r="D237">
        <v>300</v>
      </c>
      <c r="E237">
        <v>1</v>
      </c>
    </row>
    <row r="238" spans="1:5" x14ac:dyDescent="0.35">
      <c r="A238" t="s">
        <v>469</v>
      </c>
      <c r="B238" t="s">
        <v>483</v>
      </c>
      <c r="C238" t="str">
        <f t="shared" si="3"/>
        <v>AS-RUS-SI_el_AS-CHN-WM_el</v>
      </c>
      <c r="D238">
        <v>300</v>
      </c>
      <c r="E238">
        <v>1</v>
      </c>
    </row>
    <row r="239" spans="1:5" x14ac:dyDescent="0.35">
      <c r="A239" t="s">
        <v>433</v>
      </c>
      <c r="B239" t="s">
        <v>487</v>
      </c>
      <c r="C239" t="str">
        <f t="shared" si="3"/>
        <v>AS-IND-NO_el_AS-CHN-XI_el</v>
      </c>
      <c r="D239">
        <v>300</v>
      </c>
      <c r="E239">
        <v>1</v>
      </c>
    </row>
    <row r="240" spans="1:5" x14ac:dyDescent="0.35">
      <c r="A240" t="s">
        <v>433</v>
      </c>
      <c r="B240" t="s">
        <v>490</v>
      </c>
      <c r="C240" t="str">
        <f t="shared" si="3"/>
        <v>AS-KAZ_el_AS-CHN-XI_el</v>
      </c>
      <c r="D240">
        <v>300</v>
      </c>
      <c r="E240">
        <v>1</v>
      </c>
    </row>
    <row r="241" spans="1:5" x14ac:dyDescent="0.35">
      <c r="A241" t="s">
        <v>433</v>
      </c>
      <c r="B241" t="s">
        <v>491</v>
      </c>
      <c r="C241" t="str">
        <f t="shared" si="3"/>
        <v>AS-KGZ_el_AS-CHN-XI_el</v>
      </c>
      <c r="D241">
        <v>300</v>
      </c>
      <c r="E241">
        <v>1</v>
      </c>
    </row>
    <row r="242" spans="1:5" x14ac:dyDescent="0.35">
      <c r="A242" t="s">
        <v>433</v>
      </c>
      <c r="B242" t="s">
        <v>489</v>
      </c>
      <c r="C242" t="str">
        <f t="shared" si="3"/>
        <v>AS-MNG_el_AS-CHN-XI_el</v>
      </c>
      <c r="D242">
        <v>300</v>
      </c>
      <c r="E242">
        <v>1</v>
      </c>
    </row>
    <row r="243" spans="1:5" x14ac:dyDescent="0.35">
      <c r="A243" t="s">
        <v>433</v>
      </c>
      <c r="B243" t="s">
        <v>435</v>
      </c>
      <c r="C243" t="str">
        <f t="shared" si="3"/>
        <v>AS-PAK_el_AS-CHN-XI_el</v>
      </c>
      <c r="D243">
        <v>300</v>
      </c>
      <c r="E243">
        <v>1</v>
      </c>
    </row>
    <row r="244" spans="1:5" x14ac:dyDescent="0.35">
      <c r="A244" t="s">
        <v>433</v>
      </c>
      <c r="B244" t="s">
        <v>483</v>
      </c>
      <c r="C244" t="str">
        <f t="shared" si="3"/>
        <v>AS-RUS-SI_el_AS-CHN-XI_el</v>
      </c>
      <c r="D244">
        <v>300</v>
      </c>
      <c r="E244">
        <v>1</v>
      </c>
    </row>
    <row r="245" spans="1:5" x14ac:dyDescent="0.35">
      <c r="A245" t="s">
        <v>433</v>
      </c>
      <c r="B245" t="s">
        <v>436</v>
      </c>
      <c r="C245" t="str">
        <f t="shared" si="3"/>
        <v>AS-TJK_el_AS-CHN-XI_el</v>
      </c>
      <c r="D245">
        <v>300</v>
      </c>
      <c r="E245">
        <v>1</v>
      </c>
    </row>
    <row r="246" spans="1:5" x14ac:dyDescent="0.35">
      <c r="A246" t="s">
        <v>480</v>
      </c>
      <c r="B246" t="s">
        <v>456</v>
      </c>
      <c r="C246" t="str">
        <f t="shared" si="3"/>
        <v>AS-CHN-ZH_el_AS-CHN-YU_el</v>
      </c>
      <c r="D246">
        <v>300</v>
      </c>
      <c r="E246">
        <v>1</v>
      </c>
    </row>
    <row r="247" spans="1:5" x14ac:dyDescent="0.35">
      <c r="A247" t="s">
        <v>480</v>
      </c>
      <c r="B247" t="s">
        <v>492</v>
      </c>
      <c r="C247" t="str">
        <f t="shared" si="3"/>
        <v>AS-LAO_el_AS-CHN-YU_el</v>
      </c>
      <c r="D247">
        <v>300</v>
      </c>
      <c r="E247">
        <v>1</v>
      </c>
    </row>
    <row r="248" spans="1:5" x14ac:dyDescent="0.35">
      <c r="A248" t="s">
        <v>480</v>
      </c>
      <c r="B248" t="s">
        <v>444</v>
      </c>
      <c r="C248" t="str">
        <f t="shared" si="3"/>
        <v>AS-MMR_el_AS-CHN-YU_el</v>
      </c>
      <c r="D248">
        <v>300</v>
      </c>
      <c r="E248">
        <v>1</v>
      </c>
    </row>
    <row r="249" spans="1:5" x14ac:dyDescent="0.35">
      <c r="A249" t="s">
        <v>480</v>
      </c>
      <c r="B249" t="s">
        <v>481</v>
      </c>
      <c r="C249" t="str">
        <f t="shared" si="3"/>
        <v>AS-VNM_el_AS-CHN-YU_el</v>
      </c>
      <c r="D249">
        <v>300</v>
      </c>
      <c r="E249">
        <v>1</v>
      </c>
    </row>
    <row r="250" spans="1:5" x14ac:dyDescent="0.35">
      <c r="A250" t="s">
        <v>493</v>
      </c>
      <c r="B250" t="s">
        <v>446</v>
      </c>
      <c r="C250" t="str">
        <f t="shared" si="3"/>
        <v>AS-MYS_el_AS-IDN_el</v>
      </c>
      <c r="D250">
        <v>300</v>
      </c>
      <c r="E250">
        <v>1</v>
      </c>
    </row>
    <row r="251" spans="1:5" x14ac:dyDescent="0.35">
      <c r="A251" t="s">
        <v>493</v>
      </c>
      <c r="B251" t="s">
        <v>494</v>
      </c>
      <c r="C251" t="str">
        <f t="shared" si="3"/>
        <v>AS-PHL_el_AS-IDN_el</v>
      </c>
      <c r="D251">
        <v>300</v>
      </c>
      <c r="E251">
        <v>1</v>
      </c>
    </row>
    <row r="252" spans="1:5" x14ac:dyDescent="0.35">
      <c r="A252" t="s">
        <v>493</v>
      </c>
      <c r="B252" t="s">
        <v>495</v>
      </c>
      <c r="C252" t="str">
        <f t="shared" si="3"/>
        <v>AS-SGP_el_AS-IDN_el</v>
      </c>
      <c r="D252">
        <v>300</v>
      </c>
      <c r="E252">
        <v>1</v>
      </c>
    </row>
    <row r="253" spans="1:5" x14ac:dyDescent="0.35">
      <c r="A253" t="s">
        <v>493</v>
      </c>
      <c r="B253" t="s">
        <v>496</v>
      </c>
      <c r="C253" t="str">
        <f t="shared" si="3"/>
        <v>AS-TLS_el_AS-IDN_el</v>
      </c>
      <c r="D253">
        <v>300</v>
      </c>
      <c r="E253">
        <v>1</v>
      </c>
    </row>
    <row r="254" spans="1:5" x14ac:dyDescent="0.35">
      <c r="A254" t="s">
        <v>493</v>
      </c>
      <c r="B254" t="s">
        <v>497</v>
      </c>
      <c r="C254" t="str">
        <f t="shared" si="3"/>
        <v>OC-PNG_el_AS-IDN_el</v>
      </c>
      <c r="D254">
        <v>300</v>
      </c>
      <c r="E254">
        <v>1</v>
      </c>
    </row>
    <row r="255" spans="1:5" x14ac:dyDescent="0.35">
      <c r="A255" t="s">
        <v>442</v>
      </c>
      <c r="B255" t="s">
        <v>443</v>
      </c>
      <c r="C255" t="str">
        <f t="shared" si="3"/>
        <v>AS-IND-NE_el_AS-IND-EA_el</v>
      </c>
      <c r="D255">
        <v>300</v>
      </c>
      <c r="E255">
        <v>1</v>
      </c>
    </row>
    <row r="256" spans="1:5" x14ac:dyDescent="0.35">
      <c r="A256" t="s">
        <v>442</v>
      </c>
      <c r="B256" t="s">
        <v>487</v>
      </c>
      <c r="C256" t="str">
        <f t="shared" si="3"/>
        <v>AS-IND-NO_el_AS-IND-EA_el</v>
      </c>
      <c r="D256">
        <v>300</v>
      </c>
      <c r="E256">
        <v>1</v>
      </c>
    </row>
    <row r="257" spans="1:5" x14ac:dyDescent="0.35">
      <c r="A257" t="s">
        <v>442</v>
      </c>
      <c r="B257" t="s">
        <v>498</v>
      </c>
      <c r="C257" t="str">
        <f t="shared" si="3"/>
        <v>AS-IND-SO_el_AS-IND-EA_el</v>
      </c>
      <c r="D257">
        <v>300</v>
      </c>
      <c r="E257">
        <v>1</v>
      </c>
    </row>
    <row r="258" spans="1:5" x14ac:dyDescent="0.35">
      <c r="A258" t="s">
        <v>442</v>
      </c>
      <c r="B258" t="s">
        <v>499</v>
      </c>
      <c r="C258" t="str">
        <f t="shared" si="3"/>
        <v>AS-IND-WE_el_AS-IND-EA_el</v>
      </c>
      <c r="D258">
        <v>300</v>
      </c>
      <c r="E258">
        <v>1</v>
      </c>
    </row>
    <row r="259" spans="1:5" x14ac:dyDescent="0.35">
      <c r="A259" t="s">
        <v>442</v>
      </c>
      <c r="B259" t="s">
        <v>488</v>
      </c>
      <c r="C259" t="str">
        <f t="shared" ref="C259:C322" si="4">B259&amp;"_"&amp;A259</f>
        <v>AS-NPL_el_AS-IND-EA_el</v>
      </c>
      <c r="D259">
        <v>300</v>
      </c>
      <c r="E259">
        <v>1</v>
      </c>
    </row>
    <row r="260" spans="1:5" x14ac:dyDescent="0.35">
      <c r="A260" t="s">
        <v>443</v>
      </c>
      <c r="B260" t="s">
        <v>444</v>
      </c>
      <c r="C260" t="str">
        <f t="shared" si="4"/>
        <v>AS-MMR_el_AS-IND-NE_el</v>
      </c>
      <c r="D260">
        <v>300</v>
      </c>
      <c r="E260">
        <v>1</v>
      </c>
    </row>
    <row r="261" spans="1:5" x14ac:dyDescent="0.35">
      <c r="A261" t="s">
        <v>487</v>
      </c>
      <c r="B261" t="s">
        <v>499</v>
      </c>
      <c r="C261" t="str">
        <f t="shared" si="4"/>
        <v>AS-IND-WE_el_AS-IND-NO_el</v>
      </c>
      <c r="D261">
        <v>300</v>
      </c>
      <c r="E261">
        <v>1</v>
      </c>
    </row>
    <row r="262" spans="1:5" x14ac:dyDescent="0.35">
      <c r="A262" t="s">
        <v>487</v>
      </c>
      <c r="B262" t="s">
        <v>488</v>
      </c>
      <c r="C262" t="str">
        <f t="shared" si="4"/>
        <v>AS-NPL_el_AS-IND-NO_el</v>
      </c>
      <c r="D262">
        <v>300</v>
      </c>
      <c r="E262">
        <v>1</v>
      </c>
    </row>
    <row r="263" spans="1:5" x14ac:dyDescent="0.35">
      <c r="A263" t="s">
        <v>487</v>
      </c>
      <c r="B263" t="s">
        <v>435</v>
      </c>
      <c r="C263" t="str">
        <f t="shared" si="4"/>
        <v>AS-PAK_el_AS-IND-NO_el</v>
      </c>
      <c r="D263">
        <v>300</v>
      </c>
      <c r="E263">
        <v>1</v>
      </c>
    </row>
    <row r="264" spans="1:5" x14ac:dyDescent="0.35">
      <c r="A264" t="s">
        <v>498</v>
      </c>
      <c r="B264" t="s">
        <v>499</v>
      </c>
      <c r="C264" t="str">
        <f t="shared" si="4"/>
        <v>AS-IND-WE_el_AS-IND-SO_el</v>
      </c>
      <c r="D264">
        <v>300</v>
      </c>
      <c r="E264">
        <v>1</v>
      </c>
    </row>
    <row r="265" spans="1:5" x14ac:dyDescent="0.35">
      <c r="A265" t="s">
        <v>498</v>
      </c>
      <c r="B265" t="s">
        <v>500</v>
      </c>
      <c r="C265" t="str">
        <f t="shared" si="4"/>
        <v>AS-LKA_el_AS-IND-SO_el</v>
      </c>
      <c r="D265">
        <v>300</v>
      </c>
      <c r="E265">
        <v>1</v>
      </c>
    </row>
    <row r="266" spans="1:5" x14ac:dyDescent="0.35">
      <c r="A266" t="s">
        <v>499</v>
      </c>
      <c r="B266" t="s">
        <v>435</v>
      </c>
      <c r="C266" t="str">
        <f t="shared" si="4"/>
        <v>AS-PAK_el_AS-IND-WE_el</v>
      </c>
      <c r="D266">
        <v>300</v>
      </c>
      <c r="E266">
        <v>1</v>
      </c>
    </row>
    <row r="267" spans="1:5" x14ac:dyDescent="0.35">
      <c r="A267" t="s">
        <v>434</v>
      </c>
      <c r="B267" t="s">
        <v>501</v>
      </c>
      <c r="C267" t="str">
        <f t="shared" si="4"/>
        <v>AS-IRQ_el_AS-IRN_el</v>
      </c>
      <c r="D267">
        <v>300</v>
      </c>
      <c r="E267">
        <v>1</v>
      </c>
    </row>
    <row r="268" spans="1:5" x14ac:dyDescent="0.35">
      <c r="A268" t="s">
        <v>434</v>
      </c>
      <c r="B268" t="s">
        <v>435</v>
      </c>
      <c r="C268" t="str">
        <f t="shared" si="4"/>
        <v>AS-PAK_el_AS-IRN_el</v>
      </c>
      <c r="D268">
        <v>300</v>
      </c>
      <c r="E268">
        <v>1</v>
      </c>
    </row>
    <row r="269" spans="1:5" x14ac:dyDescent="0.35">
      <c r="A269" t="s">
        <v>434</v>
      </c>
      <c r="B269" t="s">
        <v>437</v>
      </c>
      <c r="C269" t="str">
        <f t="shared" si="4"/>
        <v>AS-TKM_el_AS-IRN_el</v>
      </c>
      <c r="D269">
        <v>300</v>
      </c>
      <c r="E269">
        <v>1</v>
      </c>
    </row>
    <row r="270" spans="1:5" x14ac:dyDescent="0.35">
      <c r="A270" t="s">
        <v>434</v>
      </c>
      <c r="B270" t="s">
        <v>502</v>
      </c>
      <c r="C270" t="str">
        <f t="shared" si="4"/>
        <v>AS-TUR_el_AS-IRN_el</v>
      </c>
      <c r="D270">
        <v>300</v>
      </c>
      <c r="E270">
        <v>1</v>
      </c>
    </row>
    <row r="271" spans="1:5" x14ac:dyDescent="0.35">
      <c r="A271" t="s">
        <v>501</v>
      </c>
      <c r="B271" t="s">
        <v>419</v>
      </c>
      <c r="C271" t="str">
        <f t="shared" si="4"/>
        <v>AS-JOR_el_AS-IRQ_el</v>
      </c>
      <c r="D271">
        <v>300</v>
      </c>
      <c r="E271">
        <v>1</v>
      </c>
    </row>
    <row r="272" spans="1:5" x14ac:dyDescent="0.35">
      <c r="A272" t="s">
        <v>501</v>
      </c>
      <c r="B272" t="s">
        <v>503</v>
      </c>
      <c r="C272" t="str">
        <f t="shared" si="4"/>
        <v>AS-KWT_el_AS-IRQ_el</v>
      </c>
      <c r="D272">
        <v>300</v>
      </c>
      <c r="E272">
        <v>1</v>
      </c>
    </row>
    <row r="273" spans="1:5" x14ac:dyDescent="0.35">
      <c r="A273" t="s">
        <v>501</v>
      </c>
      <c r="B273" t="s">
        <v>420</v>
      </c>
      <c r="C273" t="str">
        <f t="shared" si="4"/>
        <v>AS-SAU_el_AS-IRQ_el</v>
      </c>
      <c r="D273">
        <v>300</v>
      </c>
      <c r="E273">
        <v>1</v>
      </c>
    </row>
    <row r="274" spans="1:5" x14ac:dyDescent="0.35">
      <c r="A274" t="s">
        <v>501</v>
      </c>
      <c r="B274" t="s">
        <v>504</v>
      </c>
      <c r="C274" t="str">
        <f t="shared" si="4"/>
        <v>AS-SYR_el_AS-IRQ_el</v>
      </c>
      <c r="D274">
        <v>300</v>
      </c>
      <c r="E274">
        <v>1</v>
      </c>
    </row>
    <row r="275" spans="1:5" x14ac:dyDescent="0.35">
      <c r="A275" t="s">
        <v>501</v>
      </c>
      <c r="B275" t="s">
        <v>502</v>
      </c>
      <c r="C275" t="str">
        <f t="shared" si="4"/>
        <v>AS-TUR_el_AS-IRQ_el</v>
      </c>
      <c r="D275">
        <v>300</v>
      </c>
      <c r="E275">
        <v>1</v>
      </c>
    </row>
    <row r="276" spans="1:5" x14ac:dyDescent="0.35">
      <c r="A276" t="s">
        <v>418</v>
      </c>
      <c r="B276" t="s">
        <v>419</v>
      </c>
      <c r="C276" t="str">
        <f t="shared" si="4"/>
        <v>AS-JOR_el_AS-ISR_el</v>
      </c>
      <c r="D276">
        <v>300</v>
      </c>
      <c r="E276">
        <v>1</v>
      </c>
    </row>
    <row r="277" spans="1:5" x14ac:dyDescent="0.35">
      <c r="A277" t="s">
        <v>418</v>
      </c>
      <c r="B277" t="s">
        <v>505</v>
      </c>
      <c r="C277" t="str">
        <f t="shared" si="4"/>
        <v>AS-LBN_el_AS-ISR_el</v>
      </c>
      <c r="D277">
        <v>300</v>
      </c>
      <c r="E277">
        <v>1</v>
      </c>
    </row>
    <row r="278" spans="1:5" x14ac:dyDescent="0.35">
      <c r="A278" t="s">
        <v>418</v>
      </c>
      <c r="B278" t="s">
        <v>504</v>
      </c>
      <c r="C278" t="str">
        <f t="shared" si="4"/>
        <v>AS-SYR_el_AS-ISR_el</v>
      </c>
      <c r="D278">
        <v>300</v>
      </c>
      <c r="E278">
        <v>1</v>
      </c>
    </row>
    <row r="279" spans="1:5" x14ac:dyDescent="0.35">
      <c r="A279" t="s">
        <v>419</v>
      </c>
      <c r="B279" t="s">
        <v>420</v>
      </c>
      <c r="C279" t="str">
        <f t="shared" si="4"/>
        <v>AS-SAU_el_AS-JOR_el</v>
      </c>
      <c r="D279">
        <v>300</v>
      </c>
      <c r="E279">
        <v>1</v>
      </c>
    </row>
    <row r="280" spans="1:5" x14ac:dyDescent="0.35">
      <c r="A280" t="s">
        <v>419</v>
      </c>
      <c r="B280" t="s">
        <v>504</v>
      </c>
      <c r="C280" t="str">
        <f t="shared" si="4"/>
        <v>AS-SYR_el_AS-JOR_el</v>
      </c>
      <c r="D280">
        <v>300</v>
      </c>
      <c r="E280">
        <v>1</v>
      </c>
    </row>
    <row r="281" spans="1:5" x14ac:dyDescent="0.35">
      <c r="A281" t="s">
        <v>506</v>
      </c>
      <c r="B281" t="s">
        <v>507</v>
      </c>
      <c r="C281" t="str">
        <f t="shared" si="4"/>
        <v>AS-JPN-KY_el_AS-JPN-CE_el</v>
      </c>
      <c r="D281">
        <v>300</v>
      </c>
      <c r="E281">
        <v>1</v>
      </c>
    </row>
    <row r="282" spans="1:5" x14ac:dyDescent="0.35">
      <c r="A282" t="s">
        <v>506</v>
      </c>
      <c r="B282" t="s">
        <v>508</v>
      </c>
      <c r="C282" t="str">
        <f t="shared" si="4"/>
        <v>AS-JPN-SH_el_AS-JPN-CE_el</v>
      </c>
      <c r="D282">
        <v>300</v>
      </c>
      <c r="E282">
        <v>1</v>
      </c>
    </row>
    <row r="283" spans="1:5" x14ac:dyDescent="0.35">
      <c r="A283" t="s">
        <v>506</v>
      </c>
      <c r="B283" t="s">
        <v>509</v>
      </c>
      <c r="C283" t="str">
        <f t="shared" si="4"/>
        <v>AS-JPN-TO_el_AS-JPN-CE_el</v>
      </c>
      <c r="D283">
        <v>300</v>
      </c>
      <c r="E283">
        <v>1</v>
      </c>
    </row>
    <row r="284" spans="1:5" x14ac:dyDescent="0.35">
      <c r="A284" t="s">
        <v>506</v>
      </c>
      <c r="B284" t="s">
        <v>486</v>
      </c>
      <c r="C284" t="str">
        <f t="shared" si="4"/>
        <v>AS-KOR_el_AS-JPN-CE_el</v>
      </c>
      <c r="D284">
        <v>300</v>
      </c>
      <c r="E284">
        <v>1</v>
      </c>
    </row>
    <row r="285" spans="1:5" x14ac:dyDescent="0.35">
      <c r="A285" t="s">
        <v>510</v>
      </c>
      <c r="B285" t="s">
        <v>509</v>
      </c>
      <c r="C285" t="str">
        <f t="shared" si="4"/>
        <v>AS-JPN-TO_el_AS-JPN-HO_el</v>
      </c>
      <c r="D285">
        <v>300</v>
      </c>
      <c r="E285">
        <v>1</v>
      </c>
    </row>
    <row r="286" spans="1:5" x14ac:dyDescent="0.35">
      <c r="A286" t="s">
        <v>510</v>
      </c>
      <c r="B286" t="s">
        <v>482</v>
      </c>
      <c r="C286" t="str">
        <f t="shared" si="4"/>
        <v>AS-RUS-FE_el_AS-JPN-HO_el</v>
      </c>
      <c r="D286">
        <v>300</v>
      </c>
      <c r="E286">
        <v>1</v>
      </c>
    </row>
    <row r="287" spans="1:5" x14ac:dyDescent="0.35">
      <c r="A287" t="s">
        <v>507</v>
      </c>
      <c r="B287" t="s">
        <v>486</v>
      </c>
      <c r="C287" t="str">
        <f t="shared" si="4"/>
        <v>AS-KOR_el_AS-JPN-KY_el</v>
      </c>
      <c r="D287">
        <v>300</v>
      </c>
      <c r="E287">
        <v>1</v>
      </c>
    </row>
    <row r="288" spans="1:5" x14ac:dyDescent="0.35">
      <c r="A288" t="s">
        <v>490</v>
      </c>
      <c r="B288" t="s">
        <v>491</v>
      </c>
      <c r="C288" t="str">
        <f t="shared" si="4"/>
        <v>AS-KGZ_el_AS-KAZ_el</v>
      </c>
      <c r="D288">
        <v>300</v>
      </c>
      <c r="E288">
        <v>1</v>
      </c>
    </row>
    <row r="289" spans="1:5" x14ac:dyDescent="0.35">
      <c r="A289" t="s">
        <v>490</v>
      </c>
      <c r="B289" t="s">
        <v>511</v>
      </c>
      <c r="C289" t="str">
        <f t="shared" si="4"/>
        <v>AS-RUS-CE_el_AS-KAZ_el</v>
      </c>
      <c r="D289">
        <v>300</v>
      </c>
      <c r="E289">
        <v>1</v>
      </c>
    </row>
    <row r="290" spans="1:5" x14ac:dyDescent="0.35">
      <c r="A290" t="s">
        <v>490</v>
      </c>
      <c r="B290" t="s">
        <v>512</v>
      </c>
      <c r="C290" t="str">
        <f t="shared" si="4"/>
        <v>AS-RUS-MV_el_AS-KAZ_el</v>
      </c>
      <c r="D290">
        <v>300</v>
      </c>
      <c r="E290">
        <v>1</v>
      </c>
    </row>
    <row r="291" spans="1:5" x14ac:dyDescent="0.35">
      <c r="A291" t="s">
        <v>490</v>
      </c>
      <c r="B291" t="s">
        <v>483</v>
      </c>
      <c r="C291" t="str">
        <f t="shared" si="4"/>
        <v>AS-RUS-SI_el_AS-KAZ_el</v>
      </c>
      <c r="D291">
        <v>300</v>
      </c>
      <c r="E291">
        <v>1</v>
      </c>
    </row>
    <row r="292" spans="1:5" x14ac:dyDescent="0.35">
      <c r="A292" t="s">
        <v>490</v>
      </c>
      <c r="B292" t="s">
        <v>513</v>
      </c>
      <c r="C292" t="str">
        <f t="shared" si="4"/>
        <v>AS-RUS-UR_el_AS-KAZ_el</v>
      </c>
      <c r="D292">
        <v>300</v>
      </c>
      <c r="E292">
        <v>1</v>
      </c>
    </row>
    <row r="293" spans="1:5" x14ac:dyDescent="0.35">
      <c r="A293" t="s">
        <v>490</v>
      </c>
      <c r="B293" t="s">
        <v>437</v>
      </c>
      <c r="C293" t="str">
        <f t="shared" si="4"/>
        <v>AS-TKM_el_AS-KAZ_el</v>
      </c>
      <c r="D293">
        <v>300</v>
      </c>
      <c r="E293">
        <v>1</v>
      </c>
    </row>
    <row r="294" spans="1:5" x14ac:dyDescent="0.35">
      <c r="A294" t="s">
        <v>490</v>
      </c>
      <c r="B294" t="s">
        <v>438</v>
      </c>
      <c r="C294" t="str">
        <f t="shared" si="4"/>
        <v>AS-UZB_el_AS-KAZ_el</v>
      </c>
      <c r="D294">
        <v>300</v>
      </c>
      <c r="E294">
        <v>1</v>
      </c>
    </row>
    <row r="295" spans="1:5" x14ac:dyDescent="0.35">
      <c r="A295" t="s">
        <v>491</v>
      </c>
      <c r="B295" t="s">
        <v>436</v>
      </c>
      <c r="C295" t="str">
        <f t="shared" si="4"/>
        <v>AS-TJK_el_AS-KGZ_el</v>
      </c>
      <c r="D295">
        <v>300</v>
      </c>
      <c r="E295">
        <v>1</v>
      </c>
    </row>
    <row r="296" spans="1:5" x14ac:dyDescent="0.35">
      <c r="A296" t="s">
        <v>491</v>
      </c>
      <c r="B296" t="s">
        <v>438</v>
      </c>
      <c r="C296" t="str">
        <f t="shared" si="4"/>
        <v>AS-UZB_el_AS-KGZ_el</v>
      </c>
      <c r="D296">
        <v>300</v>
      </c>
      <c r="E296">
        <v>1</v>
      </c>
    </row>
    <row r="297" spans="1:5" x14ac:dyDescent="0.35">
      <c r="A297" t="s">
        <v>514</v>
      </c>
      <c r="B297" t="s">
        <v>492</v>
      </c>
      <c r="C297" t="str">
        <f t="shared" si="4"/>
        <v>AS-LAO_el_AS-KHM_el</v>
      </c>
      <c r="D297">
        <v>300</v>
      </c>
      <c r="E297">
        <v>1</v>
      </c>
    </row>
    <row r="298" spans="1:5" x14ac:dyDescent="0.35">
      <c r="A298" t="s">
        <v>514</v>
      </c>
      <c r="B298" t="s">
        <v>515</v>
      </c>
      <c r="C298" t="str">
        <f t="shared" si="4"/>
        <v>AS-THA_el_AS-KHM_el</v>
      </c>
      <c r="D298">
        <v>300</v>
      </c>
      <c r="E298">
        <v>1</v>
      </c>
    </row>
    <row r="299" spans="1:5" x14ac:dyDescent="0.35">
      <c r="A299" t="s">
        <v>514</v>
      </c>
      <c r="B299" t="s">
        <v>481</v>
      </c>
      <c r="C299" t="str">
        <f t="shared" si="4"/>
        <v>AS-VNM_el_AS-KHM_el</v>
      </c>
      <c r="D299">
        <v>300</v>
      </c>
      <c r="E299">
        <v>1</v>
      </c>
    </row>
    <row r="300" spans="1:5" x14ac:dyDescent="0.35">
      <c r="A300" t="s">
        <v>486</v>
      </c>
      <c r="B300" t="s">
        <v>484</v>
      </c>
      <c r="C300" t="str">
        <f t="shared" si="4"/>
        <v>AS-PRK_el_AS-KOR_el</v>
      </c>
      <c r="D300">
        <v>300</v>
      </c>
      <c r="E300">
        <v>1</v>
      </c>
    </row>
    <row r="301" spans="1:5" x14ac:dyDescent="0.35">
      <c r="A301" t="s">
        <v>503</v>
      </c>
      <c r="B301" t="s">
        <v>420</v>
      </c>
      <c r="C301" t="str">
        <f t="shared" si="4"/>
        <v>AS-SAU_el_AS-KWT_el</v>
      </c>
      <c r="D301">
        <v>300</v>
      </c>
      <c r="E301">
        <v>1</v>
      </c>
    </row>
    <row r="302" spans="1:5" x14ac:dyDescent="0.35">
      <c r="A302" t="s">
        <v>492</v>
      </c>
      <c r="B302" t="s">
        <v>444</v>
      </c>
      <c r="C302" t="str">
        <f t="shared" si="4"/>
        <v>AS-MMR_el_AS-LAO_el</v>
      </c>
      <c r="D302">
        <v>300</v>
      </c>
      <c r="E302">
        <v>1</v>
      </c>
    </row>
    <row r="303" spans="1:5" x14ac:dyDescent="0.35">
      <c r="A303" t="s">
        <v>492</v>
      </c>
      <c r="B303" t="s">
        <v>515</v>
      </c>
      <c r="C303" t="str">
        <f t="shared" si="4"/>
        <v>AS-THA_el_AS-LAO_el</v>
      </c>
      <c r="D303">
        <v>300</v>
      </c>
      <c r="E303">
        <v>1</v>
      </c>
    </row>
    <row r="304" spans="1:5" x14ac:dyDescent="0.35">
      <c r="A304" t="s">
        <v>492</v>
      </c>
      <c r="B304" t="s">
        <v>481</v>
      </c>
      <c r="C304" t="str">
        <f t="shared" si="4"/>
        <v>AS-VNM_el_AS-LAO_el</v>
      </c>
      <c r="D304">
        <v>300</v>
      </c>
      <c r="E304">
        <v>1</v>
      </c>
    </row>
    <row r="305" spans="1:5" x14ac:dyDescent="0.35">
      <c r="A305" t="s">
        <v>505</v>
      </c>
      <c r="B305" t="s">
        <v>504</v>
      </c>
      <c r="C305" t="str">
        <f t="shared" si="4"/>
        <v>AS-SYR_el_AS-LBN_el</v>
      </c>
      <c r="D305">
        <v>300</v>
      </c>
      <c r="E305">
        <v>1</v>
      </c>
    </row>
    <row r="306" spans="1:5" x14ac:dyDescent="0.35">
      <c r="A306" t="s">
        <v>444</v>
      </c>
      <c r="B306" t="s">
        <v>515</v>
      </c>
      <c r="C306" t="str">
        <f t="shared" si="4"/>
        <v>AS-THA_el_AS-MMR_el</v>
      </c>
      <c r="D306">
        <v>300</v>
      </c>
      <c r="E306">
        <v>1</v>
      </c>
    </row>
    <row r="307" spans="1:5" x14ac:dyDescent="0.35">
      <c r="A307" t="s">
        <v>489</v>
      </c>
      <c r="B307" t="s">
        <v>483</v>
      </c>
      <c r="C307" t="str">
        <f t="shared" si="4"/>
        <v>AS-RUS-SI_el_AS-MNG_el</v>
      </c>
      <c r="D307">
        <v>300</v>
      </c>
      <c r="E307">
        <v>1</v>
      </c>
    </row>
    <row r="308" spans="1:5" x14ac:dyDescent="0.35">
      <c r="A308" t="s">
        <v>446</v>
      </c>
      <c r="B308" t="s">
        <v>494</v>
      </c>
      <c r="C308" t="str">
        <f t="shared" si="4"/>
        <v>AS-PHL_el_AS-MYS_el</v>
      </c>
      <c r="D308">
        <v>300</v>
      </c>
      <c r="E308">
        <v>1</v>
      </c>
    </row>
    <row r="309" spans="1:5" x14ac:dyDescent="0.35">
      <c r="A309" t="s">
        <v>446</v>
      </c>
      <c r="B309" t="s">
        <v>515</v>
      </c>
      <c r="C309" t="str">
        <f t="shared" si="4"/>
        <v>AS-THA_el_AS-MYS_el</v>
      </c>
      <c r="D309">
        <v>300</v>
      </c>
      <c r="E309">
        <v>1</v>
      </c>
    </row>
    <row r="310" spans="1:5" x14ac:dyDescent="0.35">
      <c r="A310" t="s">
        <v>440</v>
      </c>
      <c r="B310" t="s">
        <v>499</v>
      </c>
      <c r="C310" t="str">
        <f t="shared" si="4"/>
        <v>AS-IND-WE_el_AS-OMN_el</v>
      </c>
      <c r="D310">
        <v>300</v>
      </c>
      <c r="E310">
        <v>1</v>
      </c>
    </row>
    <row r="311" spans="1:5" x14ac:dyDescent="0.35">
      <c r="A311" t="s">
        <v>440</v>
      </c>
      <c r="B311" t="s">
        <v>434</v>
      </c>
      <c r="C311" t="str">
        <f t="shared" si="4"/>
        <v>AS-IRN_el_AS-OMN_el</v>
      </c>
      <c r="D311">
        <v>300</v>
      </c>
      <c r="E311">
        <v>1</v>
      </c>
    </row>
    <row r="312" spans="1:5" x14ac:dyDescent="0.35">
      <c r="A312" t="s">
        <v>440</v>
      </c>
      <c r="B312" t="s">
        <v>435</v>
      </c>
      <c r="C312" t="str">
        <f t="shared" si="4"/>
        <v>AS-PAK_el_AS-OMN_el</v>
      </c>
      <c r="D312">
        <v>300</v>
      </c>
      <c r="E312">
        <v>1</v>
      </c>
    </row>
    <row r="313" spans="1:5" x14ac:dyDescent="0.35">
      <c r="A313" t="s">
        <v>440</v>
      </c>
      <c r="B313" t="s">
        <v>420</v>
      </c>
      <c r="C313" t="str">
        <f t="shared" si="4"/>
        <v>AS-SAU_el_AS-OMN_el</v>
      </c>
      <c r="D313">
        <v>300</v>
      </c>
      <c r="E313">
        <v>1</v>
      </c>
    </row>
    <row r="314" spans="1:5" x14ac:dyDescent="0.35">
      <c r="A314" t="s">
        <v>440</v>
      </c>
      <c r="B314" t="s">
        <v>408</v>
      </c>
      <c r="C314" t="str">
        <f t="shared" si="4"/>
        <v>AS-YEM_el_AS-OMN_el</v>
      </c>
      <c r="D314">
        <v>300</v>
      </c>
      <c r="E314">
        <v>1</v>
      </c>
    </row>
    <row r="315" spans="1:5" x14ac:dyDescent="0.35">
      <c r="A315" t="s">
        <v>484</v>
      </c>
      <c r="B315" t="s">
        <v>482</v>
      </c>
      <c r="C315" t="str">
        <f t="shared" si="4"/>
        <v>AS-RUS-FE_el_AS-PRK_el</v>
      </c>
      <c r="D315">
        <v>300</v>
      </c>
      <c r="E315">
        <v>1</v>
      </c>
    </row>
    <row r="316" spans="1:5" x14ac:dyDescent="0.35">
      <c r="A316" t="s">
        <v>516</v>
      </c>
      <c r="B316" t="s">
        <v>420</v>
      </c>
      <c r="C316" t="str">
        <f t="shared" si="4"/>
        <v>AS-SAU_el_AS-QAT_el</v>
      </c>
      <c r="D316">
        <v>300</v>
      </c>
      <c r="E316">
        <v>1</v>
      </c>
    </row>
    <row r="317" spans="1:5" x14ac:dyDescent="0.35">
      <c r="A317" t="s">
        <v>511</v>
      </c>
      <c r="B317" t="s">
        <v>512</v>
      </c>
      <c r="C317" t="str">
        <f t="shared" si="4"/>
        <v>AS-RUS-MV_el_AS-RUS-CE_el</v>
      </c>
      <c r="D317">
        <v>300</v>
      </c>
      <c r="E317">
        <v>1</v>
      </c>
    </row>
    <row r="318" spans="1:5" x14ac:dyDescent="0.35">
      <c r="A318" t="s">
        <v>511</v>
      </c>
      <c r="B318" t="s">
        <v>517</v>
      </c>
      <c r="C318" t="str">
        <f t="shared" si="4"/>
        <v>AS-RUS-NW_el_AS-RUS-CE_el</v>
      </c>
      <c r="D318">
        <v>300</v>
      </c>
      <c r="E318">
        <v>1</v>
      </c>
    </row>
    <row r="319" spans="1:5" x14ac:dyDescent="0.35">
      <c r="A319" t="s">
        <v>511</v>
      </c>
      <c r="B319" t="s">
        <v>518</v>
      </c>
      <c r="C319" t="str">
        <f t="shared" si="4"/>
        <v>AS-RUS-SO_el_AS-RUS-CE_el</v>
      </c>
      <c r="D319">
        <v>300</v>
      </c>
      <c r="E319">
        <v>1</v>
      </c>
    </row>
    <row r="320" spans="1:5" x14ac:dyDescent="0.35">
      <c r="A320" t="s">
        <v>511</v>
      </c>
      <c r="B320" t="s">
        <v>519</v>
      </c>
      <c r="C320" t="str">
        <f t="shared" si="4"/>
        <v>EU-UKR_el_AS-RUS-CE_el</v>
      </c>
      <c r="D320">
        <v>300</v>
      </c>
      <c r="E320">
        <v>1</v>
      </c>
    </row>
    <row r="321" spans="1:5" x14ac:dyDescent="0.35">
      <c r="A321" t="s">
        <v>482</v>
      </c>
      <c r="B321" t="s">
        <v>483</v>
      </c>
      <c r="C321" t="str">
        <f t="shared" si="4"/>
        <v>AS-RUS-SI_el_AS-RUS-FE_el</v>
      </c>
      <c r="D321">
        <v>300</v>
      </c>
      <c r="E321">
        <v>1</v>
      </c>
    </row>
    <row r="322" spans="1:5" x14ac:dyDescent="0.35">
      <c r="A322" t="s">
        <v>512</v>
      </c>
      <c r="B322" t="s">
        <v>513</v>
      </c>
      <c r="C322" t="str">
        <f t="shared" si="4"/>
        <v>AS-RUS-UR_el_AS-RUS-MV_el</v>
      </c>
      <c r="D322">
        <v>300</v>
      </c>
      <c r="E322">
        <v>1</v>
      </c>
    </row>
    <row r="323" spans="1:5" x14ac:dyDescent="0.35">
      <c r="A323" t="s">
        <v>517</v>
      </c>
      <c r="B323" t="s">
        <v>513</v>
      </c>
      <c r="C323" t="str">
        <f t="shared" ref="C323:C386" si="5">B323&amp;"_"&amp;A323</f>
        <v>AS-RUS-UR_el_AS-RUS-NW_el</v>
      </c>
      <c r="D323">
        <v>300</v>
      </c>
      <c r="E323">
        <v>1</v>
      </c>
    </row>
    <row r="324" spans="1:5" x14ac:dyDescent="0.35">
      <c r="A324" t="s">
        <v>483</v>
      </c>
      <c r="B324" t="s">
        <v>513</v>
      </c>
      <c r="C324" t="str">
        <f t="shared" si="5"/>
        <v>AS-RUS-UR_el_AS-RUS-SI_el</v>
      </c>
      <c r="D324">
        <v>300</v>
      </c>
      <c r="E324">
        <v>1</v>
      </c>
    </row>
    <row r="325" spans="1:5" x14ac:dyDescent="0.35">
      <c r="A325" t="s">
        <v>518</v>
      </c>
      <c r="B325" t="s">
        <v>519</v>
      </c>
      <c r="C325" t="str">
        <f t="shared" si="5"/>
        <v>EU-UKR_el_AS-RUS-SO_el</v>
      </c>
      <c r="D325">
        <v>300</v>
      </c>
      <c r="E325">
        <v>1</v>
      </c>
    </row>
    <row r="326" spans="1:5" x14ac:dyDescent="0.35">
      <c r="A326" t="s">
        <v>420</v>
      </c>
      <c r="B326" t="s">
        <v>408</v>
      </c>
      <c r="C326" t="str">
        <f t="shared" si="5"/>
        <v>AS-YEM_el_AS-SAU_el</v>
      </c>
      <c r="D326">
        <v>300</v>
      </c>
      <c r="E326">
        <v>1</v>
      </c>
    </row>
    <row r="327" spans="1:5" x14ac:dyDescent="0.35">
      <c r="A327" t="s">
        <v>504</v>
      </c>
      <c r="B327" t="s">
        <v>502</v>
      </c>
      <c r="C327" t="str">
        <f t="shared" si="5"/>
        <v>AS-TUR_el_AS-SYR_el</v>
      </c>
      <c r="D327">
        <v>300</v>
      </c>
      <c r="E327">
        <v>1</v>
      </c>
    </row>
    <row r="328" spans="1:5" x14ac:dyDescent="0.35">
      <c r="A328" t="s">
        <v>436</v>
      </c>
      <c r="B328" t="s">
        <v>438</v>
      </c>
      <c r="C328" t="str">
        <f t="shared" si="5"/>
        <v>AS-UZB_el_AS-TJK_el</v>
      </c>
      <c r="D328">
        <v>300</v>
      </c>
      <c r="E328">
        <v>1</v>
      </c>
    </row>
    <row r="329" spans="1:5" x14ac:dyDescent="0.35">
      <c r="A329" t="s">
        <v>437</v>
      </c>
      <c r="B329" t="s">
        <v>438</v>
      </c>
      <c r="C329" t="str">
        <f t="shared" si="5"/>
        <v>AS-UZB_el_AS-TKM_el</v>
      </c>
      <c r="D329">
        <v>300</v>
      </c>
      <c r="E329">
        <v>1</v>
      </c>
    </row>
    <row r="330" spans="1:5" x14ac:dyDescent="0.35">
      <c r="A330" t="s">
        <v>520</v>
      </c>
      <c r="B330" t="s">
        <v>521</v>
      </c>
      <c r="C330" t="str">
        <f t="shared" si="5"/>
        <v>EU-GRC_el_EU-ALB_el</v>
      </c>
      <c r="D330">
        <v>300</v>
      </c>
      <c r="E330">
        <v>1</v>
      </c>
    </row>
    <row r="331" spans="1:5" x14ac:dyDescent="0.35">
      <c r="A331" t="s">
        <v>520</v>
      </c>
      <c r="B331" t="s">
        <v>522</v>
      </c>
      <c r="C331" t="str">
        <f t="shared" si="5"/>
        <v>EU-MKD_el_EU-ALB_el</v>
      </c>
      <c r="D331">
        <v>300</v>
      </c>
      <c r="E331">
        <v>1</v>
      </c>
    </row>
    <row r="332" spans="1:5" x14ac:dyDescent="0.35">
      <c r="A332" t="s">
        <v>520</v>
      </c>
      <c r="B332" t="s">
        <v>523</v>
      </c>
      <c r="C332" t="str">
        <f t="shared" si="5"/>
        <v>EU-MNE_el_EU-ALB_el</v>
      </c>
      <c r="D332">
        <v>300</v>
      </c>
      <c r="E332">
        <v>1</v>
      </c>
    </row>
    <row r="333" spans="1:5" x14ac:dyDescent="0.35">
      <c r="A333" t="s">
        <v>524</v>
      </c>
      <c r="B333" t="s">
        <v>434</v>
      </c>
      <c r="C333" t="str">
        <f t="shared" si="5"/>
        <v>AS-IRN_el_EU-ARM_el</v>
      </c>
      <c r="D333">
        <v>300</v>
      </c>
      <c r="E333">
        <v>1</v>
      </c>
    </row>
    <row r="334" spans="1:5" x14ac:dyDescent="0.35">
      <c r="A334" t="s">
        <v>524</v>
      </c>
      <c r="B334" t="s">
        <v>502</v>
      </c>
      <c r="C334" t="str">
        <f t="shared" si="5"/>
        <v>AS-TUR_el_EU-ARM_el</v>
      </c>
      <c r="D334">
        <v>300</v>
      </c>
      <c r="E334">
        <v>1</v>
      </c>
    </row>
    <row r="335" spans="1:5" x14ac:dyDescent="0.35">
      <c r="A335" t="s">
        <v>524</v>
      </c>
      <c r="B335" t="s">
        <v>525</v>
      </c>
      <c r="C335" t="str">
        <f t="shared" si="5"/>
        <v>EU-AZE_el_EU-ARM_el</v>
      </c>
      <c r="D335">
        <v>300</v>
      </c>
      <c r="E335">
        <v>1</v>
      </c>
    </row>
    <row r="336" spans="1:5" x14ac:dyDescent="0.35">
      <c r="A336" t="s">
        <v>524</v>
      </c>
      <c r="B336" t="s">
        <v>526</v>
      </c>
      <c r="C336" t="str">
        <f t="shared" si="5"/>
        <v>EU-GEO_el_EU-ARM_el</v>
      </c>
      <c r="D336">
        <v>300</v>
      </c>
      <c r="E336">
        <v>1</v>
      </c>
    </row>
    <row r="337" spans="1:5" x14ac:dyDescent="0.35">
      <c r="A337" t="s">
        <v>527</v>
      </c>
      <c r="B337" t="s">
        <v>528</v>
      </c>
      <c r="C337" t="str">
        <f t="shared" si="5"/>
        <v>EU-CHE_el_EU-AUT_el</v>
      </c>
      <c r="D337">
        <v>300</v>
      </c>
      <c r="E337">
        <v>1</v>
      </c>
    </row>
    <row r="338" spans="1:5" x14ac:dyDescent="0.35">
      <c r="A338" t="s">
        <v>527</v>
      </c>
      <c r="B338" t="s">
        <v>529</v>
      </c>
      <c r="C338" t="str">
        <f t="shared" si="5"/>
        <v>EU-CZE_el_EU-AUT_el</v>
      </c>
      <c r="D338">
        <v>300</v>
      </c>
      <c r="E338">
        <v>1</v>
      </c>
    </row>
    <row r="339" spans="1:5" x14ac:dyDescent="0.35">
      <c r="A339" t="s">
        <v>527</v>
      </c>
      <c r="B339" t="s">
        <v>530</v>
      </c>
      <c r="C339" t="str">
        <f t="shared" si="5"/>
        <v>EU-DEU_el_EU-AUT_el</v>
      </c>
      <c r="D339">
        <v>300</v>
      </c>
      <c r="E339">
        <v>1</v>
      </c>
    </row>
    <row r="340" spans="1:5" x14ac:dyDescent="0.35">
      <c r="A340" t="s">
        <v>527</v>
      </c>
      <c r="B340" t="s">
        <v>531</v>
      </c>
      <c r="C340" t="str">
        <f t="shared" si="5"/>
        <v>EU-HUN_el_EU-AUT_el</v>
      </c>
      <c r="D340">
        <v>300</v>
      </c>
      <c r="E340">
        <v>1</v>
      </c>
    </row>
    <row r="341" spans="1:5" x14ac:dyDescent="0.35">
      <c r="A341" t="s">
        <v>527</v>
      </c>
      <c r="B341" t="s">
        <v>416</v>
      </c>
      <c r="C341" t="str">
        <f t="shared" si="5"/>
        <v>EU-ITA_el_EU-AUT_el</v>
      </c>
      <c r="D341">
        <v>300</v>
      </c>
      <c r="E341">
        <v>1</v>
      </c>
    </row>
    <row r="342" spans="1:5" x14ac:dyDescent="0.35">
      <c r="A342" t="s">
        <v>527</v>
      </c>
      <c r="B342" t="s">
        <v>532</v>
      </c>
      <c r="C342" t="str">
        <f t="shared" si="5"/>
        <v>EU-SVK_el_EU-AUT_el</v>
      </c>
      <c r="D342">
        <v>300</v>
      </c>
      <c r="E342">
        <v>1</v>
      </c>
    </row>
    <row r="343" spans="1:5" x14ac:dyDescent="0.35">
      <c r="A343" t="s">
        <v>527</v>
      </c>
      <c r="B343" t="s">
        <v>533</v>
      </c>
      <c r="C343" t="str">
        <f t="shared" si="5"/>
        <v>EU-SVN_el_EU-AUT_el</v>
      </c>
      <c r="D343">
        <v>300</v>
      </c>
      <c r="E343">
        <v>1</v>
      </c>
    </row>
    <row r="344" spans="1:5" x14ac:dyDescent="0.35">
      <c r="A344" t="s">
        <v>525</v>
      </c>
      <c r="B344" t="s">
        <v>434</v>
      </c>
      <c r="C344" t="str">
        <f t="shared" si="5"/>
        <v>AS-IRN_el_EU-AZE_el</v>
      </c>
      <c r="D344">
        <v>300</v>
      </c>
      <c r="E344">
        <v>1</v>
      </c>
    </row>
    <row r="345" spans="1:5" x14ac:dyDescent="0.35">
      <c r="A345" t="s">
        <v>525</v>
      </c>
      <c r="B345" t="s">
        <v>518</v>
      </c>
      <c r="C345" t="str">
        <f t="shared" si="5"/>
        <v>AS-RUS-SO_el_EU-AZE_el</v>
      </c>
      <c r="D345">
        <v>300</v>
      </c>
      <c r="E345">
        <v>1</v>
      </c>
    </row>
    <row r="346" spans="1:5" x14ac:dyDescent="0.35">
      <c r="A346" t="s">
        <v>525</v>
      </c>
      <c r="B346" t="s">
        <v>502</v>
      </c>
      <c r="C346" t="str">
        <f t="shared" si="5"/>
        <v>AS-TUR_el_EU-AZE_el</v>
      </c>
      <c r="D346">
        <v>300</v>
      </c>
      <c r="E346">
        <v>1</v>
      </c>
    </row>
    <row r="347" spans="1:5" x14ac:dyDescent="0.35">
      <c r="A347" t="s">
        <v>525</v>
      </c>
      <c r="B347" t="s">
        <v>526</v>
      </c>
      <c r="C347" t="str">
        <f t="shared" si="5"/>
        <v>EU-GEO_el_EU-AZE_el</v>
      </c>
      <c r="D347">
        <v>300</v>
      </c>
      <c r="E347">
        <v>1</v>
      </c>
    </row>
    <row r="348" spans="1:5" x14ac:dyDescent="0.35">
      <c r="A348" t="s">
        <v>534</v>
      </c>
      <c r="B348" t="s">
        <v>530</v>
      </c>
      <c r="C348" t="str">
        <f t="shared" si="5"/>
        <v>EU-DEU_el_EU-BEL_el</v>
      </c>
      <c r="D348">
        <v>300</v>
      </c>
      <c r="E348">
        <v>1</v>
      </c>
    </row>
    <row r="349" spans="1:5" x14ac:dyDescent="0.35">
      <c r="A349" t="s">
        <v>534</v>
      </c>
      <c r="B349" t="s">
        <v>415</v>
      </c>
      <c r="C349" t="str">
        <f t="shared" si="5"/>
        <v>EU-FRA_el_EU-BEL_el</v>
      </c>
      <c r="D349">
        <v>300</v>
      </c>
      <c r="E349">
        <v>1</v>
      </c>
    </row>
    <row r="350" spans="1:5" x14ac:dyDescent="0.35">
      <c r="A350" t="s">
        <v>534</v>
      </c>
      <c r="B350" t="s">
        <v>535</v>
      </c>
      <c r="C350" t="str">
        <f t="shared" si="5"/>
        <v>EU-GBR_el_EU-BEL_el</v>
      </c>
      <c r="D350">
        <v>300</v>
      </c>
      <c r="E350">
        <v>1</v>
      </c>
    </row>
    <row r="351" spans="1:5" x14ac:dyDescent="0.35">
      <c r="A351" t="s">
        <v>534</v>
      </c>
      <c r="B351" t="s">
        <v>536</v>
      </c>
      <c r="C351" t="str">
        <f t="shared" si="5"/>
        <v>EU-LUX_el_EU-BEL_el</v>
      </c>
      <c r="D351">
        <v>300</v>
      </c>
      <c r="E351">
        <v>1</v>
      </c>
    </row>
    <row r="352" spans="1:5" x14ac:dyDescent="0.35">
      <c r="A352" t="s">
        <v>534</v>
      </c>
      <c r="B352" t="s">
        <v>537</v>
      </c>
      <c r="C352" t="str">
        <f t="shared" si="5"/>
        <v>EU-NLD_el_EU-BEL_el</v>
      </c>
      <c r="D352">
        <v>300</v>
      </c>
      <c r="E352">
        <v>1</v>
      </c>
    </row>
    <row r="353" spans="1:5" x14ac:dyDescent="0.35">
      <c r="A353" t="s">
        <v>538</v>
      </c>
      <c r="B353" t="s">
        <v>502</v>
      </c>
      <c r="C353" t="str">
        <f t="shared" si="5"/>
        <v>AS-TUR_el_EU-BGR_el</v>
      </c>
      <c r="D353">
        <v>300</v>
      </c>
      <c r="E353">
        <v>1</v>
      </c>
    </row>
    <row r="354" spans="1:5" x14ac:dyDescent="0.35">
      <c r="A354" t="s">
        <v>538</v>
      </c>
      <c r="B354" t="s">
        <v>521</v>
      </c>
      <c r="C354" t="str">
        <f t="shared" si="5"/>
        <v>EU-GRC_el_EU-BGR_el</v>
      </c>
      <c r="D354">
        <v>300</v>
      </c>
      <c r="E354">
        <v>1</v>
      </c>
    </row>
    <row r="355" spans="1:5" x14ac:dyDescent="0.35">
      <c r="A355" t="s">
        <v>538</v>
      </c>
      <c r="B355" t="s">
        <v>522</v>
      </c>
      <c r="C355" t="str">
        <f t="shared" si="5"/>
        <v>EU-MKD_el_EU-BGR_el</v>
      </c>
      <c r="D355">
        <v>300</v>
      </c>
      <c r="E355">
        <v>1</v>
      </c>
    </row>
    <row r="356" spans="1:5" x14ac:dyDescent="0.35">
      <c r="A356" t="s">
        <v>538</v>
      </c>
      <c r="B356" t="s">
        <v>539</v>
      </c>
      <c r="C356" t="str">
        <f t="shared" si="5"/>
        <v>EU-ROU_el_EU-BGR_el</v>
      </c>
      <c r="D356">
        <v>300</v>
      </c>
      <c r="E356">
        <v>1</v>
      </c>
    </row>
    <row r="357" spans="1:5" x14ac:dyDescent="0.35">
      <c r="A357" t="s">
        <v>538</v>
      </c>
      <c r="B357" t="s">
        <v>540</v>
      </c>
      <c r="C357" t="str">
        <f t="shared" si="5"/>
        <v>EU-SRB_el_EU-BGR_el</v>
      </c>
      <c r="D357">
        <v>300</v>
      </c>
      <c r="E357">
        <v>1</v>
      </c>
    </row>
    <row r="358" spans="1:5" x14ac:dyDescent="0.35">
      <c r="A358" t="s">
        <v>541</v>
      </c>
      <c r="B358" t="s">
        <v>542</v>
      </c>
      <c r="C358" t="str">
        <f t="shared" si="5"/>
        <v>EU-HRV_el_EU-BIH_el</v>
      </c>
      <c r="D358">
        <v>300</v>
      </c>
      <c r="E358">
        <v>1</v>
      </c>
    </row>
    <row r="359" spans="1:5" x14ac:dyDescent="0.35">
      <c r="A359" t="s">
        <v>541</v>
      </c>
      <c r="B359" t="s">
        <v>523</v>
      </c>
      <c r="C359" t="str">
        <f t="shared" si="5"/>
        <v>EU-MNE_el_EU-BIH_el</v>
      </c>
      <c r="D359">
        <v>300</v>
      </c>
      <c r="E359">
        <v>1</v>
      </c>
    </row>
    <row r="360" spans="1:5" x14ac:dyDescent="0.35">
      <c r="A360" t="s">
        <v>541</v>
      </c>
      <c r="B360" t="s">
        <v>540</v>
      </c>
      <c r="C360" t="str">
        <f t="shared" si="5"/>
        <v>EU-SRB_el_EU-BIH_el</v>
      </c>
      <c r="D360">
        <v>300</v>
      </c>
      <c r="E360">
        <v>1</v>
      </c>
    </row>
    <row r="361" spans="1:5" x14ac:dyDescent="0.35">
      <c r="A361" t="s">
        <v>543</v>
      </c>
      <c r="B361" t="s">
        <v>511</v>
      </c>
      <c r="C361" t="str">
        <f t="shared" si="5"/>
        <v>AS-RUS-CE_el_EU-BLR_el</v>
      </c>
      <c r="D361">
        <v>300</v>
      </c>
      <c r="E361">
        <v>1</v>
      </c>
    </row>
    <row r="362" spans="1:5" x14ac:dyDescent="0.35">
      <c r="A362" t="s">
        <v>543</v>
      </c>
      <c r="B362" t="s">
        <v>517</v>
      </c>
      <c r="C362" t="str">
        <f t="shared" si="5"/>
        <v>AS-RUS-NW_el_EU-BLR_el</v>
      </c>
      <c r="D362">
        <v>300</v>
      </c>
      <c r="E362">
        <v>1</v>
      </c>
    </row>
    <row r="363" spans="1:5" x14ac:dyDescent="0.35">
      <c r="A363" t="s">
        <v>543</v>
      </c>
      <c r="B363" t="s">
        <v>544</v>
      </c>
      <c r="C363" t="str">
        <f t="shared" si="5"/>
        <v>EU-LTU_el_EU-BLR_el</v>
      </c>
      <c r="D363">
        <v>300</v>
      </c>
      <c r="E363">
        <v>1</v>
      </c>
    </row>
    <row r="364" spans="1:5" x14ac:dyDescent="0.35">
      <c r="A364" t="s">
        <v>543</v>
      </c>
      <c r="B364" t="s">
        <v>545</v>
      </c>
      <c r="C364" t="str">
        <f t="shared" si="5"/>
        <v>EU-LVA_el_EU-BLR_el</v>
      </c>
      <c r="D364">
        <v>300</v>
      </c>
      <c r="E364">
        <v>1</v>
      </c>
    </row>
    <row r="365" spans="1:5" x14ac:dyDescent="0.35">
      <c r="A365" t="s">
        <v>543</v>
      </c>
      <c r="B365" t="s">
        <v>546</v>
      </c>
      <c r="C365" t="str">
        <f t="shared" si="5"/>
        <v>EU-POL_el_EU-BLR_el</v>
      </c>
      <c r="D365">
        <v>300</v>
      </c>
      <c r="E365">
        <v>1</v>
      </c>
    </row>
    <row r="366" spans="1:5" x14ac:dyDescent="0.35">
      <c r="A366" t="s">
        <v>543</v>
      </c>
      <c r="B366" t="s">
        <v>519</v>
      </c>
      <c r="C366" t="str">
        <f t="shared" si="5"/>
        <v>EU-UKR_el_EU-BLR_el</v>
      </c>
      <c r="D366">
        <v>300</v>
      </c>
      <c r="E366">
        <v>1</v>
      </c>
    </row>
    <row r="367" spans="1:5" x14ac:dyDescent="0.35">
      <c r="A367" t="s">
        <v>528</v>
      </c>
      <c r="B367" t="s">
        <v>530</v>
      </c>
      <c r="C367" t="str">
        <f t="shared" si="5"/>
        <v>EU-DEU_el_EU-CHE_el</v>
      </c>
      <c r="D367">
        <v>300</v>
      </c>
      <c r="E367">
        <v>1</v>
      </c>
    </row>
    <row r="368" spans="1:5" x14ac:dyDescent="0.35">
      <c r="A368" t="s">
        <v>528</v>
      </c>
      <c r="B368" t="s">
        <v>415</v>
      </c>
      <c r="C368" t="str">
        <f t="shared" si="5"/>
        <v>EU-FRA_el_EU-CHE_el</v>
      </c>
      <c r="D368">
        <v>300</v>
      </c>
      <c r="E368">
        <v>1</v>
      </c>
    </row>
    <row r="369" spans="1:5" x14ac:dyDescent="0.35">
      <c r="A369" t="s">
        <v>528</v>
      </c>
      <c r="B369" t="s">
        <v>416</v>
      </c>
      <c r="C369" t="str">
        <f t="shared" si="5"/>
        <v>EU-ITA_el_EU-CHE_el</v>
      </c>
      <c r="D369">
        <v>300</v>
      </c>
      <c r="E369">
        <v>1</v>
      </c>
    </row>
    <row r="370" spans="1:5" x14ac:dyDescent="0.35">
      <c r="A370" t="s">
        <v>547</v>
      </c>
      <c r="B370" t="s">
        <v>417</v>
      </c>
      <c r="C370" t="str">
        <f t="shared" si="5"/>
        <v>AF-EGY_el_EU-CYP_el</v>
      </c>
      <c r="D370">
        <v>300</v>
      </c>
      <c r="E370">
        <v>1</v>
      </c>
    </row>
    <row r="371" spans="1:5" x14ac:dyDescent="0.35">
      <c r="A371" t="s">
        <v>547</v>
      </c>
      <c r="B371" t="s">
        <v>418</v>
      </c>
      <c r="C371" t="str">
        <f t="shared" si="5"/>
        <v>AS-ISR_el_EU-CYP_el</v>
      </c>
      <c r="D371">
        <v>300</v>
      </c>
      <c r="E371">
        <v>1</v>
      </c>
    </row>
    <row r="372" spans="1:5" x14ac:dyDescent="0.35">
      <c r="A372" t="s">
        <v>547</v>
      </c>
      <c r="B372" t="s">
        <v>505</v>
      </c>
      <c r="C372" t="str">
        <f t="shared" si="5"/>
        <v>AS-LBN_el_EU-CYP_el</v>
      </c>
      <c r="D372">
        <v>300</v>
      </c>
      <c r="E372">
        <v>1</v>
      </c>
    </row>
    <row r="373" spans="1:5" x14ac:dyDescent="0.35">
      <c r="A373" t="s">
        <v>547</v>
      </c>
      <c r="B373" t="s">
        <v>504</v>
      </c>
      <c r="C373" t="str">
        <f t="shared" si="5"/>
        <v>AS-SYR_el_EU-CYP_el</v>
      </c>
      <c r="D373">
        <v>300</v>
      </c>
      <c r="E373">
        <v>1</v>
      </c>
    </row>
    <row r="374" spans="1:5" x14ac:dyDescent="0.35">
      <c r="A374" t="s">
        <v>547</v>
      </c>
      <c r="B374" t="s">
        <v>502</v>
      </c>
      <c r="C374" t="str">
        <f t="shared" si="5"/>
        <v>AS-TUR_el_EU-CYP_el</v>
      </c>
      <c r="D374">
        <v>300</v>
      </c>
      <c r="E374">
        <v>1</v>
      </c>
    </row>
    <row r="375" spans="1:5" x14ac:dyDescent="0.35">
      <c r="A375" t="s">
        <v>547</v>
      </c>
      <c r="B375" t="s">
        <v>521</v>
      </c>
      <c r="C375" t="str">
        <f t="shared" si="5"/>
        <v>EU-GRC_el_EU-CYP_el</v>
      </c>
      <c r="D375">
        <v>300</v>
      </c>
      <c r="E375">
        <v>1</v>
      </c>
    </row>
    <row r="376" spans="1:5" x14ac:dyDescent="0.35">
      <c r="A376" t="s">
        <v>529</v>
      </c>
      <c r="B376" t="s">
        <v>530</v>
      </c>
      <c r="C376" t="str">
        <f t="shared" si="5"/>
        <v>EU-DEU_el_EU-CZE_el</v>
      </c>
      <c r="D376">
        <v>300</v>
      </c>
      <c r="E376">
        <v>1</v>
      </c>
    </row>
    <row r="377" spans="1:5" x14ac:dyDescent="0.35">
      <c r="A377" t="s">
        <v>529</v>
      </c>
      <c r="B377" t="s">
        <v>546</v>
      </c>
      <c r="C377" t="str">
        <f t="shared" si="5"/>
        <v>EU-POL_el_EU-CZE_el</v>
      </c>
      <c r="D377">
        <v>300</v>
      </c>
      <c r="E377">
        <v>1</v>
      </c>
    </row>
    <row r="378" spans="1:5" x14ac:dyDescent="0.35">
      <c r="A378" t="s">
        <v>529</v>
      </c>
      <c r="B378" t="s">
        <v>532</v>
      </c>
      <c r="C378" t="str">
        <f t="shared" si="5"/>
        <v>EU-SVK_el_EU-CZE_el</v>
      </c>
      <c r="D378">
        <v>300</v>
      </c>
      <c r="E378">
        <v>1</v>
      </c>
    </row>
    <row r="379" spans="1:5" x14ac:dyDescent="0.35">
      <c r="A379" t="s">
        <v>530</v>
      </c>
      <c r="B379" t="s">
        <v>548</v>
      </c>
      <c r="C379" t="str">
        <f t="shared" si="5"/>
        <v>EU-DNK_el_EU-DEU_el</v>
      </c>
      <c r="D379">
        <v>300</v>
      </c>
      <c r="E379">
        <v>1</v>
      </c>
    </row>
    <row r="380" spans="1:5" x14ac:dyDescent="0.35">
      <c r="A380" t="s">
        <v>530</v>
      </c>
      <c r="B380" t="s">
        <v>415</v>
      </c>
      <c r="C380" t="str">
        <f t="shared" si="5"/>
        <v>EU-FRA_el_EU-DEU_el</v>
      </c>
      <c r="D380">
        <v>300</v>
      </c>
      <c r="E380">
        <v>1</v>
      </c>
    </row>
    <row r="381" spans="1:5" x14ac:dyDescent="0.35">
      <c r="A381" t="s">
        <v>530</v>
      </c>
      <c r="B381" t="s">
        <v>536</v>
      </c>
      <c r="C381" t="str">
        <f t="shared" si="5"/>
        <v>EU-LUX_el_EU-DEU_el</v>
      </c>
      <c r="D381">
        <v>300</v>
      </c>
      <c r="E381">
        <v>1</v>
      </c>
    </row>
    <row r="382" spans="1:5" x14ac:dyDescent="0.35">
      <c r="A382" t="s">
        <v>530</v>
      </c>
      <c r="B382" t="s">
        <v>537</v>
      </c>
      <c r="C382" t="str">
        <f t="shared" si="5"/>
        <v>EU-NLD_el_EU-DEU_el</v>
      </c>
      <c r="D382">
        <v>300</v>
      </c>
      <c r="E382">
        <v>1</v>
      </c>
    </row>
    <row r="383" spans="1:5" x14ac:dyDescent="0.35">
      <c r="A383" t="s">
        <v>530</v>
      </c>
      <c r="B383" t="s">
        <v>549</v>
      </c>
      <c r="C383" t="str">
        <f t="shared" si="5"/>
        <v>EU-NOR_el_EU-DEU_el</v>
      </c>
      <c r="D383">
        <v>300</v>
      </c>
      <c r="E383">
        <v>1</v>
      </c>
    </row>
    <row r="384" spans="1:5" x14ac:dyDescent="0.35">
      <c r="A384" t="s">
        <v>530</v>
      </c>
      <c r="B384" t="s">
        <v>546</v>
      </c>
      <c r="C384" t="str">
        <f t="shared" si="5"/>
        <v>EU-POL_el_EU-DEU_el</v>
      </c>
      <c r="D384">
        <v>300</v>
      </c>
      <c r="E384">
        <v>1</v>
      </c>
    </row>
    <row r="385" spans="1:5" x14ac:dyDescent="0.35">
      <c r="A385" t="s">
        <v>530</v>
      </c>
      <c r="B385" t="s">
        <v>550</v>
      </c>
      <c r="C385" t="str">
        <f t="shared" si="5"/>
        <v>EU-SWE_el_EU-DEU_el</v>
      </c>
      <c r="D385">
        <v>300</v>
      </c>
      <c r="E385">
        <v>1</v>
      </c>
    </row>
    <row r="386" spans="1:5" x14ac:dyDescent="0.35">
      <c r="A386" t="s">
        <v>548</v>
      </c>
      <c r="B386" t="s">
        <v>535</v>
      </c>
      <c r="C386" t="str">
        <f t="shared" si="5"/>
        <v>EU-GBR_el_EU-DNK_el</v>
      </c>
      <c r="D386">
        <v>300</v>
      </c>
      <c r="E386">
        <v>1</v>
      </c>
    </row>
    <row r="387" spans="1:5" x14ac:dyDescent="0.35">
      <c r="A387" t="s">
        <v>548</v>
      </c>
      <c r="B387" t="s">
        <v>537</v>
      </c>
      <c r="C387" t="str">
        <f t="shared" ref="C387:C450" si="6">B387&amp;"_"&amp;A387</f>
        <v>EU-NLD_el_EU-DNK_el</v>
      </c>
      <c r="D387">
        <v>300</v>
      </c>
      <c r="E387">
        <v>1</v>
      </c>
    </row>
    <row r="388" spans="1:5" x14ac:dyDescent="0.35">
      <c r="A388" t="s">
        <v>548</v>
      </c>
      <c r="B388" t="s">
        <v>549</v>
      </c>
      <c r="C388" t="str">
        <f t="shared" si="6"/>
        <v>EU-NOR_el_EU-DNK_el</v>
      </c>
      <c r="D388">
        <v>300</v>
      </c>
      <c r="E388">
        <v>1</v>
      </c>
    </row>
    <row r="389" spans="1:5" x14ac:dyDescent="0.35">
      <c r="A389" t="s">
        <v>548</v>
      </c>
      <c r="B389" t="s">
        <v>550</v>
      </c>
      <c r="C389" t="str">
        <f t="shared" si="6"/>
        <v>EU-SWE_el_EU-DNK_el</v>
      </c>
      <c r="D389">
        <v>300</v>
      </c>
      <c r="E389">
        <v>1</v>
      </c>
    </row>
    <row r="390" spans="1:5" x14ac:dyDescent="0.35">
      <c r="A390" t="s">
        <v>414</v>
      </c>
      <c r="B390" t="s">
        <v>411</v>
      </c>
      <c r="C390" t="str">
        <f t="shared" si="6"/>
        <v>AF-MAR_el_EU-ESP_el</v>
      </c>
      <c r="D390">
        <v>300</v>
      </c>
      <c r="E390">
        <v>1</v>
      </c>
    </row>
    <row r="391" spans="1:5" x14ac:dyDescent="0.35">
      <c r="A391" t="s">
        <v>414</v>
      </c>
      <c r="B391" t="s">
        <v>415</v>
      </c>
      <c r="C391" t="str">
        <f t="shared" si="6"/>
        <v>EU-FRA_el_EU-ESP_el</v>
      </c>
      <c r="D391">
        <v>300</v>
      </c>
      <c r="E391">
        <v>1</v>
      </c>
    </row>
    <row r="392" spans="1:5" x14ac:dyDescent="0.35">
      <c r="A392" t="s">
        <v>414</v>
      </c>
      <c r="B392" t="s">
        <v>428</v>
      </c>
      <c r="C392" t="str">
        <f t="shared" si="6"/>
        <v>EU-PRT_el_EU-ESP_el</v>
      </c>
      <c r="D392">
        <v>300</v>
      </c>
      <c r="E392">
        <v>1</v>
      </c>
    </row>
    <row r="393" spans="1:5" x14ac:dyDescent="0.35">
      <c r="A393" t="s">
        <v>551</v>
      </c>
      <c r="B393" t="s">
        <v>517</v>
      </c>
      <c r="C393" t="str">
        <f t="shared" si="6"/>
        <v>AS-RUS-NW_el_EU-EST_el</v>
      </c>
      <c r="D393">
        <v>300</v>
      </c>
      <c r="E393">
        <v>1</v>
      </c>
    </row>
    <row r="394" spans="1:5" x14ac:dyDescent="0.35">
      <c r="A394" t="s">
        <v>551</v>
      </c>
      <c r="B394" t="s">
        <v>552</v>
      </c>
      <c r="C394" t="str">
        <f t="shared" si="6"/>
        <v>EU-FIN_el_EU-EST_el</v>
      </c>
      <c r="D394">
        <v>300</v>
      </c>
      <c r="E394">
        <v>1</v>
      </c>
    </row>
    <row r="395" spans="1:5" x14ac:dyDescent="0.35">
      <c r="A395" t="s">
        <v>551</v>
      </c>
      <c r="B395" t="s">
        <v>545</v>
      </c>
      <c r="C395" t="str">
        <f t="shared" si="6"/>
        <v>EU-LVA_el_EU-EST_el</v>
      </c>
      <c r="D395">
        <v>300</v>
      </c>
      <c r="E395">
        <v>1</v>
      </c>
    </row>
    <row r="396" spans="1:5" x14ac:dyDescent="0.35">
      <c r="A396" t="s">
        <v>552</v>
      </c>
      <c r="B396" t="s">
        <v>517</v>
      </c>
      <c r="C396" t="str">
        <f t="shared" si="6"/>
        <v>AS-RUS-NW_el_EU-FIN_el</v>
      </c>
      <c r="D396">
        <v>300</v>
      </c>
      <c r="E396">
        <v>1</v>
      </c>
    </row>
    <row r="397" spans="1:5" x14ac:dyDescent="0.35">
      <c r="A397" t="s">
        <v>552</v>
      </c>
      <c r="B397" t="s">
        <v>549</v>
      </c>
      <c r="C397" t="str">
        <f t="shared" si="6"/>
        <v>EU-NOR_el_EU-FIN_el</v>
      </c>
      <c r="D397">
        <v>300</v>
      </c>
      <c r="E397">
        <v>1</v>
      </c>
    </row>
    <row r="398" spans="1:5" x14ac:dyDescent="0.35">
      <c r="A398" t="s">
        <v>552</v>
      </c>
      <c r="B398" t="s">
        <v>550</v>
      </c>
      <c r="C398" t="str">
        <f t="shared" si="6"/>
        <v>EU-SWE_el_EU-FIN_el</v>
      </c>
      <c r="D398">
        <v>300</v>
      </c>
      <c r="E398">
        <v>1</v>
      </c>
    </row>
    <row r="399" spans="1:5" x14ac:dyDescent="0.35">
      <c r="A399" t="s">
        <v>415</v>
      </c>
      <c r="B399" t="s">
        <v>535</v>
      </c>
      <c r="C399" t="str">
        <f t="shared" si="6"/>
        <v>EU-GBR_el_EU-FRA_el</v>
      </c>
      <c r="D399">
        <v>300</v>
      </c>
      <c r="E399">
        <v>1</v>
      </c>
    </row>
    <row r="400" spans="1:5" x14ac:dyDescent="0.35">
      <c r="A400" t="s">
        <v>415</v>
      </c>
      <c r="B400" t="s">
        <v>553</v>
      </c>
      <c r="C400" t="str">
        <f t="shared" si="6"/>
        <v>EU-IRL_el_EU-FRA_el</v>
      </c>
      <c r="D400">
        <v>300</v>
      </c>
      <c r="E400">
        <v>1</v>
      </c>
    </row>
    <row r="401" spans="1:5" x14ac:dyDescent="0.35">
      <c r="A401" t="s">
        <v>415</v>
      </c>
      <c r="B401" t="s">
        <v>416</v>
      </c>
      <c r="C401" t="str">
        <f t="shared" si="6"/>
        <v>EU-ITA_el_EU-FRA_el</v>
      </c>
      <c r="D401">
        <v>300</v>
      </c>
      <c r="E401">
        <v>1</v>
      </c>
    </row>
    <row r="402" spans="1:5" x14ac:dyDescent="0.35">
      <c r="A402" t="s">
        <v>415</v>
      </c>
      <c r="B402" t="s">
        <v>536</v>
      </c>
      <c r="C402" t="str">
        <f t="shared" si="6"/>
        <v>EU-LUX_el_EU-FRA_el</v>
      </c>
      <c r="D402">
        <v>300</v>
      </c>
      <c r="E402">
        <v>1</v>
      </c>
    </row>
    <row r="403" spans="1:5" x14ac:dyDescent="0.35">
      <c r="A403" t="s">
        <v>535</v>
      </c>
      <c r="B403" t="s">
        <v>415</v>
      </c>
      <c r="C403" t="str">
        <f t="shared" si="6"/>
        <v>EU-FRA_el_EU-GBR_el</v>
      </c>
      <c r="D403">
        <v>300</v>
      </c>
      <c r="E403">
        <v>1</v>
      </c>
    </row>
    <row r="404" spans="1:5" x14ac:dyDescent="0.35">
      <c r="A404" t="s">
        <v>535</v>
      </c>
      <c r="B404" t="s">
        <v>553</v>
      </c>
      <c r="C404" t="str">
        <f t="shared" si="6"/>
        <v>EU-IRL_el_EU-GBR_el</v>
      </c>
      <c r="D404">
        <v>300</v>
      </c>
      <c r="E404">
        <v>1</v>
      </c>
    </row>
    <row r="405" spans="1:5" x14ac:dyDescent="0.35">
      <c r="A405" t="s">
        <v>535</v>
      </c>
      <c r="B405" t="s">
        <v>554</v>
      </c>
      <c r="C405" t="str">
        <f t="shared" si="6"/>
        <v>EU-ISL_el_EU-GBR_el</v>
      </c>
      <c r="D405">
        <v>300</v>
      </c>
      <c r="E405">
        <v>1</v>
      </c>
    </row>
    <row r="406" spans="1:5" x14ac:dyDescent="0.35">
      <c r="A406" t="s">
        <v>535</v>
      </c>
      <c r="B406" t="s">
        <v>537</v>
      </c>
      <c r="C406" t="str">
        <f t="shared" si="6"/>
        <v>EU-NLD_el_EU-GBR_el</v>
      </c>
      <c r="D406">
        <v>300</v>
      </c>
      <c r="E406">
        <v>1</v>
      </c>
    </row>
    <row r="407" spans="1:5" x14ac:dyDescent="0.35">
      <c r="A407" t="s">
        <v>535</v>
      </c>
      <c r="B407" t="s">
        <v>549</v>
      </c>
      <c r="C407" t="str">
        <f t="shared" si="6"/>
        <v>EU-NOR_el_EU-GBR_el</v>
      </c>
      <c r="D407">
        <v>300</v>
      </c>
      <c r="E407">
        <v>1</v>
      </c>
    </row>
    <row r="408" spans="1:5" x14ac:dyDescent="0.35">
      <c r="A408" t="s">
        <v>526</v>
      </c>
      <c r="B408" t="s">
        <v>518</v>
      </c>
      <c r="C408" t="str">
        <f t="shared" si="6"/>
        <v>AS-RUS-SO_el_EU-GEO_el</v>
      </c>
      <c r="D408">
        <v>300</v>
      </c>
      <c r="E408">
        <v>1</v>
      </c>
    </row>
    <row r="409" spans="1:5" x14ac:dyDescent="0.35">
      <c r="A409" t="s">
        <v>526</v>
      </c>
      <c r="B409" t="s">
        <v>502</v>
      </c>
      <c r="C409" t="str">
        <f t="shared" si="6"/>
        <v>AS-TUR_el_EU-GEO_el</v>
      </c>
      <c r="D409">
        <v>300</v>
      </c>
      <c r="E409">
        <v>1</v>
      </c>
    </row>
    <row r="410" spans="1:5" x14ac:dyDescent="0.35">
      <c r="A410" t="s">
        <v>521</v>
      </c>
      <c r="B410" t="s">
        <v>410</v>
      </c>
      <c r="C410" t="str">
        <f t="shared" si="6"/>
        <v>AF-LBY_el_EU-GRC_el</v>
      </c>
      <c r="D410">
        <v>300</v>
      </c>
      <c r="E410">
        <v>1</v>
      </c>
    </row>
    <row r="411" spans="1:5" x14ac:dyDescent="0.35">
      <c r="A411" t="s">
        <v>521</v>
      </c>
      <c r="B411" t="s">
        <v>502</v>
      </c>
      <c r="C411" t="str">
        <f t="shared" si="6"/>
        <v>AS-TUR_el_EU-GRC_el</v>
      </c>
      <c r="D411">
        <v>300</v>
      </c>
      <c r="E411">
        <v>1</v>
      </c>
    </row>
    <row r="412" spans="1:5" x14ac:dyDescent="0.35">
      <c r="A412" t="s">
        <v>521</v>
      </c>
      <c r="B412" t="s">
        <v>416</v>
      </c>
      <c r="C412" t="str">
        <f t="shared" si="6"/>
        <v>EU-ITA_el_EU-GRC_el</v>
      </c>
      <c r="D412">
        <v>300</v>
      </c>
      <c r="E412">
        <v>1</v>
      </c>
    </row>
    <row r="413" spans="1:5" x14ac:dyDescent="0.35">
      <c r="A413" t="s">
        <v>521</v>
      </c>
      <c r="B413" t="s">
        <v>522</v>
      </c>
      <c r="C413" t="str">
        <f t="shared" si="6"/>
        <v>EU-MKD_el_EU-GRC_el</v>
      </c>
      <c r="D413">
        <v>300</v>
      </c>
      <c r="E413">
        <v>1</v>
      </c>
    </row>
    <row r="414" spans="1:5" x14ac:dyDescent="0.35">
      <c r="A414" t="s">
        <v>542</v>
      </c>
      <c r="B414" t="s">
        <v>531</v>
      </c>
      <c r="C414" t="str">
        <f t="shared" si="6"/>
        <v>EU-HUN_el_EU-HRV_el</v>
      </c>
      <c r="D414">
        <v>300</v>
      </c>
      <c r="E414">
        <v>1</v>
      </c>
    </row>
    <row r="415" spans="1:5" x14ac:dyDescent="0.35">
      <c r="A415" t="s">
        <v>542</v>
      </c>
      <c r="B415" t="s">
        <v>523</v>
      </c>
      <c r="C415" t="str">
        <f t="shared" si="6"/>
        <v>EU-MNE_el_EU-HRV_el</v>
      </c>
      <c r="D415">
        <v>300</v>
      </c>
      <c r="E415">
        <v>1</v>
      </c>
    </row>
    <row r="416" spans="1:5" x14ac:dyDescent="0.35">
      <c r="A416" t="s">
        <v>542</v>
      </c>
      <c r="B416" t="s">
        <v>540</v>
      </c>
      <c r="C416" t="str">
        <f t="shared" si="6"/>
        <v>EU-SRB_el_EU-HRV_el</v>
      </c>
      <c r="D416">
        <v>300</v>
      </c>
      <c r="E416">
        <v>1</v>
      </c>
    </row>
    <row r="417" spans="1:5" x14ac:dyDescent="0.35">
      <c r="A417" t="s">
        <v>542</v>
      </c>
      <c r="B417" t="s">
        <v>533</v>
      </c>
      <c r="C417" t="str">
        <f t="shared" si="6"/>
        <v>EU-SVN_el_EU-HRV_el</v>
      </c>
      <c r="D417">
        <v>300</v>
      </c>
      <c r="E417">
        <v>1</v>
      </c>
    </row>
    <row r="418" spans="1:5" x14ac:dyDescent="0.35">
      <c r="A418" t="s">
        <v>531</v>
      </c>
      <c r="B418" t="s">
        <v>539</v>
      </c>
      <c r="C418" t="str">
        <f t="shared" si="6"/>
        <v>EU-ROU_el_EU-HUN_el</v>
      </c>
      <c r="D418">
        <v>300</v>
      </c>
      <c r="E418">
        <v>1</v>
      </c>
    </row>
    <row r="419" spans="1:5" x14ac:dyDescent="0.35">
      <c r="A419" t="s">
        <v>531</v>
      </c>
      <c r="B419" t="s">
        <v>540</v>
      </c>
      <c r="C419" t="str">
        <f t="shared" si="6"/>
        <v>EU-SRB_el_EU-HUN_el</v>
      </c>
      <c r="D419">
        <v>300</v>
      </c>
      <c r="E419">
        <v>1</v>
      </c>
    </row>
    <row r="420" spans="1:5" x14ac:dyDescent="0.35">
      <c r="A420" t="s">
        <v>531</v>
      </c>
      <c r="B420" t="s">
        <v>532</v>
      </c>
      <c r="C420" t="str">
        <f t="shared" si="6"/>
        <v>EU-SVK_el_EU-HUN_el</v>
      </c>
      <c r="D420">
        <v>300</v>
      </c>
      <c r="E420">
        <v>1</v>
      </c>
    </row>
    <row r="421" spans="1:5" x14ac:dyDescent="0.35">
      <c r="A421" t="s">
        <v>531</v>
      </c>
      <c r="B421" t="s">
        <v>533</v>
      </c>
      <c r="C421" t="str">
        <f t="shared" si="6"/>
        <v>EU-SVN_el_EU-HUN_el</v>
      </c>
      <c r="D421">
        <v>300</v>
      </c>
      <c r="E421">
        <v>1</v>
      </c>
    </row>
    <row r="422" spans="1:5" x14ac:dyDescent="0.35">
      <c r="A422" t="s">
        <v>531</v>
      </c>
      <c r="B422" t="s">
        <v>519</v>
      </c>
      <c r="C422" t="str">
        <f t="shared" si="6"/>
        <v>EU-UKR_el_EU-HUN_el</v>
      </c>
      <c r="D422">
        <v>300</v>
      </c>
      <c r="E422">
        <v>1</v>
      </c>
    </row>
    <row r="423" spans="1:5" x14ac:dyDescent="0.35">
      <c r="A423" t="s">
        <v>416</v>
      </c>
      <c r="B423" t="s">
        <v>413</v>
      </c>
      <c r="C423" t="str">
        <f t="shared" si="6"/>
        <v>AF-TUN_el_EU-ITA_el</v>
      </c>
      <c r="D423">
        <v>300</v>
      </c>
      <c r="E423">
        <v>1</v>
      </c>
    </row>
    <row r="424" spans="1:5" x14ac:dyDescent="0.35">
      <c r="A424" t="s">
        <v>416</v>
      </c>
      <c r="B424" t="s">
        <v>426</v>
      </c>
      <c r="C424" t="str">
        <f t="shared" si="6"/>
        <v>EU-MLT_el_EU-ITA_el</v>
      </c>
      <c r="D424">
        <v>300</v>
      </c>
      <c r="E424">
        <v>1</v>
      </c>
    </row>
    <row r="425" spans="1:5" x14ac:dyDescent="0.35">
      <c r="A425" t="s">
        <v>416</v>
      </c>
      <c r="B425" t="s">
        <v>533</v>
      </c>
      <c r="C425" t="str">
        <f t="shared" si="6"/>
        <v>EU-SVN_el_EU-ITA_el</v>
      </c>
      <c r="D425">
        <v>300</v>
      </c>
      <c r="E425">
        <v>1</v>
      </c>
    </row>
    <row r="426" spans="1:5" x14ac:dyDescent="0.35">
      <c r="A426" t="s">
        <v>544</v>
      </c>
      <c r="B426" t="s">
        <v>517</v>
      </c>
      <c r="C426" t="str">
        <f t="shared" si="6"/>
        <v>AS-RUS-NW_el_EU-LTU_el</v>
      </c>
      <c r="D426">
        <v>300</v>
      </c>
      <c r="E426">
        <v>1</v>
      </c>
    </row>
    <row r="427" spans="1:5" x14ac:dyDescent="0.35">
      <c r="A427" t="s">
        <v>544</v>
      </c>
      <c r="B427" t="s">
        <v>545</v>
      </c>
      <c r="C427" t="str">
        <f t="shared" si="6"/>
        <v>EU-LVA_el_EU-LTU_el</v>
      </c>
      <c r="D427">
        <v>300</v>
      </c>
      <c r="E427">
        <v>1</v>
      </c>
    </row>
    <row r="428" spans="1:5" x14ac:dyDescent="0.35">
      <c r="A428" t="s">
        <v>544</v>
      </c>
      <c r="B428" t="s">
        <v>546</v>
      </c>
      <c r="C428" t="str">
        <f t="shared" si="6"/>
        <v>EU-POL_el_EU-LTU_el</v>
      </c>
      <c r="D428">
        <v>300</v>
      </c>
      <c r="E428">
        <v>1</v>
      </c>
    </row>
    <row r="429" spans="1:5" x14ac:dyDescent="0.35">
      <c r="A429" t="s">
        <v>544</v>
      </c>
      <c r="B429" t="s">
        <v>550</v>
      </c>
      <c r="C429" t="str">
        <f t="shared" si="6"/>
        <v>EU-SWE_el_EU-LTU_el</v>
      </c>
      <c r="D429">
        <v>300</v>
      </c>
      <c r="E429">
        <v>1</v>
      </c>
    </row>
    <row r="430" spans="1:5" x14ac:dyDescent="0.35">
      <c r="A430" t="s">
        <v>545</v>
      </c>
      <c r="B430" t="s">
        <v>517</v>
      </c>
      <c r="C430" t="str">
        <f t="shared" si="6"/>
        <v>AS-RUS-NW_el_EU-LVA_el</v>
      </c>
      <c r="D430">
        <v>300</v>
      </c>
      <c r="E430">
        <v>1</v>
      </c>
    </row>
    <row r="431" spans="1:5" x14ac:dyDescent="0.35">
      <c r="A431" t="s">
        <v>555</v>
      </c>
      <c r="B431" t="s">
        <v>539</v>
      </c>
      <c r="C431" t="str">
        <f t="shared" si="6"/>
        <v>EU-ROU_el_EU-MDA_el</v>
      </c>
      <c r="D431">
        <v>300</v>
      </c>
      <c r="E431">
        <v>1</v>
      </c>
    </row>
    <row r="432" spans="1:5" x14ac:dyDescent="0.35">
      <c r="A432" t="s">
        <v>555</v>
      </c>
      <c r="B432" t="s">
        <v>519</v>
      </c>
      <c r="C432" t="str">
        <f t="shared" si="6"/>
        <v>EU-UKR_el_EU-MDA_el</v>
      </c>
      <c r="D432">
        <v>300</v>
      </c>
      <c r="E432">
        <v>1</v>
      </c>
    </row>
    <row r="433" spans="1:5" x14ac:dyDescent="0.35">
      <c r="A433" t="s">
        <v>522</v>
      </c>
      <c r="B433" t="s">
        <v>540</v>
      </c>
      <c r="C433" t="str">
        <f t="shared" si="6"/>
        <v>EU-SRB_el_EU-MKD_el</v>
      </c>
      <c r="D433">
        <v>300</v>
      </c>
      <c r="E433">
        <v>1</v>
      </c>
    </row>
    <row r="434" spans="1:5" x14ac:dyDescent="0.35">
      <c r="A434" t="s">
        <v>426</v>
      </c>
      <c r="B434" t="s">
        <v>413</v>
      </c>
      <c r="C434" t="str">
        <f t="shared" si="6"/>
        <v>AF-TUN_el_EU-MLT_el</v>
      </c>
      <c r="D434">
        <v>300</v>
      </c>
      <c r="E434">
        <v>1</v>
      </c>
    </row>
    <row r="435" spans="1:5" x14ac:dyDescent="0.35">
      <c r="A435" t="s">
        <v>523</v>
      </c>
      <c r="B435" t="s">
        <v>540</v>
      </c>
      <c r="C435" t="str">
        <f t="shared" si="6"/>
        <v>EU-SRB_el_EU-MNE_el</v>
      </c>
      <c r="D435">
        <v>300</v>
      </c>
      <c r="E435">
        <v>1</v>
      </c>
    </row>
    <row r="436" spans="1:5" x14ac:dyDescent="0.35">
      <c r="A436" t="s">
        <v>537</v>
      </c>
      <c r="B436" t="s">
        <v>549</v>
      </c>
      <c r="C436" t="str">
        <f t="shared" si="6"/>
        <v>EU-NOR_el_EU-NLD_el</v>
      </c>
      <c r="D436">
        <v>300</v>
      </c>
      <c r="E436">
        <v>1</v>
      </c>
    </row>
    <row r="437" spans="1:5" x14ac:dyDescent="0.35">
      <c r="A437" t="s">
        <v>549</v>
      </c>
      <c r="B437" t="s">
        <v>517</v>
      </c>
      <c r="C437" t="str">
        <f t="shared" si="6"/>
        <v>AS-RUS-NW_el_EU-NOR_el</v>
      </c>
      <c r="D437">
        <v>300</v>
      </c>
      <c r="E437">
        <v>1</v>
      </c>
    </row>
    <row r="438" spans="1:5" x14ac:dyDescent="0.35">
      <c r="A438" t="s">
        <v>549</v>
      </c>
      <c r="B438" t="s">
        <v>550</v>
      </c>
      <c r="C438" t="str">
        <f t="shared" si="6"/>
        <v>EU-SWE_el_EU-NOR_el</v>
      </c>
      <c r="D438">
        <v>300</v>
      </c>
      <c r="E438">
        <v>1</v>
      </c>
    </row>
    <row r="439" spans="1:5" x14ac:dyDescent="0.35">
      <c r="A439" t="s">
        <v>546</v>
      </c>
      <c r="B439" t="s">
        <v>532</v>
      </c>
      <c r="C439" t="str">
        <f t="shared" si="6"/>
        <v>EU-SVK_el_EU-POL_el</v>
      </c>
      <c r="D439">
        <v>300</v>
      </c>
      <c r="E439">
        <v>1</v>
      </c>
    </row>
    <row r="440" spans="1:5" x14ac:dyDescent="0.35">
      <c r="A440" t="s">
        <v>546</v>
      </c>
      <c r="B440" t="s">
        <v>550</v>
      </c>
      <c r="C440" t="str">
        <f t="shared" si="6"/>
        <v>EU-SWE_el_EU-POL_el</v>
      </c>
      <c r="D440">
        <v>300</v>
      </c>
      <c r="E440">
        <v>1</v>
      </c>
    </row>
    <row r="441" spans="1:5" x14ac:dyDescent="0.35">
      <c r="A441" t="s">
        <v>546</v>
      </c>
      <c r="B441" t="s">
        <v>519</v>
      </c>
      <c r="C441" t="str">
        <f t="shared" si="6"/>
        <v>EU-UKR_el_EU-POL_el</v>
      </c>
      <c r="D441">
        <v>300</v>
      </c>
      <c r="E441">
        <v>1</v>
      </c>
    </row>
    <row r="442" spans="1:5" x14ac:dyDescent="0.35">
      <c r="A442" t="s">
        <v>539</v>
      </c>
      <c r="B442" t="s">
        <v>540</v>
      </c>
      <c r="C442" t="str">
        <f t="shared" si="6"/>
        <v>EU-SRB_el_EU-ROU_el</v>
      </c>
      <c r="D442">
        <v>300</v>
      </c>
      <c r="E442">
        <v>1</v>
      </c>
    </row>
    <row r="443" spans="1:5" x14ac:dyDescent="0.35">
      <c r="A443" t="s">
        <v>539</v>
      </c>
      <c r="B443" t="s">
        <v>519</v>
      </c>
      <c r="C443" t="str">
        <f t="shared" si="6"/>
        <v>EU-UKR_el_EU-ROU_el</v>
      </c>
      <c r="D443">
        <v>300</v>
      </c>
      <c r="E443">
        <v>1</v>
      </c>
    </row>
    <row r="444" spans="1:5" x14ac:dyDescent="0.35">
      <c r="A444" t="s">
        <v>532</v>
      </c>
      <c r="B444" t="s">
        <v>519</v>
      </c>
      <c r="C444" t="str">
        <f t="shared" si="6"/>
        <v>EU-UKR_el_EU-SVK_el</v>
      </c>
      <c r="D444">
        <v>300</v>
      </c>
      <c r="E444">
        <v>1</v>
      </c>
    </row>
    <row r="445" spans="1:5" x14ac:dyDescent="0.35">
      <c r="A445" t="s">
        <v>556</v>
      </c>
      <c r="B445" t="s">
        <v>557</v>
      </c>
      <c r="C445" t="str">
        <f t="shared" si="6"/>
        <v>NA-GTM_el_NA-BLZ_el</v>
      </c>
      <c r="D445">
        <v>300</v>
      </c>
      <c r="E445">
        <v>1</v>
      </c>
    </row>
    <row r="446" spans="1:5" x14ac:dyDescent="0.35">
      <c r="A446" t="s">
        <v>556</v>
      </c>
      <c r="B446" t="s">
        <v>558</v>
      </c>
      <c r="C446" t="str">
        <f t="shared" si="6"/>
        <v>NA-MEX_el_NA-BLZ_el</v>
      </c>
      <c r="D446">
        <v>300</v>
      </c>
      <c r="E446">
        <v>1</v>
      </c>
    </row>
    <row r="447" spans="1:5" x14ac:dyDescent="0.35">
      <c r="A447" t="s">
        <v>559</v>
      </c>
      <c r="B447" t="s">
        <v>560</v>
      </c>
      <c r="C447" t="str">
        <f t="shared" si="6"/>
        <v>NA-CAN-BC_el_NA-CAN-AB_el</v>
      </c>
      <c r="D447">
        <v>300</v>
      </c>
      <c r="E447">
        <v>1</v>
      </c>
    </row>
    <row r="448" spans="1:5" x14ac:dyDescent="0.35">
      <c r="A448" t="s">
        <v>559</v>
      </c>
      <c r="B448" t="s">
        <v>561</v>
      </c>
      <c r="C448" t="str">
        <f t="shared" si="6"/>
        <v>NA-CAN-NO_el_NA-CAN-AB_el</v>
      </c>
      <c r="D448">
        <v>300</v>
      </c>
      <c r="E448">
        <v>1</v>
      </c>
    </row>
    <row r="449" spans="1:5" x14ac:dyDescent="0.35">
      <c r="A449" t="s">
        <v>559</v>
      </c>
      <c r="B449" t="s">
        <v>562</v>
      </c>
      <c r="C449" t="str">
        <f t="shared" si="6"/>
        <v>NA-CAN-SK_el_NA-CAN-AB_el</v>
      </c>
      <c r="D449">
        <v>300</v>
      </c>
      <c r="E449">
        <v>1</v>
      </c>
    </row>
    <row r="450" spans="1:5" x14ac:dyDescent="0.35">
      <c r="A450" t="s">
        <v>559</v>
      </c>
      <c r="B450" t="s">
        <v>563</v>
      </c>
      <c r="C450" t="str">
        <f t="shared" si="6"/>
        <v>NA-USA-NW_el_NA-CAN-AB_el</v>
      </c>
      <c r="D450">
        <v>300</v>
      </c>
      <c r="E450">
        <v>1</v>
      </c>
    </row>
    <row r="451" spans="1:5" x14ac:dyDescent="0.35">
      <c r="A451" t="s">
        <v>564</v>
      </c>
      <c r="B451" t="s">
        <v>565</v>
      </c>
      <c r="C451" t="str">
        <f t="shared" ref="C451:C514" si="7">B451&amp;"_"&amp;A451</f>
        <v>NA-CAN-QC_el_NA-CAN-AR_el</v>
      </c>
      <c r="D451">
        <v>300</v>
      </c>
      <c r="E451">
        <v>1</v>
      </c>
    </row>
    <row r="452" spans="1:5" x14ac:dyDescent="0.35">
      <c r="A452" t="s">
        <v>564</v>
      </c>
      <c r="B452" t="s">
        <v>566</v>
      </c>
      <c r="C452" t="str">
        <f t="shared" si="7"/>
        <v>NA-USA-NE_el_NA-CAN-AR_el</v>
      </c>
      <c r="D452">
        <v>300</v>
      </c>
      <c r="E452">
        <v>1</v>
      </c>
    </row>
    <row r="453" spans="1:5" x14ac:dyDescent="0.35">
      <c r="A453" t="s">
        <v>560</v>
      </c>
      <c r="B453" t="s">
        <v>561</v>
      </c>
      <c r="C453" t="str">
        <f t="shared" si="7"/>
        <v>NA-CAN-NO_el_NA-CAN-BC_el</v>
      </c>
      <c r="D453">
        <v>300</v>
      </c>
      <c r="E453">
        <v>1</v>
      </c>
    </row>
    <row r="454" spans="1:5" x14ac:dyDescent="0.35">
      <c r="A454" t="s">
        <v>560</v>
      </c>
      <c r="B454" t="s">
        <v>567</v>
      </c>
      <c r="C454" t="str">
        <f t="shared" si="7"/>
        <v>NA-USA-AK_el_NA-CAN-BC_el</v>
      </c>
      <c r="D454">
        <v>300</v>
      </c>
      <c r="E454">
        <v>1</v>
      </c>
    </row>
    <row r="455" spans="1:5" x14ac:dyDescent="0.35">
      <c r="A455" t="s">
        <v>560</v>
      </c>
      <c r="B455" t="s">
        <v>563</v>
      </c>
      <c r="C455" t="str">
        <f t="shared" si="7"/>
        <v>NA-USA-NW_el_NA-CAN-BC_el</v>
      </c>
      <c r="D455">
        <v>300</v>
      </c>
      <c r="E455">
        <v>1</v>
      </c>
    </row>
    <row r="456" spans="1:5" x14ac:dyDescent="0.35">
      <c r="A456" t="s">
        <v>568</v>
      </c>
      <c r="B456" t="s">
        <v>561</v>
      </c>
      <c r="C456" t="str">
        <f t="shared" si="7"/>
        <v>NA-CAN-NO_el_NA-CAN-MB_el</v>
      </c>
      <c r="D456">
        <v>300</v>
      </c>
      <c r="E456">
        <v>1</v>
      </c>
    </row>
    <row r="457" spans="1:5" x14ac:dyDescent="0.35">
      <c r="A457" t="s">
        <v>568</v>
      </c>
      <c r="B457" t="s">
        <v>569</v>
      </c>
      <c r="C457" t="str">
        <f t="shared" si="7"/>
        <v>NA-CAN-ON_el_NA-CAN-MB_el</v>
      </c>
      <c r="D457">
        <v>300</v>
      </c>
      <c r="E457">
        <v>1</v>
      </c>
    </row>
    <row r="458" spans="1:5" x14ac:dyDescent="0.35">
      <c r="A458" t="s">
        <v>568</v>
      </c>
      <c r="B458" t="s">
        <v>562</v>
      </c>
      <c r="C458" t="str">
        <f t="shared" si="7"/>
        <v>NA-CAN-SK_el_NA-CAN-MB_el</v>
      </c>
      <c r="D458">
        <v>300</v>
      </c>
      <c r="E458">
        <v>1</v>
      </c>
    </row>
    <row r="459" spans="1:5" x14ac:dyDescent="0.35">
      <c r="A459" t="s">
        <v>568</v>
      </c>
      <c r="B459" t="s">
        <v>570</v>
      </c>
      <c r="C459" t="str">
        <f t="shared" si="7"/>
        <v>NA-USA-MW_el_NA-CAN-MB_el</v>
      </c>
      <c r="D459">
        <v>300</v>
      </c>
      <c r="E459">
        <v>1</v>
      </c>
    </row>
    <row r="460" spans="1:5" x14ac:dyDescent="0.35">
      <c r="A460" t="s">
        <v>571</v>
      </c>
      <c r="B460" t="s">
        <v>565</v>
      </c>
      <c r="C460" t="str">
        <f t="shared" si="7"/>
        <v>NA-CAN-QC_el_NA-CAN-NL_el</v>
      </c>
      <c r="D460">
        <v>300</v>
      </c>
      <c r="E460">
        <v>1</v>
      </c>
    </row>
    <row r="461" spans="1:5" x14ac:dyDescent="0.35">
      <c r="A461" t="s">
        <v>571</v>
      </c>
      <c r="B461" t="s">
        <v>572</v>
      </c>
      <c r="C461" t="str">
        <f t="shared" si="7"/>
        <v>NA-GRL_el_NA-CAN-NL_el</v>
      </c>
      <c r="D461">
        <v>300</v>
      </c>
      <c r="E461">
        <v>1</v>
      </c>
    </row>
    <row r="462" spans="1:5" x14ac:dyDescent="0.35">
      <c r="A462" t="s">
        <v>561</v>
      </c>
      <c r="B462" t="s">
        <v>562</v>
      </c>
      <c r="C462" t="str">
        <f t="shared" si="7"/>
        <v>NA-CAN-SK_el_NA-CAN-NO_el</v>
      </c>
      <c r="D462">
        <v>300</v>
      </c>
      <c r="E462">
        <v>1</v>
      </c>
    </row>
    <row r="463" spans="1:5" x14ac:dyDescent="0.35">
      <c r="A463" t="s">
        <v>561</v>
      </c>
      <c r="B463" t="s">
        <v>567</v>
      </c>
      <c r="C463" t="str">
        <f t="shared" si="7"/>
        <v>NA-USA-AK_el_NA-CAN-NO_el</v>
      </c>
      <c r="D463">
        <v>300</v>
      </c>
      <c r="E463">
        <v>1</v>
      </c>
    </row>
    <row r="464" spans="1:5" x14ac:dyDescent="0.35">
      <c r="A464" t="s">
        <v>569</v>
      </c>
      <c r="B464" t="s">
        <v>565</v>
      </c>
      <c r="C464" t="str">
        <f t="shared" si="7"/>
        <v>NA-CAN-QC_el_NA-CAN-ON_el</v>
      </c>
      <c r="D464">
        <v>300</v>
      </c>
      <c r="E464">
        <v>1</v>
      </c>
    </row>
    <row r="465" spans="1:5" x14ac:dyDescent="0.35">
      <c r="A465" t="s">
        <v>569</v>
      </c>
      <c r="B465" t="s">
        <v>570</v>
      </c>
      <c r="C465" t="str">
        <f t="shared" si="7"/>
        <v>NA-USA-MW_el_NA-CAN-ON_el</v>
      </c>
      <c r="D465">
        <v>300</v>
      </c>
      <c r="E465">
        <v>1</v>
      </c>
    </row>
    <row r="466" spans="1:5" x14ac:dyDescent="0.35">
      <c r="A466" t="s">
        <v>569</v>
      </c>
      <c r="B466" t="s">
        <v>573</v>
      </c>
      <c r="C466" t="str">
        <f t="shared" si="7"/>
        <v>NA-USA-NY_el_NA-CAN-ON_el</v>
      </c>
      <c r="D466">
        <v>300</v>
      </c>
      <c r="E466">
        <v>1</v>
      </c>
    </row>
    <row r="467" spans="1:5" x14ac:dyDescent="0.35">
      <c r="A467" t="s">
        <v>569</v>
      </c>
      <c r="B467" t="s">
        <v>574</v>
      </c>
      <c r="C467" t="str">
        <f t="shared" si="7"/>
        <v>NA-USA-RM_el_NA-CAN-ON_el</v>
      </c>
      <c r="D467">
        <v>300</v>
      </c>
      <c r="E467">
        <v>1</v>
      </c>
    </row>
    <row r="468" spans="1:5" x14ac:dyDescent="0.35">
      <c r="A468" t="s">
        <v>565</v>
      </c>
      <c r="B468" t="s">
        <v>566</v>
      </c>
      <c r="C468" t="str">
        <f t="shared" si="7"/>
        <v>NA-USA-NE_el_NA-CAN-QC_el</v>
      </c>
      <c r="D468">
        <v>300</v>
      </c>
      <c r="E468">
        <v>1</v>
      </c>
    </row>
    <row r="469" spans="1:5" x14ac:dyDescent="0.35">
      <c r="A469" t="s">
        <v>565</v>
      </c>
      <c r="B469" t="s">
        <v>573</v>
      </c>
      <c r="C469" t="str">
        <f t="shared" si="7"/>
        <v>NA-USA-NY_el_NA-CAN-QC_el</v>
      </c>
      <c r="D469">
        <v>300</v>
      </c>
      <c r="E469">
        <v>1</v>
      </c>
    </row>
    <row r="470" spans="1:5" x14ac:dyDescent="0.35">
      <c r="A470" t="s">
        <v>562</v>
      </c>
      <c r="B470" t="s">
        <v>570</v>
      </c>
      <c r="C470" t="str">
        <f t="shared" si="7"/>
        <v>NA-USA-MW_el_NA-CAN-SK_el</v>
      </c>
      <c r="D470">
        <v>300</v>
      </c>
      <c r="E470">
        <v>1</v>
      </c>
    </row>
    <row r="471" spans="1:5" x14ac:dyDescent="0.35">
      <c r="A471" t="s">
        <v>562</v>
      </c>
      <c r="B471" t="s">
        <v>563</v>
      </c>
      <c r="C471" t="str">
        <f t="shared" si="7"/>
        <v>NA-USA-NW_el_NA-CAN-SK_el</v>
      </c>
      <c r="D471">
        <v>300</v>
      </c>
      <c r="E471">
        <v>1</v>
      </c>
    </row>
    <row r="472" spans="1:5" x14ac:dyDescent="0.35">
      <c r="A472" t="s">
        <v>575</v>
      </c>
      <c r="B472" t="s">
        <v>576</v>
      </c>
      <c r="C472" t="str">
        <f t="shared" si="7"/>
        <v>NA-NIC_el_NA-CRI_el</v>
      </c>
      <c r="D472">
        <v>300</v>
      </c>
      <c r="E472">
        <v>1</v>
      </c>
    </row>
    <row r="473" spans="1:5" x14ac:dyDescent="0.35">
      <c r="A473" t="s">
        <v>575</v>
      </c>
      <c r="B473" t="s">
        <v>577</v>
      </c>
      <c r="C473" t="str">
        <f t="shared" si="7"/>
        <v>NA-PAN_el_NA-CRI_el</v>
      </c>
      <c r="D473">
        <v>300</v>
      </c>
      <c r="E473">
        <v>1</v>
      </c>
    </row>
    <row r="474" spans="1:5" x14ac:dyDescent="0.35">
      <c r="A474" t="s">
        <v>578</v>
      </c>
      <c r="B474" t="s">
        <v>579</v>
      </c>
      <c r="C474" t="str">
        <f t="shared" si="7"/>
        <v>NA-HTI_el_NA-DOM_el</v>
      </c>
      <c r="D474">
        <v>300</v>
      </c>
      <c r="E474">
        <v>1</v>
      </c>
    </row>
    <row r="475" spans="1:5" x14ac:dyDescent="0.35">
      <c r="A475" t="s">
        <v>572</v>
      </c>
      <c r="B475" t="s">
        <v>554</v>
      </c>
      <c r="C475" t="str">
        <f t="shared" si="7"/>
        <v>EU-ISL_el_NA-GRL_el</v>
      </c>
      <c r="D475">
        <v>300</v>
      </c>
      <c r="E475">
        <v>1</v>
      </c>
    </row>
    <row r="476" spans="1:5" x14ac:dyDescent="0.35">
      <c r="A476" t="s">
        <v>557</v>
      </c>
      <c r="B476" t="s">
        <v>580</v>
      </c>
      <c r="C476" t="str">
        <f t="shared" si="7"/>
        <v>NA-HND_el_NA-GTM_el</v>
      </c>
      <c r="D476">
        <v>300</v>
      </c>
      <c r="E476">
        <v>1</v>
      </c>
    </row>
    <row r="477" spans="1:5" x14ac:dyDescent="0.35">
      <c r="A477" t="s">
        <v>557</v>
      </c>
      <c r="B477" t="s">
        <v>558</v>
      </c>
      <c r="C477" t="str">
        <f t="shared" si="7"/>
        <v>NA-MEX_el_NA-GTM_el</v>
      </c>
      <c r="D477">
        <v>300</v>
      </c>
      <c r="E477">
        <v>1</v>
      </c>
    </row>
    <row r="478" spans="1:5" x14ac:dyDescent="0.35">
      <c r="A478" t="s">
        <v>557</v>
      </c>
      <c r="B478" t="s">
        <v>581</v>
      </c>
      <c r="C478" t="str">
        <f t="shared" si="7"/>
        <v>NA-SLV_el_NA-GTM_el</v>
      </c>
      <c r="D478">
        <v>300</v>
      </c>
      <c r="E478">
        <v>1</v>
      </c>
    </row>
    <row r="479" spans="1:5" x14ac:dyDescent="0.35">
      <c r="A479" t="s">
        <v>580</v>
      </c>
      <c r="B479" t="s">
        <v>576</v>
      </c>
      <c r="C479" t="str">
        <f t="shared" si="7"/>
        <v>NA-NIC_el_NA-HND_el</v>
      </c>
      <c r="D479">
        <v>300</v>
      </c>
      <c r="E479">
        <v>1</v>
      </c>
    </row>
    <row r="480" spans="1:5" x14ac:dyDescent="0.35">
      <c r="A480" t="s">
        <v>580</v>
      </c>
      <c r="B480" t="s">
        <v>581</v>
      </c>
      <c r="C480" t="str">
        <f t="shared" si="7"/>
        <v>NA-SLV_el_NA-HND_el</v>
      </c>
      <c r="D480">
        <v>300</v>
      </c>
      <c r="E480">
        <v>1</v>
      </c>
    </row>
    <row r="481" spans="1:5" x14ac:dyDescent="0.35">
      <c r="A481" t="s">
        <v>558</v>
      </c>
      <c r="B481" t="s">
        <v>582</v>
      </c>
      <c r="C481" t="str">
        <f t="shared" si="7"/>
        <v>NA-USA-AZ_el_NA-MEX_el</v>
      </c>
      <c r="D481">
        <v>300</v>
      </c>
      <c r="E481">
        <v>1</v>
      </c>
    </row>
    <row r="482" spans="1:5" x14ac:dyDescent="0.35">
      <c r="A482" t="s">
        <v>558</v>
      </c>
      <c r="B482" t="s">
        <v>583</v>
      </c>
      <c r="C482" t="str">
        <f t="shared" si="7"/>
        <v>NA-USA-CA_el_NA-MEX_el</v>
      </c>
      <c r="D482">
        <v>300</v>
      </c>
      <c r="E482">
        <v>1</v>
      </c>
    </row>
    <row r="483" spans="1:5" x14ac:dyDescent="0.35">
      <c r="A483" t="s">
        <v>558</v>
      </c>
      <c r="B483" t="s">
        <v>584</v>
      </c>
      <c r="C483" t="str">
        <f t="shared" si="7"/>
        <v>NA-USA-ER_el_NA-MEX_el</v>
      </c>
      <c r="D483">
        <v>300</v>
      </c>
      <c r="E483">
        <v>1</v>
      </c>
    </row>
    <row r="484" spans="1:5" x14ac:dyDescent="0.35">
      <c r="A484" t="s">
        <v>582</v>
      </c>
      <c r="B484" t="s">
        <v>583</v>
      </c>
      <c r="C484" t="str">
        <f t="shared" si="7"/>
        <v>NA-USA-CA_el_NA-USA-AZ_el</v>
      </c>
      <c r="D484">
        <v>300</v>
      </c>
      <c r="E484">
        <v>1</v>
      </c>
    </row>
    <row r="485" spans="1:5" x14ac:dyDescent="0.35">
      <c r="A485" t="s">
        <v>582</v>
      </c>
      <c r="B485" t="s">
        <v>584</v>
      </c>
      <c r="C485" t="str">
        <f t="shared" si="7"/>
        <v>NA-USA-ER_el_NA-USA-AZ_el</v>
      </c>
      <c r="D485">
        <v>300</v>
      </c>
      <c r="E485">
        <v>1</v>
      </c>
    </row>
    <row r="486" spans="1:5" x14ac:dyDescent="0.35">
      <c r="A486" t="s">
        <v>582</v>
      </c>
      <c r="B486" t="s">
        <v>563</v>
      </c>
      <c r="C486" t="str">
        <f t="shared" si="7"/>
        <v>NA-USA-NW_el_NA-USA-AZ_el</v>
      </c>
      <c r="D486">
        <v>300</v>
      </c>
      <c r="E486">
        <v>1</v>
      </c>
    </row>
    <row r="487" spans="1:5" x14ac:dyDescent="0.35">
      <c r="A487" t="s">
        <v>582</v>
      </c>
      <c r="B487" t="s">
        <v>585</v>
      </c>
      <c r="C487" t="str">
        <f t="shared" si="7"/>
        <v>NA-USA-RA_el_NA-USA-AZ_el</v>
      </c>
      <c r="D487">
        <v>300</v>
      </c>
      <c r="E487">
        <v>1</v>
      </c>
    </row>
    <row r="488" spans="1:5" x14ac:dyDescent="0.35">
      <c r="A488" t="s">
        <v>582</v>
      </c>
      <c r="B488" t="s">
        <v>586</v>
      </c>
      <c r="C488" t="str">
        <f t="shared" si="7"/>
        <v>NA-USA-SS_el_NA-USA-AZ_el</v>
      </c>
      <c r="D488">
        <v>300</v>
      </c>
      <c r="E488">
        <v>1</v>
      </c>
    </row>
    <row r="489" spans="1:5" x14ac:dyDescent="0.35">
      <c r="A489" t="s">
        <v>583</v>
      </c>
      <c r="B489" t="s">
        <v>563</v>
      </c>
      <c r="C489" t="str">
        <f t="shared" si="7"/>
        <v>NA-USA-NW_el_NA-USA-CA_el</v>
      </c>
      <c r="D489">
        <v>300</v>
      </c>
      <c r="E489">
        <v>1</v>
      </c>
    </row>
    <row r="490" spans="1:5" x14ac:dyDescent="0.35">
      <c r="A490" t="s">
        <v>584</v>
      </c>
      <c r="B490" t="s">
        <v>587</v>
      </c>
      <c r="C490" t="str">
        <f t="shared" si="7"/>
        <v>NA-USA-SA_el_NA-USA-ER_el</v>
      </c>
      <c r="D490">
        <v>300</v>
      </c>
      <c r="E490">
        <v>1</v>
      </c>
    </row>
    <row r="491" spans="1:5" x14ac:dyDescent="0.35">
      <c r="A491" t="s">
        <v>584</v>
      </c>
      <c r="B491" t="s">
        <v>586</v>
      </c>
      <c r="C491" t="str">
        <f t="shared" si="7"/>
        <v>NA-USA-SS_el_NA-USA-ER_el</v>
      </c>
      <c r="D491">
        <v>300</v>
      </c>
      <c r="E491">
        <v>1</v>
      </c>
    </row>
    <row r="492" spans="1:5" x14ac:dyDescent="0.35">
      <c r="A492" t="s">
        <v>588</v>
      </c>
      <c r="B492" t="s">
        <v>589</v>
      </c>
      <c r="C492" t="str">
        <f t="shared" si="7"/>
        <v>NA-USA-SE_el_NA-USA-FR_el</v>
      </c>
      <c r="D492">
        <v>300</v>
      </c>
      <c r="E492">
        <v>1</v>
      </c>
    </row>
    <row r="493" spans="1:5" x14ac:dyDescent="0.35">
      <c r="A493" t="s">
        <v>590</v>
      </c>
      <c r="B493" t="s">
        <v>570</v>
      </c>
      <c r="C493" t="str">
        <f t="shared" si="7"/>
        <v>NA-USA-MW_el_NA-USA-ME_el</v>
      </c>
      <c r="D493">
        <v>300</v>
      </c>
      <c r="E493">
        <v>1</v>
      </c>
    </row>
    <row r="494" spans="1:5" x14ac:dyDescent="0.35">
      <c r="A494" t="s">
        <v>590</v>
      </c>
      <c r="B494" t="s">
        <v>591</v>
      </c>
      <c r="C494" t="str">
        <f t="shared" si="7"/>
        <v>NA-USA-RW_el_NA-USA-ME_el</v>
      </c>
      <c r="D494">
        <v>300</v>
      </c>
      <c r="E494">
        <v>1</v>
      </c>
    </row>
    <row r="495" spans="1:5" x14ac:dyDescent="0.35">
      <c r="A495" t="s">
        <v>570</v>
      </c>
      <c r="B495" t="s">
        <v>563</v>
      </c>
      <c r="C495" t="str">
        <f t="shared" si="7"/>
        <v>NA-USA-NW_el_NA-USA-MW_el</v>
      </c>
      <c r="D495">
        <v>300</v>
      </c>
      <c r="E495">
        <v>1</v>
      </c>
    </row>
    <row r="496" spans="1:5" x14ac:dyDescent="0.35">
      <c r="A496" t="s">
        <v>570</v>
      </c>
      <c r="B496" t="s">
        <v>585</v>
      </c>
      <c r="C496" t="str">
        <f t="shared" si="7"/>
        <v>NA-USA-RA_el_NA-USA-MW_el</v>
      </c>
      <c r="D496">
        <v>300</v>
      </c>
      <c r="E496">
        <v>1</v>
      </c>
    </row>
    <row r="497" spans="1:5" x14ac:dyDescent="0.35">
      <c r="A497" t="s">
        <v>570</v>
      </c>
      <c r="B497" t="s">
        <v>591</v>
      </c>
      <c r="C497" t="str">
        <f t="shared" si="7"/>
        <v>NA-USA-RW_el_NA-USA-MW_el</v>
      </c>
      <c r="D497">
        <v>300</v>
      </c>
      <c r="E497">
        <v>1</v>
      </c>
    </row>
    <row r="498" spans="1:5" x14ac:dyDescent="0.35">
      <c r="A498" t="s">
        <v>570</v>
      </c>
      <c r="B498" t="s">
        <v>592</v>
      </c>
      <c r="C498" t="str">
        <f t="shared" si="7"/>
        <v>NA-USA-SN_el_NA-USA-MW_el</v>
      </c>
      <c r="D498">
        <v>300</v>
      </c>
      <c r="E498">
        <v>1</v>
      </c>
    </row>
    <row r="499" spans="1:5" x14ac:dyDescent="0.35">
      <c r="A499" t="s">
        <v>570</v>
      </c>
      <c r="B499" t="s">
        <v>593</v>
      </c>
      <c r="C499" t="str">
        <f t="shared" si="7"/>
        <v>NA-USA-SW_el_NA-USA-MW_el</v>
      </c>
      <c r="D499">
        <v>300</v>
      </c>
      <c r="E499">
        <v>1</v>
      </c>
    </row>
    <row r="500" spans="1:5" x14ac:dyDescent="0.35">
      <c r="A500" t="s">
        <v>566</v>
      </c>
      <c r="B500" t="s">
        <v>573</v>
      </c>
      <c r="C500" t="str">
        <f t="shared" si="7"/>
        <v>NA-USA-NY_el_NA-USA-NE_el</v>
      </c>
      <c r="D500">
        <v>300</v>
      </c>
      <c r="E500">
        <v>1</v>
      </c>
    </row>
    <row r="501" spans="1:5" x14ac:dyDescent="0.35">
      <c r="A501" t="s">
        <v>563</v>
      </c>
      <c r="B501" t="s">
        <v>585</v>
      </c>
      <c r="C501" t="str">
        <f t="shared" si="7"/>
        <v>NA-USA-RA_el_NA-USA-NW_el</v>
      </c>
      <c r="D501">
        <v>300</v>
      </c>
      <c r="E501">
        <v>1</v>
      </c>
    </row>
    <row r="502" spans="1:5" x14ac:dyDescent="0.35">
      <c r="A502" t="s">
        <v>573</v>
      </c>
      <c r="B502" t="s">
        <v>594</v>
      </c>
      <c r="C502" t="str">
        <f t="shared" si="7"/>
        <v>NA-USA-RE_el_NA-USA-NY_el</v>
      </c>
      <c r="D502">
        <v>300</v>
      </c>
      <c r="E502">
        <v>1</v>
      </c>
    </row>
    <row r="503" spans="1:5" x14ac:dyDescent="0.35">
      <c r="A503" t="s">
        <v>585</v>
      </c>
      <c r="B503" t="s">
        <v>592</v>
      </c>
      <c r="C503" t="str">
        <f t="shared" si="7"/>
        <v>NA-USA-SN_el_NA-USA-RA_el</v>
      </c>
      <c r="D503">
        <v>300</v>
      </c>
      <c r="E503">
        <v>1</v>
      </c>
    </row>
    <row r="504" spans="1:5" x14ac:dyDescent="0.35">
      <c r="A504" t="s">
        <v>585</v>
      </c>
      <c r="B504" t="s">
        <v>586</v>
      </c>
      <c r="C504" t="str">
        <f t="shared" si="7"/>
        <v>NA-USA-SS_el_NA-USA-RA_el</v>
      </c>
      <c r="D504">
        <v>300</v>
      </c>
      <c r="E504">
        <v>1</v>
      </c>
    </row>
    <row r="505" spans="1:5" x14ac:dyDescent="0.35">
      <c r="A505" t="s">
        <v>594</v>
      </c>
      <c r="B505" t="s">
        <v>591</v>
      </c>
      <c r="C505" t="str">
        <f t="shared" si="7"/>
        <v>NA-USA-RW_el_NA-USA-RE_el</v>
      </c>
      <c r="D505">
        <v>300</v>
      </c>
      <c r="E505">
        <v>1</v>
      </c>
    </row>
    <row r="506" spans="1:5" x14ac:dyDescent="0.35">
      <c r="A506" t="s">
        <v>594</v>
      </c>
      <c r="B506" t="s">
        <v>595</v>
      </c>
      <c r="C506" t="str">
        <f t="shared" si="7"/>
        <v>NA-USA-SV_el_NA-USA-RE_el</v>
      </c>
      <c r="D506">
        <v>300</v>
      </c>
      <c r="E506">
        <v>1</v>
      </c>
    </row>
    <row r="507" spans="1:5" x14ac:dyDescent="0.35">
      <c r="A507" t="s">
        <v>574</v>
      </c>
      <c r="B507" t="s">
        <v>591</v>
      </c>
      <c r="C507" t="str">
        <f t="shared" si="7"/>
        <v>NA-USA-RW_el_NA-USA-RM_el</v>
      </c>
      <c r="D507">
        <v>300</v>
      </c>
      <c r="E507">
        <v>1</v>
      </c>
    </row>
    <row r="508" spans="1:5" x14ac:dyDescent="0.35">
      <c r="A508" t="s">
        <v>591</v>
      </c>
      <c r="B508" t="s">
        <v>596</v>
      </c>
      <c r="C508" t="str">
        <f t="shared" si="7"/>
        <v>NA-USA-SC_el_NA-USA-RW_el</v>
      </c>
      <c r="D508">
        <v>300</v>
      </c>
      <c r="E508">
        <v>1</v>
      </c>
    </row>
    <row r="509" spans="1:5" x14ac:dyDescent="0.35">
      <c r="A509" t="s">
        <v>591</v>
      </c>
      <c r="B509" t="s">
        <v>595</v>
      </c>
      <c r="C509" t="str">
        <f t="shared" si="7"/>
        <v>NA-USA-SV_el_NA-USA-RW_el</v>
      </c>
      <c r="D509">
        <v>300</v>
      </c>
      <c r="E509">
        <v>1</v>
      </c>
    </row>
    <row r="510" spans="1:5" x14ac:dyDescent="0.35">
      <c r="A510" t="s">
        <v>591</v>
      </c>
      <c r="B510" t="s">
        <v>593</v>
      </c>
      <c r="C510" t="str">
        <f t="shared" si="7"/>
        <v>NA-USA-SW_el_NA-USA-RW_el</v>
      </c>
      <c r="D510">
        <v>300</v>
      </c>
      <c r="E510">
        <v>1</v>
      </c>
    </row>
    <row r="511" spans="1:5" x14ac:dyDescent="0.35">
      <c r="A511" t="s">
        <v>587</v>
      </c>
      <c r="B511" t="s">
        <v>596</v>
      </c>
      <c r="C511" t="str">
        <f t="shared" si="7"/>
        <v>NA-USA-SC_el_NA-USA-SA_el</v>
      </c>
      <c r="D511">
        <v>300</v>
      </c>
      <c r="E511">
        <v>1</v>
      </c>
    </row>
    <row r="512" spans="1:5" x14ac:dyDescent="0.35">
      <c r="A512" t="s">
        <v>587</v>
      </c>
      <c r="B512" t="s">
        <v>589</v>
      </c>
      <c r="C512" t="str">
        <f t="shared" si="7"/>
        <v>NA-USA-SE_el_NA-USA-SA_el</v>
      </c>
      <c r="D512">
        <v>300</v>
      </c>
      <c r="E512">
        <v>1</v>
      </c>
    </row>
    <row r="513" spans="1:5" x14ac:dyDescent="0.35">
      <c r="A513" t="s">
        <v>587</v>
      </c>
      <c r="B513" t="s">
        <v>592</v>
      </c>
      <c r="C513" t="str">
        <f t="shared" si="7"/>
        <v>NA-USA-SN_el_NA-USA-SA_el</v>
      </c>
      <c r="D513">
        <v>300</v>
      </c>
      <c r="E513">
        <v>1</v>
      </c>
    </row>
    <row r="514" spans="1:5" x14ac:dyDescent="0.35">
      <c r="A514" t="s">
        <v>587</v>
      </c>
      <c r="B514" t="s">
        <v>586</v>
      </c>
      <c r="C514" t="str">
        <f t="shared" si="7"/>
        <v>NA-USA-SS_el_NA-USA-SA_el</v>
      </c>
      <c r="D514">
        <v>300</v>
      </c>
      <c r="E514">
        <v>1</v>
      </c>
    </row>
    <row r="515" spans="1:5" x14ac:dyDescent="0.35">
      <c r="A515" t="s">
        <v>587</v>
      </c>
      <c r="B515" t="s">
        <v>593</v>
      </c>
      <c r="C515" t="str">
        <f t="shared" ref="C515:C546" si="8">B515&amp;"_"&amp;A515</f>
        <v>NA-USA-SW_el_NA-USA-SA_el</v>
      </c>
      <c r="D515">
        <v>300</v>
      </c>
      <c r="E515">
        <v>1</v>
      </c>
    </row>
    <row r="516" spans="1:5" x14ac:dyDescent="0.35">
      <c r="A516" t="s">
        <v>596</v>
      </c>
      <c r="B516" t="s">
        <v>589</v>
      </c>
      <c r="C516" t="str">
        <f t="shared" si="8"/>
        <v>NA-USA-SE_el_NA-USA-SC_el</v>
      </c>
      <c r="D516">
        <v>300</v>
      </c>
      <c r="E516">
        <v>1</v>
      </c>
    </row>
    <row r="517" spans="1:5" x14ac:dyDescent="0.35">
      <c r="A517" t="s">
        <v>596</v>
      </c>
      <c r="B517" t="s">
        <v>595</v>
      </c>
      <c r="C517" t="str">
        <f t="shared" si="8"/>
        <v>NA-USA-SV_el_NA-USA-SC_el</v>
      </c>
      <c r="D517">
        <v>300</v>
      </c>
      <c r="E517">
        <v>1</v>
      </c>
    </row>
    <row r="518" spans="1:5" x14ac:dyDescent="0.35">
      <c r="A518" t="s">
        <v>596</v>
      </c>
      <c r="B518" t="s">
        <v>593</v>
      </c>
      <c r="C518" t="str">
        <f t="shared" si="8"/>
        <v>NA-USA-SW_el_NA-USA-SC_el</v>
      </c>
      <c r="D518">
        <v>300</v>
      </c>
      <c r="E518">
        <v>1</v>
      </c>
    </row>
    <row r="519" spans="1:5" x14ac:dyDescent="0.35">
      <c r="A519" t="s">
        <v>589</v>
      </c>
      <c r="B519" t="s">
        <v>595</v>
      </c>
      <c r="C519" t="str">
        <f t="shared" si="8"/>
        <v>NA-USA-SV_el_NA-USA-SE_el</v>
      </c>
      <c r="D519">
        <v>300</v>
      </c>
      <c r="E519">
        <v>1</v>
      </c>
    </row>
    <row r="520" spans="1:5" x14ac:dyDescent="0.35">
      <c r="A520" t="s">
        <v>592</v>
      </c>
      <c r="B520" t="s">
        <v>586</v>
      </c>
      <c r="C520" t="str">
        <f t="shared" si="8"/>
        <v>NA-USA-SS_el_NA-USA-SN_el</v>
      </c>
      <c r="D520">
        <v>300</v>
      </c>
      <c r="E520">
        <v>1</v>
      </c>
    </row>
    <row r="521" spans="1:5" x14ac:dyDescent="0.35">
      <c r="A521" t="s">
        <v>592</v>
      </c>
      <c r="B521" t="s">
        <v>593</v>
      </c>
      <c r="C521" t="str">
        <f t="shared" si="8"/>
        <v>NA-USA-SW_el_NA-USA-SN_el</v>
      </c>
      <c r="D521">
        <v>300</v>
      </c>
      <c r="E521">
        <v>1</v>
      </c>
    </row>
    <row r="522" spans="1:5" x14ac:dyDescent="0.35">
      <c r="A522" t="s">
        <v>597</v>
      </c>
      <c r="B522" t="s">
        <v>598</v>
      </c>
      <c r="C522" t="str">
        <f t="shared" si="8"/>
        <v>SA-BOL_el_SA-ARG_el</v>
      </c>
      <c r="D522">
        <v>300</v>
      </c>
      <c r="E522">
        <v>1</v>
      </c>
    </row>
    <row r="523" spans="1:5" x14ac:dyDescent="0.35">
      <c r="A523" t="s">
        <v>597</v>
      </c>
      <c r="B523" t="s">
        <v>599</v>
      </c>
      <c r="C523" t="str">
        <f t="shared" si="8"/>
        <v>SA-BRA-SO_el_SA-ARG_el</v>
      </c>
      <c r="D523">
        <v>300</v>
      </c>
      <c r="E523">
        <v>1</v>
      </c>
    </row>
    <row r="524" spans="1:5" x14ac:dyDescent="0.35">
      <c r="A524" t="s">
        <v>597</v>
      </c>
      <c r="B524" t="s">
        <v>600</v>
      </c>
      <c r="C524" t="str">
        <f t="shared" si="8"/>
        <v>SA-CHL_el_SA-ARG_el</v>
      </c>
      <c r="D524">
        <v>300</v>
      </c>
      <c r="E524">
        <v>1</v>
      </c>
    </row>
    <row r="525" spans="1:5" x14ac:dyDescent="0.35">
      <c r="A525" t="s">
        <v>597</v>
      </c>
      <c r="B525" t="s">
        <v>601</v>
      </c>
      <c r="C525" t="str">
        <f t="shared" si="8"/>
        <v>SA-PRY_el_SA-ARG_el</v>
      </c>
      <c r="D525">
        <v>300</v>
      </c>
      <c r="E525">
        <v>1</v>
      </c>
    </row>
    <row r="526" spans="1:5" x14ac:dyDescent="0.35">
      <c r="A526" t="s">
        <v>597</v>
      </c>
      <c r="B526" t="s">
        <v>602</v>
      </c>
      <c r="C526" t="str">
        <f t="shared" si="8"/>
        <v>SA-URY_el_SA-ARG_el</v>
      </c>
      <c r="D526">
        <v>300</v>
      </c>
      <c r="E526">
        <v>1</v>
      </c>
    </row>
    <row r="527" spans="1:5" x14ac:dyDescent="0.35">
      <c r="A527" t="s">
        <v>598</v>
      </c>
      <c r="B527" t="s">
        <v>603</v>
      </c>
      <c r="C527" t="str">
        <f t="shared" si="8"/>
        <v>SA-BRA-CW_el_SA-BOL_el</v>
      </c>
      <c r="D527">
        <v>300</v>
      </c>
      <c r="E527">
        <v>1</v>
      </c>
    </row>
    <row r="528" spans="1:5" x14ac:dyDescent="0.35">
      <c r="A528" t="s">
        <v>598</v>
      </c>
      <c r="B528" t="s">
        <v>604</v>
      </c>
      <c r="C528" t="str">
        <f t="shared" si="8"/>
        <v>SA-BRA-WE_el_SA-BOL_el</v>
      </c>
      <c r="D528">
        <v>300</v>
      </c>
      <c r="E528">
        <v>1</v>
      </c>
    </row>
    <row r="529" spans="1:5" x14ac:dyDescent="0.35">
      <c r="A529" t="s">
        <v>598</v>
      </c>
      <c r="B529" t="s">
        <v>600</v>
      </c>
      <c r="C529" t="str">
        <f t="shared" si="8"/>
        <v>SA-CHL_el_SA-BOL_el</v>
      </c>
      <c r="D529">
        <v>300</v>
      </c>
      <c r="E529">
        <v>1</v>
      </c>
    </row>
    <row r="530" spans="1:5" x14ac:dyDescent="0.35">
      <c r="A530" t="s">
        <v>598</v>
      </c>
      <c r="B530" t="s">
        <v>605</v>
      </c>
      <c r="C530" t="str">
        <f t="shared" si="8"/>
        <v>SA-PER_el_SA-BOL_el</v>
      </c>
      <c r="D530">
        <v>300</v>
      </c>
      <c r="E530">
        <v>1</v>
      </c>
    </row>
    <row r="531" spans="1:5" x14ac:dyDescent="0.35">
      <c r="A531" t="s">
        <v>598</v>
      </c>
      <c r="B531" t="s">
        <v>601</v>
      </c>
      <c r="C531" t="str">
        <f t="shared" si="8"/>
        <v>SA-PRY_el_SA-BOL_el</v>
      </c>
      <c r="D531">
        <v>300</v>
      </c>
      <c r="E531">
        <v>1</v>
      </c>
    </row>
    <row r="532" spans="1:5" x14ac:dyDescent="0.35">
      <c r="A532" t="s">
        <v>606</v>
      </c>
      <c r="B532" t="s">
        <v>603</v>
      </c>
      <c r="C532" t="str">
        <f t="shared" si="8"/>
        <v>SA-BRA-CW_el_SA-BRA-CN_el</v>
      </c>
      <c r="D532">
        <v>300</v>
      </c>
      <c r="E532">
        <v>1</v>
      </c>
    </row>
    <row r="533" spans="1:5" x14ac:dyDescent="0.35">
      <c r="A533" t="s">
        <v>606</v>
      </c>
      <c r="B533" t="s">
        <v>607</v>
      </c>
      <c r="C533" t="str">
        <f t="shared" si="8"/>
        <v>SA-BRA-J2_el_SA-BRA-CN_el</v>
      </c>
      <c r="D533">
        <v>300</v>
      </c>
      <c r="E533">
        <v>1</v>
      </c>
    </row>
    <row r="534" spans="1:5" x14ac:dyDescent="0.35">
      <c r="A534" t="s">
        <v>606</v>
      </c>
      <c r="B534" t="s">
        <v>608</v>
      </c>
      <c r="C534" t="str">
        <f t="shared" si="8"/>
        <v>SA-BRA-J3_el_SA-BRA-CN_el</v>
      </c>
      <c r="D534">
        <v>300</v>
      </c>
      <c r="E534">
        <v>1</v>
      </c>
    </row>
    <row r="535" spans="1:5" x14ac:dyDescent="0.35">
      <c r="A535" t="s">
        <v>606</v>
      </c>
      <c r="B535" t="s">
        <v>609</v>
      </c>
      <c r="C535" t="str">
        <f t="shared" si="8"/>
        <v>SA-BRA-NE_el_SA-BRA-CN_el</v>
      </c>
      <c r="D535">
        <v>300</v>
      </c>
      <c r="E535">
        <v>1</v>
      </c>
    </row>
    <row r="536" spans="1:5" x14ac:dyDescent="0.35">
      <c r="A536" t="s">
        <v>606</v>
      </c>
      <c r="B536" t="s">
        <v>610</v>
      </c>
      <c r="C536" t="str">
        <f t="shared" si="8"/>
        <v>SA-BRA-NW_el_SA-BRA-CN_el</v>
      </c>
      <c r="D536">
        <v>300</v>
      </c>
      <c r="E536">
        <v>1</v>
      </c>
    </row>
    <row r="537" spans="1:5" x14ac:dyDescent="0.35">
      <c r="A537" t="s">
        <v>606</v>
      </c>
      <c r="B537" t="s">
        <v>611</v>
      </c>
      <c r="C537" t="str">
        <f t="shared" si="8"/>
        <v>SA-GUY_el_SA-BRA-CN_el</v>
      </c>
      <c r="D537">
        <v>300</v>
      </c>
      <c r="E537">
        <v>1</v>
      </c>
    </row>
    <row r="538" spans="1:5" x14ac:dyDescent="0.35">
      <c r="A538" t="s">
        <v>606</v>
      </c>
      <c r="B538" t="s">
        <v>612</v>
      </c>
      <c r="C538" t="str">
        <f t="shared" si="8"/>
        <v>SA-SUR_el_SA-BRA-CN_el</v>
      </c>
      <c r="D538">
        <v>300</v>
      </c>
      <c r="E538">
        <v>1</v>
      </c>
    </row>
    <row r="539" spans="1:5" x14ac:dyDescent="0.35">
      <c r="A539" t="s">
        <v>603</v>
      </c>
      <c r="B539" t="s">
        <v>607</v>
      </c>
      <c r="C539" t="str">
        <f t="shared" si="8"/>
        <v>SA-BRA-J2_el_SA-BRA-CW_el</v>
      </c>
      <c r="D539">
        <v>300</v>
      </c>
      <c r="E539">
        <v>1</v>
      </c>
    </row>
    <row r="540" spans="1:5" x14ac:dyDescent="0.35">
      <c r="A540" t="s">
        <v>603</v>
      </c>
      <c r="B540" t="s">
        <v>609</v>
      </c>
      <c r="C540" t="str">
        <f t="shared" si="8"/>
        <v>SA-BRA-NE_el_SA-BRA-CW_el</v>
      </c>
      <c r="D540">
        <v>300</v>
      </c>
      <c r="E540">
        <v>1</v>
      </c>
    </row>
    <row r="541" spans="1:5" x14ac:dyDescent="0.35">
      <c r="A541" t="s">
        <v>603</v>
      </c>
      <c r="B541" t="s">
        <v>610</v>
      </c>
      <c r="C541" t="str">
        <f t="shared" si="8"/>
        <v>SA-BRA-NW_el_SA-BRA-CW_el</v>
      </c>
      <c r="D541">
        <v>300</v>
      </c>
      <c r="E541">
        <v>1</v>
      </c>
    </row>
    <row r="542" spans="1:5" x14ac:dyDescent="0.35">
      <c r="A542" t="s">
        <v>603</v>
      </c>
      <c r="B542" t="s">
        <v>613</v>
      </c>
      <c r="C542" t="str">
        <f t="shared" si="8"/>
        <v>SA-BRA-SE_el_SA-BRA-CW_el</v>
      </c>
      <c r="D542">
        <v>300</v>
      </c>
      <c r="E542">
        <v>1</v>
      </c>
    </row>
    <row r="543" spans="1:5" x14ac:dyDescent="0.35">
      <c r="A543" t="s">
        <v>603</v>
      </c>
      <c r="B543" t="s">
        <v>599</v>
      </c>
      <c r="C543" t="str">
        <f t="shared" si="8"/>
        <v>SA-BRA-SO_el_SA-BRA-CW_el</v>
      </c>
      <c r="D543">
        <v>300</v>
      </c>
      <c r="E543">
        <v>1</v>
      </c>
    </row>
    <row r="544" spans="1:5" x14ac:dyDescent="0.35">
      <c r="A544" t="s">
        <v>603</v>
      </c>
      <c r="B544" t="s">
        <v>604</v>
      </c>
      <c r="C544" t="str">
        <f t="shared" si="8"/>
        <v>SA-BRA-WE_el_SA-BRA-CW_el</v>
      </c>
      <c r="D544">
        <v>300</v>
      </c>
      <c r="E544">
        <v>1</v>
      </c>
    </row>
    <row r="545" spans="1:5" x14ac:dyDescent="0.35">
      <c r="A545" t="s">
        <v>603</v>
      </c>
      <c r="B545" t="s">
        <v>601</v>
      </c>
      <c r="C545" t="str">
        <f t="shared" si="8"/>
        <v>SA-PRY_el_SA-BRA-CW_el</v>
      </c>
      <c r="D545">
        <v>300</v>
      </c>
      <c r="E545">
        <v>1</v>
      </c>
    </row>
    <row r="546" spans="1:5" x14ac:dyDescent="0.35">
      <c r="A546" t="s">
        <v>609</v>
      </c>
      <c r="B546" t="s">
        <v>613</v>
      </c>
      <c r="C546" t="str">
        <f t="shared" si="8"/>
        <v>SA-BRA-SE_el_SA-BRA-NE_el</v>
      </c>
      <c r="D546">
        <v>300</v>
      </c>
      <c r="E546">
        <v>1</v>
      </c>
    </row>
    <row r="547" spans="1:5" x14ac:dyDescent="0.35">
      <c r="A547" t="s">
        <v>610</v>
      </c>
      <c r="B547" t="s">
        <v>604</v>
      </c>
      <c r="C547" t="str">
        <f t="shared" ref="C547:C577" si="9">B547&amp;"_"&amp;A547</f>
        <v>SA-BRA-WE_el_SA-BRA-NW_el</v>
      </c>
      <c r="D547">
        <v>300</v>
      </c>
      <c r="E547">
        <v>1</v>
      </c>
    </row>
    <row r="548" spans="1:5" x14ac:dyDescent="0.35">
      <c r="A548" t="s">
        <v>610</v>
      </c>
      <c r="B548" t="s">
        <v>614</v>
      </c>
      <c r="C548" t="str">
        <f t="shared" si="9"/>
        <v>SA-COL_el_SA-BRA-NW_el</v>
      </c>
      <c r="D548">
        <v>300</v>
      </c>
      <c r="E548">
        <v>1</v>
      </c>
    </row>
    <row r="549" spans="1:5" x14ac:dyDescent="0.35">
      <c r="A549" t="s">
        <v>610</v>
      </c>
      <c r="B549" t="s">
        <v>611</v>
      </c>
      <c r="C549" t="str">
        <f t="shared" si="9"/>
        <v>SA-GUY_el_SA-BRA-NW_el</v>
      </c>
      <c r="D549">
        <v>300</v>
      </c>
      <c r="E549">
        <v>1</v>
      </c>
    </row>
    <row r="550" spans="1:5" x14ac:dyDescent="0.35">
      <c r="A550" t="s">
        <v>610</v>
      </c>
      <c r="B550" t="s">
        <v>605</v>
      </c>
      <c r="C550" t="str">
        <f t="shared" si="9"/>
        <v>SA-PER_el_SA-BRA-NW_el</v>
      </c>
      <c r="D550">
        <v>300</v>
      </c>
      <c r="E550">
        <v>1</v>
      </c>
    </row>
    <row r="551" spans="1:5" x14ac:dyDescent="0.35">
      <c r="A551" t="s">
        <v>610</v>
      </c>
      <c r="B551" t="s">
        <v>612</v>
      </c>
      <c r="C551" t="str">
        <f t="shared" si="9"/>
        <v>SA-SUR_el_SA-BRA-NW_el</v>
      </c>
      <c r="D551">
        <v>300</v>
      </c>
      <c r="E551">
        <v>1</v>
      </c>
    </row>
    <row r="552" spans="1:5" x14ac:dyDescent="0.35">
      <c r="A552" t="s">
        <v>610</v>
      </c>
      <c r="B552" t="s">
        <v>615</v>
      </c>
      <c r="C552" t="str">
        <f t="shared" si="9"/>
        <v>SA-VEN_el_SA-BRA-NW_el</v>
      </c>
      <c r="D552">
        <v>300</v>
      </c>
      <c r="E552">
        <v>1</v>
      </c>
    </row>
    <row r="553" spans="1:5" x14ac:dyDescent="0.35">
      <c r="A553" t="s">
        <v>613</v>
      </c>
      <c r="B553" t="s">
        <v>599</v>
      </c>
      <c r="C553" t="str">
        <f t="shared" si="9"/>
        <v>SA-BRA-SO_el_SA-BRA-SE_el</v>
      </c>
      <c r="D553">
        <v>300</v>
      </c>
      <c r="E553">
        <v>1</v>
      </c>
    </row>
    <row r="554" spans="1:5" x14ac:dyDescent="0.35">
      <c r="A554" t="s">
        <v>599</v>
      </c>
      <c r="B554" t="s">
        <v>601</v>
      </c>
      <c r="C554" t="str">
        <f t="shared" si="9"/>
        <v>SA-PRY_el_SA-BRA-SO_el</v>
      </c>
      <c r="D554">
        <v>300</v>
      </c>
      <c r="E554">
        <v>1</v>
      </c>
    </row>
    <row r="555" spans="1:5" x14ac:dyDescent="0.35">
      <c r="A555" t="s">
        <v>599</v>
      </c>
      <c r="B555" t="s">
        <v>602</v>
      </c>
      <c r="C555" t="str">
        <f t="shared" si="9"/>
        <v>SA-URY_el_SA-BRA-SO_el</v>
      </c>
      <c r="D555">
        <v>300</v>
      </c>
      <c r="E555">
        <v>1</v>
      </c>
    </row>
    <row r="556" spans="1:5" x14ac:dyDescent="0.35">
      <c r="A556" t="s">
        <v>604</v>
      </c>
      <c r="B556" t="s">
        <v>605</v>
      </c>
      <c r="C556" t="str">
        <f t="shared" si="9"/>
        <v>SA-PER_el_SA-BRA-WE_el</v>
      </c>
      <c r="D556">
        <v>300</v>
      </c>
      <c r="E556">
        <v>1</v>
      </c>
    </row>
    <row r="557" spans="1:5" x14ac:dyDescent="0.35">
      <c r="A557" t="s">
        <v>600</v>
      </c>
      <c r="B557" t="s">
        <v>605</v>
      </c>
      <c r="C557" t="str">
        <f t="shared" si="9"/>
        <v>SA-PER_el_SA-CHL_el</v>
      </c>
      <c r="D557">
        <v>300</v>
      </c>
      <c r="E557">
        <v>1</v>
      </c>
    </row>
    <row r="558" spans="1:5" x14ac:dyDescent="0.35">
      <c r="A558" t="s">
        <v>614</v>
      </c>
      <c r="B558" t="s">
        <v>577</v>
      </c>
      <c r="C558" t="str">
        <f t="shared" si="9"/>
        <v>NA-PAN_el_SA-COL_el</v>
      </c>
      <c r="D558">
        <v>300</v>
      </c>
      <c r="E558">
        <v>1</v>
      </c>
    </row>
    <row r="559" spans="1:5" x14ac:dyDescent="0.35">
      <c r="A559" t="s">
        <v>614</v>
      </c>
      <c r="B559" t="s">
        <v>616</v>
      </c>
      <c r="C559" t="str">
        <f t="shared" si="9"/>
        <v>SA-ECU_el_SA-COL_el</v>
      </c>
      <c r="D559">
        <v>300</v>
      </c>
      <c r="E559">
        <v>1</v>
      </c>
    </row>
    <row r="560" spans="1:5" x14ac:dyDescent="0.35">
      <c r="A560" t="s">
        <v>614</v>
      </c>
      <c r="B560" t="s">
        <v>605</v>
      </c>
      <c r="C560" t="str">
        <f t="shared" si="9"/>
        <v>SA-PER_el_SA-COL_el</v>
      </c>
      <c r="D560">
        <v>300</v>
      </c>
      <c r="E560">
        <v>1</v>
      </c>
    </row>
    <row r="561" spans="1:5" x14ac:dyDescent="0.35">
      <c r="A561" t="s">
        <v>614</v>
      </c>
      <c r="B561" t="s">
        <v>615</v>
      </c>
      <c r="C561" t="str">
        <f t="shared" si="9"/>
        <v>SA-VEN_el_SA-COL_el</v>
      </c>
      <c r="D561">
        <v>300</v>
      </c>
      <c r="E561">
        <v>1</v>
      </c>
    </row>
    <row r="562" spans="1:5" x14ac:dyDescent="0.35">
      <c r="A562" t="s">
        <v>616</v>
      </c>
      <c r="B562" t="s">
        <v>605</v>
      </c>
      <c r="C562" t="str">
        <f t="shared" si="9"/>
        <v>SA-PER_el_SA-ECU_el</v>
      </c>
      <c r="D562">
        <v>300</v>
      </c>
      <c r="E562">
        <v>1</v>
      </c>
    </row>
    <row r="563" spans="1:5" x14ac:dyDescent="0.35">
      <c r="A563" t="s">
        <v>611</v>
      </c>
      <c r="B563" t="s">
        <v>612</v>
      </c>
      <c r="C563" t="str">
        <f t="shared" si="9"/>
        <v>SA-SUR_el_SA-GUY_el</v>
      </c>
      <c r="D563">
        <v>300</v>
      </c>
      <c r="E563">
        <v>1</v>
      </c>
    </row>
    <row r="564" spans="1:5" x14ac:dyDescent="0.35">
      <c r="A564" t="s">
        <v>611</v>
      </c>
      <c r="B564" t="s">
        <v>615</v>
      </c>
      <c r="C564" t="str">
        <f t="shared" si="9"/>
        <v>SA-VEN_el_SA-GUY_el</v>
      </c>
      <c r="D564">
        <v>300</v>
      </c>
      <c r="E564">
        <v>1</v>
      </c>
    </row>
    <row r="565" spans="1:5" x14ac:dyDescent="0.35">
      <c r="A565" t="s">
        <v>617</v>
      </c>
      <c r="B565" t="s">
        <v>618</v>
      </c>
      <c r="C565" t="str">
        <f t="shared" si="9"/>
        <v>OC-AUS-QL_el_OC-AUS-NT_el</v>
      </c>
      <c r="D565">
        <v>300</v>
      </c>
      <c r="E565">
        <v>1</v>
      </c>
    </row>
    <row r="566" spans="1:5" x14ac:dyDescent="0.35">
      <c r="A566" t="s">
        <v>617</v>
      </c>
      <c r="B566" t="s">
        <v>619</v>
      </c>
      <c r="C566" t="str">
        <f t="shared" si="9"/>
        <v>OC-AUS-SA_el_OC-AUS-NT_el</v>
      </c>
      <c r="D566">
        <v>300</v>
      </c>
      <c r="E566">
        <v>1</v>
      </c>
    </row>
    <row r="567" spans="1:5" x14ac:dyDescent="0.35">
      <c r="A567" t="s">
        <v>617</v>
      </c>
      <c r="B567" t="s">
        <v>620</v>
      </c>
      <c r="C567" t="str">
        <f t="shared" si="9"/>
        <v>OC-AUS-WA_el_OC-AUS-NT_el</v>
      </c>
      <c r="D567">
        <v>300</v>
      </c>
      <c r="E567">
        <v>1</v>
      </c>
    </row>
    <row r="568" spans="1:5" x14ac:dyDescent="0.35">
      <c r="A568" t="s">
        <v>618</v>
      </c>
      <c r="B568" t="s">
        <v>619</v>
      </c>
      <c r="C568" t="str">
        <f t="shared" si="9"/>
        <v>OC-AUS-SA_el_OC-AUS-QL_el</v>
      </c>
      <c r="D568">
        <v>300</v>
      </c>
      <c r="E568">
        <v>1</v>
      </c>
    </row>
    <row r="569" spans="1:5" x14ac:dyDescent="0.35">
      <c r="A569" t="s">
        <v>618</v>
      </c>
      <c r="B569" t="s">
        <v>621</v>
      </c>
      <c r="C569" t="str">
        <f t="shared" si="9"/>
        <v>OC-AUS-SW_el_OC-AUS-QL_el</v>
      </c>
      <c r="D569">
        <v>300</v>
      </c>
      <c r="E569">
        <v>1</v>
      </c>
    </row>
    <row r="570" spans="1:5" x14ac:dyDescent="0.35">
      <c r="A570" t="s">
        <v>618</v>
      </c>
      <c r="B570" t="s">
        <v>497</v>
      </c>
      <c r="C570" t="str">
        <f t="shared" si="9"/>
        <v>OC-PNG_el_OC-AUS-QL_el</v>
      </c>
      <c r="D570">
        <v>300</v>
      </c>
      <c r="E570">
        <v>1</v>
      </c>
    </row>
    <row r="571" spans="1:5" x14ac:dyDescent="0.35">
      <c r="A571" t="s">
        <v>619</v>
      </c>
      <c r="B571" t="s">
        <v>621</v>
      </c>
      <c r="C571" t="str">
        <f t="shared" si="9"/>
        <v>OC-AUS-SW_el_OC-AUS-SA_el</v>
      </c>
      <c r="D571">
        <v>300</v>
      </c>
      <c r="E571">
        <v>1</v>
      </c>
    </row>
    <row r="572" spans="1:5" x14ac:dyDescent="0.35">
      <c r="A572" t="s">
        <v>619</v>
      </c>
      <c r="B572" t="s">
        <v>622</v>
      </c>
      <c r="C572" t="str">
        <f t="shared" si="9"/>
        <v>OC-AUS-VI_el_OC-AUS-SA_el</v>
      </c>
      <c r="D572">
        <v>300</v>
      </c>
      <c r="E572">
        <v>1</v>
      </c>
    </row>
    <row r="573" spans="1:5" x14ac:dyDescent="0.35">
      <c r="A573" t="s">
        <v>619</v>
      </c>
      <c r="B573" t="s">
        <v>620</v>
      </c>
      <c r="C573" t="str">
        <f t="shared" si="9"/>
        <v>OC-AUS-WA_el_OC-AUS-SA_el</v>
      </c>
      <c r="D573">
        <v>300</v>
      </c>
      <c r="E573">
        <v>1</v>
      </c>
    </row>
    <row r="574" spans="1:5" x14ac:dyDescent="0.35">
      <c r="A574" t="s">
        <v>621</v>
      </c>
      <c r="B574" t="s">
        <v>622</v>
      </c>
      <c r="C574" t="str">
        <f t="shared" si="9"/>
        <v>OC-AUS-VI_el_OC-AUS-SW_el</v>
      </c>
      <c r="D574">
        <v>300</v>
      </c>
      <c r="E574">
        <v>1</v>
      </c>
    </row>
    <row r="575" spans="1:5" x14ac:dyDescent="0.35">
      <c r="A575" t="s">
        <v>623</v>
      </c>
      <c r="B575" t="s">
        <v>622</v>
      </c>
      <c r="C575" t="str">
        <f t="shared" si="9"/>
        <v>OC-AUS-VI_el_OC-AUS-TA_el</v>
      </c>
      <c r="D575">
        <v>300</v>
      </c>
      <c r="E575">
        <v>1</v>
      </c>
    </row>
    <row r="576" spans="1:5" x14ac:dyDescent="0.35">
      <c r="A576" t="s">
        <v>620</v>
      </c>
      <c r="B576" t="s">
        <v>493</v>
      </c>
      <c r="C576" t="str">
        <f t="shared" si="9"/>
        <v>AS-IDN_el_OC-AUS-WA_el</v>
      </c>
      <c r="D576">
        <v>300</v>
      </c>
      <c r="E576">
        <v>1</v>
      </c>
    </row>
    <row r="577" spans="1:5" x14ac:dyDescent="0.35">
      <c r="A577" t="s">
        <v>620</v>
      </c>
      <c r="B577" t="s">
        <v>496</v>
      </c>
      <c r="C577" t="str">
        <f t="shared" si="9"/>
        <v>AS-TLS_el_OC-AUS-WA_el</v>
      </c>
      <c r="D577">
        <v>300</v>
      </c>
      <c r="E577">
        <v>1</v>
      </c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05E1-F022-4573-9A67-906F816EF6E0}">
  <dimension ref="A1:H37"/>
  <sheetViews>
    <sheetView zoomScale="70" zoomScaleNormal="70" workbookViewId="0">
      <selection activeCell="A37" sqref="A37:H37"/>
    </sheetView>
  </sheetViews>
  <sheetFormatPr baseColWidth="10" defaultRowHeight="14.5" x14ac:dyDescent="0.35"/>
  <cols>
    <col min="1" max="1" width="22.36328125" bestFit="1" customWidth="1"/>
    <col min="2" max="2" width="15.90625" bestFit="1" customWidth="1"/>
    <col min="4" max="4" width="24" bestFit="1" customWidth="1"/>
  </cols>
  <sheetData>
    <row r="1" spans="1:8" x14ac:dyDescent="0.35">
      <c r="A1" t="s">
        <v>80</v>
      </c>
      <c r="B1" t="s">
        <v>639</v>
      </c>
      <c r="C1" t="s">
        <v>77</v>
      </c>
      <c r="D1" t="s">
        <v>628</v>
      </c>
      <c r="E1" t="s">
        <v>78</v>
      </c>
      <c r="F1" t="s">
        <v>630</v>
      </c>
      <c r="G1" t="s">
        <v>349</v>
      </c>
      <c r="H1" t="s">
        <v>350</v>
      </c>
    </row>
    <row r="2" spans="1:8" x14ac:dyDescent="0.35">
      <c r="A2" t="str">
        <f t="shared" ref="A2:A36" si="0">"h2_terminal_"&amp;C2</f>
        <v>h2_terminal_EU-NLD</v>
      </c>
      <c r="B2" t="s">
        <v>640</v>
      </c>
      <c r="C2" t="s">
        <v>277</v>
      </c>
      <c r="D2" t="s">
        <v>638</v>
      </c>
      <c r="G2">
        <v>51.948455000000003</v>
      </c>
      <c r="H2">
        <v>4.1402960000000002</v>
      </c>
    </row>
    <row r="3" spans="1:8" x14ac:dyDescent="0.35">
      <c r="A3" t="str">
        <f t="shared" si="0"/>
        <v>h2_terminal_EU-PRT</v>
      </c>
      <c r="B3" t="s">
        <v>641</v>
      </c>
      <c r="C3" t="s">
        <v>280</v>
      </c>
      <c r="D3" t="s">
        <v>642</v>
      </c>
      <c r="G3">
        <v>37.961097824586403</v>
      </c>
      <c r="H3">
        <v>-8.8786876934945802</v>
      </c>
    </row>
    <row r="4" spans="1:8" x14ac:dyDescent="0.35">
      <c r="A4" t="str">
        <f t="shared" si="0"/>
        <v>h2_terminal_EU-ESP</v>
      </c>
      <c r="B4" t="s">
        <v>643</v>
      </c>
      <c r="C4" t="s">
        <v>258</v>
      </c>
      <c r="D4" t="s">
        <v>642</v>
      </c>
      <c r="G4">
        <v>39.463713493705001</v>
      </c>
      <c r="H4">
        <v>-0.35881979107128997</v>
      </c>
    </row>
    <row r="5" spans="1:8" x14ac:dyDescent="0.35">
      <c r="A5" t="str">
        <f t="shared" si="0"/>
        <v>h2_terminal_EU-ITA</v>
      </c>
      <c r="B5" t="s">
        <v>644</v>
      </c>
      <c r="C5" t="s">
        <v>269</v>
      </c>
      <c r="D5" t="s">
        <v>642</v>
      </c>
      <c r="G5">
        <v>45.205817279801401</v>
      </c>
      <c r="H5">
        <v>12.293655574751799</v>
      </c>
    </row>
    <row r="6" spans="1:8" x14ac:dyDescent="0.35">
      <c r="A6" t="str">
        <f t="shared" si="0"/>
        <v>h2_terminal_AS-TUR</v>
      </c>
      <c r="B6" t="s">
        <v>645</v>
      </c>
      <c r="C6" t="s">
        <v>240</v>
      </c>
      <c r="D6" t="s">
        <v>646</v>
      </c>
      <c r="G6">
        <v>36.8259407875112</v>
      </c>
      <c r="H6">
        <v>36.177898030481401</v>
      </c>
    </row>
    <row r="7" spans="1:8" x14ac:dyDescent="0.35">
      <c r="A7" t="str">
        <f t="shared" si="0"/>
        <v>h2_terminal_EU-SWE</v>
      </c>
      <c r="B7" t="s">
        <v>647</v>
      </c>
      <c r="C7" t="s">
        <v>285</v>
      </c>
      <c r="D7" t="s">
        <v>637</v>
      </c>
      <c r="G7">
        <v>58.913024627074201</v>
      </c>
      <c r="H7">
        <v>17.960510259711999</v>
      </c>
    </row>
    <row r="8" spans="1:8" x14ac:dyDescent="0.35">
      <c r="A8" t="str">
        <f t="shared" si="0"/>
        <v>h2_terminal_EU-GBR</v>
      </c>
      <c r="B8" t="s">
        <v>648</v>
      </c>
      <c r="C8" t="s">
        <v>262</v>
      </c>
      <c r="D8" t="s">
        <v>637</v>
      </c>
      <c r="G8">
        <v>51.708290167826803</v>
      </c>
      <c r="H8">
        <v>-5.0646297744121798</v>
      </c>
    </row>
    <row r="9" spans="1:8" x14ac:dyDescent="0.35">
      <c r="A9" t="str">
        <f t="shared" si="0"/>
        <v>h2_terminal_AS-QAT</v>
      </c>
      <c r="B9" t="s">
        <v>649</v>
      </c>
      <c r="C9" t="s">
        <v>225</v>
      </c>
      <c r="D9" t="s">
        <v>646</v>
      </c>
      <c r="G9">
        <v>25.8835210125463</v>
      </c>
      <c r="H9">
        <v>51.480261317684104</v>
      </c>
    </row>
    <row r="10" spans="1:8" x14ac:dyDescent="0.35">
      <c r="A10" t="str">
        <f t="shared" si="0"/>
        <v>h2_terminal_AS-IND-WE</v>
      </c>
      <c r="B10" t="s">
        <v>650</v>
      </c>
      <c r="C10" t="s">
        <v>198</v>
      </c>
      <c r="D10" t="s">
        <v>651</v>
      </c>
      <c r="G10">
        <v>18.944742416860901</v>
      </c>
      <c r="H10">
        <v>72.950074352512104</v>
      </c>
    </row>
    <row r="11" spans="1:8" x14ac:dyDescent="0.35">
      <c r="A11" t="str">
        <f t="shared" si="0"/>
        <v>h2_terminal_AS-BGD</v>
      </c>
      <c r="B11" t="s">
        <v>652</v>
      </c>
      <c r="C11" t="s">
        <v>155</v>
      </c>
      <c r="D11" t="s">
        <v>651</v>
      </c>
      <c r="G11">
        <v>22.256499400304499</v>
      </c>
      <c r="H11">
        <v>91.784941784450197</v>
      </c>
    </row>
    <row r="12" spans="1:8" x14ac:dyDescent="0.35">
      <c r="A12" t="str">
        <f t="shared" si="0"/>
        <v>h2_terminal_AS-SGP</v>
      </c>
      <c r="B12" t="s">
        <v>653</v>
      </c>
      <c r="C12" t="s">
        <v>234</v>
      </c>
      <c r="D12" t="s">
        <v>654</v>
      </c>
      <c r="G12">
        <v>1.29245102490764</v>
      </c>
      <c r="H12">
        <v>103.63954654390101</v>
      </c>
    </row>
    <row r="13" spans="1:8" x14ac:dyDescent="0.35">
      <c r="A13" t="str">
        <f t="shared" si="0"/>
        <v>h2_terminal_AS-IDN</v>
      </c>
      <c r="B13" t="s">
        <v>655</v>
      </c>
      <c r="C13" t="s">
        <v>193</v>
      </c>
      <c r="D13" t="s">
        <v>654</v>
      </c>
      <c r="G13">
        <v>6.1482063485905796</v>
      </c>
      <c r="H13">
        <v>102.33963351060299</v>
      </c>
    </row>
    <row r="14" spans="1:8" x14ac:dyDescent="0.35">
      <c r="A14" t="str">
        <f t="shared" si="0"/>
        <v>h2_terminal_AS-CHN-SH</v>
      </c>
      <c r="B14" t="s">
        <v>656</v>
      </c>
      <c r="C14" t="s">
        <v>184</v>
      </c>
      <c r="D14" t="s">
        <v>657</v>
      </c>
      <c r="G14">
        <v>31.331849343575701</v>
      </c>
      <c r="H14">
        <v>121.637800255191</v>
      </c>
    </row>
    <row r="15" spans="1:8" x14ac:dyDescent="0.35">
      <c r="A15" t="str">
        <f t="shared" si="0"/>
        <v>h2_terminal_AS-JPN-TO</v>
      </c>
      <c r="B15" t="s">
        <v>658</v>
      </c>
      <c r="C15" t="s">
        <v>208</v>
      </c>
      <c r="D15" t="s">
        <v>657</v>
      </c>
      <c r="G15">
        <v>35.477499450563798</v>
      </c>
      <c r="H15">
        <v>139.678204741966</v>
      </c>
    </row>
    <row r="16" spans="1:8" x14ac:dyDescent="0.35">
      <c r="A16" t="str">
        <f t="shared" si="0"/>
        <v>h2_terminal_AS-VNM</v>
      </c>
      <c r="B16" t="s">
        <v>659</v>
      </c>
      <c r="C16" t="s">
        <v>243</v>
      </c>
      <c r="D16" t="s">
        <v>654</v>
      </c>
      <c r="G16">
        <v>20.714204435780498</v>
      </c>
      <c r="H16">
        <v>106.780908386684</v>
      </c>
    </row>
    <row r="17" spans="1:8" x14ac:dyDescent="0.35">
      <c r="A17" t="str">
        <f t="shared" si="0"/>
        <v>h2_terminal_OC-AUS-SW</v>
      </c>
      <c r="B17" t="s">
        <v>660</v>
      </c>
      <c r="C17" t="s">
        <v>335</v>
      </c>
      <c r="D17" t="s">
        <v>661</v>
      </c>
      <c r="G17">
        <v>-34.453054179109202</v>
      </c>
      <c r="H17">
        <v>150.89914527096801</v>
      </c>
    </row>
    <row r="18" spans="1:8" x14ac:dyDescent="0.35">
      <c r="A18" t="str">
        <f t="shared" si="0"/>
        <v>h2_terminal_NA-USA-CA</v>
      </c>
      <c r="B18" t="s">
        <v>662</v>
      </c>
      <c r="C18" t="s">
        <v>310</v>
      </c>
      <c r="D18" t="s">
        <v>663</v>
      </c>
      <c r="G18">
        <v>37.8054789054002</v>
      </c>
      <c r="H18">
        <v>-122.316331020478</v>
      </c>
    </row>
    <row r="19" spans="1:8" x14ac:dyDescent="0.35">
      <c r="A19" t="str">
        <f t="shared" si="0"/>
        <v>h2_terminal_NA-USA-SV</v>
      </c>
      <c r="B19" t="s">
        <v>664</v>
      </c>
      <c r="C19" t="s">
        <v>330</v>
      </c>
      <c r="D19" t="s">
        <v>663</v>
      </c>
      <c r="G19">
        <v>38.350882134141301</v>
      </c>
      <c r="H19">
        <v>-76.411079924294796</v>
      </c>
    </row>
    <row r="20" spans="1:8" x14ac:dyDescent="0.35">
      <c r="A20" t="str">
        <f t="shared" si="0"/>
        <v>h2_terminal_NA-USA-SA</v>
      </c>
      <c r="B20" t="s">
        <v>665</v>
      </c>
      <c r="C20" t="s">
        <v>325</v>
      </c>
      <c r="D20" t="s">
        <v>663</v>
      </c>
      <c r="G20">
        <v>30.270459481155999</v>
      </c>
      <c r="H20">
        <v>-89.391982046816494</v>
      </c>
    </row>
    <row r="21" spans="1:8" x14ac:dyDescent="0.35">
      <c r="A21" t="str">
        <f t="shared" si="0"/>
        <v>h2_terminal_NA-MEX</v>
      </c>
      <c r="B21" t="s">
        <v>667</v>
      </c>
      <c r="C21" t="s">
        <v>304</v>
      </c>
      <c r="D21" t="s">
        <v>666</v>
      </c>
      <c r="G21">
        <v>18.155675846841</v>
      </c>
      <c r="H21">
        <v>-94.536118012215994</v>
      </c>
    </row>
    <row r="22" spans="1:8" x14ac:dyDescent="0.35">
      <c r="A22" t="str">
        <f t="shared" si="0"/>
        <v>h2_terminal_NA-NIC</v>
      </c>
      <c r="B22" t="s">
        <v>668</v>
      </c>
      <c r="C22" t="s">
        <v>305</v>
      </c>
      <c r="D22" t="s">
        <v>666</v>
      </c>
      <c r="G22">
        <v>12.205588185400901</v>
      </c>
      <c r="H22">
        <v>-86.761905608078905</v>
      </c>
    </row>
    <row r="23" spans="1:8" x14ac:dyDescent="0.35">
      <c r="A23" t="str">
        <f t="shared" si="0"/>
        <v>h2_terminal_NA-DOM</v>
      </c>
      <c r="B23" t="s">
        <v>669</v>
      </c>
      <c r="C23" t="s">
        <v>299</v>
      </c>
      <c r="D23" t="s">
        <v>670</v>
      </c>
      <c r="G23">
        <v>18.4238489611879</v>
      </c>
      <c r="H23">
        <v>-69.6332780858544</v>
      </c>
    </row>
    <row r="24" spans="1:8" x14ac:dyDescent="0.35">
      <c r="A24" t="str">
        <f t="shared" si="0"/>
        <v>h2_terminal_NA-TTO</v>
      </c>
      <c r="B24" t="s">
        <v>671</v>
      </c>
      <c r="C24" t="s">
        <v>672</v>
      </c>
      <c r="D24" t="s">
        <v>673</v>
      </c>
      <c r="G24">
        <v>10.1831181601141</v>
      </c>
      <c r="H24">
        <v>-61.685703301956501</v>
      </c>
    </row>
    <row r="25" spans="1:8" x14ac:dyDescent="0.35">
      <c r="A25" t="str">
        <f t="shared" si="0"/>
        <v>h2_terminal_SA-BRA-SE</v>
      </c>
      <c r="B25" t="s">
        <v>674</v>
      </c>
      <c r="C25" t="s">
        <v>93</v>
      </c>
      <c r="D25" t="s">
        <v>673</v>
      </c>
      <c r="G25">
        <v>-22.9559909360961</v>
      </c>
      <c r="H25">
        <v>-43.055716121731102</v>
      </c>
    </row>
    <row r="26" spans="1:8" x14ac:dyDescent="0.35">
      <c r="A26" t="str">
        <f t="shared" si="0"/>
        <v>h2_terminal_SA-ARG</v>
      </c>
      <c r="B26" t="s">
        <v>675</v>
      </c>
      <c r="C26" t="s">
        <v>87</v>
      </c>
      <c r="D26" t="s">
        <v>673</v>
      </c>
      <c r="G26">
        <v>-38.783443538576698</v>
      </c>
      <c r="H26">
        <v>-62.285329244286402</v>
      </c>
    </row>
    <row r="27" spans="1:8" x14ac:dyDescent="0.35">
      <c r="A27" t="str">
        <f t="shared" si="0"/>
        <v>h2_terminal_SA-CHL</v>
      </c>
      <c r="B27" t="s">
        <v>676</v>
      </c>
      <c r="C27" t="s">
        <v>96</v>
      </c>
      <c r="D27" t="s">
        <v>677</v>
      </c>
      <c r="G27">
        <v>-36.744015394625798</v>
      </c>
      <c r="H27">
        <v>-73.124998892047003</v>
      </c>
    </row>
    <row r="28" spans="1:8" x14ac:dyDescent="0.35">
      <c r="A28" t="str">
        <f t="shared" si="0"/>
        <v>h2_terminal_SA-PER</v>
      </c>
      <c r="B28" t="s">
        <v>678</v>
      </c>
      <c r="C28" t="s">
        <v>100</v>
      </c>
      <c r="D28" t="s">
        <v>677</v>
      </c>
      <c r="G28">
        <v>-11.817334423437901</v>
      </c>
      <c r="H28">
        <v>-77.173391146501302</v>
      </c>
    </row>
    <row r="29" spans="1:8" x14ac:dyDescent="0.35">
      <c r="A29" t="str">
        <f t="shared" si="0"/>
        <v>h2_terminal_AF-DZA</v>
      </c>
      <c r="B29" t="s">
        <v>679</v>
      </c>
      <c r="C29" t="s">
        <v>116</v>
      </c>
      <c r="D29" t="s">
        <v>680</v>
      </c>
      <c r="G29">
        <v>36.885833673781399</v>
      </c>
      <c r="H29">
        <v>6.9043777876946697</v>
      </c>
    </row>
    <row r="30" spans="1:8" x14ac:dyDescent="0.35">
      <c r="A30" t="str">
        <f t="shared" si="0"/>
        <v>h2_terminal_AF-SEN</v>
      </c>
      <c r="B30" t="s">
        <v>681</v>
      </c>
      <c r="C30" t="s">
        <v>141</v>
      </c>
      <c r="D30" t="s">
        <v>683</v>
      </c>
      <c r="G30">
        <v>14.7365984198291</v>
      </c>
      <c r="H30">
        <v>-17.4812103174743</v>
      </c>
    </row>
    <row r="31" spans="1:8" x14ac:dyDescent="0.35">
      <c r="A31" t="str">
        <f t="shared" si="0"/>
        <v>h2_terminal_AF-NGA</v>
      </c>
      <c r="B31" t="s">
        <v>690</v>
      </c>
      <c r="C31" t="s">
        <v>138</v>
      </c>
      <c r="D31" t="s">
        <v>683</v>
      </c>
      <c r="G31">
        <v>6.4294702499032796</v>
      </c>
      <c r="H31">
        <v>3.4963682031191401</v>
      </c>
    </row>
    <row r="32" spans="1:8" x14ac:dyDescent="0.35">
      <c r="A32" t="str">
        <f t="shared" si="0"/>
        <v>h2_terminal_AF-AGO</v>
      </c>
      <c r="B32" t="s">
        <v>684</v>
      </c>
      <c r="C32" t="s">
        <v>105</v>
      </c>
      <c r="D32" t="s">
        <v>682</v>
      </c>
      <c r="G32">
        <v>-6.1188021981272298</v>
      </c>
      <c r="H32">
        <v>12.3320809945509</v>
      </c>
    </row>
    <row r="33" spans="1:8" x14ac:dyDescent="0.35">
      <c r="A33" t="str">
        <f t="shared" si="0"/>
        <v>h2_terminal_AF-ZAF</v>
      </c>
      <c r="B33" t="s">
        <v>685</v>
      </c>
      <c r="C33" t="s">
        <v>150</v>
      </c>
      <c r="D33" t="s">
        <v>686</v>
      </c>
      <c r="G33">
        <v>-33.731549339037102</v>
      </c>
      <c r="H33">
        <v>18.4458487990509</v>
      </c>
    </row>
    <row r="34" spans="1:8" x14ac:dyDescent="0.35">
      <c r="A34" t="str">
        <f t="shared" si="0"/>
        <v>h2_terminal_AF-TZA</v>
      </c>
      <c r="B34" t="s">
        <v>687</v>
      </c>
      <c r="C34" t="s">
        <v>148</v>
      </c>
      <c r="D34" t="s">
        <v>688</v>
      </c>
      <c r="G34">
        <v>-9.9692840891278696</v>
      </c>
      <c r="H34">
        <v>39.704937814495104</v>
      </c>
    </row>
    <row r="35" spans="1:8" x14ac:dyDescent="0.35">
      <c r="A35" t="str">
        <f t="shared" si="0"/>
        <v>h2_terminal_AF-EGY</v>
      </c>
      <c r="B35" t="s">
        <v>689</v>
      </c>
      <c r="C35" t="s">
        <v>117</v>
      </c>
      <c r="D35" t="s">
        <v>680</v>
      </c>
      <c r="G35">
        <v>29.9162886570235</v>
      </c>
      <c r="H35">
        <v>32.449177306645197</v>
      </c>
    </row>
    <row r="36" spans="1:8" x14ac:dyDescent="0.35">
      <c r="A36" t="str">
        <f t="shared" si="0"/>
        <v>h2_terminal_NA-USA-HA</v>
      </c>
      <c r="B36" t="s">
        <v>691</v>
      </c>
      <c r="C36" t="s">
        <v>314</v>
      </c>
      <c r="D36" t="s">
        <v>663</v>
      </c>
      <c r="G36">
        <v>19.735625450701399</v>
      </c>
      <c r="H36">
        <v>-156.01238407923</v>
      </c>
    </row>
    <row r="37" spans="1:8" x14ac:dyDescent="0.35">
      <c r="A37" t="s">
        <v>693</v>
      </c>
      <c r="B37" t="s">
        <v>694</v>
      </c>
      <c r="C37" t="s">
        <v>338</v>
      </c>
      <c r="D37" t="s">
        <v>661</v>
      </c>
      <c r="G37">
        <v>-21.80043045</v>
      </c>
      <c r="H37">
        <v>114.8019882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4DA6-54B8-4D29-9167-09CCDFE92DDB}">
  <dimension ref="A1:AT169"/>
  <sheetViews>
    <sheetView zoomScale="86" zoomScaleNormal="60" workbookViewId="0">
      <pane xSplit="3" topLeftCell="D1" activePane="topRight" state="frozen"/>
      <selection pane="topRight" activeCell="I4" sqref="I4"/>
    </sheetView>
  </sheetViews>
  <sheetFormatPr baseColWidth="10" defaultRowHeight="14.5" x14ac:dyDescent="0.35"/>
  <cols>
    <col min="1" max="1" width="11.1796875" bestFit="1" customWidth="1"/>
    <col min="2" max="2" width="18.90625" bestFit="1" customWidth="1"/>
    <col min="3" max="3" width="13.36328125" bestFit="1" customWidth="1"/>
    <col min="4" max="4" width="25.453125" bestFit="1" customWidth="1"/>
    <col min="11" max="12" width="10.81640625" customWidth="1"/>
    <col min="16" max="16" width="11.453125" bestFit="1" customWidth="1"/>
    <col min="31" max="31" width="12.36328125" customWidth="1"/>
    <col min="40" max="40" width="12.1796875" customWidth="1"/>
  </cols>
  <sheetData>
    <row r="1" spans="1:46" x14ac:dyDescent="0.35">
      <c r="A1" t="s">
        <v>7</v>
      </c>
      <c r="B1" t="s">
        <v>31</v>
      </c>
      <c r="C1" t="s">
        <v>11</v>
      </c>
      <c r="D1" t="s">
        <v>75</v>
      </c>
      <c r="E1" t="s">
        <v>32</v>
      </c>
      <c r="F1" t="s">
        <v>67</v>
      </c>
      <c r="G1" t="s">
        <v>37</v>
      </c>
      <c r="H1" t="s">
        <v>63</v>
      </c>
      <c r="I1" t="s">
        <v>62</v>
      </c>
      <c r="J1" t="s">
        <v>65</v>
      </c>
      <c r="K1" t="s">
        <v>21</v>
      </c>
      <c r="L1" t="s">
        <v>36</v>
      </c>
      <c r="M1" t="s">
        <v>64</v>
      </c>
      <c r="N1" t="s">
        <v>12</v>
      </c>
      <c r="O1" t="s">
        <v>22</v>
      </c>
      <c r="P1" t="s">
        <v>23</v>
      </c>
      <c r="Q1" t="s">
        <v>24</v>
      </c>
      <c r="R1" t="s">
        <v>39</v>
      </c>
      <c r="S1" t="s">
        <v>26</v>
      </c>
      <c r="T1" t="s">
        <v>66</v>
      </c>
      <c r="U1" t="s">
        <v>35</v>
      </c>
      <c r="V1" t="s">
        <v>27</v>
      </c>
      <c r="W1" t="s">
        <v>66</v>
      </c>
      <c r="X1" t="s">
        <v>30</v>
      </c>
      <c r="Y1" t="s">
        <v>29</v>
      </c>
      <c r="Z1" t="s">
        <v>41</v>
      </c>
      <c r="AA1" t="s">
        <v>40</v>
      </c>
      <c r="AB1" t="s">
        <v>82</v>
      </c>
      <c r="AC1" t="s">
        <v>83</v>
      </c>
      <c r="AN1" t="s">
        <v>63</v>
      </c>
    </row>
    <row r="2" spans="1:46" x14ac:dyDescent="0.35">
      <c r="A2" t="s">
        <v>7</v>
      </c>
      <c r="B2" t="s">
        <v>46</v>
      </c>
      <c r="C2" t="s">
        <v>0</v>
      </c>
      <c r="D2" t="str">
        <f>C2&amp;"_"&amp;B2</f>
        <v>CCGT_Baden_Wuerttemberg</v>
      </c>
      <c r="E2" t="s">
        <v>2</v>
      </c>
      <c r="F2">
        <v>27.4</v>
      </c>
      <c r="H2">
        <v>1218</v>
      </c>
      <c r="I2">
        <v>1</v>
      </c>
      <c r="J2">
        <v>1</v>
      </c>
      <c r="K2">
        <v>1250000</v>
      </c>
      <c r="L2">
        <v>20000</v>
      </c>
      <c r="M2">
        <v>3</v>
      </c>
      <c r="N2" s="1">
        <v>5.8000000000000003E-2</v>
      </c>
      <c r="O2">
        <v>30</v>
      </c>
      <c r="P2">
        <f t="shared" ref="P2:P22" si="0">(N2*(1+N2)^O2)/((1+N2)^O2-1)*K2</f>
        <v>88876.306916684014</v>
      </c>
      <c r="Q2" s="2">
        <f t="shared" ref="Q2:Q10" si="1">P2/12</f>
        <v>7406.3589097236681</v>
      </c>
      <c r="R2" s="2">
        <f t="shared" ref="R2:R10" si="2">Q2</f>
        <v>7406.3589097236681</v>
      </c>
      <c r="S2">
        <v>0.62</v>
      </c>
      <c r="T2">
        <v>0.62</v>
      </c>
      <c r="U2" t="s">
        <v>28</v>
      </c>
      <c r="V2">
        <v>0.2</v>
      </c>
      <c r="Y2">
        <v>60</v>
      </c>
      <c r="Z2" t="s">
        <v>42</v>
      </c>
      <c r="AA2" t="s">
        <v>44</v>
      </c>
      <c r="AR2" t="s">
        <v>72</v>
      </c>
      <c r="AS2" t="s">
        <v>73</v>
      </c>
      <c r="AT2" t="s">
        <v>74</v>
      </c>
    </row>
    <row r="3" spans="1:46" x14ac:dyDescent="0.35">
      <c r="A3" t="s">
        <v>7</v>
      </c>
      <c r="B3" t="s">
        <v>46</v>
      </c>
      <c r="C3" t="s">
        <v>1</v>
      </c>
      <c r="D3" t="str">
        <f t="shared" ref="D3:D62" si="3">C3&amp;"_"&amp;B3</f>
        <v>OCGT_Baden_Wuerttemberg</v>
      </c>
      <c r="E3" t="s">
        <v>2</v>
      </c>
      <c r="F3">
        <v>27.4</v>
      </c>
      <c r="I3">
        <v>1</v>
      </c>
      <c r="J3">
        <v>1</v>
      </c>
      <c r="K3">
        <v>500000</v>
      </c>
      <c r="L3">
        <v>20000</v>
      </c>
      <c r="M3">
        <v>3</v>
      </c>
      <c r="N3" s="1">
        <v>5.8000000000000003E-2</v>
      </c>
      <c r="O3">
        <v>30</v>
      </c>
      <c r="P3">
        <f t="shared" si="0"/>
        <v>35550.52276667361</v>
      </c>
      <c r="Q3" s="2">
        <f t="shared" si="1"/>
        <v>2962.5435638894674</v>
      </c>
      <c r="R3" s="2">
        <f t="shared" si="2"/>
        <v>2962.5435638894674</v>
      </c>
      <c r="S3">
        <v>0.3</v>
      </c>
      <c r="T3">
        <v>0.3</v>
      </c>
      <c r="U3" t="s">
        <v>28</v>
      </c>
      <c r="V3">
        <v>0.2</v>
      </c>
      <c r="Y3">
        <v>60</v>
      </c>
      <c r="Z3" t="s">
        <v>42</v>
      </c>
      <c r="AA3" t="s">
        <v>44</v>
      </c>
      <c r="AO3" t="s">
        <v>7</v>
      </c>
      <c r="AP3" t="s">
        <v>0</v>
      </c>
      <c r="AQ3" t="s">
        <v>2</v>
      </c>
      <c r="AR3">
        <v>32090</v>
      </c>
      <c r="AS3">
        <f t="shared" ref="AS3:AS8" si="4">H2+H12+H22+H32+H42+H53+H64+H74+H85+H106+H116+H126+H137+H147+H158+H96</f>
        <v>29437</v>
      </c>
      <c r="AT3">
        <f>(AR3-AS3)/AR3</f>
        <v>8.2673730133998133E-2</v>
      </c>
    </row>
    <row r="4" spans="1:46" x14ac:dyDescent="0.35">
      <c r="A4" t="s">
        <v>7</v>
      </c>
      <c r="B4" t="s">
        <v>46</v>
      </c>
      <c r="C4" t="s">
        <v>13</v>
      </c>
      <c r="D4" t="str">
        <f t="shared" si="3"/>
        <v>Lignite PP_Baden_Wuerttemberg</v>
      </c>
      <c r="E4" t="s">
        <v>5</v>
      </c>
      <c r="F4">
        <v>4.7</v>
      </c>
      <c r="H4">
        <v>0</v>
      </c>
      <c r="I4">
        <v>0.8</v>
      </c>
      <c r="J4">
        <v>0.8</v>
      </c>
      <c r="K4">
        <v>1900000</v>
      </c>
      <c r="L4">
        <v>32000</v>
      </c>
      <c r="M4">
        <v>4.5</v>
      </c>
      <c r="N4" s="1">
        <v>6.2E-2</v>
      </c>
      <c r="O4">
        <v>40</v>
      </c>
      <c r="P4">
        <f t="shared" si="0"/>
        <v>129473.4743209817</v>
      </c>
      <c r="Q4" s="2">
        <f t="shared" si="1"/>
        <v>10789.456193415141</v>
      </c>
      <c r="R4" s="2">
        <f t="shared" si="2"/>
        <v>10789.456193415141</v>
      </c>
      <c r="S4">
        <v>0.39500000000000002</v>
      </c>
      <c r="T4">
        <v>0.39500000000000002</v>
      </c>
      <c r="U4" t="s">
        <v>28</v>
      </c>
      <c r="V4">
        <v>0.39900000000000002</v>
      </c>
      <c r="Z4" t="s">
        <v>42</v>
      </c>
      <c r="AA4" t="s">
        <v>44</v>
      </c>
      <c r="AO4" t="s">
        <v>7</v>
      </c>
      <c r="AP4" t="s">
        <v>1</v>
      </c>
      <c r="AQ4" t="s">
        <v>2</v>
      </c>
      <c r="AR4">
        <v>0</v>
      </c>
      <c r="AS4">
        <f t="shared" si="4"/>
        <v>0</v>
      </c>
      <c r="AT4" t="e">
        <f t="shared" ref="AT4:AT13" si="5">(AR4-AS4)/AR4</f>
        <v>#DIV/0!</v>
      </c>
    </row>
    <row r="5" spans="1:46" x14ac:dyDescent="0.35">
      <c r="A5" t="s">
        <v>7</v>
      </c>
      <c r="B5" t="s">
        <v>46</v>
      </c>
      <c r="C5" t="s">
        <v>14</v>
      </c>
      <c r="D5" t="str">
        <f t="shared" si="3"/>
        <v>Coal PP_Baden_Wuerttemberg</v>
      </c>
      <c r="E5" t="s">
        <v>4</v>
      </c>
      <c r="F5">
        <v>14.9</v>
      </c>
      <c r="H5">
        <v>5477</v>
      </c>
      <c r="I5">
        <v>0.9</v>
      </c>
      <c r="J5">
        <v>0.9</v>
      </c>
      <c r="K5">
        <v>1750000</v>
      </c>
      <c r="L5">
        <v>22000</v>
      </c>
      <c r="M5">
        <v>4</v>
      </c>
      <c r="N5" s="1">
        <v>6.2E-2</v>
      </c>
      <c r="O5">
        <v>30</v>
      </c>
      <c r="P5">
        <f t="shared" si="0"/>
        <v>129868.16342220845</v>
      </c>
      <c r="Q5" s="2">
        <f t="shared" si="1"/>
        <v>10822.346951850704</v>
      </c>
      <c r="R5" s="2">
        <f t="shared" si="2"/>
        <v>10822.346951850704</v>
      </c>
      <c r="S5">
        <v>0.437</v>
      </c>
      <c r="T5">
        <v>0.437</v>
      </c>
      <c r="U5" t="s">
        <v>28</v>
      </c>
      <c r="V5">
        <v>0.33800000000000002</v>
      </c>
      <c r="Z5" t="s">
        <v>42</v>
      </c>
      <c r="AA5" t="s">
        <v>44</v>
      </c>
      <c r="AO5" t="s">
        <v>7</v>
      </c>
      <c r="AP5" t="s">
        <v>13</v>
      </c>
      <c r="AQ5" t="s">
        <v>5</v>
      </c>
      <c r="AR5">
        <v>18900</v>
      </c>
      <c r="AS5">
        <f t="shared" si="4"/>
        <v>18649</v>
      </c>
      <c r="AT5">
        <f t="shared" si="5"/>
        <v>1.328042328042328E-2</v>
      </c>
    </row>
    <row r="6" spans="1:46" x14ac:dyDescent="0.35">
      <c r="A6" t="s">
        <v>7</v>
      </c>
      <c r="B6" t="s">
        <v>46</v>
      </c>
      <c r="C6" t="s">
        <v>15</v>
      </c>
      <c r="D6" t="str">
        <f t="shared" si="3"/>
        <v>Oil PP_Baden_Wuerttemberg</v>
      </c>
      <c r="E6" t="s">
        <v>6</v>
      </c>
      <c r="F6">
        <v>46.95</v>
      </c>
      <c r="H6">
        <v>779</v>
      </c>
      <c r="I6">
        <v>0.9</v>
      </c>
      <c r="J6">
        <v>0.9</v>
      </c>
      <c r="K6">
        <v>500000</v>
      </c>
      <c r="L6">
        <v>22000</v>
      </c>
      <c r="M6">
        <v>4</v>
      </c>
      <c r="N6" s="1">
        <v>6.2E-2</v>
      </c>
      <c r="O6">
        <v>40</v>
      </c>
      <c r="P6">
        <f t="shared" si="0"/>
        <v>34071.966926574132</v>
      </c>
      <c r="Q6" s="2">
        <f t="shared" si="1"/>
        <v>2839.3305772145109</v>
      </c>
      <c r="R6" s="2">
        <f t="shared" si="2"/>
        <v>2839.3305772145109</v>
      </c>
      <c r="S6">
        <v>0.37</v>
      </c>
      <c r="T6">
        <v>0.37</v>
      </c>
      <c r="U6" t="s">
        <v>28</v>
      </c>
      <c r="V6">
        <v>0.26400000000000001</v>
      </c>
      <c r="X6">
        <v>1.1719999999999999</v>
      </c>
      <c r="Y6">
        <f>X6/9.8*1000</f>
        <v>119.59183673469387</v>
      </c>
      <c r="Z6" t="s">
        <v>42</v>
      </c>
      <c r="AA6" t="s">
        <v>44</v>
      </c>
      <c r="AO6" t="s">
        <v>7</v>
      </c>
      <c r="AP6" t="s">
        <v>14</v>
      </c>
      <c r="AQ6" t="s">
        <v>4</v>
      </c>
      <c r="AR6">
        <v>19040</v>
      </c>
      <c r="AS6">
        <f t="shared" si="4"/>
        <v>18696</v>
      </c>
      <c r="AT6">
        <f t="shared" si="5"/>
        <v>1.8067226890756304E-2</v>
      </c>
    </row>
    <row r="7" spans="1:46" x14ac:dyDescent="0.35">
      <c r="A7" t="s">
        <v>7</v>
      </c>
      <c r="B7" t="s">
        <v>46</v>
      </c>
      <c r="C7" t="s">
        <v>16</v>
      </c>
      <c r="D7" t="str">
        <f t="shared" si="3"/>
        <v>Nuclear PP_Baden_Wuerttemberg</v>
      </c>
      <c r="E7" t="s">
        <v>34</v>
      </c>
      <c r="F7">
        <v>1.9</v>
      </c>
      <c r="H7">
        <v>1310</v>
      </c>
      <c r="I7">
        <v>0.5</v>
      </c>
      <c r="J7">
        <v>0.5</v>
      </c>
      <c r="K7">
        <v>3000000</v>
      </c>
      <c r="L7">
        <v>22000</v>
      </c>
      <c r="M7">
        <v>4</v>
      </c>
      <c r="N7" s="1">
        <v>6.2E-2</v>
      </c>
      <c r="O7">
        <v>30</v>
      </c>
      <c r="P7">
        <f t="shared" si="0"/>
        <v>222631.13729521449</v>
      </c>
      <c r="Q7" s="2">
        <f t="shared" si="1"/>
        <v>18552.594774601206</v>
      </c>
      <c r="R7" s="2">
        <f t="shared" si="2"/>
        <v>18552.594774601206</v>
      </c>
      <c r="S7">
        <v>0.45</v>
      </c>
      <c r="T7">
        <v>0.45</v>
      </c>
      <c r="U7" t="s">
        <v>28</v>
      </c>
      <c r="Z7" t="s">
        <v>42</v>
      </c>
      <c r="AA7" t="s">
        <v>44</v>
      </c>
      <c r="AO7" t="s">
        <v>7</v>
      </c>
      <c r="AP7" t="s">
        <v>15</v>
      </c>
      <c r="AQ7" t="s">
        <v>6</v>
      </c>
      <c r="AR7">
        <v>4720</v>
      </c>
      <c r="AS7">
        <f t="shared" si="4"/>
        <v>4008</v>
      </c>
      <c r="AT7">
        <f t="shared" si="5"/>
        <v>0.15084745762711865</v>
      </c>
    </row>
    <row r="8" spans="1:46" x14ac:dyDescent="0.35">
      <c r="A8" t="s">
        <v>7</v>
      </c>
      <c r="B8" t="s">
        <v>46</v>
      </c>
      <c r="C8" t="s">
        <v>18</v>
      </c>
      <c r="D8" t="str">
        <f t="shared" si="3"/>
        <v>Onshore Wind_Baden_Wuerttemberg</v>
      </c>
      <c r="G8" t="s">
        <v>38</v>
      </c>
      <c r="H8">
        <v>1759</v>
      </c>
      <c r="K8">
        <v>1700000</v>
      </c>
      <c r="L8">
        <v>20000</v>
      </c>
      <c r="M8">
        <v>8</v>
      </c>
      <c r="N8" s="1">
        <v>2.9600000000000001E-2</v>
      </c>
      <c r="O8">
        <v>25</v>
      </c>
      <c r="P8">
        <f t="shared" si="0"/>
        <v>97192.768521003571</v>
      </c>
      <c r="Q8" s="2">
        <f t="shared" si="1"/>
        <v>8099.3973767502976</v>
      </c>
      <c r="R8" s="2">
        <f t="shared" si="2"/>
        <v>8099.3973767502976</v>
      </c>
      <c r="U8" t="s">
        <v>28</v>
      </c>
      <c r="Z8" t="s">
        <v>43</v>
      </c>
      <c r="AA8" t="s">
        <v>43</v>
      </c>
      <c r="AO8" t="s">
        <v>7</v>
      </c>
      <c r="AP8" t="s">
        <v>16</v>
      </c>
      <c r="AQ8" t="s">
        <v>34</v>
      </c>
      <c r="AR8">
        <v>4060</v>
      </c>
      <c r="AS8">
        <f t="shared" si="4"/>
        <v>4056</v>
      </c>
      <c r="AT8">
        <f t="shared" si="5"/>
        <v>9.8522167487684722E-4</v>
      </c>
    </row>
    <row r="9" spans="1:46" x14ac:dyDescent="0.35">
      <c r="A9" t="s">
        <v>7</v>
      </c>
      <c r="B9" t="s">
        <v>46</v>
      </c>
      <c r="C9" t="s">
        <v>70</v>
      </c>
      <c r="D9" t="str">
        <f t="shared" si="3"/>
        <v>Solar_Baden_Wuerttemberg</v>
      </c>
      <c r="G9" t="s">
        <v>38</v>
      </c>
      <c r="H9">
        <v>7889</v>
      </c>
      <c r="K9">
        <v>800000</v>
      </c>
      <c r="L9">
        <v>15000</v>
      </c>
      <c r="M9">
        <v>0</v>
      </c>
      <c r="N9" s="1">
        <v>2.5000000000000001E-2</v>
      </c>
      <c r="O9">
        <v>30</v>
      </c>
      <c r="P9">
        <f t="shared" si="0"/>
        <v>38222.112588941236</v>
      </c>
      <c r="Q9" s="2">
        <f t="shared" si="1"/>
        <v>3185.1760490784363</v>
      </c>
      <c r="R9" s="2">
        <f t="shared" si="2"/>
        <v>3185.1760490784363</v>
      </c>
      <c r="U9" t="s">
        <v>28</v>
      </c>
      <c r="Z9" t="s">
        <v>43</v>
      </c>
      <c r="AA9" t="s">
        <v>43</v>
      </c>
      <c r="AO9" t="s">
        <v>7</v>
      </c>
      <c r="AP9" t="s">
        <v>17</v>
      </c>
      <c r="AR9">
        <v>7770</v>
      </c>
      <c r="AS9" t="e">
        <f>#REF!+#REF!+#REF!+#REF!+H48+H59+#REF!+H80+H91+#REF!+#REF!+H132+#REF!+H153+#REF!+#REF!+H168+H169</f>
        <v>#REF!</v>
      </c>
      <c r="AT9" t="e">
        <f t="shared" si="5"/>
        <v>#REF!</v>
      </c>
    </row>
    <row r="10" spans="1:46" x14ac:dyDescent="0.35">
      <c r="A10" t="s">
        <v>7</v>
      </c>
      <c r="B10" t="s">
        <v>46</v>
      </c>
      <c r="C10" t="s">
        <v>20</v>
      </c>
      <c r="D10" t="str">
        <f t="shared" si="3"/>
        <v>Biomass_Baden_Wuerttemberg</v>
      </c>
      <c r="E10" t="s">
        <v>3</v>
      </c>
      <c r="F10">
        <v>50.4</v>
      </c>
      <c r="H10">
        <v>981</v>
      </c>
      <c r="I10">
        <v>1</v>
      </c>
      <c r="J10">
        <v>1</v>
      </c>
      <c r="K10">
        <v>6250000</v>
      </c>
      <c r="L10">
        <v>25000</v>
      </c>
      <c r="M10">
        <v>4</v>
      </c>
      <c r="N10" s="1">
        <v>3.2000000000000001E-2</v>
      </c>
      <c r="O10">
        <v>25</v>
      </c>
      <c r="P10">
        <f t="shared" si="0"/>
        <v>366969.77598589653</v>
      </c>
      <c r="Q10" s="2">
        <f t="shared" si="1"/>
        <v>30580.814665491376</v>
      </c>
      <c r="R10" s="2">
        <f t="shared" si="2"/>
        <v>30580.814665491376</v>
      </c>
      <c r="S10">
        <v>0.35</v>
      </c>
      <c r="T10">
        <v>0.35</v>
      </c>
      <c r="U10" t="s">
        <v>28</v>
      </c>
      <c r="V10">
        <v>0.2</v>
      </c>
      <c r="Z10" t="s">
        <v>43</v>
      </c>
      <c r="AA10" t="s">
        <v>43</v>
      </c>
      <c r="AO10" t="s">
        <v>7</v>
      </c>
      <c r="AP10" t="s">
        <v>18</v>
      </c>
      <c r="AR10">
        <v>56930</v>
      </c>
      <c r="AS10">
        <f>H8+H18+H28+H38+H49+H60+H70+H81+H92+H112+H122+H133+H143+H154+H164+H102</f>
        <v>56895</v>
      </c>
      <c r="AT10">
        <f t="shared" si="5"/>
        <v>6.1479009309678553E-4</v>
      </c>
    </row>
    <row r="11" spans="1:46" x14ac:dyDescent="0.35">
      <c r="A11" t="s">
        <v>7</v>
      </c>
      <c r="B11" t="s">
        <v>46</v>
      </c>
      <c r="C11" t="s">
        <v>25</v>
      </c>
      <c r="D11" t="str">
        <f t="shared" si="3"/>
        <v>Ror_Baden_Wuerttemberg</v>
      </c>
      <c r="G11">
        <v>0.9</v>
      </c>
      <c r="H11">
        <v>746</v>
      </c>
      <c r="M11">
        <v>5</v>
      </c>
      <c r="N11" s="1">
        <v>0.03</v>
      </c>
      <c r="O11">
        <v>80</v>
      </c>
      <c r="P11">
        <f t="shared" si="0"/>
        <v>0</v>
      </c>
      <c r="Z11" t="s">
        <v>42</v>
      </c>
      <c r="AA11" t="s">
        <v>43</v>
      </c>
      <c r="AO11" t="s">
        <v>7</v>
      </c>
      <c r="AP11" t="s">
        <v>19</v>
      </c>
      <c r="AR11">
        <v>61940</v>
      </c>
      <c r="AS11">
        <f>H9+H19+H29+H39+H50+H61+H71+H82+H93+H113+H123+H134+H144+H155+H165+H103</f>
        <v>62989</v>
      </c>
      <c r="AT11">
        <f t="shared" si="5"/>
        <v>-1.6935744268647079E-2</v>
      </c>
    </row>
    <row r="12" spans="1:46" x14ac:dyDescent="0.35">
      <c r="A12" t="s">
        <v>7</v>
      </c>
      <c r="B12" t="s">
        <v>50</v>
      </c>
      <c r="C12" t="s">
        <v>0</v>
      </c>
      <c r="D12" t="str">
        <f t="shared" si="3"/>
        <v>CCGT_Bayern</v>
      </c>
      <c r="E12" t="s">
        <v>2</v>
      </c>
      <c r="F12">
        <v>27.4</v>
      </c>
      <c r="H12">
        <v>4655</v>
      </c>
      <c r="I12">
        <v>1</v>
      </c>
      <c r="J12">
        <v>1</v>
      </c>
      <c r="K12">
        <v>1250000</v>
      </c>
      <c r="L12">
        <v>20000</v>
      </c>
      <c r="M12">
        <v>3</v>
      </c>
      <c r="N12" s="1">
        <v>5.8000000000000003E-2</v>
      </c>
      <c r="O12">
        <v>30</v>
      </c>
      <c r="P12">
        <f t="shared" si="0"/>
        <v>88876.306916684014</v>
      </c>
      <c r="Q12" s="2">
        <f t="shared" ref="Q12:Q20" si="6">P12/12</f>
        <v>7406.3589097236681</v>
      </c>
      <c r="R12" s="2">
        <f t="shared" ref="R12:R20" si="7">Q12</f>
        <v>7406.3589097236681</v>
      </c>
      <c r="S12">
        <v>0.62</v>
      </c>
      <c r="T12">
        <v>0.62</v>
      </c>
      <c r="U12" t="s">
        <v>28</v>
      </c>
      <c r="V12">
        <v>0.2</v>
      </c>
      <c r="Y12">
        <v>60</v>
      </c>
      <c r="Z12" t="s">
        <v>42</v>
      </c>
      <c r="AA12" t="s">
        <v>44</v>
      </c>
      <c r="AO12" t="s">
        <v>7</v>
      </c>
      <c r="AP12" t="s">
        <v>20</v>
      </c>
      <c r="AQ12" t="s">
        <v>3</v>
      </c>
      <c r="AR12">
        <v>9500</v>
      </c>
      <c r="AS12">
        <f>H10+H20+H30+H40+H51+H62+H72+H83+H94+H114+H124+H135+H145+H156+H166+H104</f>
        <v>8970</v>
      </c>
      <c r="AT12">
        <f t="shared" si="5"/>
        <v>5.5789473684210528E-2</v>
      </c>
    </row>
    <row r="13" spans="1:46" x14ac:dyDescent="0.35">
      <c r="A13" t="s">
        <v>7</v>
      </c>
      <c r="B13" t="s">
        <v>50</v>
      </c>
      <c r="C13" t="s">
        <v>1</v>
      </c>
      <c r="D13" t="str">
        <f t="shared" si="3"/>
        <v>OCGT_Bayern</v>
      </c>
      <c r="E13" t="s">
        <v>2</v>
      </c>
      <c r="F13">
        <v>27.4</v>
      </c>
      <c r="I13">
        <v>1</v>
      </c>
      <c r="J13">
        <v>1</v>
      </c>
      <c r="K13">
        <v>500000</v>
      </c>
      <c r="L13">
        <v>20000</v>
      </c>
      <c r="M13">
        <v>3</v>
      </c>
      <c r="N13" s="1">
        <v>5.8000000000000003E-2</v>
      </c>
      <c r="O13">
        <v>30</v>
      </c>
      <c r="P13">
        <f t="shared" si="0"/>
        <v>35550.52276667361</v>
      </c>
      <c r="Q13" s="2">
        <f t="shared" si="6"/>
        <v>2962.5435638894674</v>
      </c>
      <c r="R13" s="2">
        <f t="shared" si="7"/>
        <v>2962.5435638894674</v>
      </c>
      <c r="S13">
        <v>0.3</v>
      </c>
      <c r="T13">
        <v>0.3</v>
      </c>
      <c r="U13" t="s">
        <v>28</v>
      </c>
      <c r="V13">
        <v>0.2</v>
      </c>
      <c r="Y13">
        <v>60</v>
      </c>
      <c r="Z13" t="s">
        <v>42</v>
      </c>
      <c r="AA13" t="s">
        <v>44</v>
      </c>
      <c r="AO13" t="s">
        <v>7</v>
      </c>
      <c r="AP13" t="s">
        <v>25</v>
      </c>
      <c r="AR13">
        <v>4940</v>
      </c>
      <c r="AS13">
        <f>H11+H21+H31+H41+H52+H63+H73+H84+H95+H115+H125+H136+H146+H157+H167+H105</f>
        <v>3937</v>
      </c>
      <c r="AT13">
        <f t="shared" si="5"/>
        <v>0.20303643724696357</v>
      </c>
    </row>
    <row r="14" spans="1:46" x14ac:dyDescent="0.35">
      <c r="A14" t="s">
        <v>7</v>
      </c>
      <c r="B14" t="s">
        <v>50</v>
      </c>
      <c r="C14" t="s">
        <v>13</v>
      </c>
      <c r="D14" t="str">
        <f t="shared" si="3"/>
        <v>Lignite PP_Bayern</v>
      </c>
      <c r="E14" t="s">
        <v>5</v>
      </c>
      <c r="F14">
        <v>4.7</v>
      </c>
      <c r="H14">
        <v>0</v>
      </c>
      <c r="I14">
        <v>0.8</v>
      </c>
      <c r="J14">
        <v>0.8</v>
      </c>
      <c r="K14">
        <v>1900000</v>
      </c>
      <c r="L14">
        <v>32000</v>
      </c>
      <c r="M14">
        <v>4.5</v>
      </c>
      <c r="N14" s="1">
        <v>6.2E-2</v>
      </c>
      <c r="O14">
        <v>40</v>
      </c>
      <c r="P14">
        <f t="shared" si="0"/>
        <v>129473.4743209817</v>
      </c>
      <c r="Q14" s="2">
        <f t="shared" si="6"/>
        <v>10789.456193415141</v>
      </c>
      <c r="R14" s="2">
        <f t="shared" si="7"/>
        <v>10789.456193415141</v>
      </c>
      <c r="S14">
        <v>0.39500000000000002</v>
      </c>
      <c r="T14">
        <v>0.39500000000000002</v>
      </c>
      <c r="U14" t="s">
        <v>28</v>
      </c>
      <c r="V14">
        <v>0.39900000000000002</v>
      </c>
      <c r="Z14" t="s">
        <v>42</v>
      </c>
      <c r="AA14" t="s">
        <v>44</v>
      </c>
    </row>
    <row r="15" spans="1:46" x14ac:dyDescent="0.35">
      <c r="A15" t="s">
        <v>7</v>
      </c>
      <c r="B15" t="s">
        <v>50</v>
      </c>
      <c r="C15" t="s">
        <v>14</v>
      </c>
      <c r="D15" t="str">
        <f t="shared" si="3"/>
        <v>Coal PP_Bayern</v>
      </c>
      <c r="E15" t="s">
        <v>4</v>
      </c>
      <c r="F15">
        <v>14.9</v>
      </c>
      <c r="H15">
        <v>857</v>
      </c>
      <c r="I15">
        <v>0.9</v>
      </c>
      <c r="J15">
        <v>0.9</v>
      </c>
      <c r="K15">
        <v>1750000</v>
      </c>
      <c r="L15">
        <v>22000</v>
      </c>
      <c r="M15">
        <v>4</v>
      </c>
      <c r="N15" s="1">
        <v>6.2E-2</v>
      </c>
      <c r="O15">
        <v>30</v>
      </c>
      <c r="P15">
        <f t="shared" si="0"/>
        <v>129868.16342220845</v>
      </c>
      <c r="Q15" s="2">
        <f t="shared" si="6"/>
        <v>10822.346951850704</v>
      </c>
      <c r="R15" s="2">
        <f t="shared" si="7"/>
        <v>10822.346951850704</v>
      </c>
      <c r="S15">
        <v>0.437</v>
      </c>
      <c r="T15">
        <v>0.437</v>
      </c>
      <c r="U15" t="s">
        <v>28</v>
      </c>
      <c r="V15">
        <v>0.33800000000000002</v>
      </c>
      <c r="Z15" t="s">
        <v>42</v>
      </c>
      <c r="AA15" t="s">
        <v>44</v>
      </c>
    </row>
    <row r="16" spans="1:46" x14ac:dyDescent="0.35">
      <c r="A16" t="s">
        <v>7</v>
      </c>
      <c r="B16" t="s">
        <v>50</v>
      </c>
      <c r="C16" t="s">
        <v>15</v>
      </c>
      <c r="D16" t="str">
        <f t="shared" si="3"/>
        <v>Oil PP_Bayern</v>
      </c>
      <c r="E16" t="s">
        <v>6</v>
      </c>
      <c r="F16">
        <v>46.95</v>
      </c>
      <c r="H16">
        <v>1369</v>
      </c>
      <c r="I16">
        <v>0.9</v>
      </c>
      <c r="J16">
        <v>0.9</v>
      </c>
      <c r="K16">
        <v>500000</v>
      </c>
      <c r="L16">
        <v>22000</v>
      </c>
      <c r="M16">
        <v>4</v>
      </c>
      <c r="N16" s="1">
        <v>6.2E-2</v>
      </c>
      <c r="O16">
        <v>40</v>
      </c>
      <c r="P16">
        <f t="shared" si="0"/>
        <v>34071.966926574132</v>
      </c>
      <c r="Q16" s="2">
        <f t="shared" si="6"/>
        <v>2839.3305772145109</v>
      </c>
      <c r="R16" s="2">
        <f t="shared" si="7"/>
        <v>2839.3305772145109</v>
      </c>
      <c r="S16">
        <v>0.37</v>
      </c>
      <c r="T16">
        <v>0.37</v>
      </c>
      <c r="U16" t="s">
        <v>28</v>
      </c>
      <c r="V16">
        <v>0.26400000000000001</v>
      </c>
      <c r="X16">
        <v>1.1719999999999999</v>
      </c>
      <c r="Y16">
        <f>X16/9.8*1000</f>
        <v>119.59183673469387</v>
      </c>
      <c r="Z16" t="s">
        <v>42</v>
      </c>
      <c r="AA16" t="s">
        <v>44</v>
      </c>
    </row>
    <row r="17" spans="1:27" x14ac:dyDescent="0.35">
      <c r="A17" t="s">
        <v>7</v>
      </c>
      <c r="B17" t="s">
        <v>50</v>
      </c>
      <c r="C17" t="s">
        <v>16</v>
      </c>
      <c r="D17" t="str">
        <f t="shared" si="3"/>
        <v>Nuclear PP_Bayern</v>
      </c>
      <c r="E17" t="s">
        <v>34</v>
      </c>
      <c r="F17">
        <v>1.9</v>
      </c>
      <c r="H17">
        <v>1410</v>
      </c>
      <c r="I17">
        <v>0.5</v>
      </c>
      <c r="J17">
        <v>0.5</v>
      </c>
      <c r="K17">
        <v>3000000</v>
      </c>
      <c r="L17">
        <v>22000</v>
      </c>
      <c r="M17">
        <v>4</v>
      </c>
      <c r="N17" s="1">
        <v>6.2E-2</v>
      </c>
      <c r="O17">
        <v>30</v>
      </c>
      <c r="P17">
        <f t="shared" si="0"/>
        <v>222631.13729521449</v>
      </c>
      <c r="Q17" s="2">
        <f t="shared" si="6"/>
        <v>18552.594774601206</v>
      </c>
      <c r="R17" s="2">
        <f t="shared" si="7"/>
        <v>18552.594774601206</v>
      </c>
      <c r="S17">
        <v>0.45</v>
      </c>
      <c r="T17">
        <v>0.45</v>
      </c>
      <c r="U17" t="s">
        <v>28</v>
      </c>
      <c r="Z17" t="s">
        <v>42</v>
      </c>
      <c r="AA17" t="s">
        <v>44</v>
      </c>
    </row>
    <row r="18" spans="1:27" x14ac:dyDescent="0.35">
      <c r="A18" t="s">
        <v>7</v>
      </c>
      <c r="B18" t="s">
        <v>50</v>
      </c>
      <c r="C18" t="s">
        <v>18</v>
      </c>
      <c r="D18" t="str">
        <f t="shared" si="3"/>
        <v>Onshore Wind_Bayern</v>
      </c>
      <c r="G18" t="s">
        <v>38</v>
      </c>
      <c r="H18">
        <v>2581</v>
      </c>
      <c r="K18">
        <v>1700000</v>
      </c>
      <c r="L18">
        <v>20000</v>
      </c>
      <c r="M18">
        <v>8</v>
      </c>
      <c r="N18" s="1">
        <v>2.9600000000000001E-2</v>
      </c>
      <c r="O18">
        <v>25</v>
      </c>
      <c r="P18">
        <f t="shared" si="0"/>
        <v>97192.768521003571</v>
      </c>
      <c r="Q18" s="2">
        <f t="shared" si="6"/>
        <v>8099.3973767502976</v>
      </c>
      <c r="R18" s="2">
        <f t="shared" si="7"/>
        <v>8099.3973767502976</v>
      </c>
      <c r="U18" t="s">
        <v>28</v>
      </c>
      <c r="Z18" t="s">
        <v>43</v>
      </c>
      <c r="AA18" t="s">
        <v>43</v>
      </c>
    </row>
    <row r="19" spans="1:27" x14ac:dyDescent="0.35">
      <c r="A19" t="s">
        <v>7</v>
      </c>
      <c r="B19" t="s">
        <v>50</v>
      </c>
      <c r="C19" t="s">
        <v>70</v>
      </c>
      <c r="D19" t="str">
        <f t="shared" si="3"/>
        <v>Solar_Bayern</v>
      </c>
      <c r="G19" t="s">
        <v>38</v>
      </c>
      <c r="H19">
        <v>17274</v>
      </c>
      <c r="K19">
        <v>800000</v>
      </c>
      <c r="L19">
        <v>15000</v>
      </c>
      <c r="M19">
        <v>0</v>
      </c>
      <c r="N19" s="1">
        <v>2.5000000000000001E-2</v>
      </c>
      <c r="O19">
        <v>30</v>
      </c>
      <c r="P19">
        <f t="shared" si="0"/>
        <v>38222.112588941236</v>
      </c>
      <c r="Q19" s="2">
        <f t="shared" si="6"/>
        <v>3185.1760490784363</v>
      </c>
      <c r="R19" s="2">
        <f t="shared" si="7"/>
        <v>3185.1760490784363</v>
      </c>
      <c r="U19" t="s">
        <v>28</v>
      </c>
      <c r="Z19" t="s">
        <v>43</v>
      </c>
      <c r="AA19" t="s">
        <v>43</v>
      </c>
    </row>
    <row r="20" spans="1:27" x14ac:dyDescent="0.35">
      <c r="A20" t="s">
        <v>7</v>
      </c>
      <c r="B20" t="s">
        <v>50</v>
      </c>
      <c r="C20" t="s">
        <v>20</v>
      </c>
      <c r="D20" t="str">
        <f t="shared" si="3"/>
        <v>Biomass_Bayern</v>
      </c>
      <c r="E20" t="s">
        <v>3</v>
      </c>
      <c r="F20">
        <v>50.4</v>
      </c>
      <c r="H20">
        <v>1968</v>
      </c>
      <c r="I20">
        <v>1</v>
      </c>
      <c r="J20">
        <v>1</v>
      </c>
      <c r="K20">
        <v>6250000</v>
      </c>
      <c r="L20">
        <v>25000</v>
      </c>
      <c r="M20">
        <v>4</v>
      </c>
      <c r="N20" s="1">
        <v>3.2000000000000001E-2</v>
      </c>
      <c r="O20">
        <v>25</v>
      </c>
      <c r="P20">
        <f t="shared" si="0"/>
        <v>366969.77598589653</v>
      </c>
      <c r="Q20" s="2">
        <f t="shared" si="6"/>
        <v>30580.814665491376</v>
      </c>
      <c r="R20" s="2">
        <f t="shared" si="7"/>
        <v>30580.814665491376</v>
      </c>
      <c r="S20">
        <v>0.35</v>
      </c>
      <c r="T20">
        <v>0.35</v>
      </c>
      <c r="U20" t="s">
        <v>28</v>
      </c>
      <c r="V20">
        <v>0.2</v>
      </c>
      <c r="Z20" t="s">
        <v>43</v>
      </c>
      <c r="AA20" t="s">
        <v>43</v>
      </c>
    </row>
    <row r="21" spans="1:27" x14ac:dyDescent="0.35">
      <c r="A21" t="s">
        <v>7</v>
      </c>
      <c r="B21" t="s">
        <v>50</v>
      </c>
      <c r="C21" t="s">
        <v>25</v>
      </c>
      <c r="D21" t="str">
        <f t="shared" si="3"/>
        <v>Ror_Bayern</v>
      </c>
      <c r="G21">
        <v>0.9</v>
      </c>
      <c r="H21">
        <v>2019</v>
      </c>
      <c r="M21">
        <v>5</v>
      </c>
      <c r="N21" s="1">
        <v>0.03</v>
      </c>
      <c r="O21">
        <v>80</v>
      </c>
      <c r="P21">
        <f t="shared" si="0"/>
        <v>0</v>
      </c>
      <c r="Z21" t="s">
        <v>42</v>
      </c>
      <c r="AA21" t="s">
        <v>43</v>
      </c>
    </row>
    <row r="22" spans="1:27" x14ac:dyDescent="0.35">
      <c r="A22" t="s">
        <v>7</v>
      </c>
      <c r="B22" t="s">
        <v>54</v>
      </c>
      <c r="C22" t="s">
        <v>0</v>
      </c>
      <c r="D22" t="str">
        <f t="shared" si="3"/>
        <v>CCGT_Berlin</v>
      </c>
      <c r="E22" t="s">
        <v>2</v>
      </c>
      <c r="F22">
        <v>27.4</v>
      </c>
      <c r="H22">
        <v>1267</v>
      </c>
      <c r="I22">
        <v>1</v>
      </c>
      <c r="J22">
        <v>1</v>
      </c>
      <c r="K22">
        <v>1250000</v>
      </c>
      <c r="L22">
        <v>20000</v>
      </c>
      <c r="M22">
        <v>3</v>
      </c>
      <c r="N22" s="1">
        <v>5.8000000000000003E-2</v>
      </c>
      <c r="O22">
        <v>30</v>
      </c>
      <c r="P22">
        <f t="shared" si="0"/>
        <v>88876.306916684014</v>
      </c>
      <c r="Q22" s="2">
        <f>P22/12</f>
        <v>7406.3589097236681</v>
      </c>
      <c r="R22" s="2">
        <f>Q22</f>
        <v>7406.3589097236681</v>
      </c>
      <c r="S22">
        <v>0.62</v>
      </c>
      <c r="T22">
        <v>0.62</v>
      </c>
      <c r="U22" t="s">
        <v>28</v>
      </c>
      <c r="V22">
        <v>0.2</v>
      </c>
      <c r="Y22">
        <v>60</v>
      </c>
      <c r="Z22" t="s">
        <v>42</v>
      </c>
      <c r="AA22" t="s">
        <v>44</v>
      </c>
    </row>
    <row r="23" spans="1:27" x14ac:dyDescent="0.35">
      <c r="A23" t="s">
        <v>7</v>
      </c>
      <c r="B23" t="s">
        <v>54</v>
      </c>
      <c r="C23" t="s">
        <v>1</v>
      </c>
      <c r="D23" t="str">
        <f t="shared" si="3"/>
        <v>OCGT_Berlin</v>
      </c>
      <c r="E23" t="s">
        <v>2</v>
      </c>
      <c r="F23">
        <v>27.4</v>
      </c>
      <c r="I23">
        <v>1</v>
      </c>
      <c r="J23">
        <v>1</v>
      </c>
      <c r="K23">
        <v>500000</v>
      </c>
      <c r="L23">
        <v>20000</v>
      </c>
      <c r="M23">
        <v>3</v>
      </c>
      <c r="N23" s="1">
        <v>5.8000000000000003E-2</v>
      </c>
      <c r="O23">
        <v>30</v>
      </c>
      <c r="P23">
        <f t="shared" ref="P23:P31" si="8">(N23*(1+N23)^O23)/((1+N23)^O23-1)*K23</f>
        <v>35550.52276667361</v>
      </c>
      <c r="Q23" s="2">
        <f t="shared" ref="Q23:Q30" si="9">P23/12</f>
        <v>2962.5435638894674</v>
      </c>
      <c r="R23" s="2">
        <f t="shared" ref="R23:R30" si="10">Q23</f>
        <v>2962.5435638894674</v>
      </c>
      <c r="S23">
        <v>0.3</v>
      </c>
      <c r="T23">
        <v>0.3</v>
      </c>
      <c r="U23" t="s">
        <v>28</v>
      </c>
      <c r="V23">
        <v>0.2</v>
      </c>
      <c r="Y23">
        <v>60</v>
      </c>
      <c r="Z23" t="s">
        <v>42</v>
      </c>
      <c r="AA23" t="s">
        <v>44</v>
      </c>
    </row>
    <row r="24" spans="1:27" x14ac:dyDescent="0.35">
      <c r="A24" t="s">
        <v>7</v>
      </c>
      <c r="B24" t="s">
        <v>54</v>
      </c>
      <c r="C24" t="s">
        <v>13</v>
      </c>
      <c r="D24" t="str">
        <f t="shared" si="3"/>
        <v>Lignite PP_Berlin</v>
      </c>
      <c r="E24" t="s">
        <v>5</v>
      </c>
      <c r="F24">
        <v>4.7</v>
      </c>
      <c r="H24">
        <v>0</v>
      </c>
      <c r="I24">
        <v>0.8</v>
      </c>
      <c r="J24">
        <v>0.8</v>
      </c>
      <c r="K24">
        <v>1900000</v>
      </c>
      <c r="L24">
        <v>32000</v>
      </c>
      <c r="M24">
        <v>4.5</v>
      </c>
      <c r="N24" s="1">
        <v>6.2E-2</v>
      </c>
      <c r="O24">
        <v>40</v>
      </c>
      <c r="P24">
        <f t="shared" si="8"/>
        <v>129473.4743209817</v>
      </c>
      <c r="Q24" s="2">
        <f t="shared" si="9"/>
        <v>10789.456193415141</v>
      </c>
      <c r="R24" s="2">
        <f t="shared" si="10"/>
        <v>10789.456193415141</v>
      </c>
      <c r="S24">
        <v>0.39500000000000002</v>
      </c>
      <c r="T24">
        <v>0.39500000000000002</v>
      </c>
      <c r="U24" t="s">
        <v>28</v>
      </c>
      <c r="V24">
        <v>0.39900000000000002</v>
      </c>
      <c r="Z24" t="s">
        <v>42</v>
      </c>
      <c r="AA24" t="s">
        <v>44</v>
      </c>
    </row>
    <row r="25" spans="1:27" x14ac:dyDescent="0.35">
      <c r="A25" t="s">
        <v>7</v>
      </c>
      <c r="B25" t="s">
        <v>54</v>
      </c>
      <c r="C25" t="s">
        <v>14</v>
      </c>
      <c r="D25" t="str">
        <f t="shared" si="3"/>
        <v>Coal PP_Berlin</v>
      </c>
      <c r="E25" t="s">
        <v>4</v>
      </c>
      <c r="F25">
        <v>14.9</v>
      </c>
      <c r="H25">
        <v>653</v>
      </c>
      <c r="I25">
        <v>0.9</v>
      </c>
      <c r="J25">
        <v>0.9</v>
      </c>
      <c r="K25">
        <v>1750000</v>
      </c>
      <c r="L25">
        <v>22000</v>
      </c>
      <c r="M25">
        <v>4</v>
      </c>
      <c r="N25" s="1">
        <v>6.2E-2</v>
      </c>
      <c r="O25">
        <v>30</v>
      </c>
      <c r="P25">
        <f t="shared" si="8"/>
        <v>129868.16342220845</v>
      </c>
      <c r="Q25" s="2">
        <f t="shared" si="9"/>
        <v>10822.346951850704</v>
      </c>
      <c r="R25" s="2">
        <f t="shared" si="10"/>
        <v>10822.346951850704</v>
      </c>
      <c r="S25">
        <v>0.437</v>
      </c>
      <c r="T25">
        <v>0.437</v>
      </c>
      <c r="U25" t="s">
        <v>28</v>
      </c>
      <c r="V25">
        <v>0.33800000000000002</v>
      </c>
      <c r="Z25" t="s">
        <v>42</v>
      </c>
      <c r="AA25" t="s">
        <v>44</v>
      </c>
    </row>
    <row r="26" spans="1:27" x14ac:dyDescent="0.35">
      <c r="A26" t="s">
        <v>7</v>
      </c>
      <c r="B26" t="s">
        <v>54</v>
      </c>
      <c r="C26" t="s">
        <v>15</v>
      </c>
      <c r="D26" t="str">
        <f t="shared" si="3"/>
        <v>Oil PP_Berlin</v>
      </c>
      <c r="E26" t="s">
        <v>6</v>
      </c>
      <c r="F26">
        <v>46.95</v>
      </c>
      <c r="H26">
        <v>34</v>
      </c>
      <c r="I26">
        <v>0.9</v>
      </c>
      <c r="J26">
        <v>0.9</v>
      </c>
      <c r="K26">
        <v>500000</v>
      </c>
      <c r="L26">
        <v>22000</v>
      </c>
      <c r="M26">
        <v>4</v>
      </c>
      <c r="N26" s="1">
        <v>6.2E-2</v>
      </c>
      <c r="O26">
        <v>40</v>
      </c>
      <c r="P26">
        <f t="shared" si="8"/>
        <v>34071.966926574132</v>
      </c>
      <c r="Q26" s="2">
        <f t="shared" si="9"/>
        <v>2839.3305772145109</v>
      </c>
      <c r="R26" s="2">
        <f t="shared" si="10"/>
        <v>2839.3305772145109</v>
      </c>
      <c r="S26">
        <v>0.37</v>
      </c>
      <c r="T26">
        <v>0.37</v>
      </c>
      <c r="U26" t="s">
        <v>28</v>
      </c>
      <c r="V26">
        <v>0.26400000000000001</v>
      </c>
      <c r="X26">
        <v>1.1719999999999999</v>
      </c>
      <c r="Y26">
        <f>X26/9.8*1000</f>
        <v>119.59183673469387</v>
      </c>
      <c r="Z26" t="s">
        <v>42</v>
      </c>
      <c r="AA26" t="s">
        <v>44</v>
      </c>
    </row>
    <row r="27" spans="1:27" x14ac:dyDescent="0.35">
      <c r="A27" t="s">
        <v>7</v>
      </c>
      <c r="B27" t="s">
        <v>54</v>
      </c>
      <c r="C27" t="s">
        <v>16</v>
      </c>
      <c r="D27" t="str">
        <f t="shared" si="3"/>
        <v>Nuclear PP_Berlin</v>
      </c>
      <c r="E27" t="s">
        <v>34</v>
      </c>
      <c r="F27">
        <v>1.9</v>
      </c>
      <c r="H27">
        <v>0</v>
      </c>
      <c r="I27">
        <v>0.5</v>
      </c>
      <c r="J27">
        <v>0.5</v>
      </c>
      <c r="K27">
        <v>3000000</v>
      </c>
      <c r="L27">
        <v>22000</v>
      </c>
      <c r="M27">
        <v>4</v>
      </c>
      <c r="N27" s="1">
        <v>6.2E-2</v>
      </c>
      <c r="O27">
        <v>30</v>
      </c>
      <c r="P27">
        <f t="shared" si="8"/>
        <v>222631.13729521449</v>
      </c>
      <c r="Q27" s="2">
        <f t="shared" si="9"/>
        <v>18552.594774601206</v>
      </c>
      <c r="R27" s="2">
        <f t="shared" si="10"/>
        <v>18552.594774601206</v>
      </c>
      <c r="S27">
        <v>0.45</v>
      </c>
      <c r="T27">
        <v>0.45</v>
      </c>
      <c r="U27" t="s">
        <v>28</v>
      </c>
      <c r="Z27" t="s">
        <v>42</v>
      </c>
      <c r="AA27" t="s">
        <v>44</v>
      </c>
    </row>
    <row r="28" spans="1:27" x14ac:dyDescent="0.35">
      <c r="A28" t="s">
        <v>7</v>
      </c>
      <c r="B28" t="s">
        <v>54</v>
      </c>
      <c r="C28" t="s">
        <v>18</v>
      </c>
      <c r="D28" t="str">
        <f t="shared" si="3"/>
        <v>Onshore Wind_Berlin</v>
      </c>
      <c r="G28" t="s">
        <v>38</v>
      </c>
      <c r="H28">
        <v>17</v>
      </c>
      <c r="K28">
        <v>1700000</v>
      </c>
      <c r="L28">
        <v>20000</v>
      </c>
      <c r="M28">
        <v>8</v>
      </c>
      <c r="N28" s="1">
        <v>2.9600000000000001E-2</v>
      </c>
      <c r="O28">
        <v>25</v>
      </c>
      <c r="P28">
        <f t="shared" si="8"/>
        <v>97192.768521003571</v>
      </c>
      <c r="Q28" s="2">
        <f t="shared" si="9"/>
        <v>8099.3973767502976</v>
      </c>
      <c r="R28" s="2">
        <f t="shared" si="10"/>
        <v>8099.3973767502976</v>
      </c>
      <c r="U28" t="s">
        <v>28</v>
      </c>
      <c r="Z28" t="s">
        <v>43</v>
      </c>
      <c r="AA28" t="s">
        <v>43</v>
      </c>
    </row>
    <row r="29" spans="1:27" x14ac:dyDescent="0.35">
      <c r="A29" t="s">
        <v>7</v>
      </c>
      <c r="B29" t="s">
        <v>54</v>
      </c>
      <c r="C29" t="s">
        <v>70</v>
      </c>
      <c r="D29" t="str">
        <f t="shared" si="3"/>
        <v>Solar_Berlin</v>
      </c>
      <c r="G29" t="s">
        <v>38</v>
      </c>
      <c r="H29">
        <v>156</v>
      </c>
      <c r="K29">
        <v>800000</v>
      </c>
      <c r="L29">
        <v>15000</v>
      </c>
      <c r="M29">
        <v>0</v>
      </c>
      <c r="N29" s="1">
        <v>2.5000000000000001E-2</v>
      </c>
      <c r="O29">
        <v>30</v>
      </c>
      <c r="P29">
        <f t="shared" si="8"/>
        <v>38222.112588941236</v>
      </c>
      <c r="Q29" s="2">
        <f t="shared" si="9"/>
        <v>3185.1760490784363</v>
      </c>
      <c r="R29" s="2">
        <f t="shared" si="10"/>
        <v>3185.1760490784363</v>
      </c>
      <c r="U29" t="s">
        <v>28</v>
      </c>
      <c r="Z29" t="s">
        <v>43</v>
      </c>
      <c r="AA29" t="s">
        <v>43</v>
      </c>
    </row>
    <row r="30" spans="1:27" x14ac:dyDescent="0.35">
      <c r="A30" t="s">
        <v>7</v>
      </c>
      <c r="B30" t="s">
        <v>54</v>
      </c>
      <c r="C30" t="s">
        <v>20</v>
      </c>
      <c r="D30" t="str">
        <f t="shared" si="3"/>
        <v>Biomass_Berlin</v>
      </c>
      <c r="E30" t="s">
        <v>3</v>
      </c>
      <c r="F30">
        <v>50.4</v>
      </c>
      <c r="H30">
        <v>44</v>
      </c>
      <c r="I30">
        <v>1</v>
      </c>
      <c r="J30">
        <v>1</v>
      </c>
      <c r="K30">
        <v>6250000</v>
      </c>
      <c r="L30">
        <v>25000</v>
      </c>
      <c r="M30">
        <v>4</v>
      </c>
      <c r="N30" s="1">
        <v>3.2000000000000001E-2</v>
      </c>
      <c r="O30">
        <v>25</v>
      </c>
      <c r="P30">
        <f t="shared" si="8"/>
        <v>366969.77598589653</v>
      </c>
      <c r="Q30" s="2">
        <f t="shared" si="9"/>
        <v>30580.814665491376</v>
      </c>
      <c r="R30" s="2">
        <f t="shared" si="10"/>
        <v>30580.814665491376</v>
      </c>
      <c r="S30">
        <v>0.35</v>
      </c>
      <c r="T30">
        <v>0.35</v>
      </c>
      <c r="U30" t="s">
        <v>28</v>
      </c>
      <c r="V30">
        <v>0.2</v>
      </c>
      <c r="Z30" t="s">
        <v>43</v>
      </c>
      <c r="AA30" t="s">
        <v>43</v>
      </c>
    </row>
    <row r="31" spans="1:27" x14ac:dyDescent="0.35">
      <c r="A31" t="s">
        <v>7</v>
      </c>
      <c r="B31" t="s">
        <v>54</v>
      </c>
      <c r="C31" t="s">
        <v>25</v>
      </c>
      <c r="D31" t="str">
        <f t="shared" si="3"/>
        <v>Ror_Berlin</v>
      </c>
      <c r="G31">
        <v>0.9</v>
      </c>
      <c r="H31">
        <v>0</v>
      </c>
      <c r="M31">
        <v>5</v>
      </c>
      <c r="N31" s="1">
        <v>0.03</v>
      </c>
      <c r="O31">
        <v>80</v>
      </c>
      <c r="P31">
        <f t="shared" si="8"/>
        <v>0</v>
      </c>
      <c r="Z31" t="s">
        <v>42</v>
      </c>
      <c r="AA31" t="s">
        <v>43</v>
      </c>
    </row>
    <row r="32" spans="1:27" x14ac:dyDescent="0.35">
      <c r="A32" t="s">
        <v>7</v>
      </c>
      <c r="B32" t="s">
        <v>53</v>
      </c>
      <c r="C32" t="s">
        <v>0</v>
      </c>
      <c r="D32" t="str">
        <f t="shared" si="3"/>
        <v>CCGT_Brandenburg</v>
      </c>
      <c r="E32" t="s">
        <v>2</v>
      </c>
      <c r="F32">
        <v>27.4</v>
      </c>
      <c r="H32">
        <v>931</v>
      </c>
      <c r="I32">
        <v>1</v>
      </c>
      <c r="J32">
        <v>1</v>
      </c>
      <c r="K32">
        <v>1250000</v>
      </c>
      <c r="L32">
        <v>20000</v>
      </c>
      <c r="M32">
        <v>3</v>
      </c>
      <c r="N32" s="1">
        <v>5.8000000000000003E-2</v>
      </c>
      <c r="O32">
        <v>30</v>
      </c>
      <c r="P32">
        <f>(N32*(1+N32)^O32)/((1+N32)^O32-1)*K32</f>
        <v>88876.306916684014</v>
      </c>
      <c r="Q32" s="2">
        <f>P32/12</f>
        <v>7406.3589097236681</v>
      </c>
      <c r="R32" s="2">
        <f>Q32</f>
        <v>7406.3589097236681</v>
      </c>
      <c r="S32">
        <v>0.62</v>
      </c>
      <c r="T32">
        <v>0.62</v>
      </c>
      <c r="U32" t="s">
        <v>28</v>
      </c>
      <c r="V32">
        <v>0.2</v>
      </c>
      <c r="Y32">
        <v>60</v>
      </c>
      <c r="Z32" t="s">
        <v>42</v>
      </c>
      <c r="AA32" t="s">
        <v>44</v>
      </c>
    </row>
    <row r="33" spans="1:27" x14ac:dyDescent="0.35">
      <c r="A33" t="s">
        <v>7</v>
      </c>
      <c r="B33" t="s">
        <v>53</v>
      </c>
      <c r="C33" t="s">
        <v>1</v>
      </c>
      <c r="D33" t="str">
        <f t="shared" si="3"/>
        <v>OCGT_Brandenburg</v>
      </c>
      <c r="E33" t="s">
        <v>2</v>
      </c>
      <c r="F33">
        <v>27.4</v>
      </c>
      <c r="I33">
        <v>1</v>
      </c>
      <c r="J33">
        <v>1</v>
      </c>
      <c r="K33">
        <v>500000</v>
      </c>
      <c r="L33">
        <v>20000</v>
      </c>
      <c r="M33">
        <v>3</v>
      </c>
      <c r="N33" s="1">
        <v>5.8000000000000003E-2</v>
      </c>
      <c r="O33">
        <v>30</v>
      </c>
      <c r="P33">
        <f t="shared" ref="P33:P41" si="11">(N33*(1+N33)^O33)/((1+N33)^O33-1)*K33</f>
        <v>35550.52276667361</v>
      </c>
      <c r="Q33" s="2">
        <f t="shared" ref="Q33:Q40" si="12">P33/12</f>
        <v>2962.5435638894674</v>
      </c>
      <c r="R33" s="2">
        <f t="shared" ref="R33:R40" si="13">Q33</f>
        <v>2962.5435638894674</v>
      </c>
      <c r="S33">
        <v>0.3</v>
      </c>
      <c r="T33">
        <v>0.3</v>
      </c>
      <c r="U33" t="s">
        <v>28</v>
      </c>
      <c r="V33">
        <v>0.2</v>
      </c>
      <c r="Y33">
        <v>60</v>
      </c>
      <c r="Z33" t="s">
        <v>42</v>
      </c>
      <c r="AA33" t="s">
        <v>44</v>
      </c>
    </row>
    <row r="34" spans="1:27" x14ac:dyDescent="0.35">
      <c r="A34" t="s">
        <v>7</v>
      </c>
      <c r="B34" t="s">
        <v>53</v>
      </c>
      <c r="C34" t="s">
        <v>13</v>
      </c>
      <c r="D34" t="str">
        <f t="shared" si="3"/>
        <v>Lignite PP_Brandenburg</v>
      </c>
      <c r="E34" t="s">
        <v>5</v>
      </c>
      <c r="F34">
        <v>4.7</v>
      </c>
      <c r="H34">
        <v>4572</v>
      </c>
      <c r="I34">
        <v>0.8</v>
      </c>
      <c r="J34">
        <v>0.8</v>
      </c>
      <c r="K34">
        <v>1900000</v>
      </c>
      <c r="L34">
        <v>32000</v>
      </c>
      <c r="M34">
        <v>4.5</v>
      </c>
      <c r="N34" s="1">
        <v>6.2E-2</v>
      </c>
      <c r="O34">
        <v>40</v>
      </c>
      <c r="P34">
        <f t="shared" si="11"/>
        <v>129473.4743209817</v>
      </c>
      <c r="Q34" s="2">
        <f t="shared" si="12"/>
        <v>10789.456193415141</v>
      </c>
      <c r="R34" s="2">
        <f t="shared" si="13"/>
        <v>10789.456193415141</v>
      </c>
      <c r="S34">
        <v>0.39500000000000002</v>
      </c>
      <c r="T34">
        <v>0.39500000000000002</v>
      </c>
      <c r="U34" t="s">
        <v>28</v>
      </c>
      <c r="V34">
        <v>0.39900000000000002</v>
      </c>
      <c r="Z34" t="s">
        <v>42</v>
      </c>
      <c r="AA34" t="s">
        <v>44</v>
      </c>
    </row>
    <row r="35" spans="1:27" x14ac:dyDescent="0.35">
      <c r="A35" t="s">
        <v>7</v>
      </c>
      <c r="B35" t="s">
        <v>53</v>
      </c>
      <c r="C35" t="s">
        <v>14</v>
      </c>
      <c r="D35" t="str">
        <f t="shared" si="3"/>
        <v>Coal PP_Brandenburg</v>
      </c>
      <c r="E35" t="s">
        <v>4</v>
      </c>
      <c r="F35">
        <v>14.9</v>
      </c>
      <c r="H35">
        <v>0</v>
      </c>
      <c r="I35">
        <v>0.9</v>
      </c>
      <c r="J35">
        <v>0.9</v>
      </c>
      <c r="K35">
        <v>1750000</v>
      </c>
      <c r="L35">
        <v>22000</v>
      </c>
      <c r="M35">
        <v>4</v>
      </c>
      <c r="N35" s="1">
        <v>6.2E-2</v>
      </c>
      <c r="O35">
        <v>30</v>
      </c>
      <c r="P35">
        <f t="shared" si="11"/>
        <v>129868.16342220845</v>
      </c>
      <c r="Q35" s="2">
        <f t="shared" si="12"/>
        <v>10822.346951850704</v>
      </c>
      <c r="R35" s="2">
        <f t="shared" si="13"/>
        <v>10822.346951850704</v>
      </c>
      <c r="S35">
        <v>0.437</v>
      </c>
      <c r="T35">
        <v>0.437</v>
      </c>
      <c r="U35" t="s">
        <v>28</v>
      </c>
      <c r="V35">
        <v>0.33800000000000002</v>
      </c>
      <c r="Z35" t="s">
        <v>42</v>
      </c>
      <c r="AA35" t="s">
        <v>44</v>
      </c>
    </row>
    <row r="36" spans="1:27" x14ac:dyDescent="0.35">
      <c r="A36" t="s">
        <v>7</v>
      </c>
      <c r="B36" t="s">
        <v>53</v>
      </c>
      <c r="C36" t="s">
        <v>15</v>
      </c>
      <c r="D36" t="str">
        <f t="shared" si="3"/>
        <v>Oil PP_Brandenburg</v>
      </c>
      <c r="E36" t="s">
        <v>6</v>
      </c>
      <c r="F36">
        <v>46.95</v>
      </c>
      <c r="H36">
        <v>334</v>
      </c>
      <c r="I36">
        <v>0.9</v>
      </c>
      <c r="J36">
        <v>0.9</v>
      </c>
      <c r="K36">
        <v>500000</v>
      </c>
      <c r="L36">
        <v>22000</v>
      </c>
      <c r="M36">
        <v>4</v>
      </c>
      <c r="N36" s="1">
        <v>6.2E-2</v>
      </c>
      <c r="O36">
        <v>40</v>
      </c>
      <c r="P36">
        <f t="shared" si="11"/>
        <v>34071.966926574132</v>
      </c>
      <c r="Q36" s="2">
        <f t="shared" si="12"/>
        <v>2839.3305772145109</v>
      </c>
      <c r="R36" s="2">
        <f t="shared" si="13"/>
        <v>2839.3305772145109</v>
      </c>
      <c r="S36">
        <v>0.37</v>
      </c>
      <c r="T36">
        <v>0.37</v>
      </c>
      <c r="U36" t="s">
        <v>28</v>
      </c>
      <c r="V36">
        <v>0.26400000000000001</v>
      </c>
      <c r="X36">
        <v>1.1719999999999999</v>
      </c>
      <c r="Y36">
        <f>X36/9.8*1000</f>
        <v>119.59183673469387</v>
      </c>
      <c r="Z36" t="s">
        <v>42</v>
      </c>
      <c r="AA36" t="s">
        <v>44</v>
      </c>
    </row>
    <row r="37" spans="1:27" x14ac:dyDescent="0.35">
      <c r="A37" t="s">
        <v>7</v>
      </c>
      <c r="B37" t="s">
        <v>53</v>
      </c>
      <c r="C37" t="s">
        <v>16</v>
      </c>
      <c r="D37" t="str">
        <f t="shared" si="3"/>
        <v>Nuclear PP_Brandenburg</v>
      </c>
      <c r="E37" t="s">
        <v>34</v>
      </c>
      <c r="F37">
        <v>1.9</v>
      </c>
      <c r="H37">
        <v>0</v>
      </c>
      <c r="I37">
        <v>0.5</v>
      </c>
      <c r="J37">
        <v>0.5</v>
      </c>
      <c r="K37">
        <v>3000000</v>
      </c>
      <c r="L37">
        <v>22000</v>
      </c>
      <c r="M37">
        <v>4</v>
      </c>
      <c r="N37" s="1">
        <v>6.2E-2</v>
      </c>
      <c r="O37">
        <v>30</v>
      </c>
      <c r="P37">
        <f t="shared" si="11"/>
        <v>222631.13729521449</v>
      </c>
      <c r="Q37" s="2">
        <f t="shared" si="12"/>
        <v>18552.594774601206</v>
      </c>
      <c r="R37" s="2">
        <f t="shared" si="13"/>
        <v>18552.594774601206</v>
      </c>
      <c r="S37">
        <v>0.45</v>
      </c>
      <c r="T37">
        <v>0.45</v>
      </c>
      <c r="U37" t="s">
        <v>28</v>
      </c>
      <c r="Z37" t="s">
        <v>42</v>
      </c>
      <c r="AA37" t="s">
        <v>44</v>
      </c>
    </row>
    <row r="38" spans="1:27" x14ac:dyDescent="0.35">
      <c r="A38" t="s">
        <v>7</v>
      </c>
      <c r="B38" t="s">
        <v>53</v>
      </c>
      <c r="C38" t="s">
        <v>18</v>
      </c>
      <c r="D38" t="str">
        <f t="shared" si="3"/>
        <v>Onshore Wind_Brandenburg</v>
      </c>
      <c r="G38" t="s">
        <v>38</v>
      </c>
      <c r="H38">
        <v>8004</v>
      </c>
      <c r="K38">
        <v>1700000</v>
      </c>
      <c r="L38">
        <v>20000</v>
      </c>
      <c r="M38">
        <v>8</v>
      </c>
      <c r="N38" s="1">
        <v>2.9600000000000001E-2</v>
      </c>
      <c r="O38">
        <v>25</v>
      </c>
      <c r="P38">
        <f t="shared" si="11"/>
        <v>97192.768521003571</v>
      </c>
      <c r="Q38" s="2">
        <f t="shared" si="12"/>
        <v>8099.3973767502976</v>
      </c>
      <c r="R38" s="2">
        <f t="shared" si="13"/>
        <v>8099.3973767502976</v>
      </c>
      <c r="U38" t="s">
        <v>28</v>
      </c>
      <c r="Z38" t="s">
        <v>43</v>
      </c>
      <c r="AA38" t="s">
        <v>43</v>
      </c>
    </row>
    <row r="39" spans="1:27" x14ac:dyDescent="0.35">
      <c r="A39" t="s">
        <v>7</v>
      </c>
      <c r="B39" t="s">
        <v>53</v>
      </c>
      <c r="C39" t="s">
        <v>70</v>
      </c>
      <c r="D39" t="str">
        <f t="shared" si="3"/>
        <v>Solar_Brandenburg</v>
      </c>
      <c r="G39" t="s">
        <v>38</v>
      </c>
      <c r="H39">
        <v>5206</v>
      </c>
      <c r="K39">
        <v>800000</v>
      </c>
      <c r="L39">
        <v>15000</v>
      </c>
      <c r="M39">
        <v>0</v>
      </c>
      <c r="N39" s="1">
        <v>2.5000000000000001E-2</v>
      </c>
      <c r="O39">
        <v>30</v>
      </c>
      <c r="P39">
        <f t="shared" si="11"/>
        <v>38222.112588941236</v>
      </c>
      <c r="Q39" s="2">
        <f t="shared" si="12"/>
        <v>3185.1760490784363</v>
      </c>
      <c r="R39" s="2">
        <f t="shared" si="13"/>
        <v>3185.1760490784363</v>
      </c>
      <c r="U39" t="s">
        <v>28</v>
      </c>
      <c r="Z39" t="s">
        <v>43</v>
      </c>
      <c r="AA39" t="s">
        <v>43</v>
      </c>
    </row>
    <row r="40" spans="1:27" x14ac:dyDescent="0.35">
      <c r="A40" t="s">
        <v>7</v>
      </c>
      <c r="B40" t="s">
        <v>53</v>
      </c>
      <c r="C40" t="s">
        <v>20</v>
      </c>
      <c r="D40" t="str">
        <f t="shared" si="3"/>
        <v>Biomass_Brandenburg</v>
      </c>
      <c r="E40" t="s">
        <v>3</v>
      </c>
      <c r="F40">
        <v>50.4</v>
      </c>
      <c r="H40">
        <v>508</v>
      </c>
      <c r="I40">
        <v>1</v>
      </c>
      <c r="J40">
        <v>1</v>
      </c>
      <c r="K40">
        <v>6250000</v>
      </c>
      <c r="L40">
        <v>25000</v>
      </c>
      <c r="M40">
        <v>4</v>
      </c>
      <c r="N40" s="1">
        <v>3.2000000000000001E-2</v>
      </c>
      <c r="O40">
        <v>25</v>
      </c>
      <c r="P40">
        <f t="shared" si="11"/>
        <v>366969.77598589653</v>
      </c>
      <c r="Q40" s="2">
        <f t="shared" si="12"/>
        <v>30580.814665491376</v>
      </c>
      <c r="R40" s="2">
        <f t="shared" si="13"/>
        <v>30580.814665491376</v>
      </c>
      <c r="S40">
        <v>0.35</v>
      </c>
      <c r="T40">
        <v>0.35</v>
      </c>
      <c r="U40" t="s">
        <v>28</v>
      </c>
      <c r="V40">
        <v>0.2</v>
      </c>
      <c r="Z40" t="s">
        <v>43</v>
      </c>
      <c r="AA40" t="s">
        <v>43</v>
      </c>
    </row>
    <row r="41" spans="1:27" x14ac:dyDescent="0.35">
      <c r="A41" t="s">
        <v>7</v>
      </c>
      <c r="B41" t="s">
        <v>53</v>
      </c>
      <c r="C41" t="s">
        <v>25</v>
      </c>
      <c r="D41" t="str">
        <f t="shared" si="3"/>
        <v>Ror_Brandenburg</v>
      </c>
      <c r="G41">
        <v>0.9</v>
      </c>
      <c r="H41">
        <v>5</v>
      </c>
      <c r="M41">
        <v>5</v>
      </c>
      <c r="N41" s="1">
        <v>0.03</v>
      </c>
      <c r="O41">
        <v>80</v>
      </c>
      <c r="P41">
        <f t="shared" si="11"/>
        <v>0</v>
      </c>
      <c r="Z41" t="s">
        <v>42</v>
      </c>
      <c r="AA41" t="s">
        <v>43</v>
      </c>
    </row>
    <row r="42" spans="1:27" x14ac:dyDescent="0.35">
      <c r="A42" t="s">
        <v>7</v>
      </c>
      <c r="B42" t="s">
        <v>56</v>
      </c>
      <c r="C42" t="s">
        <v>0</v>
      </c>
      <c r="D42" t="str">
        <f t="shared" si="3"/>
        <v>CCGT_Bremen</v>
      </c>
      <c r="E42" t="s">
        <v>2</v>
      </c>
      <c r="F42">
        <v>27.4</v>
      </c>
      <c r="H42">
        <v>459</v>
      </c>
      <c r="I42">
        <v>1</v>
      </c>
      <c r="J42">
        <v>1</v>
      </c>
      <c r="K42">
        <v>1250000</v>
      </c>
      <c r="L42">
        <v>20000</v>
      </c>
      <c r="M42">
        <v>3</v>
      </c>
      <c r="N42" s="1">
        <v>5.8000000000000003E-2</v>
      </c>
      <c r="O42">
        <v>30</v>
      </c>
      <c r="P42">
        <f>(N42*(1+N42)^O42)/((1+N42)^O42-1)*K42</f>
        <v>88876.306916684014</v>
      </c>
      <c r="Q42" s="2">
        <f>P42/12</f>
        <v>7406.3589097236681</v>
      </c>
      <c r="R42" s="2">
        <f>Q42</f>
        <v>7406.3589097236681</v>
      </c>
      <c r="S42">
        <v>0.62</v>
      </c>
      <c r="T42">
        <v>0.62</v>
      </c>
      <c r="U42" t="s">
        <v>28</v>
      </c>
      <c r="V42">
        <v>0.2</v>
      </c>
      <c r="Y42">
        <v>60</v>
      </c>
      <c r="Z42" t="s">
        <v>42</v>
      </c>
      <c r="AA42" t="s">
        <v>44</v>
      </c>
    </row>
    <row r="43" spans="1:27" x14ac:dyDescent="0.35">
      <c r="A43" t="s">
        <v>7</v>
      </c>
      <c r="B43" t="s">
        <v>56</v>
      </c>
      <c r="C43" t="s">
        <v>1</v>
      </c>
      <c r="D43" t="str">
        <f t="shared" si="3"/>
        <v>OCGT_Bremen</v>
      </c>
      <c r="E43" t="s">
        <v>2</v>
      </c>
      <c r="F43">
        <v>27.4</v>
      </c>
      <c r="I43">
        <v>1</v>
      </c>
      <c r="J43">
        <v>1</v>
      </c>
      <c r="K43">
        <v>500000</v>
      </c>
      <c r="L43">
        <v>20000</v>
      </c>
      <c r="M43">
        <v>3</v>
      </c>
      <c r="N43" s="1">
        <v>5.8000000000000003E-2</v>
      </c>
      <c r="O43">
        <v>30</v>
      </c>
      <c r="P43">
        <f t="shared" ref="P43:P52" si="14">(N43*(1+N43)^O43)/((1+N43)^O43-1)*K43</f>
        <v>35550.52276667361</v>
      </c>
      <c r="Q43" s="2">
        <f t="shared" ref="Q43:Q51" si="15">P43/12</f>
        <v>2962.5435638894674</v>
      </c>
      <c r="R43" s="2">
        <f t="shared" ref="R43:R51" si="16">Q43</f>
        <v>2962.5435638894674</v>
      </c>
      <c r="S43">
        <v>0.3</v>
      </c>
      <c r="T43">
        <v>0.3</v>
      </c>
      <c r="U43" t="s">
        <v>28</v>
      </c>
      <c r="V43">
        <v>0.2</v>
      </c>
      <c r="Y43">
        <v>60</v>
      </c>
      <c r="Z43" t="s">
        <v>42</v>
      </c>
      <c r="AA43" t="s">
        <v>44</v>
      </c>
    </row>
    <row r="44" spans="1:27" x14ac:dyDescent="0.35">
      <c r="A44" t="s">
        <v>7</v>
      </c>
      <c r="B44" t="s">
        <v>56</v>
      </c>
      <c r="C44" t="s">
        <v>13</v>
      </c>
      <c r="D44" t="str">
        <f t="shared" si="3"/>
        <v>Lignite PP_Bremen</v>
      </c>
      <c r="E44" t="s">
        <v>5</v>
      </c>
      <c r="F44">
        <v>4.7</v>
      </c>
      <c r="H44">
        <v>0</v>
      </c>
      <c r="I44">
        <v>0.8</v>
      </c>
      <c r="J44">
        <v>0.8</v>
      </c>
      <c r="K44">
        <v>1900000</v>
      </c>
      <c r="L44">
        <v>32000</v>
      </c>
      <c r="M44">
        <v>4.5</v>
      </c>
      <c r="N44" s="1">
        <v>6.2E-2</v>
      </c>
      <c r="O44">
        <v>40</v>
      </c>
      <c r="P44">
        <f t="shared" si="14"/>
        <v>129473.4743209817</v>
      </c>
      <c r="Q44" s="2">
        <f t="shared" si="15"/>
        <v>10789.456193415141</v>
      </c>
      <c r="R44" s="2">
        <f t="shared" si="16"/>
        <v>10789.456193415141</v>
      </c>
      <c r="S44">
        <v>0.39500000000000002</v>
      </c>
      <c r="T44">
        <v>0.39500000000000002</v>
      </c>
      <c r="U44" t="s">
        <v>28</v>
      </c>
      <c r="V44">
        <v>0.39900000000000002</v>
      </c>
      <c r="Z44" t="s">
        <v>42</v>
      </c>
      <c r="AA44" t="s">
        <v>44</v>
      </c>
    </row>
    <row r="45" spans="1:27" x14ac:dyDescent="0.35">
      <c r="A45" t="s">
        <v>7</v>
      </c>
      <c r="B45" t="s">
        <v>56</v>
      </c>
      <c r="C45" t="s">
        <v>14</v>
      </c>
      <c r="D45" t="str">
        <f t="shared" si="3"/>
        <v>Coal PP_Bremen</v>
      </c>
      <c r="E45" t="s">
        <v>4</v>
      </c>
      <c r="F45">
        <v>14.9</v>
      </c>
      <c r="H45">
        <v>154</v>
      </c>
      <c r="I45">
        <v>0.9</v>
      </c>
      <c r="J45">
        <v>0.9</v>
      </c>
      <c r="K45">
        <v>1750000</v>
      </c>
      <c r="L45">
        <v>22000</v>
      </c>
      <c r="M45">
        <v>4</v>
      </c>
      <c r="N45" s="1">
        <v>6.2E-2</v>
      </c>
      <c r="O45">
        <v>30</v>
      </c>
      <c r="P45">
        <f t="shared" si="14"/>
        <v>129868.16342220845</v>
      </c>
      <c r="Q45" s="2">
        <f t="shared" si="15"/>
        <v>10822.346951850704</v>
      </c>
      <c r="R45" s="2">
        <f t="shared" si="16"/>
        <v>10822.346951850704</v>
      </c>
      <c r="S45">
        <v>0.437</v>
      </c>
      <c r="T45">
        <v>0.437</v>
      </c>
      <c r="U45" t="s">
        <v>28</v>
      </c>
      <c r="V45">
        <v>0.33800000000000002</v>
      </c>
      <c r="Z45" t="s">
        <v>42</v>
      </c>
      <c r="AA45" t="s">
        <v>44</v>
      </c>
    </row>
    <row r="46" spans="1:27" x14ac:dyDescent="0.35">
      <c r="A46" t="s">
        <v>7</v>
      </c>
      <c r="B46" t="s">
        <v>56</v>
      </c>
      <c r="C46" t="s">
        <v>15</v>
      </c>
      <c r="D46" t="str">
        <f t="shared" si="3"/>
        <v>Oil PP_Bremen</v>
      </c>
      <c r="E46" t="s">
        <v>6</v>
      </c>
      <c r="F46">
        <v>46.95</v>
      </c>
      <c r="H46">
        <v>86</v>
      </c>
      <c r="I46">
        <v>0.9</v>
      </c>
      <c r="J46">
        <v>0.9</v>
      </c>
      <c r="K46">
        <v>500000</v>
      </c>
      <c r="L46">
        <v>22000</v>
      </c>
      <c r="M46">
        <v>4</v>
      </c>
      <c r="N46" s="1">
        <v>6.2E-2</v>
      </c>
      <c r="O46">
        <v>40</v>
      </c>
      <c r="P46">
        <f t="shared" si="14"/>
        <v>34071.966926574132</v>
      </c>
      <c r="Q46" s="2">
        <f t="shared" si="15"/>
        <v>2839.3305772145109</v>
      </c>
      <c r="R46" s="2">
        <f t="shared" si="16"/>
        <v>2839.3305772145109</v>
      </c>
      <c r="S46">
        <v>0.37</v>
      </c>
      <c r="T46">
        <v>0.37</v>
      </c>
      <c r="U46" t="s">
        <v>28</v>
      </c>
      <c r="V46">
        <v>0.26400000000000001</v>
      </c>
      <c r="X46">
        <v>1.1719999999999999</v>
      </c>
      <c r="Y46">
        <f>X46/9.8*1000</f>
        <v>119.59183673469387</v>
      </c>
      <c r="Z46" t="s">
        <v>42</v>
      </c>
      <c r="AA46" t="s">
        <v>44</v>
      </c>
    </row>
    <row r="47" spans="1:27" x14ac:dyDescent="0.35">
      <c r="A47" t="s">
        <v>7</v>
      </c>
      <c r="B47" t="s">
        <v>56</v>
      </c>
      <c r="C47" t="s">
        <v>16</v>
      </c>
      <c r="D47" t="str">
        <f t="shared" si="3"/>
        <v>Nuclear PP_Bremen</v>
      </c>
      <c r="E47" t="s">
        <v>34</v>
      </c>
      <c r="F47">
        <v>1.9</v>
      </c>
      <c r="H47">
        <v>0</v>
      </c>
      <c r="I47">
        <v>0.5</v>
      </c>
      <c r="J47">
        <v>0.5</v>
      </c>
      <c r="K47">
        <v>3000000</v>
      </c>
      <c r="L47">
        <v>22000</v>
      </c>
      <c r="M47">
        <v>4</v>
      </c>
      <c r="N47" s="1">
        <v>6.2E-2</v>
      </c>
      <c r="O47">
        <v>30</v>
      </c>
      <c r="P47">
        <f t="shared" si="14"/>
        <v>222631.13729521449</v>
      </c>
      <c r="Q47" s="2">
        <f t="shared" si="15"/>
        <v>18552.594774601206</v>
      </c>
      <c r="R47" s="2">
        <f t="shared" si="16"/>
        <v>18552.594774601206</v>
      </c>
      <c r="S47">
        <v>0.45</v>
      </c>
      <c r="T47">
        <v>0.45</v>
      </c>
      <c r="U47" t="s">
        <v>28</v>
      </c>
      <c r="Z47" t="s">
        <v>42</v>
      </c>
      <c r="AA47" t="s">
        <v>44</v>
      </c>
    </row>
    <row r="48" spans="1:27" x14ac:dyDescent="0.35">
      <c r="A48" t="s">
        <v>7</v>
      </c>
      <c r="B48" t="s">
        <v>56</v>
      </c>
      <c r="C48" t="s">
        <v>17</v>
      </c>
      <c r="D48" t="str">
        <f t="shared" si="3"/>
        <v>Offshore Wind_Bremen</v>
      </c>
      <c r="G48" t="s">
        <v>38</v>
      </c>
      <c r="H48">
        <v>0</v>
      </c>
      <c r="K48">
        <v>3500000</v>
      </c>
      <c r="L48">
        <v>70000</v>
      </c>
      <c r="M48">
        <v>8</v>
      </c>
      <c r="N48" s="1">
        <v>5.2400000000000002E-2</v>
      </c>
      <c r="O48">
        <v>25</v>
      </c>
      <c r="P48">
        <f t="shared" si="14"/>
        <v>254340.56575115898</v>
      </c>
      <c r="Q48" s="2">
        <f t="shared" si="15"/>
        <v>21195.047145929915</v>
      </c>
      <c r="R48" s="2">
        <f t="shared" si="16"/>
        <v>21195.047145929915</v>
      </c>
      <c r="U48" t="s">
        <v>28</v>
      </c>
      <c r="Z48" t="s">
        <v>42</v>
      </c>
      <c r="AA48" t="s">
        <v>44</v>
      </c>
    </row>
    <row r="49" spans="1:27" x14ac:dyDescent="0.35">
      <c r="A49" t="s">
        <v>7</v>
      </c>
      <c r="B49" t="s">
        <v>56</v>
      </c>
      <c r="C49" t="s">
        <v>18</v>
      </c>
      <c r="D49" t="str">
        <f t="shared" si="3"/>
        <v>Onshore Wind_Bremen</v>
      </c>
      <c r="G49" t="s">
        <v>38</v>
      </c>
      <c r="H49">
        <v>198</v>
      </c>
      <c r="K49">
        <v>1700000</v>
      </c>
      <c r="L49">
        <v>20000</v>
      </c>
      <c r="M49">
        <v>8</v>
      </c>
      <c r="N49" s="1">
        <v>2.9600000000000001E-2</v>
      </c>
      <c r="O49">
        <v>25</v>
      </c>
      <c r="P49">
        <f t="shared" si="14"/>
        <v>97192.768521003571</v>
      </c>
      <c r="Q49" s="2">
        <f t="shared" si="15"/>
        <v>8099.3973767502976</v>
      </c>
      <c r="R49" s="2">
        <f t="shared" si="16"/>
        <v>8099.3973767502976</v>
      </c>
      <c r="U49" t="s">
        <v>28</v>
      </c>
      <c r="Z49" t="s">
        <v>43</v>
      </c>
      <c r="AA49" t="s">
        <v>43</v>
      </c>
    </row>
    <row r="50" spans="1:27" x14ac:dyDescent="0.35">
      <c r="A50" t="s">
        <v>7</v>
      </c>
      <c r="B50" t="s">
        <v>56</v>
      </c>
      <c r="C50" t="s">
        <v>70</v>
      </c>
      <c r="D50" t="str">
        <f t="shared" si="3"/>
        <v>Solar_Bremen</v>
      </c>
      <c r="G50" t="s">
        <v>38</v>
      </c>
      <c r="H50">
        <v>57</v>
      </c>
      <c r="K50">
        <v>800000</v>
      </c>
      <c r="L50">
        <v>15000</v>
      </c>
      <c r="M50">
        <v>0</v>
      </c>
      <c r="N50" s="1">
        <v>2.5000000000000001E-2</v>
      </c>
      <c r="O50">
        <v>30</v>
      </c>
      <c r="P50">
        <f t="shared" si="14"/>
        <v>38222.112588941236</v>
      </c>
      <c r="Q50" s="2">
        <f t="shared" si="15"/>
        <v>3185.1760490784363</v>
      </c>
      <c r="R50" s="2">
        <f t="shared" si="16"/>
        <v>3185.1760490784363</v>
      </c>
      <c r="U50" t="s">
        <v>28</v>
      </c>
      <c r="Z50" t="s">
        <v>43</v>
      </c>
      <c r="AA50" t="s">
        <v>43</v>
      </c>
    </row>
    <row r="51" spans="1:27" x14ac:dyDescent="0.35">
      <c r="A51" t="s">
        <v>7</v>
      </c>
      <c r="B51" t="s">
        <v>56</v>
      </c>
      <c r="C51" t="s">
        <v>20</v>
      </c>
      <c r="D51" t="str">
        <f t="shared" si="3"/>
        <v>Biomass_Bremen</v>
      </c>
      <c r="E51" t="s">
        <v>3</v>
      </c>
      <c r="F51">
        <v>50.4</v>
      </c>
      <c r="H51">
        <v>14</v>
      </c>
      <c r="I51">
        <v>1</v>
      </c>
      <c r="J51">
        <v>1</v>
      </c>
      <c r="K51">
        <v>6250000</v>
      </c>
      <c r="L51">
        <v>25000</v>
      </c>
      <c r="M51">
        <v>4</v>
      </c>
      <c r="N51" s="1">
        <v>3.2000000000000001E-2</v>
      </c>
      <c r="O51">
        <v>25</v>
      </c>
      <c r="P51">
        <f t="shared" si="14"/>
        <v>366969.77598589653</v>
      </c>
      <c r="Q51" s="2">
        <f t="shared" si="15"/>
        <v>30580.814665491376</v>
      </c>
      <c r="R51" s="2">
        <f t="shared" si="16"/>
        <v>30580.814665491376</v>
      </c>
      <c r="S51">
        <v>0.35</v>
      </c>
      <c r="T51">
        <v>0.35</v>
      </c>
      <c r="U51" t="s">
        <v>28</v>
      </c>
      <c r="V51">
        <v>0.2</v>
      </c>
      <c r="Z51" t="s">
        <v>43</v>
      </c>
      <c r="AA51" t="s">
        <v>43</v>
      </c>
    </row>
    <row r="52" spans="1:27" x14ac:dyDescent="0.35">
      <c r="A52" t="s">
        <v>7</v>
      </c>
      <c r="B52" t="s">
        <v>56</v>
      </c>
      <c r="C52" t="s">
        <v>25</v>
      </c>
      <c r="D52" t="str">
        <f t="shared" si="3"/>
        <v>Ror_Bremen</v>
      </c>
      <c r="G52">
        <v>0.9</v>
      </c>
      <c r="H52">
        <v>10</v>
      </c>
      <c r="M52">
        <v>5</v>
      </c>
      <c r="N52" s="1">
        <v>0.03</v>
      </c>
      <c r="O52">
        <v>80</v>
      </c>
      <c r="P52">
        <f t="shared" si="14"/>
        <v>0</v>
      </c>
      <c r="Z52" t="s">
        <v>42</v>
      </c>
      <c r="AA52" t="s">
        <v>43</v>
      </c>
    </row>
    <row r="53" spans="1:27" x14ac:dyDescent="0.35">
      <c r="A53" t="s">
        <v>7</v>
      </c>
      <c r="B53" t="s">
        <v>55</v>
      </c>
      <c r="C53" t="s">
        <v>0</v>
      </c>
      <c r="D53" t="str">
        <f t="shared" si="3"/>
        <v>CCGT_Hamburg</v>
      </c>
      <c r="E53" t="s">
        <v>2</v>
      </c>
      <c r="F53">
        <v>27.4</v>
      </c>
      <c r="H53">
        <v>171</v>
      </c>
      <c r="I53">
        <v>1</v>
      </c>
      <c r="J53">
        <v>1</v>
      </c>
      <c r="K53">
        <v>1250000</v>
      </c>
      <c r="L53">
        <v>20000</v>
      </c>
      <c r="M53">
        <v>3</v>
      </c>
      <c r="N53" s="1">
        <v>5.8000000000000003E-2</v>
      </c>
      <c r="O53">
        <v>30</v>
      </c>
      <c r="P53">
        <f>(N53*(1+N53)^O53)/((1+N53)^O53-1)*K53</f>
        <v>88876.306916684014</v>
      </c>
      <c r="Q53" s="2">
        <f>P53/12</f>
        <v>7406.3589097236681</v>
      </c>
      <c r="R53" s="2">
        <f>Q53</f>
        <v>7406.3589097236681</v>
      </c>
      <c r="S53">
        <v>0.62</v>
      </c>
      <c r="T53">
        <v>0.62</v>
      </c>
      <c r="U53" t="s">
        <v>28</v>
      </c>
      <c r="V53">
        <v>0.2</v>
      </c>
      <c r="Y53">
        <v>60</v>
      </c>
      <c r="Z53" t="s">
        <v>42</v>
      </c>
      <c r="AA53" t="s">
        <v>44</v>
      </c>
    </row>
    <row r="54" spans="1:27" x14ac:dyDescent="0.35">
      <c r="A54" t="s">
        <v>7</v>
      </c>
      <c r="B54" t="s">
        <v>55</v>
      </c>
      <c r="C54" t="s">
        <v>1</v>
      </c>
      <c r="D54" t="str">
        <f t="shared" si="3"/>
        <v>OCGT_Hamburg</v>
      </c>
      <c r="E54" t="s">
        <v>2</v>
      </c>
      <c r="F54">
        <v>27.4</v>
      </c>
      <c r="I54">
        <v>1</v>
      </c>
      <c r="J54">
        <v>1</v>
      </c>
      <c r="K54">
        <v>500000</v>
      </c>
      <c r="L54">
        <v>20000</v>
      </c>
      <c r="M54">
        <v>3</v>
      </c>
      <c r="N54" s="1">
        <v>5.8000000000000003E-2</v>
      </c>
      <c r="O54">
        <v>30</v>
      </c>
      <c r="P54">
        <f t="shared" ref="P54:P63" si="17">(N54*(1+N54)^O54)/((1+N54)^O54-1)*K54</f>
        <v>35550.52276667361</v>
      </c>
      <c r="Q54" s="2">
        <f t="shared" ref="Q54:Q62" si="18">P54/12</f>
        <v>2962.5435638894674</v>
      </c>
      <c r="R54" s="2">
        <f t="shared" ref="R54:R62" si="19">Q54</f>
        <v>2962.5435638894674</v>
      </c>
      <c r="S54">
        <v>0.3</v>
      </c>
      <c r="T54">
        <v>0.3</v>
      </c>
      <c r="U54" t="s">
        <v>28</v>
      </c>
      <c r="V54">
        <v>0.2</v>
      </c>
      <c r="Y54">
        <v>60</v>
      </c>
      <c r="Z54" t="s">
        <v>42</v>
      </c>
      <c r="AA54" t="s">
        <v>44</v>
      </c>
    </row>
    <row r="55" spans="1:27" x14ac:dyDescent="0.35">
      <c r="A55" t="s">
        <v>7</v>
      </c>
      <c r="B55" t="s">
        <v>55</v>
      </c>
      <c r="C55" t="s">
        <v>13</v>
      </c>
      <c r="D55" t="str">
        <f t="shared" si="3"/>
        <v>Lignite PP_Hamburg</v>
      </c>
      <c r="E55" t="s">
        <v>5</v>
      </c>
      <c r="F55">
        <v>4.7</v>
      </c>
      <c r="H55">
        <v>0</v>
      </c>
      <c r="I55">
        <v>0.8</v>
      </c>
      <c r="J55">
        <v>0.8</v>
      </c>
      <c r="K55">
        <v>1900000</v>
      </c>
      <c r="L55">
        <v>32000</v>
      </c>
      <c r="M55">
        <v>4.5</v>
      </c>
      <c r="N55" s="1">
        <v>6.2E-2</v>
      </c>
      <c r="O55">
        <v>40</v>
      </c>
      <c r="P55">
        <f t="shared" si="17"/>
        <v>129473.4743209817</v>
      </c>
      <c r="Q55" s="2">
        <f t="shared" si="18"/>
        <v>10789.456193415141</v>
      </c>
      <c r="R55" s="2">
        <f t="shared" si="19"/>
        <v>10789.456193415141</v>
      </c>
      <c r="S55">
        <v>0.39500000000000002</v>
      </c>
      <c r="T55">
        <v>0.39500000000000002</v>
      </c>
      <c r="U55" t="s">
        <v>28</v>
      </c>
      <c r="V55">
        <v>0.39900000000000002</v>
      </c>
      <c r="Z55" t="s">
        <v>42</v>
      </c>
      <c r="AA55" t="s">
        <v>44</v>
      </c>
    </row>
    <row r="56" spans="1:27" x14ac:dyDescent="0.35">
      <c r="A56" t="s">
        <v>7</v>
      </c>
      <c r="B56" t="s">
        <v>55</v>
      </c>
      <c r="C56" t="s">
        <v>14</v>
      </c>
      <c r="D56" t="str">
        <f t="shared" si="3"/>
        <v>Coal PP_Hamburg</v>
      </c>
      <c r="E56" t="s">
        <v>4</v>
      </c>
      <c r="F56">
        <v>14.9</v>
      </c>
      <c r="H56">
        <v>154</v>
      </c>
      <c r="I56">
        <v>0.9</v>
      </c>
      <c r="J56">
        <v>0.9</v>
      </c>
      <c r="K56">
        <v>1750000</v>
      </c>
      <c r="L56">
        <v>22000</v>
      </c>
      <c r="M56">
        <v>4</v>
      </c>
      <c r="N56" s="1">
        <v>6.2E-2</v>
      </c>
      <c r="O56">
        <v>30</v>
      </c>
      <c r="P56">
        <f t="shared" si="17"/>
        <v>129868.16342220845</v>
      </c>
      <c r="Q56" s="2">
        <f t="shared" si="18"/>
        <v>10822.346951850704</v>
      </c>
      <c r="R56" s="2">
        <f t="shared" si="19"/>
        <v>10822.346951850704</v>
      </c>
      <c r="S56">
        <v>0.437</v>
      </c>
      <c r="T56">
        <v>0.437</v>
      </c>
      <c r="U56" t="s">
        <v>28</v>
      </c>
      <c r="V56">
        <v>0.33800000000000002</v>
      </c>
      <c r="Z56" t="s">
        <v>42</v>
      </c>
      <c r="AA56" t="s">
        <v>44</v>
      </c>
    </row>
    <row r="57" spans="1:27" x14ac:dyDescent="0.35">
      <c r="A57" t="s">
        <v>7</v>
      </c>
      <c r="B57" t="s">
        <v>55</v>
      </c>
      <c r="C57" t="s">
        <v>15</v>
      </c>
      <c r="D57" t="str">
        <f t="shared" si="3"/>
        <v>Oil PP_Hamburg</v>
      </c>
      <c r="E57" t="s">
        <v>6</v>
      </c>
      <c r="F57">
        <v>46.95</v>
      </c>
      <c r="H57">
        <v>0</v>
      </c>
      <c r="I57">
        <v>0.9</v>
      </c>
      <c r="J57">
        <v>0.9</v>
      </c>
      <c r="K57">
        <v>500000</v>
      </c>
      <c r="L57">
        <v>22000</v>
      </c>
      <c r="M57">
        <v>4</v>
      </c>
      <c r="N57" s="1">
        <v>6.2E-2</v>
      </c>
      <c r="O57">
        <v>40</v>
      </c>
      <c r="P57">
        <f t="shared" si="17"/>
        <v>34071.966926574132</v>
      </c>
      <c r="Q57" s="2">
        <f t="shared" si="18"/>
        <v>2839.3305772145109</v>
      </c>
      <c r="R57" s="2">
        <f t="shared" si="19"/>
        <v>2839.3305772145109</v>
      </c>
      <c r="S57">
        <v>0.37</v>
      </c>
      <c r="T57">
        <v>0.37</v>
      </c>
      <c r="U57" t="s">
        <v>28</v>
      </c>
      <c r="V57">
        <v>0.26400000000000001</v>
      </c>
      <c r="X57">
        <v>1.1719999999999999</v>
      </c>
      <c r="Y57">
        <f>X57/9.8*1000</f>
        <v>119.59183673469387</v>
      </c>
      <c r="Z57" t="s">
        <v>42</v>
      </c>
      <c r="AA57" t="s">
        <v>44</v>
      </c>
    </row>
    <row r="58" spans="1:27" x14ac:dyDescent="0.35">
      <c r="A58" t="s">
        <v>7</v>
      </c>
      <c r="B58" t="s">
        <v>55</v>
      </c>
      <c r="C58" t="s">
        <v>16</v>
      </c>
      <c r="D58" t="str">
        <f t="shared" si="3"/>
        <v>Nuclear PP_Hamburg</v>
      </c>
      <c r="E58" t="s">
        <v>34</v>
      </c>
      <c r="F58">
        <v>1.9</v>
      </c>
      <c r="H58">
        <v>0</v>
      </c>
      <c r="I58">
        <v>0.5</v>
      </c>
      <c r="J58">
        <v>0.5</v>
      </c>
      <c r="K58">
        <v>3000000</v>
      </c>
      <c r="L58">
        <v>22000</v>
      </c>
      <c r="M58">
        <v>4</v>
      </c>
      <c r="N58" s="1">
        <v>6.2E-2</v>
      </c>
      <c r="O58">
        <v>30</v>
      </c>
      <c r="P58">
        <f t="shared" si="17"/>
        <v>222631.13729521449</v>
      </c>
      <c r="Q58" s="2">
        <f t="shared" si="18"/>
        <v>18552.594774601206</v>
      </c>
      <c r="R58" s="2">
        <f t="shared" si="19"/>
        <v>18552.594774601206</v>
      </c>
      <c r="S58">
        <v>0.45</v>
      </c>
      <c r="T58">
        <v>0.45</v>
      </c>
      <c r="U58" t="s">
        <v>28</v>
      </c>
      <c r="Z58" t="s">
        <v>42</v>
      </c>
      <c r="AA58" t="s">
        <v>44</v>
      </c>
    </row>
    <row r="59" spans="1:27" x14ac:dyDescent="0.35">
      <c r="A59" t="s">
        <v>7</v>
      </c>
      <c r="B59" t="s">
        <v>55</v>
      </c>
      <c r="C59" t="s">
        <v>17</v>
      </c>
      <c r="D59" t="str">
        <f t="shared" si="3"/>
        <v>Offshore Wind_Hamburg</v>
      </c>
      <c r="G59" t="s">
        <v>38</v>
      </c>
      <c r="H59">
        <v>0</v>
      </c>
      <c r="K59">
        <v>3500000</v>
      </c>
      <c r="L59">
        <v>70000</v>
      </c>
      <c r="M59">
        <v>8</v>
      </c>
      <c r="N59" s="1">
        <v>5.2400000000000002E-2</v>
      </c>
      <c r="O59">
        <v>25</v>
      </c>
      <c r="P59">
        <f t="shared" si="17"/>
        <v>254340.56575115898</v>
      </c>
      <c r="Q59" s="2">
        <f t="shared" si="18"/>
        <v>21195.047145929915</v>
      </c>
      <c r="R59" s="2">
        <f t="shared" si="19"/>
        <v>21195.047145929915</v>
      </c>
      <c r="U59" t="s">
        <v>28</v>
      </c>
      <c r="Z59" t="s">
        <v>42</v>
      </c>
      <c r="AA59" t="s">
        <v>44</v>
      </c>
    </row>
    <row r="60" spans="1:27" x14ac:dyDescent="0.35">
      <c r="A60" t="s">
        <v>7</v>
      </c>
      <c r="B60" t="s">
        <v>55</v>
      </c>
      <c r="C60" t="s">
        <v>18</v>
      </c>
      <c r="D60" t="str">
        <f t="shared" si="3"/>
        <v>Onshore Wind_Hamburg</v>
      </c>
      <c r="G60" t="s">
        <v>38</v>
      </c>
      <c r="H60">
        <v>119</v>
      </c>
      <c r="K60">
        <v>1700000</v>
      </c>
      <c r="L60">
        <v>20000</v>
      </c>
      <c r="M60">
        <v>8</v>
      </c>
      <c r="N60" s="1">
        <v>2.9600000000000001E-2</v>
      </c>
      <c r="O60">
        <v>25</v>
      </c>
      <c r="P60">
        <f t="shared" si="17"/>
        <v>97192.768521003571</v>
      </c>
      <c r="Q60" s="2">
        <f t="shared" si="18"/>
        <v>8099.3973767502976</v>
      </c>
      <c r="R60" s="2">
        <f t="shared" si="19"/>
        <v>8099.3973767502976</v>
      </c>
      <c r="U60" t="s">
        <v>28</v>
      </c>
      <c r="Z60" t="s">
        <v>43</v>
      </c>
      <c r="AA60" t="s">
        <v>43</v>
      </c>
    </row>
    <row r="61" spans="1:27" x14ac:dyDescent="0.35">
      <c r="A61" t="s">
        <v>7</v>
      </c>
      <c r="B61" t="s">
        <v>55</v>
      </c>
      <c r="C61" t="s">
        <v>70</v>
      </c>
      <c r="D61" t="str">
        <f t="shared" si="3"/>
        <v>Solar_Hamburg</v>
      </c>
      <c r="G61" t="s">
        <v>38</v>
      </c>
      <c r="H61">
        <v>71</v>
      </c>
      <c r="K61">
        <v>800000</v>
      </c>
      <c r="L61">
        <v>15000</v>
      </c>
      <c r="M61">
        <v>0</v>
      </c>
      <c r="N61" s="1">
        <v>2.5000000000000001E-2</v>
      </c>
      <c r="O61">
        <v>30</v>
      </c>
      <c r="P61">
        <f t="shared" si="17"/>
        <v>38222.112588941236</v>
      </c>
      <c r="Q61" s="2">
        <f t="shared" si="18"/>
        <v>3185.1760490784363</v>
      </c>
      <c r="R61" s="2">
        <f t="shared" si="19"/>
        <v>3185.1760490784363</v>
      </c>
      <c r="U61" t="s">
        <v>28</v>
      </c>
      <c r="Z61" t="s">
        <v>43</v>
      </c>
      <c r="AA61" t="s">
        <v>43</v>
      </c>
    </row>
    <row r="62" spans="1:27" x14ac:dyDescent="0.35">
      <c r="A62" t="s">
        <v>7</v>
      </c>
      <c r="B62" t="s">
        <v>55</v>
      </c>
      <c r="C62" t="s">
        <v>20</v>
      </c>
      <c r="D62" t="str">
        <f t="shared" si="3"/>
        <v>Biomass_Hamburg</v>
      </c>
      <c r="E62" t="s">
        <v>3</v>
      </c>
      <c r="F62">
        <v>50.4</v>
      </c>
      <c r="H62">
        <v>45</v>
      </c>
      <c r="I62">
        <v>1</v>
      </c>
      <c r="J62">
        <v>1</v>
      </c>
      <c r="K62">
        <v>6250000</v>
      </c>
      <c r="L62">
        <v>25000</v>
      </c>
      <c r="M62">
        <v>4</v>
      </c>
      <c r="N62" s="1">
        <v>3.2000000000000001E-2</v>
      </c>
      <c r="O62">
        <v>25</v>
      </c>
      <c r="P62">
        <f t="shared" si="17"/>
        <v>366969.77598589653</v>
      </c>
      <c r="Q62" s="2">
        <f t="shared" si="18"/>
        <v>30580.814665491376</v>
      </c>
      <c r="R62" s="2">
        <f t="shared" si="19"/>
        <v>30580.814665491376</v>
      </c>
      <c r="S62">
        <v>0.35</v>
      </c>
      <c r="T62">
        <v>0.35</v>
      </c>
      <c r="U62" t="s">
        <v>28</v>
      </c>
      <c r="V62">
        <v>0.2</v>
      </c>
      <c r="Z62" t="s">
        <v>43</v>
      </c>
      <c r="AA62" t="s">
        <v>43</v>
      </c>
    </row>
    <row r="63" spans="1:27" x14ac:dyDescent="0.35">
      <c r="A63" t="s">
        <v>7</v>
      </c>
      <c r="B63" t="s">
        <v>55</v>
      </c>
      <c r="C63" t="s">
        <v>25</v>
      </c>
      <c r="D63" t="str">
        <f t="shared" ref="D63:D122" si="20">C63&amp;"_"&amp;B63</f>
        <v>Ror_Hamburg</v>
      </c>
      <c r="G63">
        <v>0.9</v>
      </c>
      <c r="H63">
        <v>0</v>
      </c>
      <c r="M63">
        <v>5</v>
      </c>
      <c r="N63" s="1">
        <v>0.03</v>
      </c>
      <c r="O63">
        <v>80</v>
      </c>
      <c r="P63">
        <f t="shared" si="17"/>
        <v>0</v>
      </c>
      <c r="Z63" t="s">
        <v>42</v>
      </c>
      <c r="AA63" t="s">
        <v>43</v>
      </c>
    </row>
    <row r="64" spans="1:27" x14ac:dyDescent="0.35">
      <c r="A64" t="s">
        <v>7</v>
      </c>
      <c r="B64" t="s">
        <v>45</v>
      </c>
      <c r="C64" t="s">
        <v>0</v>
      </c>
      <c r="D64" t="str">
        <f t="shared" si="20"/>
        <v>CCGT_Hessen</v>
      </c>
      <c r="E64" t="s">
        <v>2</v>
      </c>
      <c r="F64">
        <v>27.4</v>
      </c>
      <c r="H64">
        <v>1881</v>
      </c>
      <c r="I64">
        <v>1</v>
      </c>
      <c r="J64">
        <v>1</v>
      </c>
      <c r="K64">
        <v>1250000</v>
      </c>
      <c r="L64">
        <v>20000</v>
      </c>
      <c r="M64">
        <v>3</v>
      </c>
      <c r="N64" s="1">
        <v>5.8000000000000003E-2</v>
      </c>
      <c r="O64">
        <v>30</v>
      </c>
      <c r="P64">
        <f>(N64*(1+N64)^O64)/((1+N64)^O64-1)*K64</f>
        <v>88876.306916684014</v>
      </c>
      <c r="Q64" s="2">
        <f>P64/12</f>
        <v>7406.3589097236681</v>
      </c>
      <c r="R64" s="2">
        <f>Q64</f>
        <v>7406.3589097236681</v>
      </c>
      <c r="S64">
        <v>0.62</v>
      </c>
      <c r="T64">
        <v>0.62</v>
      </c>
      <c r="U64" t="s">
        <v>28</v>
      </c>
      <c r="V64">
        <v>0.2</v>
      </c>
      <c r="Y64">
        <v>60</v>
      </c>
      <c r="Z64" t="s">
        <v>42</v>
      </c>
      <c r="AA64" t="s">
        <v>44</v>
      </c>
    </row>
    <row r="65" spans="1:27" x14ac:dyDescent="0.35">
      <c r="A65" t="s">
        <v>7</v>
      </c>
      <c r="B65" t="s">
        <v>45</v>
      </c>
      <c r="C65" t="s">
        <v>1</v>
      </c>
      <c r="D65" t="str">
        <f t="shared" si="20"/>
        <v>OCGT_Hessen</v>
      </c>
      <c r="E65" t="s">
        <v>2</v>
      </c>
      <c r="F65">
        <v>27.4</v>
      </c>
      <c r="I65">
        <v>1</v>
      </c>
      <c r="J65">
        <v>1</v>
      </c>
      <c r="K65">
        <v>500000</v>
      </c>
      <c r="L65">
        <v>20000</v>
      </c>
      <c r="M65">
        <v>3</v>
      </c>
      <c r="N65" s="1">
        <v>5.8000000000000003E-2</v>
      </c>
      <c r="O65">
        <v>30</v>
      </c>
      <c r="P65">
        <f t="shared" ref="P65:P73" si="21">(N65*(1+N65)^O65)/((1+N65)^O65-1)*K65</f>
        <v>35550.52276667361</v>
      </c>
      <c r="Q65" s="2">
        <f t="shared" ref="Q65:Q72" si="22">P65/12</f>
        <v>2962.5435638894674</v>
      </c>
      <c r="R65" s="2">
        <f t="shared" ref="R65:R72" si="23">Q65</f>
        <v>2962.5435638894674</v>
      </c>
      <c r="S65">
        <v>0.3</v>
      </c>
      <c r="T65">
        <v>0.3</v>
      </c>
      <c r="U65" t="s">
        <v>28</v>
      </c>
      <c r="V65">
        <v>0.2</v>
      </c>
      <c r="Y65">
        <v>60</v>
      </c>
      <c r="Z65" t="s">
        <v>42</v>
      </c>
      <c r="AA65" t="s">
        <v>44</v>
      </c>
    </row>
    <row r="66" spans="1:27" x14ac:dyDescent="0.35">
      <c r="A66" t="s">
        <v>7</v>
      </c>
      <c r="B66" t="s">
        <v>45</v>
      </c>
      <c r="C66" t="s">
        <v>13</v>
      </c>
      <c r="D66" t="str">
        <f t="shared" si="20"/>
        <v>Lignite PP_Hessen</v>
      </c>
      <c r="E66" t="s">
        <v>5</v>
      </c>
      <c r="F66">
        <v>4.7</v>
      </c>
      <c r="H66">
        <v>34</v>
      </c>
      <c r="I66">
        <v>0.8</v>
      </c>
      <c r="J66">
        <v>0.8</v>
      </c>
      <c r="K66">
        <v>1900000</v>
      </c>
      <c r="L66">
        <v>32000</v>
      </c>
      <c r="M66">
        <v>4.5</v>
      </c>
      <c r="N66" s="1">
        <v>6.2E-2</v>
      </c>
      <c r="O66">
        <v>40</v>
      </c>
      <c r="P66">
        <f t="shared" si="21"/>
        <v>129473.4743209817</v>
      </c>
      <c r="Q66" s="2">
        <f t="shared" si="22"/>
        <v>10789.456193415141</v>
      </c>
      <c r="R66" s="2">
        <f t="shared" si="23"/>
        <v>10789.456193415141</v>
      </c>
      <c r="S66">
        <v>0.39500000000000002</v>
      </c>
      <c r="T66">
        <v>0.39500000000000002</v>
      </c>
      <c r="U66" t="s">
        <v>28</v>
      </c>
      <c r="V66">
        <v>0.39900000000000002</v>
      </c>
      <c r="Z66" t="s">
        <v>42</v>
      </c>
      <c r="AA66" t="s">
        <v>44</v>
      </c>
    </row>
    <row r="67" spans="1:27" x14ac:dyDescent="0.35">
      <c r="A67" t="s">
        <v>7</v>
      </c>
      <c r="B67" t="s">
        <v>45</v>
      </c>
      <c r="C67" t="s">
        <v>14</v>
      </c>
      <c r="D67" t="str">
        <f t="shared" si="20"/>
        <v>Coal PP_Hessen</v>
      </c>
      <c r="E67" t="s">
        <v>4</v>
      </c>
      <c r="F67">
        <v>14.9</v>
      </c>
      <c r="H67">
        <v>687</v>
      </c>
      <c r="I67">
        <v>0.9</v>
      </c>
      <c r="J67">
        <v>0.9</v>
      </c>
      <c r="K67">
        <v>1750000</v>
      </c>
      <c r="L67">
        <v>22000</v>
      </c>
      <c r="M67">
        <v>4</v>
      </c>
      <c r="N67" s="1">
        <v>6.2E-2</v>
      </c>
      <c r="O67">
        <v>30</v>
      </c>
      <c r="P67">
        <f t="shared" si="21"/>
        <v>129868.16342220845</v>
      </c>
      <c r="Q67" s="2">
        <f t="shared" si="22"/>
        <v>10822.346951850704</v>
      </c>
      <c r="R67" s="2">
        <f t="shared" si="23"/>
        <v>10822.346951850704</v>
      </c>
      <c r="S67">
        <v>0.437</v>
      </c>
      <c r="T67">
        <v>0.437</v>
      </c>
      <c r="U67" t="s">
        <v>28</v>
      </c>
      <c r="V67">
        <v>0.33800000000000002</v>
      </c>
      <c r="Z67" t="s">
        <v>42</v>
      </c>
      <c r="AA67" t="s">
        <v>44</v>
      </c>
    </row>
    <row r="68" spans="1:27" x14ac:dyDescent="0.35">
      <c r="A68" t="s">
        <v>7</v>
      </c>
      <c r="B68" t="s">
        <v>45</v>
      </c>
      <c r="C68" t="s">
        <v>15</v>
      </c>
      <c r="D68" t="str">
        <f t="shared" si="20"/>
        <v>Oil PP_Hessen</v>
      </c>
      <c r="E68" t="s">
        <v>6</v>
      </c>
      <c r="F68">
        <v>46.95</v>
      </c>
      <c r="H68">
        <v>25</v>
      </c>
      <c r="I68">
        <v>0.9</v>
      </c>
      <c r="J68">
        <v>0.9</v>
      </c>
      <c r="K68">
        <v>500000</v>
      </c>
      <c r="L68">
        <v>22000</v>
      </c>
      <c r="M68">
        <v>4</v>
      </c>
      <c r="N68" s="1">
        <v>6.2E-2</v>
      </c>
      <c r="O68">
        <v>40</v>
      </c>
      <c r="P68">
        <f t="shared" si="21"/>
        <v>34071.966926574132</v>
      </c>
      <c r="Q68" s="2">
        <f t="shared" si="22"/>
        <v>2839.3305772145109</v>
      </c>
      <c r="R68" s="2">
        <f t="shared" si="23"/>
        <v>2839.3305772145109</v>
      </c>
      <c r="S68">
        <v>0.37</v>
      </c>
      <c r="T68">
        <v>0.37</v>
      </c>
      <c r="U68" t="s">
        <v>28</v>
      </c>
      <c r="V68">
        <v>0.26400000000000001</v>
      </c>
      <c r="X68">
        <v>1.1719999999999999</v>
      </c>
      <c r="Y68">
        <f>X68/9.8*1000</f>
        <v>119.59183673469387</v>
      </c>
      <c r="Z68" t="s">
        <v>42</v>
      </c>
      <c r="AA68" t="s">
        <v>44</v>
      </c>
    </row>
    <row r="69" spans="1:27" x14ac:dyDescent="0.35">
      <c r="A69" t="s">
        <v>7</v>
      </c>
      <c r="B69" t="s">
        <v>45</v>
      </c>
      <c r="C69" t="s">
        <v>16</v>
      </c>
      <c r="D69" t="str">
        <f t="shared" si="20"/>
        <v>Nuclear PP_Hessen</v>
      </c>
      <c r="E69" t="s">
        <v>34</v>
      </c>
      <c r="F69">
        <v>1.9</v>
      </c>
      <c r="H69">
        <v>0</v>
      </c>
      <c r="I69">
        <v>0.5</v>
      </c>
      <c r="J69">
        <v>0.5</v>
      </c>
      <c r="K69">
        <v>3000000</v>
      </c>
      <c r="L69">
        <v>22000</v>
      </c>
      <c r="M69">
        <v>4</v>
      </c>
      <c r="N69" s="1">
        <v>6.2E-2</v>
      </c>
      <c r="O69">
        <v>30</v>
      </c>
      <c r="P69">
        <f t="shared" si="21"/>
        <v>222631.13729521449</v>
      </c>
      <c r="Q69" s="2">
        <f t="shared" si="22"/>
        <v>18552.594774601206</v>
      </c>
      <c r="R69" s="2">
        <f t="shared" si="23"/>
        <v>18552.594774601206</v>
      </c>
      <c r="S69">
        <v>0.45</v>
      </c>
      <c r="T69">
        <v>0.45</v>
      </c>
      <c r="U69" t="s">
        <v>28</v>
      </c>
      <c r="Z69" t="s">
        <v>42</v>
      </c>
      <c r="AA69" t="s">
        <v>44</v>
      </c>
    </row>
    <row r="70" spans="1:27" x14ac:dyDescent="0.35">
      <c r="A70" t="s">
        <v>7</v>
      </c>
      <c r="B70" t="s">
        <v>45</v>
      </c>
      <c r="C70" t="s">
        <v>18</v>
      </c>
      <c r="D70" t="str">
        <f t="shared" si="20"/>
        <v>Onshore Wind_Hessen</v>
      </c>
      <c r="G70" t="s">
        <v>38</v>
      </c>
      <c r="H70">
        <v>2318</v>
      </c>
      <c r="K70">
        <v>1700000</v>
      </c>
      <c r="L70">
        <v>20000</v>
      </c>
      <c r="M70">
        <v>8</v>
      </c>
      <c r="N70" s="1">
        <v>2.9600000000000001E-2</v>
      </c>
      <c r="O70">
        <v>25</v>
      </c>
      <c r="P70">
        <f t="shared" si="21"/>
        <v>97192.768521003571</v>
      </c>
      <c r="Q70" s="2">
        <f t="shared" si="22"/>
        <v>8099.3973767502976</v>
      </c>
      <c r="R70" s="2">
        <f t="shared" si="23"/>
        <v>8099.3973767502976</v>
      </c>
      <c r="U70" t="s">
        <v>28</v>
      </c>
      <c r="Z70" t="s">
        <v>43</v>
      </c>
      <c r="AA70" t="s">
        <v>43</v>
      </c>
    </row>
    <row r="71" spans="1:27" x14ac:dyDescent="0.35">
      <c r="A71" t="s">
        <v>7</v>
      </c>
      <c r="B71" t="s">
        <v>45</v>
      </c>
      <c r="C71" t="s">
        <v>70</v>
      </c>
      <c r="D71" t="str">
        <f t="shared" si="20"/>
        <v>Solar_Hessen</v>
      </c>
      <c r="G71" t="s">
        <v>38</v>
      </c>
      <c r="H71">
        <v>2876</v>
      </c>
      <c r="K71">
        <v>800000</v>
      </c>
      <c r="L71">
        <v>15000</v>
      </c>
      <c r="M71">
        <v>0</v>
      </c>
      <c r="N71" s="1">
        <v>2.5000000000000001E-2</v>
      </c>
      <c r="O71">
        <v>30</v>
      </c>
      <c r="P71">
        <f t="shared" si="21"/>
        <v>38222.112588941236</v>
      </c>
      <c r="Q71" s="2">
        <f t="shared" si="22"/>
        <v>3185.1760490784363</v>
      </c>
      <c r="R71" s="2">
        <f t="shared" si="23"/>
        <v>3185.1760490784363</v>
      </c>
      <c r="U71" t="s">
        <v>28</v>
      </c>
      <c r="Z71" t="s">
        <v>43</v>
      </c>
      <c r="AA71" t="s">
        <v>43</v>
      </c>
    </row>
    <row r="72" spans="1:27" x14ac:dyDescent="0.35">
      <c r="A72" t="s">
        <v>7</v>
      </c>
      <c r="B72" t="s">
        <v>45</v>
      </c>
      <c r="C72" t="s">
        <v>20</v>
      </c>
      <c r="D72" t="str">
        <f t="shared" si="20"/>
        <v>Biomass_Hessen</v>
      </c>
      <c r="E72" t="s">
        <v>3</v>
      </c>
      <c r="F72">
        <v>50.4</v>
      </c>
      <c r="H72">
        <v>316</v>
      </c>
      <c r="I72">
        <v>1</v>
      </c>
      <c r="J72">
        <v>1</v>
      </c>
      <c r="K72">
        <v>6250000</v>
      </c>
      <c r="L72">
        <v>25000</v>
      </c>
      <c r="M72">
        <v>4</v>
      </c>
      <c r="N72" s="1">
        <v>3.2000000000000001E-2</v>
      </c>
      <c r="O72">
        <v>25</v>
      </c>
      <c r="P72">
        <f t="shared" si="21"/>
        <v>366969.77598589653</v>
      </c>
      <c r="Q72" s="2">
        <f t="shared" si="22"/>
        <v>30580.814665491376</v>
      </c>
      <c r="R72" s="2">
        <f t="shared" si="23"/>
        <v>30580.814665491376</v>
      </c>
      <c r="S72">
        <v>0.35</v>
      </c>
      <c r="T72">
        <v>0.35</v>
      </c>
      <c r="U72" t="s">
        <v>28</v>
      </c>
      <c r="V72">
        <v>0.2</v>
      </c>
      <c r="Z72" t="s">
        <v>43</v>
      </c>
      <c r="AA72" t="s">
        <v>43</v>
      </c>
    </row>
    <row r="73" spans="1:27" x14ac:dyDescent="0.35">
      <c r="A73" t="s">
        <v>7</v>
      </c>
      <c r="B73" t="s">
        <v>45</v>
      </c>
      <c r="C73" t="s">
        <v>25</v>
      </c>
      <c r="D73" t="str">
        <f t="shared" si="20"/>
        <v>Ror_Hessen</v>
      </c>
      <c r="G73">
        <v>0.9</v>
      </c>
      <c r="H73">
        <v>63</v>
      </c>
      <c r="M73">
        <v>5</v>
      </c>
      <c r="N73" s="1">
        <v>0.03</v>
      </c>
      <c r="O73">
        <v>80</v>
      </c>
      <c r="P73">
        <f t="shared" si="21"/>
        <v>0</v>
      </c>
      <c r="Z73" t="s">
        <v>42</v>
      </c>
      <c r="AA73" t="s">
        <v>43</v>
      </c>
    </row>
    <row r="74" spans="1:27" x14ac:dyDescent="0.35">
      <c r="A74" t="s">
        <v>7</v>
      </c>
      <c r="B74" t="s">
        <v>58</v>
      </c>
      <c r="C74" t="s">
        <v>0</v>
      </c>
      <c r="D74" t="str">
        <f t="shared" si="20"/>
        <v>CCGT_Mecklenburg_Vorpommern</v>
      </c>
      <c r="E74" t="s">
        <v>2</v>
      </c>
      <c r="F74">
        <v>27.4</v>
      </c>
      <c r="H74">
        <v>410</v>
      </c>
      <c r="I74">
        <v>1</v>
      </c>
      <c r="J74">
        <v>1</v>
      </c>
      <c r="K74">
        <v>1250000</v>
      </c>
      <c r="L74">
        <v>20000</v>
      </c>
      <c r="M74">
        <v>3</v>
      </c>
      <c r="N74" s="1">
        <v>5.8000000000000003E-2</v>
      </c>
      <c r="O74">
        <v>30</v>
      </c>
      <c r="P74">
        <f>(N74*(1+N74)^O74)/((1+N74)^O74-1)*K74</f>
        <v>88876.306916684014</v>
      </c>
      <c r="Q74" s="2">
        <f>P74/12</f>
        <v>7406.3589097236681</v>
      </c>
      <c r="R74" s="2">
        <f>Q74</f>
        <v>7406.3589097236681</v>
      </c>
      <c r="S74">
        <v>0.62</v>
      </c>
      <c r="T74">
        <v>0.62</v>
      </c>
      <c r="U74" t="s">
        <v>28</v>
      </c>
      <c r="V74">
        <v>0.2</v>
      </c>
      <c r="Y74">
        <v>60</v>
      </c>
      <c r="Z74" t="s">
        <v>42</v>
      </c>
      <c r="AA74" t="s">
        <v>44</v>
      </c>
    </row>
    <row r="75" spans="1:27" x14ac:dyDescent="0.35">
      <c r="A75" t="s">
        <v>7</v>
      </c>
      <c r="B75" t="s">
        <v>58</v>
      </c>
      <c r="C75" t="s">
        <v>1</v>
      </c>
      <c r="D75" t="str">
        <f t="shared" si="20"/>
        <v>OCGT_Mecklenburg_Vorpommern</v>
      </c>
      <c r="E75" t="s">
        <v>2</v>
      </c>
      <c r="F75">
        <v>27.4</v>
      </c>
      <c r="I75">
        <v>1</v>
      </c>
      <c r="J75">
        <v>1</v>
      </c>
      <c r="K75">
        <v>500000</v>
      </c>
      <c r="L75">
        <v>20000</v>
      </c>
      <c r="M75">
        <v>3</v>
      </c>
      <c r="N75" s="1">
        <v>5.8000000000000003E-2</v>
      </c>
      <c r="O75">
        <v>30</v>
      </c>
      <c r="P75">
        <f t="shared" ref="P75:P84" si="24">(N75*(1+N75)^O75)/((1+N75)^O75-1)*K75</f>
        <v>35550.52276667361</v>
      </c>
      <c r="Q75" s="2">
        <f t="shared" ref="Q75:Q83" si="25">P75/12</f>
        <v>2962.5435638894674</v>
      </c>
      <c r="R75" s="2">
        <f t="shared" ref="R75:R83" si="26">Q75</f>
        <v>2962.5435638894674</v>
      </c>
      <c r="S75">
        <v>0.3</v>
      </c>
      <c r="T75">
        <v>0.3</v>
      </c>
      <c r="U75" t="s">
        <v>28</v>
      </c>
      <c r="V75">
        <v>0.2</v>
      </c>
      <c r="Y75">
        <v>60</v>
      </c>
      <c r="Z75" t="s">
        <v>42</v>
      </c>
      <c r="AA75" t="s">
        <v>44</v>
      </c>
    </row>
    <row r="76" spans="1:27" x14ac:dyDescent="0.35">
      <c r="A76" t="s">
        <v>7</v>
      </c>
      <c r="B76" t="s">
        <v>58</v>
      </c>
      <c r="C76" t="s">
        <v>13</v>
      </c>
      <c r="D76" t="str">
        <f t="shared" si="20"/>
        <v>Lignite PP_Mecklenburg_Vorpommern</v>
      </c>
      <c r="E76" t="s">
        <v>5</v>
      </c>
      <c r="F76">
        <v>4.7</v>
      </c>
      <c r="H76">
        <v>0</v>
      </c>
      <c r="I76">
        <v>0.8</v>
      </c>
      <c r="J76">
        <v>0.8</v>
      </c>
      <c r="K76">
        <v>1900000</v>
      </c>
      <c r="L76">
        <v>32000</v>
      </c>
      <c r="M76">
        <v>4.5</v>
      </c>
      <c r="N76" s="1">
        <v>6.2E-2</v>
      </c>
      <c r="O76">
        <v>40</v>
      </c>
      <c r="P76">
        <f t="shared" si="24"/>
        <v>129473.4743209817</v>
      </c>
      <c r="Q76" s="2">
        <f t="shared" si="25"/>
        <v>10789.456193415141</v>
      </c>
      <c r="R76" s="2">
        <f t="shared" si="26"/>
        <v>10789.456193415141</v>
      </c>
      <c r="S76">
        <v>0.39500000000000002</v>
      </c>
      <c r="T76">
        <v>0.39500000000000002</v>
      </c>
      <c r="U76" t="s">
        <v>28</v>
      </c>
      <c r="V76">
        <v>0.39900000000000002</v>
      </c>
      <c r="Z76" t="s">
        <v>42</v>
      </c>
      <c r="AA76" t="s">
        <v>44</v>
      </c>
    </row>
    <row r="77" spans="1:27" x14ac:dyDescent="0.35">
      <c r="A77" t="s">
        <v>7</v>
      </c>
      <c r="B77" t="s">
        <v>58</v>
      </c>
      <c r="C77" t="s">
        <v>14</v>
      </c>
      <c r="D77" t="str">
        <f t="shared" si="20"/>
        <v>Coal PP_Mecklenburg_Vorpommern</v>
      </c>
      <c r="E77" t="s">
        <v>4</v>
      </c>
      <c r="F77">
        <v>14.9</v>
      </c>
      <c r="H77">
        <v>514</v>
      </c>
      <c r="I77">
        <v>0.9</v>
      </c>
      <c r="J77">
        <v>0.9</v>
      </c>
      <c r="K77">
        <v>1750000</v>
      </c>
      <c r="L77">
        <v>22000</v>
      </c>
      <c r="M77">
        <v>4</v>
      </c>
      <c r="N77" s="1">
        <v>6.2E-2</v>
      </c>
      <c r="O77">
        <v>30</v>
      </c>
      <c r="P77">
        <f t="shared" si="24"/>
        <v>129868.16342220845</v>
      </c>
      <c r="Q77" s="2">
        <f t="shared" si="25"/>
        <v>10822.346951850704</v>
      </c>
      <c r="R77" s="2">
        <f t="shared" si="26"/>
        <v>10822.346951850704</v>
      </c>
      <c r="S77">
        <v>0.437</v>
      </c>
      <c r="T77">
        <v>0.437</v>
      </c>
      <c r="U77" t="s">
        <v>28</v>
      </c>
      <c r="V77">
        <v>0.33800000000000002</v>
      </c>
      <c r="Z77" t="s">
        <v>42</v>
      </c>
      <c r="AA77" t="s">
        <v>44</v>
      </c>
    </row>
    <row r="78" spans="1:27" x14ac:dyDescent="0.35">
      <c r="A78" t="s">
        <v>7</v>
      </c>
      <c r="B78" t="s">
        <v>58</v>
      </c>
      <c r="C78" t="s">
        <v>15</v>
      </c>
      <c r="D78" t="str">
        <f t="shared" si="20"/>
        <v>Oil PP_Mecklenburg_Vorpommern</v>
      </c>
      <c r="E78" t="s">
        <v>6</v>
      </c>
      <c r="F78">
        <v>46.95</v>
      </c>
      <c r="H78">
        <v>0</v>
      </c>
      <c r="I78">
        <v>0.9</v>
      </c>
      <c r="J78">
        <v>0.9</v>
      </c>
      <c r="K78">
        <v>500000</v>
      </c>
      <c r="L78">
        <v>22000</v>
      </c>
      <c r="M78">
        <v>4</v>
      </c>
      <c r="N78" s="1">
        <v>6.2E-2</v>
      </c>
      <c r="O78">
        <v>40</v>
      </c>
      <c r="P78">
        <f t="shared" si="24"/>
        <v>34071.966926574132</v>
      </c>
      <c r="Q78" s="2">
        <f t="shared" si="25"/>
        <v>2839.3305772145109</v>
      </c>
      <c r="R78" s="2">
        <f t="shared" si="26"/>
        <v>2839.3305772145109</v>
      </c>
      <c r="S78">
        <v>0.37</v>
      </c>
      <c r="T78">
        <v>0.37</v>
      </c>
      <c r="U78" t="s">
        <v>28</v>
      </c>
      <c r="V78">
        <v>0.26400000000000001</v>
      </c>
      <c r="X78">
        <v>1.1719999999999999</v>
      </c>
      <c r="Y78">
        <f>X78/9.8*1000</f>
        <v>119.59183673469387</v>
      </c>
      <c r="Z78" t="s">
        <v>42</v>
      </c>
      <c r="AA78" t="s">
        <v>44</v>
      </c>
    </row>
    <row r="79" spans="1:27" x14ac:dyDescent="0.35">
      <c r="A79" t="s">
        <v>7</v>
      </c>
      <c r="B79" t="s">
        <v>58</v>
      </c>
      <c r="C79" t="s">
        <v>16</v>
      </c>
      <c r="D79" t="str">
        <f t="shared" si="20"/>
        <v>Nuclear PP_Mecklenburg_Vorpommern</v>
      </c>
      <c r="E79" t="s">
        <v>34</v>
      </c>
      <c r="F79">
        <v>1.9</v>
      </c>
      <c r="H79">
        <v>0</v>
      </c>
      <c r="I79">
        <v>0.5</v>
      </c>
      <c r="J79">
        <v>0.5</v>
      </c>
      <c r="K79">
        <v>3000000</v>
      </c>
      <c r="L79">
        <v>22000</v>
      </c>
      <c r="M79">
        <v>4</v>
      </c>
      <c r="N79" s="1">
        <v>6.2E-2</v>
      </c>
      <c r="O79">
        <v>30</v>
      </c>
      <c r="P79">
        <f t="shared" si="24"/>
        <v>222631.13729521449</v>
      </c>
      <c r="Q79" s="2">
        <f t="shared" si="25"/>
        <v>18552.594774601206</v>
      </c>
      <c r="R79" s="2">
        <f t="shared" si="26"/>
        <v>18552.594774601206</v>
      </c>
      <c r="S79">
        <v>0.45</v>
      </c>
      <c r="T79">
        <v>0.45</v>
      </c>
      <c r="U79" t="s">
        <v>28</v>
      </c>
      <c r="Z79" t="s">
        <v>42</v>
      </c>
      <c r="AA79" t="s">
        <v>44</v>
      </c>
    </row>
    <row r="80" spans="1:27" x14ac:dyDescent="0.35">
      <c r="A80" t="s">
        <v>7</v>
      </c>
      <c r="B80" t="s">
        <v>58</v>
      </c>
      <c r="C80" t="s">
        <v>17</v>
      </c>
      <c r="D80" t="str">
        <f t="shared" si="20"/>
        <v>Offshore Wind_Mecklenburg_Vorpommern</v>
      </c>
      <c r="G80" t="s">
        <v>38</v>
      </c>
      <c r="H80">
        <v>48</v>
      </c>
      <c r="K80">
        <v>3500000</v>
      </c>
      <c r="L80">
        <v>70000</v>
      </c>
      <c r="M80">
        <v>8</v>
      </c>
      <c r="N80" s="1">
        <v>5.2400000000000002E-2</v>
      </c>
      <c r="O80">
        <v>25</v>
      </c>
      <c r="P80">
        <f t="shared" si="24"/>
        <v>254340.56575115898</v>
      </c>
      <c r="Q80" s="2">
        <f t="shared" si="25"/>
        <v>21195.047145929915</v>
      </c>
      <c r="R80" s="2">
        <f t="shared" si="26"/>
        <v>21195.047145929915</v>
      </c>
      <c r="U80" t="s">
        <v>28</v>
      </c>
      <c r="Z80" t="s">
        <v>42</v>
      </c>
      <c r="AA80" t="s">
        <v>44</v>
      </c>
    </row>
    <row r="81" spans="1:27" x14ac:dyDescent="0.35">
      <c r="A81" t="s">
        <v>7</v>
      </c>
      <c r="B81" t="s">
        <v>58</v>
      </c>
      <c r="C81" t="s">
        <v>18</v>
      </c>
      <c r="D81" t="str">
        <f t="shared" si="20"/>
        <v>Onshore Wind_Mecklenburg_Vorpommern</v>
      </c>
      <c r="G81" t="s">
        <v>38</v>
      </c>
      <c r="H81">
        <v>3550</v>
      </c>
      <c r="K81">
        <v>1700000</v>
      </c>
      <c r="L81">
        <v>20000</v>
      </c>
      <c r="M81">
        <v>8</v>
      </c>
      <c r="N81" s="1">
        <v>2.9600000000000001E-2</v>
      </c>
      <c r="O81">
        <v>25</v>
      </c>
      <c r="P81">
        <f t="shared" si="24"/>
        <v>97192.768521003571</v>
      </c>
      <c r="Q81" s="2">
        <f t="shared" si="25"/>
        <v>8099.3973767502976</v>
      </c>
      <c r="R81" s="2">
        <f t="shared" si="26"/>
        <v>8099.3973767502976</v>
      </c>
      <c r="U81" t="s">
        <v>28</v>
      </c>
      <c r="Z81" t="s">
        <v>43</v>
      </c>
      <c r="AA81" t="s">
        <v>43</v>
      </c>
    </row>
    <row r="82" spans="1:27" x14ac:dyDescent="0.35">
      <c r="A82" t="s">
        <v>7</v>
      </c>
      <c r="B82" t="s">
        <v>58</v>
      </c>
      <c r="C82" t="s">
        <v>70</v>
      </c>
      <c r="D82" t="str">
        <f t="shared" si="20"/>
        <v>Solar_Mecklenburg_Vorpommern</v>
      </c>
      <c r="G82" t="s">
        <v>38</v>
      </c>
      <c r="H82">
        <v>3185</v>
      </c>
      <c r="K82">
        <v>800000</v>
      </c>
      <c r="L82">
        <v>15000</v>
      </c>
      <c r="M82">
        <v>0</v>
      </c>
      <c r="N82" s="1">
        <v>2.5000000000000001E-2</v>
      </c>
      <c r="O82">
        <v>30</v>
      </c>
      <c r="P82">
        <f t="shared" si="24"/>
        <v>38222.112588941236</v>
      </c>
      <c r="Q82" s="2">
        <f t="shared" si="25"/>
        <v>3185.1760490784363</v>
      </c>
      <c r="R82" s="2">
        <f t="shared" si="26"/>
        <v>3185.1760490784363</v>
      </c>
      <c r="U82" t="s">
        <v>28</v>
      </c>
      <c r="Z82" t="s">
        <v>43</v>
      </c>
      <c r="AA82" t="s">
        <v>43</v>
      </c>
    </row>
    <row r="83" spans="1:27" x14ac:dyDescent="0.35">
      <c r="A83" t="s">
        <v>7</v>
      </c>
      <c r="B83" t="s">
        <v>58</v>
      </c>
      <c r="C83" t="s">
        <v>20</v>
      </c>
      <c r="D83" t="str">
        <f t="shared" si="20"/>
        <v>Biomass_Mecklenburg_Vorpommern</v>
      </c>
      <c r="E83" t="s">
        <v>3</v>
      </c>
      <c r="F83">
        <v>50.4</v>
      </c>
      <c r="H83">
        <v>410</v>
      </c>
      <c r="I83">
        <v>1</v>
      </c>
      <c r="J83">
        <v>1</v>
      </c>
      <c r="K83">
        <v>6250000</v>
      </c>
      <c r="L83">
        <v>25000</v>
      </c>
      <c r="M83">
        <v>4</v>
      </c>
      <c r="N83" s="1">
        <v>3.2000000000000001E-2</v>
      </c>
      <c r="O83">
        <v>25</v>
      </c>
      <c r="P83">
        <f t="shared" si="24"/>
        <v>366969.77598589653</v>
      </c>
      <c r="Q83" s="2">
        <f t="shared" si="25"/>
        <v>30580.814665491376</v>
      </c>
      <c r="R83" s="2">
        <f t="shared" si="26"/>
        <v>30580.814665491376</v>
      </c>
      <c r="S83">
        <v>0.35</v>
      </c>
      <c r="T83">
        <v>0.35</v>
      </c>
      <c r="U83" t="s">
        <v>28</v>
      </c>
      <c r="V83">
        <v>0.2</v>
      </c>
      <c r="Z83" t="s">
        <v>43</v>
      </c>
      <c r="AA83" t="s">
        <v>43</v>
      </c>
    </row>
    <row r="84" spans="1:27" x14ac:dyDescent="0.35">
      <c r="A84" t="s">
        <v>7</v>
      </c>
      <c r="B84" t="s">
        <v>58</v>
      </c>
      <c r="C84" t="s">
        <v>25</v>
      </c>
      <c r="D84" t="str">
        <f t="shared" si="20"/>
        <v>Ror_Mecklenburg_Vorpommern</v>
      </c>
      <c r="G84">
        <v>0.9</v>
      </c>
      <c r="H84">
        <v>3</v>
      </c>
      <c r="M84">
        <v>5</v>
      </c>
      <c r="N84" s="1">
        <v>0.03</v>
      </c>
      <c r="O84">
        <v>80</v>
      </c>
      <c r="P84">
        <f t="shared" si="24"/>
        <v>0</v>
      </c>
      <c r="Z84" t="s">
        <v>42</v>
      </c>
      <c r="AA84" t="s">
        <v>43</v>
      </c>
    </row>
    <row r="85" spans="1:27" x14ac:dyDescent="0.35">
      <c r="A85" t="s">
        <v>7</v>
      </c>
      <c r="B85" t="s">
        <v>52</v>
      </c>
      <c r="C85" t="s">
        <v>0</v>
      </c>
      <c r="D85" t="str">
        <f t="shared" si="20"/>
        <v>CCGT_Niedersachsen</v>
      </c>
      <c r="E85" t="s">
        <v>2</v>
      </c>
      <c r="F85">
        <v>27.4</v>
      </c>
      <c r="H85">
        <v>4153</v>
      </c>
      <c r="I85">
        <v>1</v>
      </c>
      <c r="J85">
        <v>1</v>
      </c>
      <c r="K85">
        <v>1250000</v>
      </c>
      <c r="L85">
        <v>20000</v>
      </c>
      <c r="M85">
        <v>3</v>
      </c>
      <c r="N85" s="1">
        <v>5.8000000000000003E-2</v>
      </c>
      <c r="O85">
        <v>30</v>
      </c>
      <c r="P85">
        <f>(N85*(1+N85)^O85)/((1+N85)^O85-1)*K85</f>
        <v>88876.306916684014</v>
      </c>
      <c r="Q85" s="2">
        <f>P85/12</f>
        <v>7406.3589097236681</v>
      </c>
      <c r="R85" s="2">
        <f>Q85</f>
        <v>7406.3589097236681</v>
      </c>
      <c r="S85">
        <v>0.62</v>
      </c>
      <c r="T85">
        <v>0.62</v>
      </c>
      <c r="U85" t="s">
        <v>28</v>
      </c>
      <c r="V85">
        <v>0.2</v>
      </c>
      <c r="Y85">
        <v>60</v>
      </c>
      <c r="Z85" t="s">
        <v>42</v>
      </c>
      <c r="AA85" t="s">
        <v>44</v>
      </c>
    </row>
    <row r="86" spans="1:27" x14ac:dyDescent="0.35">
      <c r="A86" t="s">
        <v>7</v>
      </c>
      <c r="B86" t="s">
        <v>52</v>
      </c>
      <c r="C86" t="s">
        <v>1</v>
      </c>
      <c r="D86" t="str">
        <f t="shared" si="20"/>
        <v>OCGT_Niedersachsen</v>
      </c>
      <c r="E86" t="s">
        <v>2</v>
      </c>
      <c r="F86">
        <v>27.4</v>
      </c>
      <c r="I86">
        <v>1</v>
      </c>
      <c r="J86">
        <v>1</v>
      </c>
      <c r="K86">
        <v>500000</v>
      </c>
      <c r="L86">
        <v>20000</v>
      </c>
      <c r="M86">
        <v>3</v>
      </c>
      <c r="N86" s="1">
        <v>5.8000000000000003E-2</v>
      </c>
      <c r="O86">
        <v>30</v>
      </c>
      <c r="P86">
        <f t="shared" ref="P86:P95" si="27">(N86*(1+N86)^O86)/((1+N86)^O86-1)*K86</f>
        <v>35550.52276667361</v>
      </c>
      <c r="Q86" s="2">
        <f t="shared" ref="Q86:Q94" si="28">P86/12</f>
        <v>2962.5435638894674</v>
      </c>
      <c r="R86" s="2">
        <f t="shared" ref="R86:R94" si="29">Q86</f>
        <v>2962.5435638894674</v>
      </c>
      <c r="S86">
        <v>0.3</v>
      </c>
      <c r="T86">
        <v>0.3</v>
      </c>
      <c r="U86" t="s">
        <v>28</v>
      </c>
      <c r="V86">
        <v>0.2</v>
      </c>
      <c r="Y86">
        <v>60</v>
      </c>
      <c r="Z86" t="s">
        <v>42</v>
      </c>
      <c r="AA86" t="s">
        <v>44</v>
      </c>
    </row>
    <row r="87" spans="1:27" x14ac:dyDescent="0.35">
      <c r="A87" t="s">
        <v>7</v>
      </c>
      <c r="B87" t="s">
        <v>52</v>
      </c>
      <c r="C87" t="s">
        <v>13</v>
      </c>
      <c r="D87" t="str">
        <f t="shared" si="20"/>
        <v>Lignite PP_Niedersachsen</v>
      </c>
      <c r="E87" t="s">
        <v>5</v>
      </c>
      <c r="F87">
        <v>4.7</v>
      </c>
      <c r="H87">
        <v>19</v>
      </c>
      <c r="I87">
        <v>0.8</v>
      </c>
      <c r="J87">
        <v>0.8</v>
      </c>
      <c r="K87">
        <v>1900000</v>
      </c>
      <c r="L87">
        <v>32000</v>
      </c>
      <c r="M87">
        <v>4.5</v>
      </c>
      <c r="N87" s="1">
        <v>6.2E-2</v>
      </c>
      <c r="O87">
        <v>40</v>
      </c>
      <c r="P87">
        <f t="shared" si="27"/>
        <v>129473.4743209817</v>
      </c>
      <c r="Q87" s="2">
        <f t="shared" si="28"/>
        <v>10789.456193415141</v>
      </c>
      <c r="R87" s="2">
        <f t="shared" si="29"/>
        <v>10789.456193415141</v>
      </c>
      <c r="S87">
        <v>0.39500000000000002</v>
      </c>
      <c r="T87">
        <v>0.39500000000000002</v>
      </c>
      <c r="U87" t="s">
        <v>28</v>
      </c>
      <c r="V87">
        <v>0.39900000000000002</v>
      </c>
      <c r="Z87" t="s">
        <v>42</v>
      </c>
      <c r="AA87" t="s">
        <v>44</v>
      </c>
    </row>
    <row r="88" spans="1:27" x14ac:dyDescent="0.35">
      <c r="A88" t="s">
        <v>7</v>
      </c>
      <c r="B88" t="s">
        <v>52</v>
      </c>
      <c r="C88" t="s">
        <v>14</v>
      </c>
      <c r="D88" t="str">
        <f t="shared" si="20"/>
        <v>Coal PP_Niedersachsen</v>
      </c>
      <c r="E88" t="s">
        <v>4</v>
      </c>
      <c r="F88">
        <v>14.9</v>
      </c>
      <c r="H88">
        <v>2166</v>
      </c>
      <c r="I88">
        <v>0.9</v>
      </c>
      <c r="J88">
        <v>0.9</v>
      </c>
      <c r="K88">
        <v>1750000</v>
      </c>
      <c r="L88">
        <v>22000</v>
      </c>
      <c r="M88">
        <v>4</v>
      </c>
      <c r="N88" s="1">
        <v>6.2E-2</v>
      </c>
      <c r="O88">
        <v>30</v>
      </c>
      <c r="P88">
        <f t="shared" si="27"/>
        <v>129868.16342220845</v>
      </c>
      <c r="Q88" s="2">
        <f t="shared" si="28"/>
        <v>10822.346951850704</v>
      </c>
      <c r="R88" s="2">
        <f t="shared" si="29"/>
        <v>10822.346951850704</v>
      </c>
      <c r="S88">
        <v>0.437</v>
      </c>
      <c r="T88">
        <v>0.437</v>
      </c>
      <c r="U88" t="s">
        <v>28</v>
      </c>
      <c r="V88">
        <v>0.33800000000000002</v>
      </c>
      <c r="Z88" t="s">
        <v>42</v>
      </c>
      <c r="AA88" t="s">
        <v>44</v>
      </c>
    </row>
    <row r="89" spans="1:27" x14ac:dyDescent="0.35">
      <c r="A89" t="s">
        <v>7</v>
      </c>
      <c r="B89" t="s">
        <v>52</v>
      </c>
      <c r="C89" t="s">
        <v>15</v>
      </c>
      <c r="D89" t="str">
        <f t="shared" si="20"/>
        <v>Oil PP_Niedersachsen</v>
      </c>
      <c r="E89" t="s">
        <v>6</v>
      </c>
      <c r="F89">
        <v>46.95</v>
      </c>
      <c r="H89">
        <v>119</v>
      </c>
      <c r="I89">
        <v>0.9</v>
      </c>
      <c r="J89">
        <v>0.9</v>
      </c>
      <c r="K89">
        <v>500000</v>
      </c>
      <c r="L89">
        <v>22000</v>
      </c>
      <c r="M89">
        <v>4</v>
      </c>
      <c r="N89" s="1">
        <v>6.2E-2</v>
      </c>
      <c r="O89">
        <v>40</v>
      </c>
      <c r="P89">
        <f t="shared" si="27"/>
        <v>34071.966926574132</v>
      </c>
      <c r="Q89" s="2">
        <f t="shared" si="28"/>
        <v>2839.3305772145109</v>
      </c>
      <c r="R89" s="2">
        <f t="shared" si="29"/>
        <v>2839.3305772145109</v>
      </c>
      <c r="S89">
        <v>0.37</v>
      </c>
      <c r="T89">
        <v>0.37</v>
      </c>
      <c r="U89" t="s">
        <v>28</v>
      </c>
      <c r="V89">
        <v>0.26400000000000001</v>
      </c>
      <c r="X89">
        <v>1.1719999999999999</v>
      </c>
      <c r="Y89">
        <f>X89/9.8*1000</f>
        <v>119.59183673469387</v>
      </c>
      <c r="Z89" t="s">
        <v>42</v>
      </c>
      <c r="AA89" t="s">
        <v>44</v>
      </c>
    </row>
    <row r="90" spans="1:27" x14ac:dyDescent="0.35">
      <c r="A90" t="s">
        <v>7</v>
      </c>
      <c r="B90" t="s">
        <v>52</v>
      </c>
      <c r="C90" t="s">
        <v>16</v>
      </c>
      <c r="D90" t="str">
        <f t="shared" si="20"/>
        <v>Nuclear PP_Niedersachsen</v>
      </c>
      <c r="E90" t="s">
        <v>34</v>
      </c>
      <c r="F90">
        <v>1.9</v>
      </c>
      <c r="H90">
        <v>1336</v>
      </c>
      <c r="I90">
        <v>0.5</v>
      </c>
      <c r="J90">
        <v>0.5</v>
      </c>
      <c r="K90">
        <v>3000000</v>
      </c>
      <c r="L90">
        <v>22000</v>
      </c>
      <c r="M90">
        <v>4</v>
      </c>
      <c r="N90" s="1">
        <v>6.2E-2</v>
      </c>
      <c r="O90">
        <v>30</v>
      </c>
      <c r="P90">
        <f t="shared" si="27"/>
        <v>222631.13729521449</v>
      </c>
      <c r="Q90" s="2">
        <f t="shared" si="28"/>
        <v>18552.594774601206</v>
      </c>
      <c r="R90" s="2">
        <f t="shared" si="29"/>
        <v>18552.594774601206</v>
      </c>
      <c r="S90">
        <v>0.45</v>
      </c>
      <c r="T90">
        <v>0.45</v>
      </c>
      <c r="U90" t="s">
        <v>28</v>
      </c>
      <c r="Z90" t="s">
        <v>42</v>
      </c>
      <c r="AA90" t="s">
        <v>44</v>
      </c>
    </row>
    <row r="91" spans="1:27" x14ac:dyDescent="0.35">
      <c r="A91" t="s">
        <v>7</v>
      </c>
      <c r="B91" t="s">
        <v>52</v>
      </c>
      <c r="C91" t="s">
        <v>17</v>
      </c>
      <c r="D91" t="str">
        <f t="shared" si="20"/>
        <v>Offshore Wind_Niedersachsen</v>
      </c>
      <c r="G91" t="s">
        <v>38</v>
      </c>
      <c r="H91">
        <v>224</v>
      </c>
      <c r="K91">
        <v>3500000</v>
      </c>
      <c r="L91">
        <v>70000</v>
      </c>
      <c r="M91">
        <v>8</v>
      </c>
      <c r="N91" s="1">
        <v>5.2400000000000002E-2</v>
      </c>
      <c r="O91">
        <v>25</v>
      </c>
      <c r="P91">
        <f t="shared" si="27"/>
        <v>254340.56575115898</v>
      </c>
      <c r="Q91" s="2">
        <f t="shared" si="28"/>
        <v>21195.047145929915</v>
      </c>
      <c r="R91" s="2">
        <f t="shared" si="29"/>
        <v>21195.047145929915</v>
      </c>
      <c r="U91" t="s">
        <v>28</v>
      </c>
      <c r="Z91" t="s">
        <v>42</v>
      </c>
      <c r="AA91" t="s">
        <v>44</v>
      </c>
    </row>
    <row r="92" spans="1:27" x14ac:dyDescent="0.35">
      <c r="A92" t="s">
        <v>7</v>
      </c>
      <c r="B92" t="s">
        <v>52</v>
      </c>
      <c r="C92" t="s">
        <v>18</v>
      </c>
      <c r="D92" t="str">
        <f t="shared" si="20"/>
        <v>Onshore Wind_Niedersachsen</v>
      </c>
      <c r="G92" t="s">
        <v>38</v>
      </c>
      <c r="H92">
        <v>11789</v>
      </c>
      <c r="K92">
        <v>1700000</v>
      </c>
      <c r="L92">
        <v>20000</v>
      </c>
      <c r="M92">
        <v>8</v>
      </c>
      <c r="N92" s="1">
        <v>2.9600000000000001E-2</v>
      </c>
      <c r="O92">
        <v>25</v>
      </c>
      <c r="P92">
        <f t="shared" si="27"/>
        <v>97192.768521003571</v>
      </c>
      <c r="Q92" s="2">
        <f t="shared" si="28"/>
        <v>8099.3973767502976</v>
      </c>
      <c r="R92" s="2">
        <f t="shared" si="29"/>
        <v>8099.3973767502976</v>
      </c>
      <c r="U92" t="s">
        <v>28</v>
      </c>
      <c r="Z92" t="s">
        <v>43</v>
      </c>
      <c r="AA92" t="s">
        <v>43</v>
      </c>
    </row>
    <row r="93" spans="1:27" x14ac:dyDescent="0.35">
      <c r="A93" t="s">
        <v>7</v>
      </c>
      <c r="B93" t="s">
        <v>52</v>
      </c>
      <c r="C93" t="s">
        <v>70</v>
      </c>
      <c r="D93" t="str">
        <f t="shared" si="20"/>
        <v>Solar_Niedersachsen</v>
      </c>
      <c r="G93" t="s">
        <v>38</v>
      </c>
      <c r="H93">
        <v>5335</v>
      </c>
      <c r="K93">
        <v>800000</v>
      </c>
      <c r="L93">
        <v>15000</v>
      </c>
      <c r="M93">
        <v>0</v>
      </c>
      <c r="N93" s="1">
        <v>2.5000000000000001E-2</v>
      </c>
      <c r="O93">
        <v>30</v>
      </c>
      <c r="P93">
        <f t="shared" si="27"/>
        <v>38222.112588941236</v>
      </c>
      <c r="Q93" s="2">
        <f t="shared" si="28"/>
        <v>3185.1760490784363</v>
      </c>
      <c r="R93" s="2">
        <f t="shared" si="29"/>
        <v>3185.1760490784363</v>
      </c>
      <c r="U93" t="s">
        <v>28</v>
      </c>
      <c r="Z93" t="s">
        <v>43</v>
      </c>
      <c r="AA93" t="s">
        <v>43</v>
      </c>
    </row>
    <row r="94" spans="1:27" x14ac:dyDescent="0.35">
      <c r="A94" t="s">
        <v>7</v>
      </c>
      <c r="B94" t="s">
        <v>52</v>
      </c>
      <c r="C94" t="s">
        <v>20</v>
      </c>
      <c r="D94" t="str">
        <f t="shared" si="20"/>
        <v>Biomass_Niedersachsen</v>
      </c>
      <c r="E94" t="s">
        <v>3</v>
      </c>
      <c r="F94">
        <v>50.4</v>
      </c>
      <c r="H94">
        <v>1909</v>
      </c>
      <c r="I94">
        <v>1</v>
      </c>
      <c r="J94">
        <v>1</v>
      </c>
      <c r="K94">
        <v>6250000</v>
      </c>
      <c r="L94">
        <v>25000</v>
      </c>
      <c r="M94">
        <v>4</v>
      </c>
      <c r="N94" s="1">
        <v>3.2000000000000001E-2</v>
      </c>
      <c r="O94">
        <v>25</v>
      </c>
      <c r="P94">
        <f t="shared" si="27"/>
        <v>366969.77598589653</v>
      </c>
      <c r="Q94" s="2">
        <f t="shared" si="28"/>
        <v>30580.814665491376</v>
      </c>
      <c r="R94" s="2">
        <f t="shared" si="29"/>
        <v>30580.814665491376</v>
      </c>
      <c r="S94">
        <v>0.35</v>
      </c>
      <c r="T94">
        <v>0.35</v>
      </c>
      <c r="U94" t="s">
        <v>28</v>
      </c>
      <c r="V94">
        <v>0.2</v>
      </c>
      <c r="Z94" t="s">
        <v>43</v>
      </c>
      <c r="AA94" t="s">
        <v>43</v>
      </c>
    </row>
    <row r="95" spans="1:27" x14ac:dyDescent="0.35">
      <c r="A95" t="s">
        <v>7</v>
      </c>
      <c r="B95" t="s">
        <v>52</v>
      </c>
      <c r="C95" t="s">
        <v>25</v>
      </c>
      <c r="D95" t="str">
        <f t="shared" si="20"/>
        <v>Ror_Niedersachsen</v>
      </c>
      <c r="G95">
        <v>0.9</v>
      </c>
      <c r="H95">
        <v>265</v>
      </c>
      <c r="M95">
        <v>5</v>
      </c>
      <c r="N95" s="1">
        <v>0.03</v>
      </c>
      <c r="O95">
        <v>80</v>
      </c>
      <c r="P95">
        <f t="shared" si="27"/>
        <v>0</v>
      </c>
      <c r="Z95" t="s">
        <v>42</v>
      </c>
      <c r="AA95" t="s">
        <v>43</v>
      </c>
    </row>
    <row r="96" spans="1:27" x14ac:dyDescent="0.35">
      <c r="A96" t="s">
        <v>7</v>
      </c>
      <c r="B96" t="s">
        <v>33</v>
      </c>
      <c r="C96" t="s">
        <v>0</v>
      </c>
      <c r="D96" t="str">
        <f t="shared" si="20"/>
        <v>CCGT_Nordrhein_Westfalen</v>
      </c>
      <c r="E96" t="s">
        <v>2</v>
      </c>
      <c r="F96">
        <v>27.4</v>
      </c>
      <c r="H96">
        <v>9450</v>
      </c>
      <c r="I96">
        <v>1</v>
      </c>
      <c r="J96">
        <v>1</v>
      </c>
      <c r="K96">
        <v>1250000</v>
      </c>
      <c r="L96">
        <v>20000</v>
      </c>
      <c r="M96">
        <v>3</v>
      </c>
      <c r="N96" s="1">
        <v>5.8000000000000003E-2</v>
      </c>
      <c r="O96">
        <v>30</v>
      </c>
      <c r="P96">
        <f>(N96*(1+N96)^O96)/((1+N96)^O96-1)*K96</f>
        <v>88876.306916684014</v>
      </c>
      <c r="Q96" s="2">
        <f>P96/12</f>
        <v>7406.3589097236681</v>
      </c>
      <c r="R96" s="2">
        <f>Q96</f>
        <v>7406.3589097236681</v>
      </c>
      <c r="S96">
        <v>0.62</v>
      </c>
      <c r="T96">
        <v>0.62</v>
      </c>
      <c r="U96" t="s">
        <v>28</v>
      </c>
      <c r="V96">
        <v>0.2</v>
      </c>
      <c r="W96">
        <v>0.2</v>
      </c>
      <c r="Y96">
        <v>60</v>
      </c>
      <c r="Z96" t="s">
        <v>42</v>
      </c>
      <c r="AA96" t="s">
        <v>44</v>
      </c>
    </row>
    <row r="97" spans="1:27" x14ac:dyDescent="0.35">
      <c r="A97" t="s">
        <v>7</v>
      </c>
      <c r="B97" t="s">
        <v>33</v>
      </c>
      <c r="C97" t="s">
        <v>1</v>
      </c>
      <c r="D97" t="str">
        <f t="shared" si="20"/>
        <v>OCGT_Nordrhein_Westfalen</v>
      </c>
      <c r="E97" t="s">
        <v>2</v>
      </c>
      <c r="F97">
        <v>27.4</v>
      </c>
      <c r="I97">
        <v>1</v>
      </c>
      <c r="J97">
        <v>1</v>
      </c>
      <c r="K97">
        <v>500000</v>
      </c>
      <c r="L97">
        <v>20000</v>
      </c>
      <c r="M97">
        <v>3</v>
      </c>
      <c r="N97" s="1">
        <v>5.8000000000000003E-2</v>
      </c>
      <c r="O97">
        <v>30</v>
      </c>
      <c r="P97">
        <f t="shared" ref="P97:P105" si="30">(N97*(1+N97)^O97)/((1+N97)^O97-1)*K97</f>
        <v>35550.52276667361</v>
      </c>
      <c r="Q97" s="2">
        <f t="shared" ref="Q97:Q104" si="31">P97/12</f>
        <v>2962.5435638894674</v>
      </c>
      <c r="R97" s="2">
        <f t="shared" ref="R97:R104" si="32">Q97</f>
        <v>2962.5435638894674</v>
      </c>
      <c r="S97">
        <v>0.3</v>
      </c>
      <c r="T97">
        <v>0.3</v>
      </c>
      <c r="U97" t="s">
        <v>28</v>
      </c>
      <c r="V97">
        <v>0.2</v>
      </c>
      <c r="W97">
        <v>0.2</v>
      </c>
      <c r="Y97">
        <v>60</v>
      </c>
      <c r="Z97" t="s">
        <v>42</v>
      </c>
      <c r="AA97" t="s">
        <v>44</v>
      </c>
    </row>
    <row r="98" spans="1:27" x14ac:dyDescent="0.35">
      <c r="A98" t="s">
        <v>7</v>
      </c>
      <c r="B98" t="s">
        <v>33</v>
      </c>
      <c r="C98" t="s">
        <v>13</v>
      </c>
      <c r="D98" t="str">
        <f t="shared" si="20"/>
        <v>Lignite PP_Nordrhein_Westfalen</v>
      </c>
      <c r="E98" t="s">
        <v>5</v>
      </c>
      <c r="F98">
        <v>4.7</v>
      </c>
      <c r="H98">
        <v>8508</v>
      </c>
      <c r="I98">
        <v>0.8</v>
      </c>
      <c r="J98">
        <v>0.8</v>
      </c>
      <c r="K98">
        <v>1900000</v>
      </c>
      <c r="L98">
        <v>32000</v>
      </c>
      <c r="M98">
        <v>4.5</v>
      </c>
      <c r="N98" s="1">
        <v>6.2E-2</v>
      </c>
      <c r="O98">
        <v>40</v>
      </c>
      <c r="P98">
        <f t="shared" si="30"/>
        <v>129473.4743209817</v>
      </c>
      <c r="Q98" s="2">
        <f t="shared" si="31"/>
        <v>10789.456193415141</v>
      </c>
      <c r="R98" s="2">
        <f t="shared" si="32"/>
        <v>10789.456193415141</v>
      </c>
      <c r="S98">
        <v>0.39500000000000002</v>
      </c>
      <c r="T98">
        <v>0.39500000000000002</v>
      </c>
      <c r="U98" t="s">
        <v>28</v>
      </c>
      <c r="V98">
        <v>0.39900000000000002</v>
      </c>
      <c r="W98">
        <v>0.39900000000000002</v>
      </c>
      <c r="Z98" t="s">
        <v>42</v>
      </c>
      <c r="AA98" t="s">
        <v>44</v>
      </c>
    </row>
    <row r="99" spans="1:27" x14ac:dyDescent="0.35">
      <c r="A99" t="s">
        <v>7</v>
      </c>
      <c r="B99" t="s">
        <v>33</v>
      </c>
      <c r="C99" t="s">
        <v>14</v>
      </c>
      <c r="D99" t="str">
        <f t="shared" si="20"/>
        <v>Coal PP_Nordrhein_Westfalen</v>
      </c>
      <c r="E99" t="s">
        <v>4</v>
      </c>
      <c r="F99">
        <v>14.9</v>
      </c>
      <c r="H99">
        <v>5867</v>
      </c>
      <c r="I99">
        <v>0.9</v>
      </c>
      <c r="J99">
        <v>0.9</v>
      </c>
      <c r="K99">
        <v>1750000</v>
      </c>
      <c r="L99">
        <v>22000</v>
      </c>
      <c r="M99">
        <v>4</v>
      </c>
      <c r="N99" s="1">
        <v>6.2E-2</v>
      </c>
      <c r="O99">
        <v>30</v>
      </c>
      <c r="P99">
        <f t="shared" si="30"/>
        <v>129868.16342220845</v>
      </c>
      <c r="Q99" s="2">
        <f t="shared" si="31"/>
        <v>10822.346951850704</v>
      </c>
      <c r="R99" s="2">
        <f t="shared" si="32"/>
        <v>10822.346951850704</v>
      </c>
      <c r="S99">
        <v>0.437</v>
      </c>
      <c r="T99">
        <v>0.437</v>
      </c>
      <c r="U99" t="s">
        <v>28</v>
      </c>
      <c r="V99">
        <v>0.33800000000000002</v>
      </c>
      <c r="W99">
        <v>0.33800000000000002</v>
      </c>
      <c r="Z99" t="s">
        <v>42</v>
      </c>
      <c r="AA99" t="s">
        <v>44</v>
      </c>
    </row>
    <row r="100" spans="1:27" x14ac:dyDescent="0.35">
      <c r="A100" t="s">
        <v>7</v>
      </c>
      <c r="B100" t="s">
        <v>33</v>
      </c>
      <c r="C100" t="s">
        <v>15</v>
      </c>
      <c r="D100" t="str">
        <f t="shared" si="20"/>
        <v>Oil PP_Nordrhein_Westfalen</v>
      </c>
      <c r="E100" t="s">
        <v>6</v>
      </c>
      <c r="F100">
        <v>46.95</v>
      </c>
      <c r="H100">
        <v>638</v>
      </c>
      <c r="I100">
        <v>0.9</v>
      </c>
      <c r="J100">
        <v>0.9</v>
      </c>
      <c r="K100">
        <v>500000</v>
      </c>
      <c r="L100">
        <v>22000</v>
      </c>
      <c r="M100">
        <v>4</v>
      </c>
      <c r="N100" s="1">
        <v>6.2E-2</v>
      </c>
      <c r="O100">
        <v>40</v>
      </c>
      <c r="P100">
        <f t="shared" si="30"/>
        <v>34071.966926574132</v>
      </c>
      <c r="Q100" s="2">
        <f t="shared" si="31"/>
        <v>2839.3305772145109</v>
      </c>
      <c r="R100" s="2">
        <f t="shared" si="32"/>
        <v>2839.3305772145109</v>
      </c>
      <c r="S100">
        <v>0.37</v>
      </c>
      <c r="T100">
        <v>0.37</v>
      </c>
      <c r="U100" t="s">
        <v>28</v>
      </c>
      <c r="V100">
        <v>0.26400000000000001</v>
      </c>
      <c r="W100">
        <v>0.26400000000000001</v>
      </c>
      <c r="X100">
        <v>1.1719999999999999</v>
      </c>
      <c r="Y100">
        <f>X100/9.8*1000</f>
        <v>119.59183673469387</v>
      </c>
      <c r="Z100" t="s">
        <v>42</v>
      </c>
      <c r="AA100" t="s">
        <v>44</v>
      </c>
    </row>
    <row r="101" spans="1:27" x14ac:dyDescent="0.35">
      <c r="A101" t="s">
        <v>7</v>
      </c>
      <c r="B101" t="s">
        <v>33</v>
      </c>
      <c r="C101" t="s">
        <v>16</v>
      </c>
      <c r="D101" t="str">
        <f t="shared" si="20"/>
        <v>Nuclear PP_Nordrhein_Westfalen</v>
      </c>
      <c r="E101" t="s">
        <v>34</v>
      </c>
      <c r="F101">
        <v>1.9</v>
      </c>
      <c r="H101">
        <v>0</v>
      </c>
      <c r="I101">
        <v>0.5</v>
      </c>
      <c r="J101">
        <v>0.5</v>
      </c>
      <c r="K101">
        <v>3000000</v>
      </c>
      <c r="L101">
        <v>22000</v>
      </c>
      <c r="M101">
        <v>4</v>
      </c>
      <c r="N101" s="1">
        <v>6.2E-2</v>
      </c>
      <c r="O101">
        <v>30</v>
      </c>
      <c r="P101">
        <f t="shared" si="30"/>
        <v>222631.13729521449</v>
      </c>
      <c r="Q101" s="2">
        <f t="shared" si="31"/>
        <v>18552.594774601206</v>
      </c>
      <c r="R101" s="2">
        <f t="shared" si="32"/>
        <v>18552.594774601206</v>
      </c>
      <c r="S101">
        <v>0.45</v>
      </c>
      <c r="T101">
        <v>0.45</v>
      </c>
      <c r="U101" t="s">
        <v>28</v>
      </c>
      <c r="W101">
        <v>0</v>
      </c>
      <c r="Z101" t="s">
        <v>42</v>
      </c>
      <c r="AA101" t="s">
        <v>44</v>
      </c>
    </row>
    <row r="102" spans="1:27" x14ac:dyDescent="0.35">
      <c r="A102" t="s">
        <v>7</v>
      </c>
      <c r="B102" t="s">
        <v>33</v>
      </c>
      <c r="C102" t="s">
        <v>18</v>
      </c>
      <c r="D102" t="str">
        <f t="shared" si="20"/>
        <v>Onshore Wind_Nordrhein_Westfalen</v>
      </c>
      <c r="G102" t="s">
        <v>38</v>
      </c>
      <c r="H102">
        <v>6678</v>
      </c>
      <c r="K102">
        <v>1700000</v>
      </c>
      <c r="L102">
        <v>20000</v>
      </c>
      <c r="M102">
        <v>8</v>
      </c>
      <c r="N102" s="1">
        <v>2.9600000000000001E-2</v>
      </c>
      <c r="O102">
        <v>25</v>
      </c>
      <c r="P102">
        <f t="shared" si="30"/>
        <v>97192.768521003571</v>
      </c>
      <c r="Q102" s="2">
        <f t="shared" si="31"/>
        <v>8099.3973767502976</v>
      </c>
      <c r="R102" s="2">
        <f t="shared" si="32"/>
        <v>8099.3973767502976</v>
      </c>
      <c r="U102" t="s">
        <v>28</v>
      </c>
      <c r="Z102" t="s">
        <v>43</v>
      </c>
      <c r="AA102" t="s">
        <v>43</v>
      </c>
    </row>
    <row r="103" spans="1:27" x14ac:dyDescent="0.35">
      <c r="A103" t="s">
        <v>7</v>
      </c>
      <c r="B103" t="s">
        <v>33</v>
      </c>
      <c r="C103" t="s">
        <v>70</v>
      </c>
      <c r="D103" t="str">
        <f t="shared" si="20"/>
        <v>Solar_Nordrhein_Westfalen</v>
      </c>
      <c r="G103" t="s">
        <v>38</v>
      </c>
      <c r="H103">
        <v>6975</v>
      </c>
      <c r="K103">
        <v>800000</v>
      </c>
      <c r="L103">
        <v>15000</v>
      </c>
      <c r="M103">
        <v>0</v>
      </c>
      <c r="N103" s="1">
        <v>2.5000000000000001E-2</v>
      </c>
      <c r="O103">
        <v>30</v>
      </c>
      <c r="P103">
        <f t="shared" si="30"/>
        <v>38222.112588941236</v>
      </c>
      <c r="Q103" s="2">
        <f t="shared" si="31"/>
        <v>3185.1760490784363</v>
      </c>
      <c r="R103" s="2">
        <f t="shared" si="32"/>
        <v>3185.1760490784363</v>
      </c>
      <c r="U103" t="s">
        <v>28</v>
      </c>
      <c r="Z103" t="s">
        <v>43</v>
      </c>
      <c r="AA103" t="s">
        <v>43</v>
      </c>
    </row>
    <row r="104" spans="1:27" x14ac:dyDescent="0.35">
      <c r="A104" t="s">
        <v>7</v>
      </c>
      <c r="B104" t="s">
        <v>33</v>
      </c>
      <c r="C104" t="s">
        <v>20</v>
      </c>
      <c r="D104" t="str">
        <f t="shared" si="20"/>
        <v>Biomass_Nordrhein_Westfalen</v>
      </c>
      <c r="E104" t="s">
        <v>3</v>
      </c>
      <c r="F104">
        <v>50.4</v>
      </c>
      <c r="H104">
        <v>1104</v>
      </c>
      <c r="I104">
        <v>1</v>
      </c>
      <c r="J104">
        <v>1</v>
      </c>
      <c r="K104">
        <v>6250000</v>
      </c>
      <c r="L104">
        <v>25000</v>
      </c>
      <c r="M104">
        <v>4</v>
      </c>
      <c r="N104" s="1">
        <v>3.2000000000000001E-2</v>
      </c>
      <c r="O104">
        <v>25</v>
      </c>
      <c r="P104">
        <f t="shared" si="30"/>
        <v>366969.77598589653</v>
      </c>
      <c r="Q104" s="2">
        <f t="shared" si="31"/>
        <v>30580.814665491376</v>
      </c>
      <c r="R104" s="2">
        <f t="shared" si="32"/>
        <v>30580.814665491376</v>
      </c>
      <c r="S104">
        <v>0.35</v>
      </c>
      <c r="T104">
        <v>0.35</v>
      </c>
      <c r="U104" t="s">
        <v>28</v>
      </c>
      <c r="V104">
        <v>0.2</v>
      </c>
      <c r="W104">
        <v>0.2</v>
      </c>
      <c r="Z104" t="s">
        <v>43</v>
      </c>
      <c r="AA104" t="s">
        <v>43</v>
      </c>
    </row>
    <row r="105" spans="1:27" x14ac:dyDescent="0.35">
      <c r="A105" t="s">
        <v>7</v>
      </c>
      <c r="B105" t="s">
        <v>33</v>
      </c>
      <c r="C105" t="s">
        <v>25</v>
      </c>
      <c r="D105" t="str">
        <f t="shared" si="20"/>
        <v>Ror_Nordrhein_Westfalen</v>
      </c>
      <c r="G105">
        <v>0.9</v>
      </c>
      <c r="H105">
        <v>301</v>
      </c>
      <c r="M105">
        <v>5</v>
      </c>
      <c r="N105" s="1">
        <v>0.03</v>
      </c>
      <c r="O105">
        <v>80</v>
      </c>
      <c r="P105">
        <f t="shared" si="30"/>
        <v>0</v>
      </c>
      <c r="Z105" t="s">
        <v>42</v>
      </c>
      <c r="AA105" t="s">
        <v>43</v>
      </c>
    </row>
    <row r="106" spans="1:27" x14ac:dyDescent="0.35">
      <c r="A106" t="s">
        <v>7</v>
      </c>
      <c r="B106" t="s">
        <v>47</v>
      </c>
      <c r="C106" t="s">
        <v>0</v>
      </c>
      <c r="D106" t="str">
        <f t="shared" si="20"/>
        <v>CCGT_Rheinland_Pfalz</v>
      </c>
      <c r="E106" t="s">
        <v>2</v>
      </c>
      <c r="F106">
        <v>27.4</v>
      </c>
      <c r="H106">
        <v>2121</v>
      </c>
      <c r="I106">
        <v>1</v>
      </c>
      <c r="J106">
        <v>1</v>
      </c>
      <c r="K106">
        <v>1250000</v>
      </c>
      <c r="L106">
        <v>20000</v>
      </c>
      <c r="M106">
        <v>3</v>
      </c>
      <c r="N106" s="1">
        <v>5.8000000000000003E-2</v>
      </c>
      <c r="O106">
        <v>30</v>
      </c>
      <c r="P106">
        <f>(N106*(1+N106)^O106)/((1+N106)^O106-1)*K106</f>
        <v>88876.306916684014</v>
      </c>
      <c r="Q106" s="2">
        <f>P106/12</f>
        <v>7406.3589097236681</v>
      </c>
      <c r="R106" s="2">
        <f>Q106</f>
        <v>7406.3589097236681</v>
      </c>
      <c r="S106">
        <v>0.62</v>
      </c>
      <c r="T106">
        <v>0.62</v>
      </c>
      <c r="U106" t="s">
        <v>28</v>
      </c>
      <c r="V106">
        <v>0.2</v>
      </c>
      <c r="Y106">
        <v>60</v>
      </c>
      <c r="Z106" t="s">
        <v>42</v>
      </c>
      <c r="AA106" t="s">
        <v>44</v>
      </c>
    </row>
    <row r="107" spans="1:27" x14ac:dyDescent="0.35">
      <c r="A107" t="s">
        <v>7</v>
      </c>
      <c r="B107" t="s">
        <v>47</v>
      </c>
      <c r="C107" t="s">
        <v>1</v>
      </c>
      <c r="D107" t="str">
        <f t="shared" si="20"/>
        <v>OCGT_Rheinland_Pfalz</v>
      </c>
      <c r="E107" t="s">
        <v>2</v>
      </c>
      <c r="F107">
        <v>27.4</v>
      </c>
      <c r="I107">
        <v>1</v>
      </c>
      <c r="J107">
        <v>1</v>
      </c>
      <c r="K107">
        <v>500000</v>
      </c>
      <c r="L107">
        <v>20000</v>
      </c>
      <c r="M107">
        <v>3</v>
      </c>
      <c r="N107" s="1">
        <v>5.8000000000000003E-2</v>
      </c>
      <c r="O107">
        <v>30</v>
      </c>
      <c r="P107">
        <f t="shared" ref="P107:P115" si="33">(N107*(1+N107)^O107)/((1+N107)^O107-1)*K107</f>
        <v>35550.52276667361</v>
      </c>
      <c r="Q107" s="2">
        <f t="shared" ref="Q107:Q114" si="34">P107/12</f>
        <v>2962.5435638894674</v>
      </c>
      <c r="R107" s="2">
        <f t="shared" ref="R107:R114" si="35">Q107</f>
        <v>2962.5435638894674</v>
      </c>
      <c r="S107">
        <v>0.3</v>
      </c>
      <c r="T107">
        <v>0.3</v>
      </c>
      <c r="U107" t="s">
        <v>28</v>
      </c>
      <c r="V107">
        <v>0.2</v>
      </c>
      <c r="Y107">
        <v>60</v>
      </c>
      <c r="Z107" t="s">
        <v>42</v>
      </c>
      <c r="AA107" t="s">
        <v>44</v>
      </c>
    </row>
    <row r="108" spans="1:27" x14ac:dyDescent="0.35">
      <c r="A108" t="s">
        <v>7</v>
      </c>
      <c r="B108" t="s">
        <v>47</v>
      </c>
      <c r="C108" t="s">
        <v>13</v>
      </c>
      <c r="D108" t="str">
        <f t="shared" si="20"/>
        <v>Lignite PP_Rheinland_Pfalz</v>
      </c>
      <c r="E108" t="s">
        <v>5</v>
      </c>
      <c r="F108">
        <v>4.7</v>
      </c>
      <c r="H108">
        <v>0</v>
      </c>
      <c r="I108">
        <v>0.8</v>
      </c>
      <c r="J108">
        <v>0.8</v>
      </c>
      <c r="K108">
        <v>1900000</v>
      </c>
      <c r="L108">
        <v>32000</v>
      </c>
      <c r="M108">
        <v>4.5</v>
      </c>
      <c r="N108" s="1">
        <v>6.2E-2</v>
      </c>
      <c r="O108">
        <v>40</v>
      </c>
      <c r="P108">
        <f t="shared" si="33"/>
        <v>129473.4743209817</v>
      </c>
      <c r="Q108" s="2">
        <f t="shared" si="34"/>
        <v>10789.456193415141</v>
      </c>
      <c r="R108" s="2">
        <f t="shared" si="35"/>
        <v>10789.456193415141</v>
      </c>
      <c r="S108">
        <v>0.39500000000000002</v>
      </c>
      <c r="T108">
        <v>0.39500000000000002</v>
      </c>
      <c r="U108" t="s">
        <v>28</v>
      </c>
      <c r="V108">
        <v>0.39900000000000002</v>
      </c>
      <c r="Z108" t="s">
        <v>42</v>
      </c>
      <c r="AA108" t="s">
        <v>44</v>
      </c>
    </row>
    <row r="109" spans="1:27" x14ac:dyDescent="0.35">
      <c r="A109" t="s">
        <v>7</v>
      </c>
      <c r="B109" t="s">
        <v>47</v>
      </c>
      <c r="C109" t="s">
        <v>14</v>
      </c>
      <c r="D109" t="str">
        <f t="shared" si="20"/>
        <v>Coal PP_Rheinland_Pfalz</v>
      </c>
      <c r="E109" t="s">
        <v>4</v>
      </c>
      <c r="F109">
        <v>14.9</v>
      </c>
      <c r="H109">
        <v>0</v>
      </c>
      <c r="I109">
        <v>0.9</v>
      </c>
      <c r="J109">
        <v>0.9</v>
      </c>
      <c r="K109">
        <v>1750000</v>
      </c>
      <c r="L109">
        <v>22000</v>
      </c>
      <c r="M109">
        <v>4</v>
      </c>
      <c r="N109" s="1">
        <v>6.2E-2</v>
      </c>
      <c r="O109">
        <v>30</v>
      </c>
      <c r="P109">
        <f t="shared" si="33"/>
        <v>129868.16342220845</v>
      </c>
      <c r="Q109" s="2">
        <f t="shared" si="34"/>
        <v>10822.346951850704</v>
      </c>
      <c r="R109" s="2">
        <f t="shared" si="35"/>
        <v>10822.346951850704</v>
      </c>
      <c r="S109">
        <v>0.437</v>
      </c>
      <c r="T109">
        <v>0.437</v>
      </c>
      <c r="U109" t="s">
        <v>28</v>
      </c>
      <c r="V109">
        <v>0.33800000000000002</v>
      </c>
      <c r="Z109" t="s">
        <v>42</v>
      </c>
      <c r="AA109" t="s">
        <v>44</v>
      </c>
    </row>
    <row r="110" spans="1:27" x14ac:dyDescent="0.35">
      <c r="A110" t="s">
        <v>7</v>
      </c>
      <c r="B110" t="s">
        <v>47</v>
      </c>
      <c r="C110" t="s">
        <v>15</v>
      </c>
      <c r="D110" t="str">
        <f t="shared" si="20"/>
        <v>Oil PP_Rheinland_Pfalz</v>
      </c>
      <c r="E110" t="s">
        <v>6</v>
      </c>
      <c r="F110">
        <v>46.95</v>
      </c>
      <c r="H110">
        <v>11</v>
      </c>
      <c r="I110">
        <v>0.9</v>
      </c>
      <c r="J110">
        <v>0.9</v>
      </c>
      <c r="K110">
        <v>500000</v>
      </c>
      <c r="L110">
        <v>22000</v>
      </c>
      <c r="M110">
        <v>4</v>
      </c>
      <c r="N110" s="1">
        <v>6.2E-2</v>
      </c>
      <c r="O110">
        <v>40</v>
      </c>
      <c r="P110">
        <f t="shared" si="33"/>
        <v>34071.966926574132</v>
      </c>
      <c r="Q110" s="2">
        <f t="shared" si="34"/>
        <v>2839.3305772145109</v>
      </c>
      <c r="R110" s="2">
        <f t="shared" si="35"/>
        <v>2839.3305772145109</v>
      </c>
      <c r="S110">
        <v>0.37</v>
      </c>
      <c r="T110">
        <v>0.37</v>
      </c>
      <c r="U110" t="s">
        <v>28</v>
      </c>
      <c r="V110">
        <v>0.26400000000000001</v>
      </c>
      <c r="X110">
        <v>1.1719999999999999</v>
      </c>
      <c r="Y110">
        <f>X110/9.8*1000</f>
        <v>119.59183673469387</v>
      </c>
      <c r="Z110" t="s">
        <v>42</v>
      </c>
      <c r="AA110" t="s">
        <v>44</v>
      </c>
    </row>
    <row r="111" spans="1:27" x14ac:dyDescent="0.35">
      <c r="A111" t="s">
        <v>7</v>
      </c>
      <c r="B111" t="s">
        <v>47</v>
      </c>
      <c r="C111" t="s">
        <v>16</v>
      </c>
      <c r="D111" t="str">
        <f t="shared" si="20"/>
        <v>Nuclear PP_Rheinland_Pfalz</v>
      </c>
      <c r="E111" t="s">
        <v>34</v>
      </c>
      <c r="F111">
        <v>1.9</v>
      </c>
      <c r="H111">
        <v>0</v>
      </c>
      <c r="I111">
        <v>0.5</v>
      </c>
      <c r="J111">
        <v>0.5</v>
      </c>
      <c r="K111">
        <v>3000000</v>
      </c>
      <c r="L111">
        <v>22000</v>
      </c>
      <c r="M111">
        <v>4</v>
      </c>
      <c r="N111" s="1">
        <v>6.2E-2</v>
      </c>
      <c r="O111">
        <v>30</v>
      </c>
      <c r="P111">
        <f t="shared" si="33"/>
        <v>222631.13729521449</v>
      </c>
      <c r="Q111" s="2">
        <f t="shared" si="34"/>
        <v>18552.594774601206</v>
      </c>
      <c r="R111" s="2">
        <f t="shared" si="35"/>
        <v>18552.594774601206</v>
      </c>
      <c r="S111">
        <v>0.45</v>
      </c>
      <c r="T111">
        <v>0.45</v>
      </c>
      <c r="U111" t="s">
        <v>28</v>
      </c>
      <c r="Z111" t="s">
        <v>42</v>
      </c>
      <c r="AA111" t="s">
        <v>44</v>
      </c>
    </row>
    <row r="112" spans="1:27" x14ac:dyDescent="0.35">
      <c r="A112" t="s">
        <v>7</v>
      </c>
      <c r="B112" t="s">
        <v>47</v>
      </c>
      <c r="C112" t="s">
        <v>18</v>
      </c>
      <c r="D112" t="str">
        <f t="shared" si="20"/>
        <v>Onshore Wind_Rheinland_Pfalz</v>
      </c>
      <c r="G112" t="s">
        <v>38</v>
      </c>
      <c r="H112">
        <v>3836</v>
      </c>
      <c r="K112">
        <v>1700000</v>
      </c>
      <c r="L112">
        <v>20000</v>
      </c>
      <c r="M112">
        <v>8</v>
      </c>
      <c r="N112" s="1">
        <v>2.9600000000000001E-2</v>
      </c>
      <c r="O112">
        <v>25</v>
      </c>
      <c r="P112">
        <f t="shared" si="33"/>
        <v>97192.768521003571</v>
      </c>
      <c r="Q112" s="2">
        <f t="shared" si="34"/>
        <v>8099.3973767502976</v>
      </c>
      <c r="R112" s="2">
        <f t="shared" si="35"/>
        <v>8099.3973767502976</v>
      </c>
      <c r="U112" t="s">
        <v>28</v>
      </c>
      <c r="Z112" t="s">
        <v>43</v>
      </c>
      <c r="AA112" t="s">
        <v>43</v>
      </c>
    </row>
    <row r="113" spans="1:27" x14ac:dyDescent="0.35">
      <c r="A113" t="s">
        <v>7</v>
      </c>
      <c r="B113" t="s">
        <v>47</v>
      </c>
      <c r="C113" t="s">
        <v>70</v>
      </c>
      <c r="D113" t="str">
        <f t="shared" si="20"/>
        <v>Solar_Rheinland_Pfalz</v>
      </c>
      <c r="G113" t="s">
        <v>38</v>
      </c>
      <c r="H113">
        <v>2924</v>
      </c>
      <c r="K113">
        <v>800000</v>
      </c>
      <c r="L113">
        <v>15000</v>
      </c>
      <c r="M113">
        <v>0</v>
      </c>
      <c r="N113" s="1">
        <v>2.5000000000000001E-2</v>
      </c>
      <c r="O113">
        <v>30</v>
      </c>
      <c r="P113">
        <f t="shared" si="33"/>
        <v>38222.112588941236</v>
      </c>
      <c r="Q113" s="2">
        <f t="shared" si="34"/>
        <v>3185.1760490784363</v>
      </c>
      <c r="R113" s="2">
        <f t="shared" si="35"/>
        <v>3185.1760490784363</v>
      </c>
      <c r="U113" t="s">
        <v>28</v>
      </c>
      <c r="Z113" t="s">
        <v>43</v>
      </c>
      <c r="AA113" t="s">
        <v>43</v>
      </c>
    </row>
    <row r="114" spans="1:27" x14ac:dyDescent="0.35">
      <c r="A114" t="s">
        <v>7</v>
      </c>
      <c r="B114" t="s">
        <v>47</v>
      </c>
      <c r="C114" t="s">
        <v>20</v>
      </c>
      <c r="D114" t="str">
        <f t="shared" si="20"/>
        <v>Biomass_Rheinland_Pfalz</v>
      </c>
      <c r="E114" t="s">
        <v>3</v>
      </c>
      <c r="F114">
        <v>50.4</v>
      </c>
      <c r="H114">
        <v>202</v>
      </c>
      <c r="I114">
        <v>1</v>
      </c>
      <c r="J114">
        <v>1</v>
      </c>
      <c r="K114">
        <v>6250000</v>
      </c>
      <c r="L114">
        <v>25000</v>
      </c>
      <c r="M114">
        <v>4</v>
      </c>
      <c r="N114" s="1">
        <v>3.2000000000000001E-2</v>
      </c>
      <c r="O114">
        <v>25</v>
      </c>
      <c r="P114">
        <f t="shared" si="33"/>
        <v>366969.77598589653</v>
      </c>
      <c r="Q114" s="2">
        <f t="shared" si="34"/>
        <v>30580.814665491376</v>
      </c>
      <c r="R114" s="2">
        <f t="shared" si="35"/>
        <v>30580.814665491376</v>
      </c>
      <c r="S114">
        <v>0.35</v>
      </c>
      <c r="T114">
        <v>0.35</v>
      </c>
      <c r="U114" t="s">
        <v>28</v>
      </c>
      <c r="V114">
        <v>0.2</v>
      </c>
      <c r="Z114" t="s">
        <v>43</v>
      </c>
      <c r="AA114" t="s">
        <v>43</v>
      </c>
    </row>
    <row r="115" spans="1:27" x14ac:dyDescent="0.35">
      <c r="A115" t="s">
        <v>7</v>
      </c>
      <c r="B115" t="s">
        <v>47</v>
      </c>
      <c r="C115" t="s">
        <v>25</v>
      </c>
      <c r="D115" t="str">
        <f t="shared" si="20"/>
        <v>Ror_Rheinland_Pfalz</v>
      </c>
      <c r="G115">
        <v>0.9</v>
      </c>
      <c r="H115">
        <v>231</v>
      </c>
      <c r="M115">
        <v>5</v>
      </c>
      <c r="N115" s="1">
        <v>0.03</v>
      </c>
      <c r="O115">
        <v>80</v>
      </c>
      <c r="P115">
        <f t="shared" si="33"/>
        <v>0</v>
      </c>
      <c r="Z115" t="s">
        <v>42</v>
      </c>
      <c r="AA115" t="s">
        <v>43</v>
      </c>
    </row>
    <row r="116" spans="1:27" x14ac:dyDescent="0.35">
      <c r="A116" t="s">
        <v>7</v>
      </c>
      <c r="B116" t="s">
        <v>48</v>
      </c>
      <c r="C116" t="s">
        <v>0</v>
      </c>
      <c r="D116" t="str">
        <f t="shared" si="20"/>
        <v>CCGT_Saarland</v>
      </c>
      <c r="E116" t="s">
        <v>2</v>
      </c>
      <c r="F116">
        <v>27.4</v>
      </c>
      <c r="H116">
        <v>226</v>
      </c>
      <c r="I116">
        <v>1</v>
      </c>
      <c r="J116">
        <v>1</v>
      </c>
      <c r="K116">
        <v>1250000</v>
      </c>
      <c r="L116">
        <v>20000</v>
      </c>
      <c r="M116">
        <v>3</v>
      </c>
      <c r="N116" s="1">
        <v>5.8000000000000003E-2</v>
      </c>
      <c r="O116">
        <v>30</v>
      </c>
      <c r="P116">
        <f>(N116*(1+N116)^O116)/((1+N116)^O116-1)*K116</f>
        <v>88876.306916684014</v>
      </c>
      <c r="Q116" s="2">
        <f>P116/12</f>
        <v>7406.3589097236681</v>
      </c>
      <c r="R116" s="2">
        <f>Q116</f>
        <v>7406.3589097236681</v>
      </c>
      <c r="S116">
        <v>0.62</v>
      </c>
      <c r="T116">
        <v>0.62</v>
      </c>
      <c r="U116" t="s">
        <v>28</v>
      </c>
      <c r="V116">
        <v>0.2</v>
      </c>
      <c r="Y116">
        <v>60</v>
      </c>
      <c r="Z116" t="s">
        <v>42</v>
      </c>
      <c r="AA116" t="s">
        <v>44</v>
      </c>
    </row>
    <row r="117" spans="1:27" x14ac:dyDescent="0.35">
      <c r="A117" t="s">
        <v>7</v>
      </c>
      <c r="B117" t="s">
        <v>48</v>
      </c>
      <c r="C117" t="s">
        <v>1</v>
      </c>
      <c r="D117" t="str">
        <f t="shared" si="20"/>
        <v>OCGT_Saarland</v>
      </c>
      <c r="E117" t="s">
        <v>2</v>
      </c>
      <c r="F117">
        <v>27.4</v>
      </c>
      <c r="I117">
        <v>1</v>
      </c>
      <c r="J117">
        <v>1</v>
      </c>
      <c r="K117">
        <v>500000</v>
      </c>
      <c r="L117">
        <v>20000</v>
      </c>
      <c r="M117">
        <v>3</v>
      </c>
      <c r="N117" s="1">
        <v>5.8000000000000003E-2</v>
      </c>
      <c r="O117">
        <v>30</v>
      </c>
      <c r="P117">
        <f t="shared" ref="P117:P125" si="36">(N117*(1+N117)^O117)/((1+N117)^O117-1)*K117</f>
        <v>35550.52276667361</v>
      </c>
      <c r="Q117" s="2">
        <f t="shared" ref="Q117:Q124" si="37">P117/12</f>
        <v>2962.5435638894674</v>
      </c>
      <c r="R117" s="2">
        <f t="shared" ref="R117:R124" si="38">Q117</f>
        <v>2962.5435638894674</v>
      </c>
      <c r="S117">
        <v>0.3</v>
      </c>
      <c r="T117">
        <v>0.3</v>
      </c>
      <c r="U117" t="s">
        <v>28</v>
      </c>
      <c r="V117">
        <v>0.2</v>
      </c>
      <c r="Y117">
        <v>60</v>
      </c>
      <c r="Z117" t="s">
        <v>42</v>
      </c>
      <c r="AA117" t="s">
        <v>44</v>
      </c>
    </row>
    <row r="118" spans="1:27" x14ac:dyDescent="0.35">
      <c r="A118" t="s">
        <v>7</v>
      </c>
      <c r="B118" t="s">
        <v>48</v>
      </c>
      <c r="C118" t="s">
        <v>13</v>
      </c>
      <c r="D118" t="str">
        <f t="shared" si="20"/>
        <v>Lignite PP_Saarland</v>
      </c>
      <c r="E118" t="s">
        <v>5</v>
      </c>
      <c r="F118">
        <v>4.7</v>
      </c>
      <c r="H118">
        <v>0</v>
      </c>
      <c r="I118">
        <v>0.8</v>
      </c>
      <c r="J118">
        <v>0.8</v>
      </c>
      <c r="K118">
        <v>1900000</v>
      </c>
      <c r="L118">
        <v>32000</v>
      </c>
      <c r="M118">
        <v>4.5</v>
      </c>
      <c r="N118" s="1">
        <v>6.2E-2</v>
      </c>
      <c r="O118">
        <v>40</v>
      </c>
      <c r="P118">
        <f t="shared" si="36"/>
        <v>129473.4743209817</v>
      </c>
      <c r="Q118" s="2">
        <f t="shared" si="37"/>
        <v>10789.456193415141</v>
      </c>
      <c r="R118" s="2">
        <f t="shared" si="38"/>
        <v>10789.456193415141</v>
      </c>
      <c r="S118">
        <v>0.39500000000000002</v>
      </c>
      <c r="T118">
        <v>0.39500000000000002</v>
      </c>
      <c r="U118" t="s">
        <v>28</v>
      </c>
      <c r="V118">
        <v>0.39900000000000002</v>
      </c>
      <c r="Z118" t="s">
        <v>42</v>
      </c>
      <c r="AA118" t="s">
        <v>44</v>
      </c>
    </row>
    <row r="119" spans="1:27" x14ac:dyDescent="0.35">
      <c r="A119" t="s">
        <v>7</v>
      </c>
      <c r="B119" t="s">
        <v>48</v>
      </c>
      <c r="C119" t="s">
        <v>14</v>
      </c>
      <c r="D119" t="str">
        <f t="shared" si="20"/>
        <v>Coal PP_Saarland</v>
      </c>
      <c r="E119" t="s">
        <v>4</v>
      </c>
      <c r="F119">
        <v>14.9</v>
      </c>
      <c r="H119">
        <v>1825</v>
      </c>
      <c r="I119">
        <v>0.9</v>
      </c>
      <c r="J119">
        <v>0.9</v>
      </c>
      <c r="K119">
        <v>1750000</v>
      </c>
      <c r="L119">
        <v>22000</v>
      </c>
      <c r="M119">
        <v>4</v>
      </c>
      <c r="N119" s="1">
        <v>6.2E-2</v>
      </c>
      <c r="O119">
        <v>30</v>
      </c>
      <c r="P119">
        <f t="shared" si="36"/>
        <v>129868.16342220845</v>
      </c>
      <c r="Q119" s="2">
        <f t="shared" si="37"/>
        <v>10822.346951850704</v>
      </c>
      <c r="R119" s="2">
        <f t="shared" si="38"/>
        <v>10822.346951850704</v>
      </c>
      <c r="S119">
        <v>0.437</v>
      </c>
      <c r="T119">
        <v>0.437</v>
      </c>
      <c r="U119" t="s">
        <v>28</v>
      </c>
      <c r="V119">
        <v>0.33800000000000002</v>
      </c>
      <c r="Z119" t="s">
        <v>42</v>
      </c>
      <c r="AA119" t="s">
        <v>44</v>
      </c>
    </row>
    <row r="120" spans="1:27" x14ac:dyDescent="0.35">
      <c r="A120" t="s">
        <v>7</v>
      </c>
      <c r="B120" t="s">
        <v>48</v>
      </c>
      <c r="C120" t="s">
        <v>15</v>
      </c>
      <c r="D120" t="str">
        <f t="shared" si="20"/>
        <v>Oil PP_Saarland</v>
      </c>
      <c r="E120" t="s">
        <v>6</v>
      </c>
      <c r="F120">
        <v>46.95</v>
      </c>
      <c r="H120">
        <v>35</v>
      </c>
      <c r="I120">
        <v>0.9</v>
      </c>
      <c r="J120">
        <v>0.9</v>
      </c>
      <c r="K120">
        <v>500000</v>
      </c>
      <c r="L120">
        <v>22000</v>
      </c>
      <c r="M120">
        <v>4</v>
      </c>
      <c r="N120" s="1">
        <v>6.2E-2</v>
      </c>
      <c r="O120">
        <v>40</v>
      </c>
      <c r="P120">
        <f t="shared" si="36"/>
        <v>34071.966926574132</v>
      </c>
      <c r="Q120" s="2">
        <f t="shared" si="37"/>
        <v>2839.3305772145109</v>
      </c>
      <c r="R120" s="2">
        <f t="shared" si="38"/>
        <v>2839.3305772145109</v>
      </c>
      <c r="S120">
        <v>0.37</v>
      </c>
      <c r="T120">
        <v>0.37</v>
      </c>
      <c r="U120" t="s">
        <v>28</v>
      </c>
      <c r="V120">
        <v>0.26400000000000001</v>
      </c>
      <c r="X120">
        <v>1.1719999999999999</v>
      </c>
      <c r="Y120">
        <f>X120/9.8*1000</f>
        <v>119.59183673469387</v>
      </c>
      <c r="Z120" t="s">
        <v>42</v>
      </c>
      <c r="AA120" t="s">
        <v>44</v>
      </c>
    </row>
    <row r="121" spans="1:27" x14ac:dyDescent="0.35">
      <c r="A121" t="s">
        <v>7</v>
      </c>
      <c r="B121" t="s">
        <v>48</v>
      </c>
      <c r="C121" t="s">
        <v>16</v>
      </c>
      <c r="D121" t="str">
        <f t="shared" si="20"/>
        <v>Nuclear PP_Saarland</v>
      </c>
      <c r="E121" t="s">
        <v>34</v>
      </c>
      <c r="F121">
        <v>1.9</v>
      </c>
      <c r="H121">
        <v>0</v>
      </c>
      <c r="I121">
        <v>0.5</v>
      </c>
      <c r="J121">
        <v>0.5</v>
      </c>
      <c r="K121">
        <v>3000000</v>
      </c>
      <c r="L121">
        <v>22000</v>
      </c>
      <c r="M121">
        <v>4</v>
      </c>
      <c r="N121" s="1">
        <v>6.2E-2</v>
      </c>
      <c r="O121">
        <v>30</v>
      </c>
      <c r="P121">
        <f t="shared" si="36"/>
        <v>222631.13729521449</v>
      </c>
      <c r="Q121" s="2">
        <f t="shared" si="37"/>
        <v>18552.594774601206</v>
      </c>
      <c r="R121" s="2">
        <f t="shared" si="38"/>
        <v>18552.594774601206</v>
      </c>
      <c r="S121">
        <v>0.45</v>
      </c>
      <c r="T121">
        <v>0.45</v>
      </c>
      <c r="U121" t="s">
        <v>28</v>
      </c>
      <c r="Z121" t="s">
        <v>42</v>
      </c>
      <c r="AA121" t="s">
        <v>44</v>
      </c>
    </row>
    <row r="122" spans="1:27" x14ac:dyDescent="0.35">
      <c r="A122" t="s">
        <v>7</v>
      </c>
      <c r="B122" t="s">
        <v>48</v>
      </c>
      <c r="C122" t="s">
        <v>18</v>
      </c>
      <c r="D122" t="str">
        <f t="shared" si="20"/>
        <v>Onshore Wind_Saarland</v>
      </c>
      <c r="G122" t="s">
        <v>38</v>
      </c>
      <c r="H122">
        <v>510</v>
      </c>
      <c r="K122">
        <v>1700000</v>
      </c>
      <c r="L122">
        <v>20000</v>
      </c>
      <c r="M122">
        <v>8</v>
      </c>
      <c r="N122" s="1">
        <v>2.9600000000000001E-2</v>
      </c>
      <c r="O122">
        <v>25</v>
      </c>
      <c r="P122">
        <f t="shared" si="36"/>
        <v>97192.768521003571</v>
      </c>
      <c r="Q122" s="2">
        <f t="shared" si="37"/>
        <v>8099.3973767502976</v>
      </c>
      <c r="R122" s="2">
        <f t="shared" si="38"/>
        <v>8099.3973767502976</v>
      </c>
      <c r="U122" t="s">
        <v>28</v>
      </c>
      <c r="Z122" t="s">
        <v>43</v>
      </c>
      <c r="AA122" t="s">
        <v>43</v>
      </c>
    </row>
    <row r="123" spans="1:27" x14ac:dyDescent="0.35">
      <c r="A123" t="s">
        <v>7</v>
      </c>
      <c r="B123" t="s">
        <v>48</v>
      </c>
      <c r="C123" t="s">
        <v>70</v>
      </c>
      <c r="D123" t="str">
        <f t="shared" ref="D123:D169" si="39">C123&amp;"_"&amp;B123</f>
        <v>Solar_Saarland</v>
      </c>
      <c r="G123" t="s">
        <v>38</v>
      </c>
      <c r="H123">
        <v>641</v>
      </c>
      <c r="K123">
        <v>800000</v>
      </c>
      <c r="L123">
        <v>15000</v>
      </c>
      <c r="M123">
        <v>0</v>
      </c>
      <c r="N123" s="1">
        <v>2.5000000000000001E-2</v>
      </c>
      <c r="O123">
        <v>30</v>
      </c>
      <c r="P123">
        <f t="shared" si="36"/>
        <v>38222.112588941236</v>
      </c>
      <c r="Q123" s="2">
        <f t="shared" si="37"/>
        <v>3185.1760490784363</v>
      </c>
      <c r="R123" s="2">
        <f t="shared" si="38"/>
        <v>3185.1760490784363</v>
      </c>
      <c r="U123" t="s">
        <v>28</v>
      </c>
      <c r="Z123" t="s">
        <v>43</v>
      </c>
      <c r="AA123" t="s">
        <v>43</v>
      </c>
    </row>
    <row r="124" spans="1:27" x14ac:dyDescent="0.35">
      <c r="A124" t="s">
        <v>7</v>
      </c>
      <c r="B124" t="s">
        <v>48</v>
      </c>
      <c r="C124" t="s">
        <v>20</v>
      </c>
      <c r="D124" t="str">
        <f t="shared" si="39"/>
        <v>Biomass_Saarland</v>
      </c>
      <c r="E124" t="s">
        <v>3</v>
      </c>
      <c r="F124">
        <v>50.4</v>
      </c>
      <c r="H124">
        <v>11</v>
      </c>
      <c r="I124">
        <v>1</v>
      </c>
      <c r="J124">
        <v>1</v>
      </c>
      <c r="K124">
        <v>6250000</v>
      </c>
      <c r="L124">
        <v>25000</v>
      </c>
      <c r="M124">
        <v>4</v>
      </c>
      <c r="N124" s="1">
        <v>3.2000000000000001E-2</v>
      </c>
      <c r="O124">
        <v>25</v>
      </c>
      <c r="P124">
        <f t="shared" si="36"/>
        <v>366969.77598589653</v>
      </c>
      <c r="Q124" s="2">
        <f t="shared" si="37"/>
        <v>30580.814665491376</v>
      </c>
      <c r="R124" s="2">
        <f t="shared" si="38"/>
        <v>30580.814665491376</v>
      </c>
      <c r="S124">
        <v>0.35</v>
      </c>
      <c r="T124">
        <v>0.35</v>
      </c>
      <c r="U124" t="s">
        <v>28</v>
      </c>
      <c r="V124">
        <v>0.2</v>
      </c>
      <c r="Z124" t="s">
        <v>43</v>
      </c>
      <c r="AA124" t="s">
        <v>43</v>
      </c>
    </row>
    <row r="125" spans="1:27" x14ac:dyDescent="0.35">
      <c r="A125" t="s">
        <v>7</v>
      </c>
      <c r="B125" t="s">
        <v>48</v>
      </c>
      <c r="C125" t="s">
        <v>25</v>
      </c>
      <c r="D125" t="str">
        <f t="shared" si="39"/>
        <v>Ror_Saarland</v>
      </c>
      <c r="G125">
        <v>0.9</v>
      </c>
      <c r="H125">
        <v>12</v>
      </c>
      <c r="M125">
        <v>5</v>
      </c>
      <c r="N125" s="1">
        <v>0.03</v>
      </c>
      <c r="O125">
        <v>80</v>
      </c>
      <c r="P125">
        <f t="shared" si="36"/>
        <v>0</v>
      </c>
      <c r="Z125" t="s">
        <v>42</v>
      </c>
      <c r="AA125" t="s">
        <v>43</v>
      </c>
    </row>
    <row r="126" spans="1:27" x14ac:dyDescent="0.35">
      <c r="A126" t="s">
        <v>7</v>
      </c>
      <c r="B126" t="s">
        <v>51</v>
      </c>
      <c r="C126" t="s">
        <v>0</v>
      </c>
      <c r="D126" t="str">
        <f t="shared" si="39"/>
        <v>CCGT_Sachsen</v>
      </c>
      <c r="E126" t="s">
        <v>2</v>
      </c>
      <c r="F126">
        <v>27.4</v>
      </c>
      <c r="H126">
        <v>760</v>
      </c>
      <c r="I126">
        <v>1</v>
      </c>
      <c r="J126">
        <v>1</v>
      </c>
      <c r="K126">
        <v>1250000</v>
      </c>
      <c r="L126">
        <v>20000</v>
      </c>
      <c r="M126">
        <v>3</v>
      </c>
      <c r="N126" s="1">
        <v>5.8000000000000003E-2</v>
      </c>
      <c r="O126">
        <v>30</v>
      </c>
      <c r="P126">
        <f>(N126*(1+N126)^O126)/((1+N126)^O126-1)*K126</f>
        <v>88876.306916684014</v>
      </c>
      <c r="Q126" s="2">
        <f>P126/12</f>
        <v>7406.3589097236681</v>
      </c>
      <c r="R126" s="2">
        <f>Q126</f>
        <v>7406.3589097236681</v>
      </c>
      <c r="S126">
        <v>0.62</v>
      </c>
      <c r="T126">
        <v>0.62</v>
      </c>
      <c r="U126" t="s">
        <v>28</v>
      </c>
      <c r="V126">
        <v>0.2</v>
      </c>
      <c r="Y126">
        <v>60</v>
      </c>
      <c r="Z126" t="s">
        <v>42</v>
      </c>
      <c r="AA126" t="s">
        <v>44</v>
      </c>
    </row>
    <row r="127" spans="1:27" x14ac:dyDescent="0.35">
      <c r="A127" t="s">
        <v>7</v>
      </c>
      <c r="B127" t="s">
        <v>51</v>
      </c>
      <c r="C127" t="s">
        <v>1</v>
      </c>
      <c r="D127" t="str">
        <f t="shared" si="39"/>
        <v>OCGT_Sachsen</v>
      </c>
      <c r="E127" t="s">
        <v>2</v>
      </c>
      <c r="F127">
        <v>27.4</v>
      </c>
      <c r="I127">
        <v>1</v>
      </c>
      <c r="J127">
        <v>1</v>
      </c>
      <c r="K127">
        <v>500000</v>
      </c>
      <c r="L127">
        <v>20000</v>
      </c>
      <c r="M127">
        <v>3</v>
      </c>
      <c r="N127" s="1">
        <v>5.8000000000000003E-2</v>
      </c>
      <c r="O127">
        <v>30</v>
      </c>
      <c r="P127">
        <f t="shared" ref="P127:P136" si="40">(N127*(1+N127)^O127)/((1+N127)^O127-1)*K127</f>
        <v>35550.52276667361</v>
      </c>
      <c r="Q127" s="2">
        <f t="shared" ref="Q127:Q135" si="41">P127/12</f>
        <v>2962.5435638894674</v>
      </c>
      <c r="R127" s="2">
        <f t="shared" ref="R127:R135" si="42">Q127</f>
        <v>2962.5435638894674</v>
      </c>
      <c r="S127">
        <v>0.3</v>
      </c>
      <c r="T127">
        <v>0.3</v>
      </c>
      <c r="U127" t="s">
        <v>28</v>
      </c>
      <c r="V127">
        <v>0.2</v>
      </c>
      <c r="Y127">
        <v>60</v>
      </c>
      <c r="Z127" t="s">
        <v>42</v>
      </c>
      <c r="AA127" t="s">
        <v>44</v>
      </c>
    </row>
    <row r="128" spans="1:27" x14ac:dyDescent="0.35">
      <c r="A128" t="s">
        <v>7</v>
      </c>
      <c r="B128" t="s">
        <v>51</v>
      </c>
      <c r="C128" t="s">
        <v>13</v>
      </c>
      <c r="D128" t="str">
        <f t="shared" si="39"/>
        <v>Lignite PP_Sachsen</v>
      </c>
      <c r="E128" t="s">
        <v>5</v>
      </c>
      <c r="F128">
        <v>4.7</v>
      </c>
      <c r="H128">
        <v>4403</v>
      </c>
      <c r="I128">
        <v>0.8</v>
      </c>
      <c r="J128">
        <v>0.8</v>
      </c>
      <c r="K128">
        <v>1900000</v>
      </c>
      <c r="L128">
        <v>32000</v>
      </c>
      <c r="M128">
        <v>4.5</v>
      </c>
      <c r="N128" s="1">
        <v>6.2E-2</v>
      </c>
      <c r="O128">
        <v>40</v>
      </c>
      <c r="P128">
        <f t="shared" si="40"/>
        <v>129473.4743209817</v>
      </c>
      <c r="Q128" s="2">
        <f t="shared" si="41"/>
        <v>10789.456193415141</v>
      </c>
      <c r="R128" s="2">
        <f t="shared" si="42"/>
        <v>10789.456193415141</v>
      </c>
      <c r="S128">
        <v>0.39500000000000002</v>
      </c>
      <c r="T128">
        <v>0.39500000000000002</v>
      </c>
      <c r="U128" t="s">
        <v>28</v>
      </c>
      <c r="V128">
        <v>0.39900000000000002</v>
      </c>
      <c r="Z128" t="s">
        <v>42</v>
      </c>
      <c r="AA128" t="s">
        <v>44</v>
      </c>
    </row>
    <row r="129" spans="1:27" x14ac:dyDescent="0.35">
      <c r="A129" t="s">
        <v>7</v>
      </c>
      <c r="B129" t="s">
        <v>51</v>
      </c>
      <c r="C129" t="s">
        <v>14</v>
      </c>
      <c r="D129" t="str">
        <f t="shared" si="39"/>
        <v>Coal PP_Sachsen</v>
      </c>
      <c r="E129" t="s">
        <v>4</v>
      </c>
      <c r="F129">
        <v>14.9</v>
      </c>
      <c r="H129">
        <v>0</v>
      </c>
      <c r="I129">
        <v>0.9</v>
      </c>
      <c r="J129">
        <v>0.9</v>
      </c>
      <c r="K129">
        <v>1750000</v>
      </c>
      <c r="L129">
        <v>22000</v>
      </c>
      <c r="M129">
        <v>4</v>
      </c>
      <c r="N129" s="1">
        <v>6.2E-2</v>
      </c>
      <c r="O129">
        <v>30</v>
      </c>
      <c r="P129">
        <f t="shared" si="40"/>
        <v>129868.16342220845</v>
      </c>
      <c r="Q129" s="2">
        <f t="shared" si="41"/>
        <v>10822.346951850704</v>
      </c>
      <c r="R129" s="2">
        <f t="shared" si="42"/>
        <v>10822.346951850704</v>
      </c>
      <c r="S129">
        <v>0.437</v>
      </c>
      <c r="T129">
        <v>0.437</v>
      </c>
      <c r="U129" t="s">
        <v>28</v>
      </c>
      <c r="V129">
        <v>0.33800000000000002</v>
      </c>
      <c r="Z129" t="s">
        <v>42</v>
      </c>
      <c r="AA129" t="s">
        <v>44</v>
      </c>
    </row>
    <row r="130" spans="1:27" x14ac:dyDescent="0.35">
      <c r="A130" t="s">
        <v>7</v>
      </c>
      <c r="B130" t="s">
        <v>51</v>
      </c>
      <c r="C130" t="s">
        <v>15</v>
      </c>
      <c r="D130" t="str">
        <f t="shared" si="39"/>
        <v>Oil PP_Sachsen</v>
      </c>
      <c r="E130" t="s">
        <v>6</v>
      </c>
      <c r="F130">
        <v>46.95</v>
      </c>
      <c r="H130">
        <v>17</v>
      </c>
      <c r="I130">
        <v>0.9</v>
      </c>
      <c r="J130">
        <v>0.9</v>
      </c>
      <c r="K130">
        <v>500000</v>
      </c>
      <c r="L130">
        <v>22000</v>
      </c>
      <c r="M130">
        <v>4</v>
      </c>
      <c r="N130" s="1">
        <v>6.2E-2</v>
      </c>
      <c r="O130">
        <v>40</v>
      </c>
      <c r="P130">
        <f t="shared" si="40"/>
        <v>34071.966926574132</v>
      </c>
      <c r="Q130" s="2">
        <f t="shared" si="41"/>
        <v>2839.3305772145109</v>
      </c>
      <c r="R130" s="2">
        <f t="shared" si="42"/>
        <v>2839.3305772145109</v>
      </c>
      <c r="S130">
        <v>0.37</v>
      </c>
      <c r="T130">
        <v>0.37</v>
      </c>
      <c r="U130" t="s">
        <v>28</v>
      </c>
      <c r="V130">
        <v>0.26400000000000001</v>
      </c>
      <c r="X130">
        <v>1.1719999999999999</v>
      </c>
      <c r="Y130">
        <f>X130/9.8*1000</f>
        <v>119.59183673469387</v>
      </c>
      <c r="Z130" t="s">
        <v>42</v>
      </c>
      <c r="AA130" t="s">
        <v>44</v>
      </c>
    </row>
    <row r="131" spans="1:27" x14ac:dyDescent="0.35">
      <c r="A131" t="s">
        <v>7</v>
      </c>
      <c r="B131" t="s">
        <v>51</v>
      </c>
      <c r="C131" t="s">
        <v>16</v>
      </c>
      <c r="D131" t="str">
        <f t="shared" si="39"/>
        <v>Nuclear PP_Sachsen</v>
      </c>
      <c r="E131" t="s">
        <v>34</v>
      </c>
      <c r="F131">
        <v>1.9</v>
      </c>
      <c r="H131">
        <v>0</v>
      </c>
      <c r="I131">
        <v>0.5</v>
      </c>
      <c r="J131">
        <v>0.5</v>
      </c>
      <c r="K131">
        <v>3000000</v>
      </c>
      <c r="L131">
        <v>22000</v>
      </c>
      <c r="M131">
        <v>4</v>
      </c>
      <c r="N131" s="1">
        <v>6.2E-2</v>
      </c>
      <c r="O131">
        <v>30</v>
      </c>
      <c r="P131">
        <f t="shared" si="40"/>
        <v>222631.13729521449</v>
      </c>
      <c r="Q131" s="2">
        <f t="shared" si="41"/>
        <v>18552.594774601206</v>
      </c>
      <c r="R131" s="2">
        <f t="shared" si="42"/>
        <v>18552.594774601206</v>
      </c>
      <c r="S131">
        <v>0.45</v>
      </c>
      <c r="T131">
        <v>0.45</v>
      </c>
      <c r="U131" t="s">
        <v>28</v>
      </c>
      <c r="Z131" t="s">
        <v>42</v>
      </c>
      <c r="AA131" t="s">
        <v>44</v>
      </c>
    </row>
    <row r="132" spans="1:27" x14ac:dyDescent="0.35">
      <c r="A132" t="s">
        <v>7</v>
      </c>
      <c r="B132" t="s">
        <v>51</v>
      </c>
      <c r="C132" t="s">
        <v>17</v>
      </c>
      <c r="D132" t="str">
        <f t="shared" si="39"/>
        <v>Offshore Wind_Sachsen</v>
      </c>
      <c r="G132" t="s">
        <v>38</v>
      </c>
      <c r="H132">
        <v>0</v>
      </c>
      <c r="K132">
        <v>3500000</v>
      </c>
      <c r="L132">
        <v>70000</v>
      </c>
      <c r="M132">
        <v>8</v>
      </c>
      <c r="N132" s="1">
        <v>5.2400000000000002E-2</v>
      </c>
      <c r="O132">
        <v>25</v>
      </c>
      <c r="P132">
        <f t="shared" si="40"/>
        <v>254340.56575115898</v>
      </c>
      <c r="Q132" s="2">
        <f t="shared" si="41"/>
        <v>21195.047145929915</v>
      </c>
      <c r="R132" s="2">
        <f t="shared" si="42"/>
        <v>21195.047145929915</v>
      </c>
      <c r="U132" t="s">
        <v>28</v>
      </c>
      <c r="Z132" t="s">
        <v>42</v>
      </c>
      <c r="AA132" t="s">
        <v>44</v>
      </c>
    </row>
    <row r="133" spans="1:27" x14ac:dyDescent="0.35">
      <c r="A133" t="s">
        <v>7</v>
      </c>
      <c r="B133" t="s">
        <v>51</v>
      </c>
      <c r="C133" t="s">
        <v>18</v>
      </c>
      <c r="D133" t="str">
        <f t="shared" si="39"/>
        <v>Onshore Wind_Sachsen</v>
      </c>
      <c r="G133" t="s">
        <v>38</v>
      </c>
      <c r="H133">
        <v>1259</v>
      </c>
      <c r="K133">
        <v>1700000</v>
      </c>
      <c r="L133">
        <v>20000</v>
      </c>
      <c r="M133">
        <v>8</v>
      </c>
      <c r="N133" s="1">
        <v>2.9600000000000001E-2</v>
      </c>
      <c r="O133">
        <v>25</v>
      </c>
      <c r="P133">
        <f t="shared" si="40"/>
        <v>97192.768521003571</v>
      </c>
      <c r="Q133" s="2">
        <f t="shared" si="41"/>
        <v>8099.3973767502976</v>
      </c>
      <c r="R133" s="2">
        <f t="shared" si="42"/>
        <v>8099.3973767502976</v>
      </c>
      <c r="U133" t="s">
        <v>28</v>
      </c>
      <c r="Z133" t="s">
        <v>43</v>
      </c>
      <c r="AA133" t="s">
        <v>43</v>
      </c>
    </row>
    <row r="134" spans="1:27" x14ac:dyDescent="0.35">
      <c r="A134" t="s">
        <v>7</v>
      </c>
      <c r="B134" t="s">
        <v>51</v>
      </c>
      <c r="C134" t="s">
        <v>70</v>
      </c>
      <c r="D134" t="str">
        <f t="shared" si="39"/>
        <v>Solar_Sachsen</v>
      </c>
      <c r="G134" t="s">
        <v>38</v>
      </c>
      <c r="H134">
        <v>2665</v>
      </c>
      <c r="K134">
        <v>800000</v>
      </c>
      <c r="L134">
        <v>15000</v>
      </c>
      <c r="M134">
        <v>0</v>
      </c>
      <c r="N134" s="1">
        <v>2.5000000000000001E-2</v>
      </c>
      <c r="O134">
        <v>30</v>
      </c>
      <c r="P134">
        <f t="shared" si="40"/>
        <v>38222.112588941236</v>
      </c>
      <c r="Q134" s="2">
        <f t="shared" si="41"/>
        <v>3185.1760490784363</v>
      </c>
      <c r="R134" s="2">
        <f t="shared" si="42"/>
        <v>3185.1760490784363</v>
      </c>
      <c r="U134" t="s">
        <v>28</v>
      </c>
      <c r="Z134" t="s">
        <v>43</v>
      </c>
      <c r="AA134" t="s">
        <v>43</v>
      </c>
    </row>
    <row r="135" spans="1:27" x14ac:dyDescent="0.35">
      <c r="A135" t="s">
        <v>7</v>
      </c>
      <c r="B135" t="s">
        <v>51</v>
      </c>
      <c r="C135" t="s">
        <v>20</v>
      </c>
      <c r="D135" t="str">
        <f t="shared" si="39"/>
        <v>Biomass_Sachsen</v>
      </c>
      <c r="E135" t="s">
        <v>3</v>
      </c>
      <c r="F135">
        <v>50.4</v>
      </c>
      <c r="H135">
        <v>318</v>
      </c>
      <c r="I135">
        <v>1</v>
      </c>
      <c r="J135">
        <v>1</v>
      </c>
      <c r="K135">
        <v>6250000</v>
      </c>
      <c r="L135">
        <v>25000</v>
      </c>
      <c r="M135">
        <v>4</v>
      </c>
      <c r="N135" s="1">
        <v>3.2000000000000001E-2</v>
      </c>
      <c r="O135">
        <v>25</v>
      </c>
      <c r="P135">
        <f t="shared" si="40"/>
        <v>366969.77598589653</v>
      </c>
      <c r="Q135" s="2">
        <f t="shared" si="41"/>
        <v>30580.814665491376</v>
      </c>
      <c r="R135" s="2">
        <f t="shared" si="42"/>
        <v>30580.814665491376</v>
      </c>
      <c r="S135">
        <v>0.35</v>
      </c>
      <c r="T135">
        <v>0.35</v>
      </c>
      <c r="U135" t="s">
        <v>28</v>
      </c>
      <c r="V135">
        <v>0.2</v>
      </c>
      <c r="Z135" t="s">
        <v>43</v>
      </c>
      <c r="AA135" t="s">
        <v>43</v>
      </c>
    </row>
    <row r="136" spans="1:27" x14ac:dyDescent="0.35">
      <c r="A136" t="s">
        <v>7</v>
      </c>
      <c r="B136" t="s">
        <v>51</v>
      </c>
      <c r="C136" t="s">
        <v>25</v>
      </c>
      <c r="D136" t="str">
        <f t="shared" si="39"/>
        <v>Ror_Sachsen</v>
      </c>
      <c r="G136">
        <v>0.9</v>
      </c>
      <c r="H136">
        <v>212</v>
      </c>
      <c r="M136">
        <v>5</v>
      </c>
      <c r="N136" s="1">
        <v>0.03</v>
      </c>
      <c r="O136">
        <v>80</v>
      </c>
      <c r="P136">
        <f t="shared" si="40"/>
        <v>0</v>
      </c>
      <c r="Z136" t="s">
        <v>42</v>
      </c>
      <c r="AA136" t="s">
        <v>43</v>
      </c>
    </row>
    <row r="137" spans="1:27" x14ac:dyDescent="0.35">
      <c r="A137" t="s">
        <v>7</v>
      </c>
      <c r="B137" t="s">
        <v>59</v>
      </c>
      <c r="C137" t="s">
        <v>0</v>
      </c>
      <c r="D137" t="str">
        <f t="shared" si="39"/>
        <v>CCGT_Sachsen_Anhalt</v>
      </c>
      <c r="E137" t="s">
        <v>2</v>
      </c>
      <c r="F137">
        <v>27.4</v>
      </c>
      <c r="H137">
        <v>1029</v>
      </c>
      <c r="I137">
        <v>1</v>
      </c>
      <c r="J137">
        <v>1</v>
      </c>
      <c r="K137">
        <v>1250000</v>
      </c>
      <c r="L137">
        <v>20000</v>
      </c>
      <c r="M137">
        <v>3</v>
      </c>
      <c r="N137" s="1">
        <v>5.8000000000000003E-2</v>
      </c>
      <c r="O137">
        <v>30</v>
      </c>
      <c r="P137">
        <f>(N137*(1+N137)^O137)/((1+N137)^O137-1)*K137</f>
        <v>88876.306916684014</v>
      </c>
      <c r="Q137" s="2">
        <f>P137/12</f>
        <v>7406.3589097236681</v>
      </c>
      <c r="R137" s="2">
        <f>Q137</f>
        <v>7406.3589097236681</v>
      </c>
      <c r="S137">
        <v>0.62</v>
      </c>
      <c r="T137">
        <v>0.62</v>
      </c>
      <c r="U137" t="s">
        <v>28</v>
      </c>
      <c r="V137">
        <v>0.2</v>
      </c>
      <c r="Y137">
        <v>60</v>
      </c>
      <c r="Z137" t="s">
        <v>42</v>
      </c>
      <c r="AA137" t="s">
        <v>44</v>
      </c>
    </row>
    <row r="138" spans="1:27" x14ac:dyDescent="0.35">
      <c r="A138" t="s">
        <v>7</v>
      </c>
      <c r="B138" t="s">
        <v>59</v>
      </c>
      <c r="C138" t="s">
        <v>1</v>
      </c>
      <c r="D138" t="str">
        <f t="shared" si="39"/>
        <v>OCGT_Sachsen_Anhalt</v>
      </c>
      <c r="E138" t="s">
        <v>2</v>
      </c>
      <c r="F138">
        <v>27.4</v>
      </c>
      <c r="I138">
        <v>1</v>
      </c>
      <c r="J138">
        <v>1</v>
      </c>
      <c r="K138">
        <v>500000</v>
      </c>
      <c r="L138">
        <v>20000</v>
      </c>
      <c r="M138">
        <v>3</v>
      </c>
      <c r="N138" s="1">
        <v>5.8000000000000003E-2</v>
      </c>
      <c r="O138">
        <v>30</v>
      </c>
      <c r="P138">
        <f t="shared" ref="P138:P146" si="43">(N138*(1+N138)^O138)/((1+N138)^O138-1)*K138</f>
        <v>35550.52276667361</v>
      </c>
      <c r="Q138" s="2">
        <f t="shared" ref="Q138:Q145" si="44">P138/12</f>
        <v>2962.5435638894674</v>
      </c>
      <c r="R138" s="2">
        <f t="shared" ref="R138:R145" si="45">Q138</f>
        <v>2962.5435638894674</v>
      </c>
      <c r="S138">
        <v>0.3</v>
      </c>
      <c r="T138">
        <v>0.3</v>
      </c>
      <c r="U138" t="s">
        <v>28</v>
      </c>
      <c r="V138">
        <v>0.2</v>
      </c>
      <c r="Y138">
        <v>60</v>
      </c>
      <c r="Z138" t="s">
        <v>42</v>
      </c>
      <c r="AA138" t="s">
        <v>44</v>
      </c>
    </row>
    <row r="139" spans="1:27" x14ac:dyDescent="0.35">
      <c r="A139" t="s">
        <v>7</v>
      </c>
      <c r="B139" t="s">
        <v>59</v>
      </c>
      <c r="C139" t="s">
        <v>13</v>
      </c>
      <c r="D139" t="str">
        <f t="shared" si="39"/>
        <v>Lignite PP_Sachsen_Anhalt</v>
      </c>
      <c r="E139" t="s">
        <v>5</v>
      </c>
      <c r="F139">
        <v>4.7</v>
      </c>
      <c r="H139">
        <v>1113</v>
      </c>
      <c r="I139">
        <v>0.8</v>
      </c>
      <c r="J139">
        <v>0.8</v>
      </c>
      <c r="K139">
        <v>1900000</v>
      </c>
      <c r="L139">
        <v>32000</v>
      </c>
      <c r="M139">
        <v>4.5</v>
      </c>
      <c r="N139" s="1">
        <v>6.2E-2</v>
      </c>
      <c r="O139">
        <v>40</v>
      </c>
      <c r="P139">
        <f t="shared" si="43"/>
        <v>129473.4743209817</v>
      </c>
      <c r="Q139" s="2">
        <f t="shared" si="44"/>
        <v>10789.456193415141</v>
      </c>
      <c r="R139" s="2">
        <f t="shared" si="45"/>
        <v>10789.456193415141</v>
      </c>
      <c r="S139">
        <v>0.39500000000000002</v>
      </c>
      <c r="T139">
        <v>0.39500000000000002</v>
      </c>
      <c r="U139" t="s">
        <v>28</v>
      </c>
      <c r="V139">
        <v>0.39900000000000002</v>
      </c>
      <c r="Z139" t="s">
        <v>42</v>
      </c>
      <c r="AA139" t="s">
        <v>44</v>
      </c>
    </row>
    <row r="140" spans="1:27" x14ac:dyDescent="0.35">
      <c r="A140" t="s">
        <v>7</v>
      </c>
      <c r="B140" t="s">
        <v>59</v>
      </c>
      <c r="C140" t="s">
        <v>14</v>
      </c>
      <c r="D140" t="str">
        <f t="shared" si="39"/>
        <v>Coal PP_Sachsen_Anhalt</v>
      </c>
      <c r="E140" t="s">
        <v>4</v>
      </c>
      <c r="F140">
        <v>14.9</v>
      </c>
      <c r="H140">
        <v>0</v>
      </c>
      <c r="I140">
        <v>0.9</v>
      </c>
      <c r="J140">
        <v>0.9</v>
      </c>
      <c r="K140">
        <v>1750000</v>
      </c>
      <c r="L140">
        <v>22000</v>
      </c>
      <c r="M140">
        <v>4</v>
      </c>
      <c r="N140" s="1">
        <v>6.2E-2</v>
      </c>
      <c r="O140">
        <v>30</v>
      </c>
      <c r="P140">
        <f t="shared" si="43"/>
        <v>129868.16342220845</v>
      </c>
      <c r="Q140" s="2">
        <f t="shared" si="44"/>
        <v>10822.346951850704</v>
      </c>
      <c r="R140" s="2">
        <f t="shared" si="45"/>
        <v>10822.346951850704</v>
      </c>
      <c r="S140">
        <v>0.437</v>
      </c>
      <c r="T140">
        <v>0.437</v>
      </c>
      <c r="U140" t="s">
        <v>28</v>
      </c>
      <c r="V140">
        <v>0.33800000000000002</v>
      </c>
      <c r="Z140" t="s">
        <v>42</v>
      </c>
      <c r="AA140" t="s">
        <v>44</v>
      </c>
    </row>
    <row r="141" spans="1:27" x14ac:dyDescent="0.35">
      <c r="A141" t="s">
        <v>7</v>
      </c>
      <c r="B141" t="s">
        <v>59</v>
      </c>
      <c r="C141" t="s">
        <v>15</v>
      </c>
      <c r="D141" t="str">
        <f t="shared" si="39"/>
        <v>Oil PP_Sachsen_Anhalt</v>
      </c>
      <c r="E141" t="s">
        <v>6</v>
      </c>
      <c r="F141">
        <v>46.95</v>
      </c>
      <c r="H141">
        <v>229</v>
      </c>
      <c r="I141">
        <v>0.9</v>
      </c>
      <c r="J141">
        <v>0.9</v>
      </c>
      <c r="K141">
        <v>500000</v>
      </c>
      <c r="L141">
        <v>22000</v>
      </c>
      <c r="M141">
        <v>4</v>
      </c>
      <c r="N141" s="1">
        <v>6.2E-2</v>
      </c>
      <c r="O141">
        <v>40</v>
      </c>
      <c r="P141">
        <f t="shared" si="43"/>
        <v>34071.966926574132</v>
      </c>
      <c r="Q141" s="2">
        <f t="shared" si="44"/>
        <v>2839.3305772145109</v>
      </c>
      <c r="R141" s="2">
        <f t="shared" si="45"/>
        <v>2839.3305772145109</v>
      </c>
      <c r="S141">
        <v>0.37</v>
      </c>
      <c r="T141">
        <v>0.37</v>
      </c>
      <c r="U141" t="s">
        <v>28</v>
      </c>
      <c r="V141">
        <v>0.26400000000000001</v>
      </c>
      <c r="X141">
        <v>1.1719999999999999</v>
      </c>
      <c r="Y141">
        <f>X141/9.8*1000</f>
        <v>119.59183673469387</v>
      </c>
      <c r="Z141" t="s">
        <v>42</v>
      </c>
      <c r="AA141" t="s">
        <v>44</v>
      </c>
    </row>
    <row r="142" spans="1:27" x14ac:dyDescent="0.35">
      <c r="A142" t="s">
        <v>7</v>
      </c>
      <c r="B142" t="s">
        <v>59</v>
      </c>
      <c r="C142" t="s">
        <v>16</v>
      </c>
      <c r="D142" t="str">
        <f t="shared" si="39"/>
        <v>Nuclear PP_Sachsen_Anhalt</v>
      </c>
      <c r="E142" t="s">
        <v>34</v>
      </c>
      <c r="F142">
        <v>1.9</v>
      </c>
      <c r="H142">
        <v>0</v>
      </c>
      <c r="I142">
        <v>0.5</v>
      </c>
      <c r="J142">
        <v>0.5</v>
      </c>
      <c r="K142">
        <v>3000000</v>
      </c>
      <c r="L142">
        <v>22000</v>
      </c>
      <c r="M142">
        <v>4</v>
      </c>
      <c r="N142" s="1">
        <v>6.2E-2</v>
      </c>
      <c r="O142">
        <v>30</v>
      </c>
      <c r="P142">
        <f t="shared" si="43"/>
        <v>222631.13729521449</v>
      </c>
      <c r="Q142" s="2">
        <f t="shared" si="44"/>
        <v>18552.594774601206</v>
      </c>
      <c r="R142" s="2">
        <f t="shared" si="45"/>
        <v>18552.594774601206</v>
      </c>
      <c r="S142">
        <v>0.45</v>
      </c>
      <c r="T142">
        <v>0.45</v>
      </c>
      <c r="U142" t="s">
        <v>28</v>
      </c>
      <c r="Z142" t="s">
        <v>42</v>
      </c>
      <c r="AA142" t="s">
        <v>44</v>
      </c>
    </row>
    <row r="143" spans="1:27" x14ac:dyDescent="0.35">
      <c r="A143" t="s">
        <v>7</v>
      </c>
      <c r="B143" t="s">
        <v>59</v>
      </c>
      <c r="C143" t="s">
        <v>18</v>
      </c>
      <c r="D143" t="str">
        <f t="shared" si="39"/>
        <v>Onshore Wind_Sachsen_Anhalt</v>
      </c>
      <c r="G143" t="s">
        <v>38</v>
      </c>
      <c r="H143">
        <v>5300</v>
      </c>
      <c r="K143">
        <v>1700000</v>
      </c>
      <c r="L143">
        <v>20000</v>
      </c>
      <c r="M143">
        <v>8</v>
      </c>
      <c r="N143" s="1">
        <v>2.9600000000000001E-2</v>
      </c>
      <c r="O143">
        <v>25</v>
      </c>
      <c r="P143">
        <f t="shared" si="43"/>
        <v>97192.768521003571</v>
      </c>
      <c r="Q143" s="2">
        <f t="shared" si="44"/>
        <v>8099.3973767502976</v>
      </c>
      <c r="R143" s="2">
        <f t="shared" si="45"/>
        <v>8099.3973767502976</v>
      </c>
      <c r="U143" t="s">
        <v>28</v>
      </c>
      <c r="Z143" t="s">
        <v>43</v>
      </c>
      <c r="AA143" t="s">
        <v>43</v>
      </c>
    </row>
    <row r="144" spans="1:27" x14ac:dyDescent="0.35">
      <c r="A144" t="s">
        <v>7</v>
      </c>
      <c r="B144" t="s">
        <v>59</v>
      </c>
      <c r="C144" t="s">
        <v>70</v>
      </c>
      <c r="D144" t="str">
        <f t="shared" si="39"/>
        <v>Solar_Sachsen_Anhalt</v>
      </c>
      <c r="G144" t="s">
        <v>38</v>
      </c>
      <c r="H144">
        <v>3515</v>
      </c>
      <c r="K144">
        <v>800000</v>
      </c>
      <c r="L144">
        <v>15000</v>
      </c>
      <c r="M144">
        <v>0</v>
      </c>
      <c r="N144" s="1">
        <v>2.5000000000000001E-2</v>
      </c>
      <c r="O144">
        <v>30</v>
      </c>
      <c r="P144">
        <f t="shared" si="43"/>
        <v>38222.112588941236</v>
      </c>
      <c r="Q144" s="2">
        <f t="shared" si="44"/>
        <v>3185.1760490784363</v>
      </c>
      <c r="R144" s="2">
        <f t="shared" si="45"/>
        <v>3185.1760490784363</v>
      </c>
      <c r="U144" t="s">
        <v>28</v>
      </c>
      <c r="Z144" t="s">
        <v>43</v>
      </c>
      <c r="AA144" t="s">
        <v>43</v>
      </c>
    </row>
    <row r="145" spans="1:27" x14ac:dyDescent="0.35">
      <c r="A145" t="s">
        <v>7</v>
      </c>
      <c r="B145" t="s">
        <v>59</v>
      </c>
      <c r="C145" t="s">
        <v>20</v>
      </c>
      <c r="D145" t="str">
        <f t="shared" si="39"/>
        <v>Biomass_Sachsen_Anhalt</v>
      </c>
      <c r="E145" t="s">
        <v>3</v>
      </c>
      <c r="F145">
        <v>50.4</v>
      </c>
      <c r="H145">
        <v>528</v>
      </c>
      <c r="I145">
        <v>1</v>
      </c>
      <c r="J145">
        <v>1</v>
      </c>
      <c r="K145">
        <v>6250000</v>
      </c>
      <c r="L145">
        <v>25000</v>
      </c>
      <c r="M145">
        <v>4</v>
      </c>
      <c r="N145" s="1">
        <v>3.2000000000000001E-2</v>
      </c>
      <c r="O145">
        <v>25</v>
      </c>
      <c r="P145">
        <f t="shared" si="43"/>
        <v>366969.77598589653</v>
      </c>
      <c r="Q145" s="2">
        <f t="shared" si="44"/>
        <v>30580.814665491376</v>
      </c>
      <c r="R145" s="2">
        <f t="shared" si="45"/>
        <v>30580.814665491376</v>
      </c>
      <c r="S145">
        <v>0.35</v>
      </c>
      <c r="T145">
        <v>0.35</v>
      </c>
      <c r="U145" t="s">
        <v>28</v>
      </c>
      <c r="V145">
        <v>0.2</v>
      </c>
      <c r="Z145" t="s">
        <v>43</v>
      </c>
      <c r="AA145" t="s">
        <v>43</v>
      </c>
    </row>
    <row r="146" spans="1:27" x14ac:dyDescent="0.35">
      <c r="A146" t="s">
        <v>7</v>
      </c>
      <c r="B146" t="s">
        <v>59</v>
      </c>
      <c r="C146" t="s">
        <v>25</v>
      </c>
      <c r="D146" t="str">
        <f t="shared" si="39"/>
        <v>Ror_Sachsen_Anhalt</v>
      </c>
      <c r="G146">
        <v>0.9</v>
      </c>
      <c r="H146">
        <v>29</v>
      </c>
      <c r="M146">
        <v>5</v>
      </c>
      <c r="N146" s="1">
        <v>0.03</v>
      </c>
      <c r="O146">
        <v>80</v>
      </c>
      <c r="P146">
        <f t="shared" si="43"/>
        <v>0</v>
      </c>
      <c r="Z146" t="s">
        <v>42</v>
      </c>
      <c r="AA146" t="s">
        <v>43</v>
      </c>
    </row>
    <row r="147" spans="1:27" x14ac:dyDescent="0.35">
      <c r="A147" t="s">
        <v>7</v>
      </c>
      <c r="B147" t="s">
        <v>57</v>
      </c>
      <c r="C147" t="s">
        <v>0</v>
      </c>
      <c r="D147" t="str">
        <f t="shared" si="39"/>
        <v>CCGT_Schleswig_Holstein</v>
      </c>
      <c r="E147" t="s">
        <v>2</v>
      </c>
      <c r="F147">
        <v>27.4</v>
      </c>
      <c r="H147">
        <v>333</v>
      </c>
      <c r="I147">
        <v>1</v>
      </c>
      <c r="J147">
        <v>1</v>
      </c>
      <c r="K147">
        <v>1250000</v>
      </c>
      <c r="L147">
        <v>20000</v>
      </c>
      <c r="M147">
        <v>3</v>
      </c>
      <c r="N147" s="1">
        <v>5.8000000000000003E-2</v>
      </c>
      <c r="O147">
        <v>30</v>
      </c>
      <c r="P147">
        <f>(N147*(1+N147)^O147)/((1+N147)^O147-1)*K147</f>
        <v>88876.306916684014</v>
      </c>
      <c r="Q147" s="2">
        <f>P147/12</f>
        <v>7406.3589097236681</v>
      </c>
      <c r="R147" s="2">
        <f>Q147</f>
        <v>7406.3589097236681</v>
      </c>
      <c r="S147">
        <v>0.62</v>
      </c>
      <c r="T147">
        <v>0.62</v>
      </c>
      <c r="U147" t="s">
        <v>28</v>
      </c>
      <c r="V147">
        <v>0.2</v>
      </c>
      <c r="Y147">
        <v>60</v>
      </c>
      <c r="Z147" t="s">
        <v>42</v>
      </c>
      <c r="AA147" t="s">
        <v>44</v>
      </c>
    </row>
    <row r="148" spans="1:27" x14ac:dyDescent="0.35">
      <c r="A148" t="s">
        <v>7</v>
      </c>
      <c r="B148" t="s">
        <v>57</v>
      </c>
      <c r="C148" t="s">
        <v>1</v>
      </c>
      <c r="D148" t="str">
        <f t="shared" si="39"/>
        <v>OCGT_Schleswig_Holstein</v>
      </c>
      <c r="E148" t="s">
        <v>2</v>
      </c>
      <c r="F148">
        <v>27.4</v>
      </c>
      <c r="I148">
        <v>1</v>
      </c>
      <c r="J148">
        <v>1</v>
      </c>
      <c r="K148">
        <v>500000</v>
      </c>
      <c r="L148">
        <v>20000</v>
      </c>
      <c r="M148">
        <v>3</v>
      </c>
      <c r="N148" s="1">
        <v>5.8000000000000003E-2</v>
      </c>
      <c r="O148">
        <v>30</v>
      </c>
      <c r="P148">
        <f t="shared" ref="P148:P157" si="46">(N148*(1+N148)^O148)/((1+N148)^O148-1)*K148</f>
        <v>35550.52276667361</v>
      </c>
      <c r="Q148" s="2">
        <f t="shared" ref="Q148:Q156" si="47">P148/12</f>
        <v>2962.5435638894674</v>
      </c>
      <c r="R148" s="2">
        <f t="shared" ref="R148:R156" si="48">Q148</f>
        <v>2962.5435638894674</v>
      </c>
      <c r="S148">
        <v>0.3</v>
      </c>
      <c r="T148">
        <v>0.3</v>
      </c>
      <c r="U148" t="s">
        <v>28</v>
      </c>
      <c r="V148">
        <v>0.2</v>
      </c>
      <c r="Y148">
        <v>60</v>
      </c>
      <c r="Z148" t="s">
        <v>42</v>
      </c>
      <c r="AA148" t="s">
        <v>44</v>
      </c>
    </row>
    <row r="149" spans="1:27" x14ac:dyDescent="0.35">
      <c r="A149" t="s">
        <v>7</v>
      </c>
      <c r="B149" t="s">
        <v>57</v>
      </c>
      <c r="C149" t="s">
        <v>13</v>
      </c>
      <c r="D149" t="str">
        <f t="shared" si="39"/>
        <v>Lignite PP_Schleswig_Holstein</v>
      </c>
      <c r="E149" t="s">
        <v>5</v>
      </c>
      <c r="F149">
        <v>4.7</v>
      </c>
      <c r="H149">
        <v>0</v>
      </c>
      <c r="I149">
        <v>0.8</v>
      </c>
      <c r="J149">
        <v>0.8</v>
      </c>
      <c r="K149">
        <v>1900000</v>
      </c>
      <c r="L149">
        <v>32000</v>
      </c>
      <c r="M149">
        <v>4.5</v>
      </c>
      <c r="N149" s="1">
        <v>6.2E-2</v>
      </c>
      <c r="O149">
        <v>40</v>
      </c>
      <c r="P149">
        <f t="shared" si="46"/>
        <v>129473.4743209817</v>
      </c>
      <c r="Q149" s="2">
        <f t="shared" si="47"/>
        <v>10789.456193415141</v>
      </c>
      <c r="R149" s="2">
        <f t="shared" si="48"/>
        <v>10789.456193415141</v>
      </c>
      <c r="S149">
        <v>0.39500000000000002</v>
      </c>
      <c r="T149">
        <v>0.39500000000000002</v>
      </c>
      <c r="U149" t="s">
        <v>28</v>
      </c>
      <c r="V149">
        <v>0.39900000000000002</v>
      </c>
      <c r="Z149" t="s">
        <v>42</v>
      </c>
      <c r="AA149" t="s">
        <v>44</v>
      </c>
    </row>
    <row r="150" spans="1:27" x14ac:dyDescent="0.35">
      <c r="A150" t="s">
        <v>7</v>
      </c>
      <c r="B150" t="s">
        <v>57</v>
      </c>
      <c r="C150" t="s">
        <v>14</v>
      </c>
      <c r="D150" t="str">
        <f t="shared" si="39"/>
        <v>Coal PP_Schleswig_Holstein</v>
      </c>
      <c r="E150" t="s">
        <v>4</v>
      </c>
      <c r="F150">
        <v>14.9</v>
      </c>
      <c r="H150">
        <v>342</v>
      </c>
      <c r="I150">
        <v>0.9</v>
      </c>
      <c r="J150">
        <v>0.9</v>
      </c>
      <c r="K150">
        <v>1750000</v>
      </c>
      <c r="L150">
        <v>22000</v>
      </c>
      <c r="M150">
        <v>4</v>
      </c>
      <c r="N150" s="1">
        <v>6.2E-2</v>
      </c>
      <c r="O150">
        <v>30</v>
      </c>
      <c r="P150">
        <f t="shared" si="46"/>
        <v>129868.16342220845</v>
      </c>
      <c r="Q150" s="2">
        <f t="shared" si="47"/>
        <v>10822.346951850704</v>
      </c>
      <c r="R150" s="2">
        <f t="shared" si="48"/>
        <v>10822.346951850704</v>
      </c>
      <c r="S150">
        <v>0.437</v>
      </c>
      <c r="T150">
        <v>0.437</v>
      </c>
      <c r="U150" t="s">
        <v>28</v>
      </c>
      <c r="V150">
        <v>0.33800000000000002</v>
      </c>
      <c r="Z150" t="s">
        <v>42</v>
      </c>
      <c r="AA150" t="s">
        <v>44</v>
      </c>
    </row>
    <row r="151" spans="1:27" x14ac:dyDescent="0.35">
      <c r="A151" t="s">
        <v>7</v>
      </c>
      <c r="B151" t="s">
        <v>57</v>
      </c>
      <c r="C151" t="s">
        <v>15</v>
      </c>
      <c r="D151" t="str">
        <f t="shared" si="39"/>
        <v>Oil PP_Schleswig_Holstein</v>
      </c>
      <c r="E151" t="s">
        <v>6</v>
      </c>
      <c r="F151">
        <v>46.95</v>
      </c>
      <c r="H151">
        <v>332</v>
      </c>
      <c r="I151">
        <v>0.9</v>
      </c>
      <c r="J151">
        <v>0.9</v>
      </c>
      <c r="K151">
        <v>500000</v>
      </c>
      <c r="L151">
        <v>22000</v>
      </c>
      <c r="M151">
        <v>4</v>
      </c>
      <c r="N151" s="1">
        <v>6.2E-2</v>
      </c>
      <c r="O151">
        <v>40</v>
      </c>
      <c r="P151">
        <f t="shared" si="46"/>
        <v>34071.966926574132</v>
      </c>
      <c r="Q151" s="2">
        <f t="shared" si="47"/>
        <v>2839.3305772145109</v>
      </c>
      <c r="R151" s="2">
        <f t="shared" si="48"/>
        <v>2839.3305772145109</v>
      </c>
      <c r="S151">
        <v>0.37</v>
      </c>
      <c r="T151">
        <v>0.37</v>
      </c>
      <c r="U151" t="s">
        <v>28</v>
      </c>
      <c r="V151">
        <v>0.26400000000000001</v>
      </c>
      <c r="X151">
        <v>1.1719999999999999</v>
      </c>
      <c r="Y151">
        <f>X151/9.8*1000</f>
        <v>119.59183673469387</v>
      </c>
      <c r="Z151" t="s">
        <v>42</v>
      </c>
      <c r="AA151" t="s">
        <v>44</v>
      </c>
    </row>
    <row r="152" spans="1:27" x14ac:dyDescent="0.35">
      <c r="A152" t="s">
        <v>7</v>
      </c>
      <c r="B152" t="s">
        <v>57</v>
      </c>
      <c r="C152" t="s">
        <v>16</v>
      </c>
      <c r="D152" t="str">
        <f t="shared" si="39"/>
        <v>Nuclear PP_Schleswig_Holstein</v>
      </c>
      <c r="E152" t="s">
        <v>34</v>
      </c>
      <c r="F152">
        <v>1.9</v>
      </c>
      <c r="H152">
        <v>0</v>
      </c>
      <c r="I152">
        <v>0.5</v>
      </c>
      <c r="J152">
        <v>0.5</v>
      </c>
      <c r="K152">
        <v>3000000</v>
      </c>
      <c r="L152">
        <v>22000</v>
      </c>
      <c r="M152">
        <v>4</v>
      </c>
      <c r="N152" s="1">
        <v>6.2E-2</v>
      </c>
      <c r="O152">
        <v>30</v>
      </c>
      <c r="P152">
        <f t="shared" si="46"/>
        <v>222631.13729521449</v>
      </c>
      <c r="Q152" s="2">
        <f t="shared" si="47"/>
        <v>18552.594774601206</v>
      </c>
      <c r="R152" s="2">
        <f t="shared" si="48"/>
        <v>18552.594774601206</v>
      </c>
      <c r="S152">
        <v>0.45</v>
      </c>
      <c r="T152">
        <v>0.45</v>
      </c>
      <c r="U152" t="s">
        <v>28</v>
      </c>
      <c r="Z152" t="s">
        <v>42</v>
      </c>
      <c r="AA152" t="s">
        <v>44</v>
      </c>
    </row>
    <row r="153" spans="1:27" x14ac:dyDescent="0.35">
      <c r="A153" t="s">
        <v>7</v>
      </c>
      <c r="B153" t="s">
        <v>57</v>
      </c>
      <c r="C153" t="s">
        <v>17</v>
      </c>
      <c r="D153" t="str">
        <f t="shared" si="39"/>
        <v>Offshore Wind_Schleswig_Holstein</v>
      </c>
      <c r="G153" t="s">
        <v>38</v>
      </c>
      <c r="H153">
        <v>0</v>
      </c>
      <c r="K153">
        <v>3500000</v>
      </c>
      <c r="L153">
        <v>70000</v>
      </c>
      <c r="M153">
        <v>8</v>
      </c>
      <c r="N153" s="1">
        <v>5.2400000000000002E-2</v>
      </c>
      <c r="O153">
        <v>25</v>
      </c>
      <c r="P153">
        <f t="shared" si="46"/>
        <v>254340.56575115898</v>
      </c>
      <c r="Q153" s="2">
        <f t="shared" si="47"/>
        <v>21195.047145929915</v>
      </c>
      <c r="R153" s="2">
        <f t="shared" si="48"/>
        <v>21195.047145929915</v>
      </c>
      <c r="U153" t="s">
        <v>28</v>
      </c>
      <c r="Z153" t="s">
        <v>42</v>
      </c>
      <c r="AA153" t="s">
        <v>44</v>
      </c>
    </row>
    <row r="154" spans="1:27" x14ac:dyDescent="0.35">
      <c r="A154" t="s">
        <v>7</v>
      </c>
      <c r="B154" t="s">
        <v>57</v>
      </c>
      <c r="C154" t="s">
        <v>18</v>
      </c>
      <c r="D154" t="str">
        <f t="shared" si="39"/>
        <v>Onshore Wind_Schleswig_Holstein</v>
      </c>
      <c r="G154" t="s">
        <v>38</v>
      </c>
      <c r="H154">
        <v>7227</v>
      </c>
      <c r="K154">
        <v>1700000</v>
      </c>
      <c r="L154">
        <v>20000</v>
      </c>
      <c r="M154">
        <v>8</v>
      </c>
      <c r="N154" s="1">
        <v>2.9600000000000001E-2</v>
      </c>
      <c r="O154">
        <v>25</v>
      </c>
      <c r="P154">
        <f t="shared" si="46"/>
        <v>97192.768521003571</v>
      </c>
      <c r="Q154" s="2">
        <f t="shared" si="47"/>
        <v>8099.3973767502976</v>
      </c>
      <c r="R154" s="2">
        <f t="shared" si="48"/>
        <v>8099.3973767502976</v>
      </c>
      <c r="U154" t="s">
        <v>28</v>
      </c>
      <c r="Z154" t="s">
        <v>43</v>
      </c>
      <c r="AA154" t="s">
        <v>43</v>
      </c>
    </row>
    <row r="155" spans="1:27" x14ac:dyDescent="0.35">
      <c r="A155" t="s">
        <v>7</v>
      </c>
      <c r="B155" t="s">
        <v>57</v>
      </c>
      <c r="C155" t="s">
        <v>70</v>
      </c>
      <c r="D155" t="str">
        <f t="shared" si="39"/>
        <v>Solar_Schleswig_Holstein</v>
      </c>
      <c r="G155" t="s">
        <v>38</v>
      </c>
      <c r="H155">
        <v>2159</v>
      </c>
      <c r="K155">
        <v>800000</v>
      </c>
      <c r="L155">
        <v>15000</v>
      </c>
      <c r="M155">
        <v>0</v>
      </c>
      <c r="N155" s="1">
        <v>2.5000000000000001E-2</v>
      </c>
      <c r="O155">
        <v>30</v>
      </c>
      <c r="P155">
        <f t="shared" si="46"/>
        <v>38222.112588941236</v>
      </c>
      <c r="Q155" s="2">
        <f t="shared" si="47"/>
        <v>3185.1760490784363</v>
      </c>
      <c r="R155" s="2">
        <f t="shared" si="48"/>
        <v>3185.1760490784363</v>
      </c>
      <c r="U155" t="s">
        <v>28</v>
      </c>
      <c r="Z155" t="s">
        <v>43</v>
      </c>
      <c r="AA155" t="s">
        <v>43</v>
      </c>
    </row>
    <row r="156" spans="1:27" x14ac:dyDescent="0.35">
      <c r="A156" t="s">
        <v>7</v>
      </c>
      <c r="B156" t="s">
        <v>57</v>
      </c>
      <c r="C156" t="s">
        <v>20</v>
      </c>
      <c r="D156" t="str">
        <f t="shared" si="39"/>
        <v>Biomass_Schleswig_Holstein</v>
      </c>
      <c r="E156" t="s">
        <v>3</v>
      </c>
      <c r="F156">
        <v>50.4</v>
      </c>
      <c r="H156">
        <v>306</v>
      </c>
      <c r="I156">
        <v>1</v>
      </c>
      <c r="J156">
        <v>1</v>
      </c>
      <c r="K156">
        <v>6250000</v>
      </c>
      <c r="L156">
        <v>25000</v>
      </c>
      <c r="M156">
        <v>4</v>
      </c>
      <c r="N156" s="1">
        <v>3.2000000000000001E-2</v>
      </c>
      <c r="O156">
        <v>25</v>
      </c>
      <c r="P156">
        <f t="shared" si="46"/>
        <v>366969.77598589653</v>
      </c>
      <c r="Q156" s="2">
        <f t="shared" si="47"/>
        <v>30580.814665491376</v>
      </c>
      <c r="R156" s="2">
        <f t="shared" si="48"/>
        <v>30580.814665491376</v>
      </c>
      <c r="S156">
        <v>0.35</v>
      </c>
      <c r="T156">
        <v>0.35</v>
      </c>
      <c r="U156" t="s">
        <v>28</v>
      </c>
      <c r="V156">
        <v>0.2</v>
      </c>
      <c r="Z156" t="s">
        <v>43</v>
      </c>
      <c r="AA156" t="s">
        <v>43</v>
      </c>
    </row>
    <row r="157" spans="1:27" x14ac:dyDescent="0.35">
      <c r="A157" t="s">
        <v>7</v>
      </c>
      <c r="B157" t="s">
        <v>57</v>
      </c>
      <c r="C157" t="s">
        <v>25</v>
      </c>
      <c r="D157" t="str">
        <f t="shared" si="39"/>
        <v>Ror_Schleswig_Holstein</v>
      </c>
      <c r="G157">
        <v>0.9</v>
      </c>
      <c r="H157">
        <v>5</v>
      </c>
      <c r="M157">
        <v>5</v>
      </c>
      <c r="N157" s="1">
        <v>0.03</v>
      </c>
      <c r="O157">
        <v>80</v>
      </c>
      <c r="P157">
        <f t="shared" si="46"/>
        <v>0</v>
      </c>
      <c r="Z157" t="s">
        <v>42</v>
      </c>
      <c r="AA157" t="s">
        <v>43</v>
      </c>
    </row>
    <row r="158" spans="1:27" x14ac:dyDescent="0.35">
      <c r="A158" t="s">
        <v>7</v>
      </c>
      <c r="B158" t="s">
        <v>49</v>
      </c>
      <c r="C158" t="s">
        <v>0</v>
      </c>
      <c r="D158" t="str">
        <f t="shared" si="39"/>
        <v>CCGT_Thueringen</v>
      </c>
      <c r="E158" t="s">
        <v>2</v>
      </c>
      <c r="F158">
        <v>27.4</v>
      </c>
      <c r="H158">
        <v>373</v>
      </c>
      <c r="I158">
        <v>1</v>
      </c>
      <c r="J158">
        <v>1</v>
      </c>
      <c r="K158">
        <v>1250000</v>
      </c>
      <c r="L158">
        <v>20000</v>
      </c>
      <c r="M158">
        <v>3</v>
      </c>
      <c r="N158" s="1">
        <v>5.8000000000000003E-2</v>
      </c>
      <c r="O158">
        <v>30</v>
      </c>
      <c r="P158">
        <f>(N158*(1+N158)^O158)/((1+N158)^O158-1)*K158</f>
        <v>88876.306916684014</v>
      </c>
      <c r="Q158" s="2">
        <f>P158/12</f>
        <v>7406.3589097236681</v>
      </c>
      <c r="R158" s="2">
        <f>Q158</f>
        <v>7406.3589097236681</v>
      </c>
      <c r="S158">
        <v>0.62</v>
      </c>
      <c r="T158">
        <v>0.62</v>
      </c>
      <c r="U158" t="s">
        <v>28</v>
      </c>
      <c r="V158">
        <v>0.2</v>
      </c>
      <c r="Y158">
        <v>60</v>
      </c>
      <c r="Z158" t="s">
        <v>42</v>
      </c>
      <c r="AA158" t="s">
        <v>44</v>
      </c>
    </row>
    <row r="159" spans="1:27" x14ac:dyDescent="0.35">
      <c r="A159" t="s">
        <v>7</v>
      </c>
      <c r="B159" t="s">
        <v>49</v>
      </c>
      <c r="C159" t="s">
        <v>1</v>
      </c>
      <c r="D159" t="str">
        <f t="shared" si="39"/>
        <v>OCGT_Thueringen</v>
      </c>
      <c r="E159" t="s">
        <v>2</v>
      </c>
      <c r="F159">
        <v>27.4</v>
      </c>
      <c r="I159">
        <v>1</v>
      </c>
      <c r="J159">
        <v>1</v>
      </c>
      <c r="K159">
        <v>500000</v>
      </c>
      <c r="L159">
        <v>20000</v>
      </c>
      <c r="M159">
        <v>3</v>
      </c>
      <c r="N159" s="1">
        <v>5.8000000000000003E-2</v>
      </c>
      <c r="O159">
        <v>30</v>
      </c>
      <c r="P159">
        <f t="shared" ref="P159:P167" si="49">(N159*(1+N159)^O159)/((1+N159)^O159-1)*K159</f>
        <v>35550.52276667361</v>
      </c>
      <c r="Q159" s="2">
        <f t="shared" ref="Q159:Q166" si="50">P159/12</f>
        <v>2962.5435638894674</v>
      </c>
      <c r="R159" s="2">
        <f t="shared" ref="R159:R169" si="51">Q159</f>
        <v>2962.5435638894674</v>
      </c>
      <c r="S159">
        <v>0.3</v>
      </c>
      <c r="T159">
        <v>0.3</v>
      </c>
      <c r="U159" t="s">
        <v>28</v>
      </c>
      <c r="V159">
        <v>0.2</v>
      </c>
      <c r="Y159">
        <v>60</v>
      </c>
      <c r="Z159" t="s">
        <v>42</v>
      </c>
      <c r="AA159" t="s">
        <v>44</v>
      </c>
    </row>
    <row r="160" spans="1:27" x14ac:dyDescent="0.35">
      <c r="A160" t="s">
        <v>7</v>
      </c>
      <c r="B160" t="s">
        <v>49</v>
      </c>
      <c r="C160" t="s">
        <v>13</v>
      </c>
      <c r="D160" t="str">
        <f t="shared" si="39"/>
        <v>Lignite PP_Thueringen</v>
      </c>
      <c r="E160" t="s">
        <v>5</v>
      </c>
      <c r="F160">
        <v>4.7</v>
      </c>
      <c r="H160">
        <v>0</v>
      </c>
      <c r="I160">
        <v>0.8</v>
      </c>
      <c r="J160">
        <v>0.8</v>
      </c>
      <c r="K160">
        <v>1900000</v>
      </c>
      <c r="L160">
        <v>32000</v>
      </c>
      <c r="M160">
        <v>4.5</v>
      </c>
      <c r="N160" s="1">
        <v>6.2E-2</v>
      </c>
      <c r="O160">
        <v>40</v>
      </c>
      <c r="P160">
        <f t="shared" si="49"/>
        <v>129473.4743209817</v>
      </c>
      <c r="Q160" s="2">
        <f t="shared" si="50"/>
        <v>10789.456193415141</v>
      </c>
      <c r="R160" s="2">
        <f t="shared" si="51"/>
        <v>10789.456193415141</v>
      </c>
      <c r="S160">
        <v>0.39500000000000002</v>
      </c>
      <c r="T160">
        <v>0.39500000000000002</v>
      </c>
      <c r="U160" t="s">
        <v>28</v>
      </c>
      <c r="V160">
        <v>0.39900000000000002</v>
      </c>
      <c r="Z160" t="s">
        <v>42</v>
      </c>
      <c r="AA160" t="s">
        <v>44</v>
      </c>
    </row>
    <row r="161" spans="1:27" x14ac:dyDescent="0.35">
      <c r="A161" t="s">
        <v>7</v>
      </c>
      <c r="B161" t="s">
        <v>49</v>
      </c>
      <c r="C161" t="s">
        <v>14</v>
      </c>
      <c r="D161" t="str">
        <f t="shared" si="39"/>
        <v>Coal PP_Thueringen</v>
      </c>
      <c r="E161" t="s">
        <v>4</v>
      </c>
      <c r="F161">
        <v>14.9</v>
      </c>
      <c r="H161">
        <v>0</v>
      </c>
      <c r="I161">
        <v>0.9</v>
      </c>
      <c r="J161">
        <v>0.9</v>
      </c>
      <c r="K161">
        <v>1750000</v>
      </c>
      <c r="L161">
        <v>22000</v>
      </c>
      <c r="M161">
        <v>4</v>
      </c>
      <c r="N161" s="1">
        <v>6.2E-2</v>
      </c>
      <c r="O161">
        <v>30</v>
      </c>
      <c r="P161">
        <f t="shared" si="49"/>
        <v>129868.16342220845</v>
      </c>
      <c r="Q161" s="2">
        <f t="shared" si="50"/>
        <v>10822.346951850704</v>
      </c>
      <c r="R161" s="2">
        <f t="shared" si="51"/>
        <v>10822.346951850704</v>
      </c>
      <c r="S161">
        <v>0.437</v>
      </c>
      <c r="T161">
        <v>0.437</v>
      </c>
      <c r="U161" t="s">
        <v>28</v>
      </c>
      <c r="V161">
        <v>0.33800000000000002</v>
      </c>
      <c r="Z161" t="s">
        <v>42</v>
      </c>
      <c r="AA161" t="s">
        <v>44</v>
      </c>
    </row>
    <row r="162" spans="1:27" x14ac:dyDescent="0.35">
      <c r="A162" t="s">
        <v>7</v>
      </c>
      <c r="B162" t="s">
        <v>49</v>
      </c>
      <c r="C162" t="s">
        <v>15</v>
      </c>
      <c r="D162" t="str">
        <f t="shared" si="39"/>
        <v>Oil PP_Thueringen</v>
      </c>
      <c r="E162" t="s">
        <v>6</v>
      </c>
      <c r="F162">
        <v>46.95</v>
      </c>
      <c r="H162">
        <v>0</v>
      </c>
      <c r="I162">
        <v>0.9</v>
      </c>
      <c r="J162">
        <v>0.9</v>
      </c>
      <c r="K162">
        <v>500000</v>
      </c>
      <c r="L162">
        <v>22000</v>
      </c>
      <c r="M162">
        <v>4</v>
      </c>
      <c r="N162" s="1">
        <v>6.2E-2</v>
      </c>
      <c r="O162">
        <v>40</v>
      </c>
      <c r="P162">
        <f t="shared" si="49"/>
        <v>34071.966926574132</v>
      </c>
      <c r="Q162" s="2">
        <f t="shared" si="50"/>
        <v>2839.3305772145109</v>
      </c>
      <c r="R162" s="2">
        <f t="shared" si="51"/>
        <v>2839.3305772145109</v>
      </c>
      <c r="S162">
        <v>0.37</v>
      </c>
      <c r="T162">
        <v>0.37</v>
      </c>
      <c r="U162" t="s">
        <v>28</v>
      </c>
      <c r="V162">
        <v>0.26400000000000001</v>
      </c>
      <c r="X162">
        <v>1.1719999999999999</v>
      </c>
      <c r="Y162">
        <f>X162/9.8*1000</f>
        <v>119.59183673469387</v>
      </c>
      <c r="Z162" t="s">
        <v>42</v>
      </c>
      <c r="AA162" t="s">
        <v>44</v>
      </c>
    </row>
    <row r="163" spans="1:27" x14ac:dyDescent="0.35">
      <c r="A163" t="s">
        <v>7</v>
      </c>
      <c r="B163" t="s">
        <v>49</v>
      </c>
      <c r="C163" t="s">
        <v>16</v>
      </c>
      <c r="D163" t="str">
        <f t="shared" si="39"/>
        <v>Nuclear PP_Thueringen</v>
      </c>
      <c r="E163" t="s">
        <v>34</v>
      </c>
      <c r="F163">
        <v>1.9</v>
      </c>
      <c r="H163">
        <v>0</v>
      </c>
      <c r="I163">
        <v>0.5</v>
      </c>
      <c r="J163">
        <v>0.5</v>
      </c>
      <c r="K163">
        <v>3000000</v>
      </c>
      <c r="L163">
        <v>22000</v>
      </c>
      <c r="M163">
        <v>4</v>
      </c>
      <c r="N163" s="1">
        <v>6.2E-2</v>
      </c>
      <c r="O163">
        <v>30</v>
      </c>
      <c r="P163">
        <f t="shared" si="49"/>
        <v>222631.13729521449</v>
      </c>
      <c r="Q163" s="2">
        <f t="shared" si="50"/>
        <v>18552.594774601206</v>
      </c>
      <c r="R163" s="2">
        <f t="shared" si="51"/>
        <v>18552.594774601206</v>
      </c>
      <c r="S163">
        <v>0.45</v>
      </c>
      <c r="T163">
        <v>0.45</v>
      </c>
      <c r="U163" t="s">
        <v>28</v>
      </c>
      <c r="Z163" t="s">
        <v>42</v>
      </c>
      <c r="AA163" t="s">
        <v>44</v>
      </c>
    </row>
    <row r="164" spans="1:27" x14ac:dyDescent="0.35">
      <c r="A164" t="s">
        <v>7</v>
      </c>
      <c r="B164" t="s">
        <v>49</v>
      </c>
      <c r="C164" t="s">
        <v>18</v>
      </c>
      <c r="D164" t="str">
        <f t="shared" si="39"/>
        <v>Onshore Wind_Thueringen</v>
      </c>
      <c r="G164" t="s">
        <v>38</v>
      </c>
      <c r="H164">
        <v>1750</v>
      </c>
      <c r="K164">
        <v>1700000</v>
      </c>
      <c r="L164">
        <v>20000</v>
      </c>
      <c r="M164">
        <v>8</v>
      </c>
      <c r="N164" s="1">
        <v>2.9600000000000001E-2</v>
      </c>
      <c r="O164">
        <v>25</v>
      </c>
      <c r="P164">
        <f t="shared" si="49"/>
        <v>97192.768521003571</v>
      </c>
      <c r="Q164" s="2">
        <f t="shared" si="50"/>
        <v>8099.3973767502976</v>
      </c>
      <c r="R164" s="2">
        <f t="shared" si="51"/>
        <v>8099.3973767502976</v>
      </c>
      <c r="U164" t="s">
        <v>28</v>
      </c>
      <c r="Z164" t="s">
        <v>43</v>
      </c>
      <c r="AA164" t="s">
        <v>43</v>
      </c>
    </row>
    <row r="165" spans="1:27" x14ac:dyDescent="0.35">
      <c r="A165" t="s">
        <v>7</v>
      </c>
      <c r="B165" t="s">
        <v>49</v>
      </c>
      <c r="C165" t="s">
        <v>70</v>
      </c>
      <c r="D165" t="str">
        <f t="shared" si="39"/>
        <v>Solar_Thueringen</v>
      </c>
      <c r="G165" t="s">
        <v>38</v>
      </c>
      <c r="H165">
        <v>2061</v>
      </c>
      <c r="K165">
        <v>800000</v>
      </c>
      <c r="L165">
        <v>15000</v>
      </c>
      <c r="M165">
        <v>0</v>
      </c>
      <c r="N165" s="1">
        <v>2.5000000000000001E-2</v>
      </c>
      <c r="O165">
        <v>30</v>
      </c>
      <c r="P165">
        <f t="shared" si="49"/>
        <v>38222.112588941236</v>
      </c>
      <c r="Q165" s="2">
        <f t="shared" si="50"/>
        <v>3185.1760490784363</v>
      </c>
      <c r="R165" s="2">
        <f t="shared" si="51"/>
        <v>3185.1760490784363</v>
      </c>
      <c r="U165" t="s">
        <v>28</v>
      </c>
      <c r="Z165" t="s">
        <v>43</v>
      </c>
      <c r="AA165" t="s">
        <v>43</v>
      </c>
    </row>
    <row r="166" spans="1:27" x14ac:dyDescent="0.35">
      <c r="A166" t="s">
        <v>7</v>
      </c>
      <c r="B166" t="s">
        <v>49</v>
      </c>
      <c r="C166" t="s">
        <v>20</v>
      </c>
      <c r="D166" t="str">
        <f t="shared" si="39"/>
        <v>Biomass_Thueringen</v>
      </c>
      <c r="E166" t="s">
        <v>3</v>
      </c>
      <c r="F166">
        <v>50.4</v>
      </c>
      <c r="H166">
        <v>306</v>
      </c>
      <c r="I166">
        <v>1</v>
      </c>
      <c r="J166">
        <v>1</v>
      </c>
      <c r="K166">
        <v>6250000</v>
      </c>
      <c r="L166">
        <v>25000</v>
      </c>
      <c r="M166">
        <v>4</v>
      </c>
      <c r="N166" s="1">
        <v>3.2000000000000001E-2</v>
      </c>
      <c r="O166">
        <v>25</v>
      </c>
      <c r="P166">
        <f t="shared" si="49"/>
        <v>366969.77598589653</v>
      </c>
      <c r="Q166" s="2">
        <f t="shared" si="50"/>
        <v>30580.814665491376</v>
      </c>
      <c r="R166" s="2">
        <f t="shared" si="51"/>
        <v>30580.814665491376</v>
      </c>
      <c r="S166">
        <v>0.35</v>
      </c>
      <c r="T166">
        <v>0.35</v>
      </c>
      <c r="U166" t="s">
        <v>28</v>
      </c>
      <c r="V166">
        <v>0.2</v>
      </c>
      <c r="Z166" t="s">
        <v>43</v>
      </c>
      <c r="AA166" t="s">
        <v>43</v>
      </c>
    </row>
    <row r="167" spans="1:27" x14ac:dyDescent="0.35">
      <c r="A167" t="s">
        <v>7</v>
      </c>
      <c r="B167" t="s">
        <v>49</v>
      </c>
      <c r="C167" t="s">
        <v>25</v>
      </c>
      <c r="D167" t="str">
        <f t="shared" si="39"/>
        <v>Ror_Thueringen</v>
      </c>
      <c r="G167">
        <v>0.9</v>
      </c>
      <c r="H167">
        <v>36</v>
      </c>
      <c r="M167">
        <v>5</v>
      </c>
      <c r="N167" s="1">
        <v>0.03</v>
      </c>
      <c r="O167">
        <v>80</v>
      </c>
      <c r="P167">
        <f t="shared" si="49"/>
        <v>0</v>
      </c>
      <c r="Z167" t="s">
        <v>42</v>
      </c>
      <c r="AA167" t="s">
        <v>43</v>
      </c>
    </row>
    <row r="168" spans="1:27" x14ac:dyDescent="0.35">
      <c r="A168" t="s">
        <v>7</v>
      </c>
      <c r="B168" t="s">
        <v>68</v>
      </c>
      <c r="C168" t="s">
        <v>17</v>
      </c>
      <c r="D168" t="str">
        <f t="shared" si="39"/>
        <v>Offshore Wind_Nordsee</v>
      </c>
      <c r="G168" t="s">
        <v>38</v>
      </c>
      <c r="H168">
        <v>6470</v>
      </c>
      <c r="K168">
        <v>3500000</v>
      </c>
      <c r="L168">
        <v>70000</v>
      </c>
      <c r="M168">
        <v>8</v>
      </c>
      <c r="N168" s="1">
        <v>5.2400000000000002E-2</v>
      </c>
      <c r="O168">
        <v>25</v>
      </c>
      <c r="P168">
        <f t="shared" ref="P168:P169" si="52">(N168*(1+N168)^O168)/((1+N168)^O168-1)*K168</f>
        <v>254340.56575115898</v>
      </c>
      <c r="Q168" s="2">
        <f t="shared" ref="Q168:Q169" si="53">P168/12</f>
        <v>21195.047145929915</v>
      </c>
      <c r="R168" s="2">
        <f t="shared" si="51"/>
        <v>21195.047145929915</v>
      </c>
      <c r="U168" t="s">
        <v>28</v>
      </c>
      <c r="Z168" t="s">
        <v>42</v>
      </c>
      <c r="AA168" t="s">
        <v>44</v>
      </c>
    </row>
    <row r="169" spans="1:27" x14ac:dyDescent="0.35">
      <c r="A169" t="s">
        <v>7</v>
      </c>
      <c r="B169" t="s">
        <v>69</v>
      </c>
      <c r="C169" t="s">
        <v>17</v>
      </c>
      <c r="D169" t="str">
        <f t="shared" si="39"/>
        <v>Offshore Wind_Ostsee</v>
      </c>
      <c r="G169" t="s">
        <v>38</v>
      </c>
      <c r="H169">
        <v>1045</v>
      </c>
      <c r="K169">
        <v>3500000</v>
      </c>
      <c r="L169">
        <v>70000</v>
      </c>
      <c r="M169">
        <v>8</v>
      </c>
      <c r="N169" s="1">
        <v>5.2400000000000002E-2</v>
      </c>
      <c r="O169">
        <v>25</v>
      </c>
      <c r="P169">
        <f t="shared" si="52"/>
        <v>254340.56575115898</v>
      </c>
      <c r="Q169" s="2">
        <f t="shared" si="53"/>
        <v>21195.047145929915</v>
      </c>
      <c r="R169" s="2">
        <f t="shared" si="51"/>
        <v>21195.047145929915</v>
      </c>
      <c r="U169" t="s">
        <v>28</v>
      </c>
      <c r="Z169" t="s">
        <v>42</v>
      </c>
      <c r="AA169" t="s">
        <v>44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017-DF26-4F5F-AA90-90EFDF0333FD}">
  <dimension ref="A1:AM256"/>
  <sheetViews>
    <sheetView topLeftCell="AC167" zoomScale="60" zoomScaleNormal="100" workbookViewId="0">
      <selection activeCell="AQ264" sqref="AQ264"/>
    </sheetView>
  </sheetViews>
  <sheetFormatPr baseColWidth="10" defaultRowHeight="14.5" x14ac:dyDescent="0.35"/>
  <sheetData>
    <row r="1" spans="1:39" x14ac:dyDescent="0.35">
      <c r="A1" t="s">
        <v>8</v>
      </c>
      <c r="R1" s="3" t="s">
        <v>10</v>
      </c>
      <c r="AL1" t="s">
        <v>76</v>
      </c>
      <c r="AM1" t="s">
        <v>76</v>
      </c>
    </row>
    <row r="2" spans="1:39" x14ac:dyDescent="0.35">
      <c r="AL2">
        <v>15.895</v>
      </c>
      <c r="AM2">
        <v>3.68</v>
      </c>
    </row>
    <row r="3" spans="1:39" x14ac:dyDescent="0.35">
      <c r="AL3">
        <v>0.63500000000000001</v>
      </c>
      <c r="AM3">
        <v>0.15</v>
      </c>
    </row>
    <row r="4" spans="1:39" x14ac:dyDescent="0.35">
      <c r="AL4">
        <v>3.895</v>
      </c>
      <c r="AM4">
        <v>0.9</v>
      </c>
    </row>
    <row r="5" spans="1:39" x14ac:dyDescent="0.35">
      <c r="AL5">
        <v>4.3250000000000002</v>
      </c>
      <c r="AM5">
        <v>1</v>
      </c>
    </row>
    <row r="6" spans="1:39" x14ac:dyDescent="0.35">
      <c r="AL6">
        <v>3.86</v>
      </c>
      <c r="AM6">
        <v>0.89</v>
      </c>
    </row>
    <row r="7" spans="1:39" x14ac:dyDescent="0.35">
      <c r="AL7">
        <v>0.55499999999999994</v>
      </c>
      <c r="AM7">
        <v>0.13</v>
      </c>
    </row>
    <row r="8" spans="1:39" x14ac:dyDescent="0.35">
      <c r="AL8">
        <v>15.29</v>
      </c>
      <c r="AM8">
        <v>3.54</v>
      </c>
    </row>
    <row r="9" spans="1:39" x14ac:dyDescent="0.35">
      <c r="AL9">
        <v>9.9150000000000009</v>
      </c>
      <c r="AM9">
        <v>2.2999999999999998</v>
      </c>
    </row>
    <row r="10" spans="1:39" x14ac:dyDescent="0.35">
      <c r="AL10">
        <v>11.824999999999999</v>
      </c>
      <c r="AM10">
        <v>2.74</v>
      </c>
    </row>
    <row r="11" spans="1:39" x14ac:dyDescent="0.35">
      <c r="AL11">
        <v>2.7449999999999997</v>
      </c>
      <c r="AM11">
        <v>0.64</v>
      </c>
    </row>
    <row r="12" spans="1:39" x14ac:dyDescent="0.35">
      <c r="AL12">
        <v>0.74</v>
      </c>
      <c r="AM12">
        <v>0.17</v>
      </c>
    </row>
    <row r="13" spans="1:39" x14ac:dyDescent="0.35">
      <c r="AL13">
        <v>36.814999999999998</v>
      </c>
      <c r="AM13">
        <v>8.5299999999999994</v>
      </c>
    </row>
    <row r="14" spans="1:39" x14ac:dyDescent="0.35">
      <c r="AL14">
        <v>88.570000000000007</v>
      </c>
      <c r="AM14">
        <v>20.53</v>
      </c>
    </row>
    <row r="15" spans="1:39" x14ac:dyDescent="0.35">
      <c r="AL15">
        <v>0</v>
      </c>
      <c r="AM15">
        <v>0</v>
      </c>
    </row>
    <row r="16" spans="1:39" x14ac:dyDescent="0.35">
      <c r="AL16">
        <v>24.384999999999998</v>
      </c>
      <c r="AM16">
        <v>5.65</v>
      </c>
    </row>
    <row r="17" spans="38:39" x14ac:dyDescent="0.35">
      <c r="AL17">
        <v>4.0049999999999999</v>
      </c>
      <c r="AM17">
        <v>0.93</v>
      </c>
    </row>
    <row r="18" spans="38:39" x14ac:dyDescent="0.35">
      <c r="AL18">
        <v>17.004999999999999</v>
      </c>
      <c r="AM18">
        <v>3.94</v>
      </c>
    </row>
    <row r="19" spans="38:39" x14ac:dyDescent="0.35">
      <c r="AL19">
        <v>3.4749999999999996</v>
      </c>
      <c r="AM19">
        <v>0.81</v>
      </c>
    </row>
    <row r="20" spans="38:39" x14ac:dyDescent="0.35">
      <c r="AL20">
        <v>0.46</v>
      </c>
      <c r="AM20">
        <v>0.11</v>
      </c>
    </row>
    <row r="21" spans="38:39" x14ac:dyDescent="0.35">
      <c r="AL21">
        <v>0.35499999999999998</v>
      </c>
      <c r="AM21">
        <v>0.08</v>
      </c>
    </row>
    <row r="22" spans="38:39" x14ac:dyDescent="0.35">
      <c r="AL22">
        <v>2.6850000000000001</v>
      </c>
      <c r="AM22">
        <v>0.62</v>
      </c>
    </row>
    <row r="23" spans="38:39" x14ac:dyDescent="0.35">
      <c r="AL23">
        <v>24.18</v>
      </c>
      <c r="AM23">
        <v>5.6</v>
      </c>
    </row>
    <row r="24" spans="38:39" x14ac:dyDescent="0.35">
      <c r="AL24">
        <v>0.76500000000000001</v>
      </c>
      <c r="AM24">
        <v>0.18</v>
      </c>
    </row>
    <row r="25" spans="38:39" x14ac:dyDescent="0.35">
      <c r="AL25">
        <v>9.18</v>
      </c>
      <c r="AM25">
        <v>2.13</v>
      </c>
    </row>
    <row r="26" spans="38:39" x14ac:dyDescent="0.35">
      <c r="AL26">
        <v>0.55499999999999994</v>
      </c>
      <c r="AM26">
        <v>0.13</v>
      </c>
    </row>
    <row r="27" spans="38:39" x14ac:dyDescent="0.35">
      <c r="AL27">
        <v>29.085000000000001</v>
      </c>
      <c r="AM27">
        <v>6.74</v>
      </c>
    </row>
    <row r="28" spans="38:39" x14ac:dyDescent="0.35">
      <c r="AL28">
        <v>3.2050000000000001</v>
      </c>
      <c r="AM28">
        <v>0.74</v>
      </c>
    </row>
    <row r="29" spans="38:39" x14ac:dyDescent="0.35">
      <c r="AL29">
        <v>4.1950000000000003</v>
      </c>
      <c r="AM29">
        <v>0.97</v>
      </c>
    </row>
    <row r="30" spans="38:39" x14ac:dyDescent="0.35">
      <c r="AL30">
        <v>3.5300000000000002</v>
      </c>
      <c r="AM30">
        <v>0.82</v>
      </c>
    </row>
    <row r="31" spans="38:39" x14ac:dyDescent="0.35">
      <c r="AL31">
        <v>1.8049999999999999</v>
      </c>
      <c r="AM31">
        <v>0.42</v>
      </c>
    </row>
    <row r="32" spans="38:39" x14ac:dyDescent="0.35">
      <c r="AL32">
        <v>2.7649999999999997</v>
      </c>
      <c r="AM32">
        <v>0.64</v>
      </c>
    </row>
    <row r="33" spans="2:39" x14ac:dyDescent="0.35">
      <c r="AL33">
        <v>2.68</v>
      </c>
      <c r="AM33">
        <v>0.62</v>
      </c>
    </row>
    <row r="34" spans="2:39" x14ac:dyDescent="0.35">
      <c r="AL34">
        <v>3.2749999999999999</v>
      </c>
      <c r="AM34">
        <v>0.76</v>
      </c>
    </row>
    <row r="35" spans="2:39" x14ac:dyDescent="0.35">
      <c r="AL35">
        <v>96.6</v>
      </c>
      <c r="AM35">
        <v>22.39</v>
      </c>
    </row>
    <row r="36" spans="2:39" x14ac:dyDescent="0.35">
      <c r="AL36">
        <v>2.4249999999999998</v>
      </c>
      <c r="AM36">
        <v>0.56000000000000005</v>
      </c>
    </row>
    <row r="37" spans="2:39" x14ac:dyDescent="0.35">
      <c r="AL37">
        <v>7.5200000000000005</v>
      </c>
      <c r="AM37">
        <v>1.74</v>
      </c>
    </row>
    <row r="38" spans="2:39" x14ac:dyDescent="0.35">
      <c r="AL38">
        <v>6.0550000000000006</v>
      </c>
      <c r="AM38">
        <v>1.4</v>
      </c>
    </row>
    <row r="39" spans="2:39" x14ac:dyDescent="0.35">
      <c r="AL39">
        <v>0.91999999999999993</v>
      </c>
      <c r="AM39">
        <v>0.21</v>
      </c>
    </row>
    <row r="40" spans="2:39" x14ac:dyDescent="0.35">
      <c r="AL40">
        <v>1.6</v>
      </c>
      <c r="AM40">
        <v>0.37</v>
      </c>
    </row>
    <row r="41" spans="2:39" x14ac:dyDescent="0.35">
      <c r="AL41">
        <v>1.08</v>
      </c>
      <c r="AM41">
        <v>0.25</v>
      </c>
    </row>
    <row r="42" spans="2:39" x14ac:dyDescent="0.35">
      <c r="AL42">
        <v>2.585</v>
      </c>
      <c r="AM42">
        <v>0.6</v>
      </c>
    </row>
    <row r="43" spans="2:39" x14ac:dyDescent="0.35">
      <c r="AL43">
        <v>1.845</v>
      </c>
      <c r="AM43">
        <v>0.43</v>
      </c>
    </row>
    <row r="44" spans="2:39" x14ac:dyDescent="0.35">
      <c r="AL44">
        <v>10.264999999999999</v>
      </c>
      <c r="AM44">
        <v>2.38</v>
      </c>
    </row>
    <row r="45" spans="2:39" x14ac:dyDescent="0.35">
      <c r="AL45">
        <v>14.850000000000001</v>
      </c>
      <c r="AM45">
        <v>3.44</v>
      </c>
    </row>
    <row r="46" spans="2:39" x14ac:dyDescent="0.35">
      <c r="AL46">
        <v>8.86</v>
      </c>
      <c r="AM46">
        <v>2.0499999999999998</v>
      </c>
    </row>
    <row r="47" spans="2:39" x14ac:dyDescent="0.35">
      <c r="B47" t="s">
        <v>9</v>
      </c>
      <c r="AL47">
        <v>134.66499999999999</v>
      </c>
      <c r="AM47">
        <v>21.33</v>
      </c>
    </row>
    <row r="48" spans="2:39" x14ac:dyDescent="0.35">
      <c r="AL48">
        <v>4.6500000000000004</v>
      </c>
      <c r="AM48">
        <v>1.08</v>
      </c>
    </row>
    <row r="49" spans="1:39" x14ac:dyDescent="0.35">
      <c r="A49" s="3" t="s">
        <v>71</v>
      </c>
      <c r="AL49">
        <v>5.7450000000000001</v>
      </c>
      <c r="AM49">
        <v>1.33</v>
      </c>
    </row>
    <row r="50" spans="1:39" x14ac:dyDescent="0.35">
      <c r="AL50">
        <v>5.48</v>
      </c>
      <c r="AM50">
        <v>1.96</v>
      </c>
    </row>
    <row r="51" spans="1:39" x14ac:dyDescent="0.35">
      <c r="AL51">
        <v>97.754999999999995</v>
      </c>
      <c r="AM51">
        <v>35.03</v>
      </c>
    </row>
    <row r="52" spans="1:39" x14ac:dyDescent="0.35">
      <c r="AL52">
        <v>113.39</v>
      </c>
      <c r="AM52">
        <v>40.630000000000003</v>
      </c>
    </row>
    <row r="53" spans="1:39" x14ac:dyDescent="0.35">
      <c r="AL53">
        <v>10.584999999999999</v>
      </c>
      <c r="AM53">
        <v>3.79</v>
      </c>
    </row>
    <row r="54" spans="1:39" x14ac:dyDescent="0.35">
      <c r="AL54">
        <v>3.8149999999999999</v>
      </c>
      <c r="AM54">
        <v>1.37</v>
      </c>
    </row>
    <row r="55" spans="1:39" x14ac:dyDescent="0.35">
      <c r="AL55">
        <v>0.63500000000000001</v>
      </c>
      <c r="AM55">
        <v>0.23</v>
      </c>
    </row>
    <row r="56" spans="1:39" x14ac:dyDescent="0.35">
      <c r="AL56">
        <v>161.66264705882355</v>
      </c>
      <c r="AM56">
        <v>30.972352941176467</v>
      </c>
    </row>
    <row r="57" spans="1:39" x14ac:dyDescent="0.35">
      <c r="AL57">
        <v>161.66264705882355</v>
      </c>
      <c r="AM57">
        <v>30.972352941176467</v>
      </c>
    </row>
    <row r="58" spans="1:39" x14ac:dyDescent="0.35">
      <c r="AL58">
        <v>161.66264705882355</v>
      </c>
      <c r="AM58">
        <v>30.972352941176467</v>
      </c>
    </row>
    <row r="59" spans="1:39" x14ac:dyDescent="0.35">
      <c r="AL59">
        <v>161.66264705882355</v>
      </c>
      <c r="AM59">
        <v>30.972352941176467</v>
      </c>
    </row>
    <row r="60" spans="1:39" x14ac:dyDescent="0.35">
      <c r="AL60">
        <v>161.66264705882355</v>
      </c>
      <c r="AM60">
        <v>30.972352941176467</v>
      </c>
    </row>
    <row r="61" spans="1:39" x14ac:dyDescent="0.35">
      <c r="AL61">
        <v>161.66264705882355</v>
      </c>
      <c r="AM61">
        <v>30.972352941176467</v>
      </c>
    </row>
    <row r="62" spans="1:39" x14ac:dyDescent="0.35">
      <c r="AL62">
        <v>161.66264705882355</v>
      </c>
      <c r="AM62">
        <v>30.972352941176467</v>
      </c>
    </row>
    <row r="63" spans="1:39" x14ac:dyDescent="0.35">
      <c r="AL63">
        <v>161.66264705882355</v>
      </c>
      <c r="AM63">
        <v>30.972352941176467</v>
      </c>
    </row>
    <row r="64" spans="1:39" x14ac:dyDescent="0.35">
      <c r="AL64">
        <v>161.66264705882355</v>
      </c>
      <c r="AM64">
        <v>30.972352941176467</v>
      </c>
    </row>
    <row r="65" spans="1:39" x14ac:dyDescent="0.35">
      <c r="AL65">
        <v>161.66264705882355</v>
      </c>
      <c r="AM65">
        <v>30.972352941176467</v>
      </c>
    </row>
    <row r="66" spans="1:39" x14ac:dyDescent="0.35">
      <c r="AL66">
        <v>161.66264705882355</v>
      </c>
      <c r="AM66">
        <v>30.972352941176467</v>
      </c>
    </row>
    <row r="67" spans="1:39" x14ac:dyDescent="0.35">
      <c r="AL67">
        <v>161.66264705882355</v>
      </c>
      <c r="AM67">
        <v>30.972352941176467</v>
      </c>
    </row>
    <row r="68" spans="1:39" x14ac:dyDescent="0.35">
      <c r="AL68">
        <v>161.66264705882355</v>
      </c>
      <c r="AM68">
        <v>30.972352941176467</v>
      </c>
    </row>
    <row r="69" spans="1:39" x14ac:dyDescent="0.35">
      <c r="AL69">
        <v>161.66264705882355</v>
      </c>
      <c r="AM69">
        <v>30.972352941176467</v>
      </c>
    </row>
    <row r="70" spans="1:39" x14ac:dyDescent="0.35">
      <c r="AL70">
        <v>161.66264705882355</v>
      </c>
      <c r="AM70">
        <v>30.972352941176467</v>
      </c>
    </row>
    <row r="71" spans="1:39" x14ac:dyDescent="0.35">
      <c r="AL71">
        <v>161.66264705882355</v>
      </c>
      <c r="AM71">
        <v>30.972352941176467</v>
      </c>
    </row>
    <row r="72" spans="1:39" x14ac:dyDescent="0.35">
      <c r="AL72">
        <v>161.66264705882355</v>
      </c>
      <c r="AM72">
        <v>30.972352941176467</v>
      </c>
    </row>
    <row r="73" spans="1:39" x14ac:dyDescent="0.35">
      <c r="AL73">
        <v>161.66264705882355</v>
      </c>
      <c r="AM73">
        <v>30.972352941176467</v>
      </c>
    </row>
    <row r="74" spans="1:39" x14ac:dyDescent="0.35">
      <c r="AL74">
        <v>161.66264705882355</v>
      </c>
      <c r="AM74">
        <v>30.972352941176467</v>
      </c>
    </row>
    <row r="75" spans="1:39" x14ac:dyDescent="0.35">
      <c r="AL75">
        <v>161.66264705882355</v>
      </c>
      <c r="AM75">
        <v>30.972352941176467</v>
      </c>
    </row>
    <row r="76" spans="1:39" x14ac:dyDescent="0.35">
      <c r="AL76">
        <v>161.66264705882355</v>
      </c>
      <c r="AM76">
        <v>30.972352941176467</v>
      </c>
    </row>
    <row r="77" spans="1:39" x14ac:dyDescent="0.35">
      <c r="AL77">
        <v>161.66264705882355</v>
      </c>
      <c r="AM77">
        <v>30.972352941176467</v>
      </c>
    </row>
    <row r="78" spans="1:39" x14ac:dyDescent="0.35">
      <c r="AL78">
        <v>161.66264705882355</v>
      </c>
      <c r="AM78">
        <v>30.972352941176467</v>
      </c>
    </row>
    <row r="79" spans="1:39" x14ac:dyDescent="0.35">
      <c r="A79" s="3" t="s">
        <v>81</v>
      </c>
      <c r="AL79">
        <v>161.66264705882355</v>
      </c>
      <c r="AM79">
        <v>30.972352941176467</v>
      </c>
    </row>
    <row r="80" spans="1:39" x14ac:dyDescent="0.35">
      <c r="AL80">
        <v>161.66264705882355</v>
      </c>
      <c r="AM80">
        <v>30.972352941176467</v>
      </c>
    </row>
    <row r="81" spans="1:39" x14ac:dyDescent="0.35">
      <c r="AL81">
        <v>161.66264705882355</v>
      </c>
      <c r="AM81">
        <v>30.972352941176467</v>
      </c>
    </row>
    <row r="82" spans="1:39" x14ac:dyDescent="0.35">
      <c r="A82" t="s">
        <v>84</v>
      </c>
      <c r="AL82">
        <v>161.66264705882355</v>
      </c>
      <c r="AM82">
        <v>30.972352941176467</v>
      </c>
    </row>
    <row r="83" spans="1:39" x14ac:dyDescent="0.35">
      <c r="A83" t="s">
        <v>77</v>
      </c>
      <c r="B83" t="s">
        <v>82</v>
      </c>
      <c r="C83" t="s">
        <v>83</v>
      </c>
      <c r="D83" t="s">
        <v>85</v>
      </c>
      <c r="E83" t="s">
        <v>86</v>
      </c>
      <c r="AL83">
        <v>161.66264705882355</v>
      </c>
      <c r="AM83">
        <v>30.972352941176467</v>
      </c>
    </row>
    <row r="84" spans="1:39" x14ac:dyDescent="0.35">
      <c r="A84" t="s">
        <v>7</v>
      </c>
      <c r="B84">
        <v>10.447683</v>
      </c>
      <c r="C84">
        <v>51.163361000000002</v>
      </c>
      <c r="D84">
        <f>B84*200</f>
        <v>2089.5365999999999</v>
      </c>
      <c r="E84">
        <f>C84*(-1)*200</f>
        <v>-10232.672200000001</v>
      </c>
      <c r="AL84">
        <v>161.66264705882355</v>
      </c>
      <c r="AM84">
        <v>30.972352941176467</v>
      </c>
    </row>
    <row r="85" spans="1:39" x14ac:dyDescent="0.35">
      <c r="A85" t="s">
        <v>46</v>
      </c>
      <c r="B85">
        <v>9.1855799999999999</v>
      </c>
      <c r="C85">
        <v>48.785725999999997</v>
      </c>
      <c r="D85">
        <f t="shared" ref="D85:D102" si="0">B85*200</f>
        <v>1837.116</v>
      </c>
      <c r="E85">
        <f t="shared" ref="E85:E102" si="1">C85*(-1)*200</f>
        <v>-9757.145199999999</v>
      </c>
      <c r="AL85">
        <v>161.66264705882355</v>
      </c>
      <c r="AM85">
        <v>30.972352941176467</v>
      </c>
    </row>
    <row r="86" spans="1:39" x14ac:dyDescent="0.35">
      <c r="A86" t="s">
        <v>50</v>
      </c>
      <c r="B86">
        <v>11.563694999999999</v>
      </c>
      <c r="C86">
        <v>48.141675999999997</v>
      </c>
      <c r="D86">
        <f t="shared" si="0"/>
        <v>2312.739</v>
      </c>
      <c r="E86">
        <f t="shared" si="1"/>
        <v>-9628.3351999999995</v>
      </c>
      <c r="AL86">
        <v>161.66264705882355</v>
      </c>
      <c r="AM86">
        <v>30.972352941176467</v>
      </c>
    </row>
    <row r="87" spans="1:39" x14ac:dyDescent="0.35">
      <c r="A87" t="s">
        <v>54</v>
      </c>
      <c r="B87">
        <v>13.367254000000001</v>
      </c>
      <c r="C87">
        <v>52.526119000000001</v>
      </c>
      <c r="D87">
        <f t="shared" si="0"/>
        <v>2673.4508000000001</v>
      </c>
      <c r="E87">
        <f t="shared" si="1"/>
        <v>-10505.2238</v>
      </c>
      <c r="AL87">
        <v>161.66264705882355</v>
      </c>
      <c r="AM87">
        <v>30.972352941176467</v>
      </c>
    </row>
    <row r="88" spans="1:39" x14ac:dyDescent="0.35">
      <c r="A88" t="s">
        <v>53</v>
      </c>
      <c r="B88">
        <v>13.066890000000001</v>
      </c>
      <c r="C88">
        <v>52.392842999999999</v>
      </c>
      <c r="D88">
        <f t="shared" si="0"/>
        <v>2613.3780000000002</v>
      </c>
      <c r="E88">
        <f t="shared" si="1"/>
        <v>-10478.568600000001</v>
      </c>
      <c r="AL88">
        <v>161.66264705882355</v>
      </c>
      <c r="AM88">
        <v>30.972352941176467</v>
      </c>
    </row>
    <row r="89" spans="1:39" x14ac:dyDescent="0.35">
      <c r="A89" t="s">
        <v>56</v>
      </c>
      <c r="B89">
        <v>8.8086990000000007</v>
      </c>
      <c r="C89">
        <v>53.079900000000002</v>
      </c>
      <c r="D89">
        <f t="shared" si="0"/>
        <v>1761.7398000000001</v>
      </c>
      <c r="E89">
        <f t="shared" si="1"/>
        <v>-10615.98</v>
      </c>
      <c r="AL89">
        <v>161.66264705882355</v>
      </c>
      <c r="AM89">
        <v>30.972352941176467</v>
      </c>
    </row>
    <row r="90" spans="1:39" x14ac:dyDescent="0.35">
      <c r="A90" t="s">
        <v>55</v>
      </c>
      <c r="B90">
        <v>10.00798</v>
      </c>
      <c r="C90">
        <v>53.553446000000001</v>
      </c>
      <c r="D90">
        <f t="shared" si="0"/>
        <v>2001.596</v>
      </c>
      <c r="E90">
        <f t="shared" si="1"/>
        <v>-10710.689200000001</v>
      </c>
      <c r="AL90">
        <v>323.09999999999997</v>
      </c>
      <c r="AM90">
        <v>115.78</v>
      </c>
    </row>
    <row r="91" spans="1:39" x14ac:dyDescent="0.35">
      <c r="A91" t="s">
        <v>45</v>
      </c>
      <c r="B91">
        <v>8.2437869999999993</v>
      </c>
      <c r="C91">
        <v>50.071823000000002</v>
      </c>
      <c r="D91">
        <f t="shared" si="0"/>
        <v>1648.7574</v>
      </c>
      <c r="E91">
        <f t="shared" si="1"/>
        <v>-10014.364600000001</v>
      </c>
      <c r="AL91">
        <v>246.36699999999999</v>
      </c>
      <c r="AM91">
        <v>71.334000000000003</v>
      </c>
    </row>
    <row r="92" spans="1:39" x14ac:dyDescent="0.35">
      <c r="A92" t="s">
        <v>58</v>
      </c>
      <c r="B92">
        <v>11.408623</v>
      </c>
      <c r="C92">
        <v>53.634295000000002</v>
      </c>
      <c r="D92">
        <f t="shared" si="0"/>
        <v>2281.7246</v>
      </c>
      <c r="E92">
        <f t="shared" si="1"/>
        <v>-10726.859</v>
      </c>
      <c r="AL92">
        <v>246.36699999999999</v>
      </c>
      <c r="AM92">
        <v>71.334000000000003</v>
      </c>
    </row>
    <row r="93" spans="1:39" x14ac:dyDescent="0.35">
      <c r="A93" t="s">
        <v>52</v>
      </c>
      <c r="B93">
        <v>9.7408940000000008</v>
      </c>
      <c r="C93">
        <v>52.376156000000002</v>
      </c>
      <c r="D93">
        <f t="shared" si="0"/>
        <v>1948.1788000000001</v>
      </c>
      <c r="E93">
        <f t="shared" si="1"/>
        <v>-10475.2312</v>
      </c>
      <c r="AL93">
        <v>246.36699999999999</v>
      </c>
      <c r="AM93">
        <v>71.334000000000003</v>
      </c>
    </row>
    <row r="94" spans="1:39" x14ac:dyDescent="0.35">
      <c r="A94" t="s">
        <v>33</v>
      </c>
      <c r="B94">
        <v>6.9580250000000001</v>
      </c>
      <c r="C94">
        <v>50.941949999999999</v>
      </c>
      <c r="D94">
        <f t="shared" si="0"/>
        <v>1391.605</v>
      </c>
      <c r="E94">
        <f t="shared" si="1"/>
        <v>-10188.39</v>
      </c>
      <c r="AL94">
        <v>246.36699999999999</v>
      </c>
      <c r="AM94">
        <v>71.334000000000003</v>
      </c>
    </row>
    <row r="95" spans="1:39" x14ac:dyDescent="0.35">
      <c r="A95" t="s">
        <v>47</v>
      </c>
      <c r="B95">
        <v>8.2560099999999998</v>
      </c>
      <c r="C95">
        <v>50.000203999999997</v>
      </c>
      <c r="D95">
        <f t="shared" si="0"/>
        <v>1651.202</v>
      </c>
      <c r="E95">
        <f t="shared" si="1"/>
        <v>-10000.040799999999</v>
      </c>
      <c r="AL95">
        <v>246.36699999999999</v>
      </c>
      <c r="AM95">
        <v>71.334000000000003</v>
      </c>
    </row>
    <row r="96" spans="1:39" x14ac:dyDescent="0.35">
      <c r="A96" t="s">
        <v>48</v>
      </c>
      <c r="B96">
        <v>6.9908070000000002</v>
      </c>
      <c r="C96">
        <v>49.240293000000001</v>
      </c>
      <c r="D96">
        <f t="shared" si="0"/>
        <v>1398.1614</v>
      </c>
      <c r="E96">
        <f t="shared" si="1"/>
        <v>-9848.0586000000003</v>
      </c>
      <c r="AL96">
        <v>63.075000000000003</v>
      </c>
      <c r="AM96">
        <v>22.6</v>
      </c>
    </row>
    <row r="97" spans="1:39" x14ac:dyDescent="0.35">
      <c r="A97" t="s">
        <v>51</v>
      </c>
      <c r="B97">
        <v>13.733378</v>
      </c>
      <c r="C97">
        <v>51.038606999999999</v>
      </c>
      <c r="D97">
        <f t="shared" si="0"/>
        <v>2746.6756</v>
      </c>
      <c r="E97">
        <f t="shared" si="1"/>
        <v>-10207.7214</v>
      </c>
      <c r="AL97">
        <v>56.629999999999995</v>
      </c>
      <c r="AM97">
        <v>20.29</v>
      </c>
    </row>
    <row r="98" spans="1:39" x14ac:dyDescent="0.35">
      <c r="A98" t="s">
        <v>59</v>
      </c>
      <c r="B98">
        <v>11.623927</v>
      </c>
      <c r="C98">
        <v>52.130719999999997</v>
      </c>
      <c r="D98">
        <f t="shared" si="0"/>
        <v>2324.7854000000002</v>
      </c>
      <c r="E98">
        <f t="shared" si="1"/>
        <v>-10426.144</v>
      </c>
      <c r="AL98">
        <v>131.19</v>
      </c>
      <c r="AM98">
        <v>47.01</v>
      </c>
    </row>
    <row r="99" spans="1:39" x14ac:dyDescent="0.35">
      <c r="A99" t="s">
        <v>57</v>
      </c>
      <c r="B99">
        <v>10.132638</v>
      </c>
      <c r="C99">
        <v>54.314934999999998</v>
      </c>
      <c r="D99">
        <f t="shared" si="0"/>
        <v>2026.5275999999999</v>
      </c>
      <c r="E99">
        <f t="shared" si="1"/>
        <v>-10862.986999999999</v>
      </c>
      <c r="AL99">
        <v>12.324999999999999</v>
      </c>
      <c r="AM99">
        <v>4.42</v>
      </c>
    </row>
    <row r="100" spans="1:39" x14ac:dyDescent="0.35">
      <c r="A100" t="s">
        <v>49</v>
      </c>
      <c r="B100">
        <v>11.038315000000001</v>
      </c>
      <c r="C100">
        <v>50.971167999999999</v>
      </c>
      <c r="D100">
        <f t="shared" si="0"/>
        <v>2207.663</v>
      </c>
      <c r="E100">
        <f t="shared" si="1"/>
        <v>-10194.2336</v>
      </c>
      <c r="AL100">
        <v>87.411666666666662</v>
      </c>
      <c r="AM100">
        <v>16.156666666666666</v>
      </c>
    </row>
    <row r="101" spans="1:39" x14ac:dyDescent="0.35">
      <c r="A101" t="s">
        <v>68</v>
      </c>
      <c r="B101">
        <v>6.383623</v>
      </c>
      <c r="C101">
        <v>54.294026000000002</v>
      </c>
      <c r="D101">
        <f t="shared" si="0"/>
        <v>1276.7246</v>
      </c>
      <c r="E101">
        <f t="shared" si="1"/>
        <v>-10858.805200000001</v>
      </c>
      <c r="AL101">
        <v>87.411666666666662</v>
      </c>
      <c r="AM101">
        <v>16.156666666666666</v>
      </c>
    </row>
    <row r="102" spans="1:39" x14ac:dyDescent="0.35">
      <c r="A102" t="s">
        <v>69</v>
      </c>
      <c r="B102">
        <v>12.81779</v>
      </c>
      <c r="C102">
        <v>54.552469000000002</v>
      </c>
      <c r="D102">
        <f t="shared" si="0"/>
        <v>2563.558</v>
      </c>
      <c r="E102">
        <f t="shared" si="1"/>
        <v>-10910.4938</v>
      </c>
      <c r="AL102">
        <v>87.411666666666662</v>
      </c>
      <c r="AM102">
        <v>16.156666666666666</v>
      </c>
    </row>
    <row r="103" spans="1:39" x14ac:dyDescent="0.35">
      <c r="AL103">
        <v>87.411666666666662</v>
      </c>
      <c r="AM103">
        <v>16.156666666666666</v>
      </c>
    </row>
    <row r="104" spans="1:39" x14ac:dyDescent="0.35">
      <c r="AL104">
        <v>87.411666666666662</v>
      </c>
      <c r="AM104">
        <v>16.156666666666666</v>
      </c>
    </row>
    <row r="105" spans="1:39" x14ac:dyDescent="0.35">
      <c r="AL105">
        <v>87.411666666666662</v>
      </c>
      <c r="AM105">
        <v>16.156666666666666</v>
      </c>
    </row>
    <row r="106" spans="1:39" x14ac:dyDescent="0.35">
      <c r="AL106">
        <v>51.98</v>
      </c>
      <c r="AM106">
        <v>18.63</v>
      </c>
    </row>
    <row r="107" spans="1:39" x14ac:dyDescent="0.35">
      <c r="AL107">
        <v>2.3249999999999997</v>
      </c>
      <c r="AM107">
        <v>0.83</v>
      </c>
    </row>
    <row r="108" spans="1:39" x14ac:dyDescent="0.35">
      <c r="AL108">
        <v>7.3450000000000006</v>
      </c>
      <c r="AM108">
        <v>2.63</v>
      </c>
    </row>
    <row r="109" spans="1:39" x14ac:dyDescent="0.35">
      <c r="AL109">
        <v>434.65</v>
      </c>
      <c r="AM109">
        <v>65</v>
      </c>
    </row>
    <row r="110" spans="1:39" x14ac:dyDescent="0.35">
      <c r="AL110">
        <v>28.86</v>
      </c>
      <c r="AM110">
        <v>10.34</v>
      </c>
    </row>
    <row r="111" spans="1:39" x14ac:dyDescent="0.35">
      <c r="AL111">
        <v>5.13</v>
      </c>
      <c r="AM111">
        <v>1.84</v>
      </c>
    </row>
    <row r="112" spans="1:39" x14ac:dyDescent="0.35">
      <c r="AL112">
        <v>4.92</v>
      </c>
      <c r="AM112">
        <v>1.76</v>
      </c>
    </row>
    <row r="113" spans="38:39" x14ac:dyDescent="0.35">
      <c r="AL113">
        <v>23.024999999999999</v>
      </c>
      <c r="AM113">
        <v>8.25</v>
      </c>
    </row>
    <row r="114" spans="38:39" x14ac:dyDescent="0.35">
      <c r="AL114">
        <v>17.725000000000001</v>
      </c>
      <c r="AM114">
        <v>6.35</v>
      </c>
    </row>
    <row r="115" spans="38:39" x14ac:dyDescent="0.35">
      <c r="AL115">
        <v>4.1100000000000003</v>
      </c>
      <c r="AM115">
        <v>1.47</v>
      </c>
    </row>
    <row r="116" spans="38:39" x14ac:dyDescent="0.35">
      <c r="AL116">
        <v>101.52499999999999</v>
      </c>
      <c r="AM116">
        <v>36.380000000000003</v>
      </c>
    </row>
    <row r="117" spans="38:39" x14ac:dyDescent="0.35">
      <c r="AL117">
        <v>9.8849999999999998</v>
      </c>
      <c r="AM117">
        <v>3.54</v>
      </c>
    </row>
    <row r="118" spans="38:39" x14ac:dyDescent="0.35">
      <c r="AL118">
        <v>23.39</v>
      </c>
      <c r="AM118">
        <v>8.3800000000000008</v>
      </c>
    </row>
    <row r="119" spans="38:39" x14ac:dyDescent="0.35">
      <c r="AL119">
        <v>94.344999999999999</v>
      </c>
      <c r="AM119">
        <v>33.81</v>
      </c>
    </row>
    <row r="120" spans="38:39" x14ac:dyDescent="0.35">
      <c r="AL120">
        <v>107.35</v>
      </c>
      <c r="AM120">
        <v>38.47</v>
      </c>
    </row>
    <row r="121" spans="38:39" x14ac:dyDescent="0.35">
      <c r="AL121">
        <v>0</v>
      </c>
      <c r="AM121">
        <v>0</v>
      </c>
    </row>
    <row r="122" spans="38:39" x14ac:dyDescent="0.35">
      <c r="AL122">
        <v>48.914999999999999</v>
      </c>
      <c r="AM122">
        <v>17.53</v>
      </c>
    </row>
    <row r="123" spans="38:39" x14ac:dyDescent="0.35">
      <c r="AL123">
        <v>70.592857142857142</v>
      </c>
      <c r="AM123">
        <v>27.738571428571426</v>
      </c>
    </row>
    <row r="124" spans="38:39" x14ac:dyDescent="0.35">
      <c r="AL124">
        <v>70.592857142857142</v>
      </c>
      <c r="AM124">
        <v>27.738571428571426</v>
      </c>
    </row>
    <row r="125" spans="38:39" x14ac:dyDescent="0.35">
      <c r="AL125">
        <v>70.592857142857142</v>
      </c>
      <c r="AM125">
        <v>27.738571428571426</v>
      </c>
    </row>
    <row r="126" spans="38:39" x14ac:dyDescent="0.35">
      <c r="AL126">
        <v>70.592857142857142</v>
      </c>
      <c r="AM126">
        <v>27.738571428571426</v>
      </c>
    </row>
    <row r="127" spans="38:39" x14ac:dyDescent="0.35">
      <c r="AL127">
        <v>70.592857142857142</v>
      </c>
      <c r="AM127">
        <v>27.738571428571426</v>
      </c>
    </row>
    <row r="128" spans="38:39" x14ac:dyDescent="0.35">
      <c r="AL128">
        <v>70.592857142857142</v>
      </c>
      <c r="AM128">
        <v>27.738571428571426</v>
      </c>
    </row>
    <row r="129" spans="38:39" x14ac:dyDescent="0.35">
      <c r="AL129">
        <v>70.592857142857142</v>
      </c>
      <c r="AM129">
        <v>27.738571428571426</v>
      </c>
    </row>
    <row r="130" spans="38:39" x14ac:dyDescent="0.35">
      <c r="AL130">
        <v>227.065</v>
      </c>
      <c r="AM130">
        <v>81.37</v>
      </c>
    </row>
    <row r="131" spans="38:39" x14ac:dyDescent="0.35">
      <c r="AL131">
        <v>108.14</v>
      </c>
      <c r="AM131">
        <v>38.75</v>
      </c>
    </row>
    <row r="132" spans="38:39" x14ac:dyDescent="0.35">
      <c r="AL132">
        <v>0</v>
      </c>
      <c r="AM132">
        <v>0</v>
      </c>
    </row>
    <row r="133" spans="38:39" x14ac:dyDescent="0.35">
      <c r="AL133">
        <v>137.83000000000001</v>
      </c>
      <c r="AM133">
        <v>49.39</v>
      </c>
    </row>
    <row r="134" spans="38:39" x14ac:dyDescent="0.35">
      <c r="AL134">
        <v>2.38</v>
      </c>
      <c r="AM134">
        <v>0.85</v>
      </c>
    </row>
    <row r="135" spans="38:39" x14ac:dyDescent="0.35">
      <c r="AL135">
        <v>12.324999999999999</v>
      </c>
      <c r="AM135">
        <v>4.42</v>
      </c>
    </row>
    <row r="136" spans="38:39" x14ac:dyDescent="0.35">
      <c r="AL136">
        <v>0.53500000000000003</v>
      </c>
      <c r="AM136">
        <v>0.19</v>
      </c>
    </row>
    <row r="137" spans="38:39" x14ac:dyDescent="0.35">
      <c r="AL137">
        <v>222.08499999999998</v>
      </c>
      <c r="AM137">
        <v>79.58</v>
      </c>
    </row>
    <row r="138" spans="38:39" x14ac:dyDescent="0.35">
      <c r="AL138">
        <v>0</v>
      </c>
      <c r="AM138">
        <v>0</v>
      </c>
    </row>
    <row r="139" spans="38:39" x14ac:dyDescent="0.35">
      <c r="AL139">
        <v>18.86</v>
      </c>
      <c r="AM139">
        <v>6.76</v>
      </c>
    </row>
    <row r="140" spans="38:39" x14ac:dyDescent="0.35">
      <c r="AL140">
        <v>98.784999999999997</v>
      </c>
      <c r="AM140">
        <v>35.4</v>
      </c>
    </row>
    <row r="141" spans="38:39" x14ac:dyDescent="0.35">
      <c r="AL141">
        <v>5.74</v>
      </c>
      <c r="AM141">
        <v>2.06</v>
      </c>
    </row>
    <row r="142" spans="38:39" x14ac:dyDescent="0.35">
      <c r="AL142">
        <v>2.105</v>
      </c>
      <c r="AM142">
        <v>0.38</v>
      </c>
    </row>
    <row r="143" spans="38:39" x14ac:dyDescent="0.35">
      <c r="AL143">
        <v>1.6</v>
      </c>
      <c r="AM143">
        <v>0.28999999999999998</v>
      </c>
    </row>
    <row r="144" spans="38:39" x14ac:dyDescent="0.35">
      <c r="AL144">
        <v>55.1</v>
      </c>
      <c r="AM144">
        <v>10.01</v>
      </c>
    </row>
    <row r="145" spans="38:39" x14ac:dyDescent="0.35">
      <c r="AL145">
        <v>6.3100000000000005</v>
      </c>
      <c r="AM145">
        <v>1.1499999999999999</v>
      </c>
    </row>
    <row r="146" spans="38:39" x14ac:dyDescent="0.35">
      <c r="AL146">
        <v>69.284999999999997</v>
      </c>
      <c r="AM146">
        <v>12.59</v>
      </c>
    </row>
    <row r="147" spans="38:39" x14ac:dyDescent="0.35">
      <c r="AL147">
        <v>9.27</v>
      </c>
      <c r="AM147">
        <v>1.68</v>
      </c>
    </row>
    <row r="148" spans="38:39" x14ac:dyDescent="0.35">
      <c r="AL148">
        <v>2.605</v>
      </c>
      <c r="AM148">
        <v>0.47</v>
      </c>
    </row>
    <row r="149" spans="38:39" x14ac:dyDescent="0.35">
      <c r="AL149">
        <v>7.88</v>
      </c>
      <c r="AM149">
        <v>1.43</v>
      </c>
    </row>
    <row r="150" spans="38:39" x14ac:dyDescent="0.35">
      <c r="AL150">
        <v>93.885000000000005</v>
      </c>
      <c r="AM150">
        <v>17.059999999999999</v>
      </c>
    </row>
    <row r="151" spans="38:39" x14ac:dyDescent="0.35">
      <c r="AL151">
        <v>3.2</v>
      </c>
      <c r="AM151">
        <v>0.57999999999999996</v>
      </c>
    </row>
    <row r="152" spans="38:39" x14ac:dyDescent="0.35">
      <c r="AL152">
        <v>32.614999999999995</v>
      </c>
      <c r="AM152">
        <v>5.93</v>
      </c>
    </row>
    <row r="153" spans="38:39" x14ac:dyDescent="0.35">
      <c r="AL153">
        <v>498.45499999999998</v>
      </c>
      <c r="AM153">
        <v>110</v>
      </c>
    </row>
    <row r="154" spans="38:39" x14ac:dyDescent="0.35">
      <c r="AL154">
        <v>45.870000000000005</v>
      </c>
      <c r="AM154">
        <v>8.34</v>
      </c>
    </row>
    <row r="155" spans="38:39" x14ac:dyDescent="0.35">
      <c r="AL155">
        <v>164.625</v>
      </c>
      <c r="AM155">
        <v>29.92</v>
      </c>
    </row>
    <row r="156" spans="38:39" x14ac:dyDescent="0.35">
      <c r="AL156">
        <v>4.1900000000000004</v>
      </c>
      <c r="AM156">
        <v>0.76</v>
      </c>
    </row>
    <row r="157" spans="38:39" x14ac:dyDescent="0.35">
      <c r="AL157">
        <v>34.555</v>
      </c>
      <c r="AM157">
        <v>6.28</v>
      </c>
    </row>
    <row r="158" spans="38:39" x14ac:dyDescent="0.35">
      <c r="AL158">
        <v>339.28499999999997</v>
      </c>
      <c r="AM158">
        <v>61.66</v>
      </c>
    </row>
    <row r="159" spans="38:39" x14ac:dyDescent="0.35">
      <c r="AL159">
        <v>368.09</v>
      </c>
      <c r="AM159">
        <v>66.89</v>
      </c>
    </row>
    <row r="160" spans="38:39" x14ac:dyDescent="0.35">
      <c r="AL160">
        <v>2.16</v>
      </c>
      <c r="AM160">
        <v>0.39</v>
      </c>
    </row>
    <row r="161" spans="38:39" x14ac:dyDescent="0.35">
      <c r="AL161">
        <v>24.974999999999998</v>
      </c>
      <c r="AM161">
        <v>4.54</v>
      </c>
    </row>
    <row r="162" spans="38:39" x14ac:dyDescent="0.35">
      <c r="AL162">
        <v>7.835</v>
      </c>
      <c r="AM162">
        <v>1.42</v>
      </c>
    </row>
    <row r="163" spans="38:39" x14ac:dyDescent="0.35">
      <c r="AL163">
        <v>21.055</v>
      </c>
      <c r="AM163">
        <v>3.83</v>
      </c>
    </row>
    <row r="164" spans="38:39" x14ac:dyDescent="0.35">
      <c r="AL164">
        <v>57.58</v>
      </c>
      <c r="AM164">
        <v>10.46</v>
      </c>
    </row>
    <row r="165" spans="38:39" x14ac:dyDescent="0.35">
      <c r="AL165">
        <v>2.94</v>
      </c>
      <c r="AM165">
        <v>0.53</v>
      </c>
    </row>
    <row r="166" spans="38:39" x14ac:dyDescent="0.35">
      <c r="AL166">
        <v>242.54</v>
      </c>
      <c r="AM166">
        <v>44.08</v>
      </c>
    </row>
    <row r="167" spans="38:39" x14ac:dyDescent="0.35">
      <c r="AL167">
        <v>7.5649999999999995</v>
      </c>
      <c r="AM167">
        <v>1.37</v>
      </c>
    </row>
    <row r="168" spans="38:39" x14ac:dyDescent="0.35">
      <c r="AL168">
        <v>10.015000000000001</v>
      </c>
      <c r="AM168">
        <v>1.82</v>
      </c>
    </row>
    <row r="169" spans="38:39" x14ac:dyDescent="0.35">
      <c r="AL169">
        <v>4.49</v>
      </c>
      <c r="AM169">
        <v>0.82</v>
      </c>
    </row>
    <row r="170" spans="38:39" x14ac:dyDescent="0.35">
      <c r="AL170">
        <v>1.58</v>
      </c>
      <c r="AM170">
        <v>0.28999999999999998</v>
      </c>
    </row>
    <row r="171" spans="38:39" x14ac:dyDescent="0.35">
      <c r="AL171">
        <v>1.6</v>
      </c>
      <c r="AM171">
        <v>0.28999999999999998</v>
      </c>
    </row>
    <row r="172" spans="38:39" x14ac:dyDescent="0.35">
      <c r="AL172">
        <v>1.9849999999999999</v>
      </c>
      <c r="AM172">
        <v>0.36</v>
      </c>
    </row>
    <row r="173" spans="38:39" x14ac:dyDescent="0.35">
      <c r="AL173">
        <v>0.66999999999999993</v>
      </c>
      <c r="AM173">
        <v>0.12</v>
      </c>
    </row>
    <row r="174" spans="38:39" x14ac:dyDescent="0.35">
      <c r="AL174">
        <v>117.58500000000001</v>
      </c>
      <c r="AM174">
        <v>21.37</v>
      </c>
    </row>
    <row r="175" spans="38:39" x14ac:dyDescent="0.35">
      <c r="AL175">
        <v>55.724999999999994</v>
      </c>
      <c r="AM175">
        <v>10.130000000000001</v>
      </c>
    </row>
    <row r="176" spans="38:39" x14ac:dyDescent="0.35">
      <c r="AL176">
        <v>77.855000000000004</v>
      </c>
      <c r="AM176">
        <v>14.15</v>
      </c>
    </row>
    <row r="177" spans="38:39" x14ac:dyDescent="0.35">
      <c r="AL177">
        <v>28.864999999999998</v>
      </c>
      <c r="AM177">
        <v>5.25</v>
      </c>
    </row>
    <row r="178" spans="38:39" x14ac:dyDescent="0.35">
      <c r="AL178">
        <v>32.809999999999995</v>
      </c>
      <c r="AM178">
        <v>5.96</v>
      </c>
    </row>
    <row r="179" spans="38:39" x14ac:dyDescent="0.35">
      <c r="AL179">
        <v>7.2850000000000001</v>
      </c>
      <c r="AM179">
        <v>1.32</v>
      </c>
    </row>
    <row r="180" spans="38:39" x14ac:dyDescent="0.35">
      <c r="AL180">
        <v>13.265000000000001</v>
      </c>
      <c r="AM180">
        <v>2.41</v>
      </c>
    </row>
    <row r="181" spans="38:39" x14ac:dyDescent="0.35">
      <c r="AL181">
        <v>7.1050000000000004</v>
      </c>
      <c r="AM181">
        <v>1.29</v>
      </c>
    </row>
    <row r="182" spans="38:39" x14ac:dyDescent="0.35">
      <c r="AL182">
        <v>72.47</v>
      </c>
      <c r="AM182">
        <v>13.17</v>
      </c>
    </row>
    <row r="183" spans="38:39" x14ac:dyDescent="0.35">
      <c r="AL183">
        <v>23.110000000000003</v>
      </c>
      <c r="AM183">
        <v>4.2</v>
      </c>
    </row>
    <row r="184" spans="38:39" x14ac:dyDescent="0.35">
      <c r="AL184">
        <v>0.34499999999999997</v>
      </c>
      <c r="AM184">
        <v>0.09</v>
      </c>
    </row>
    <row r="185" spans="38:39" x14ac:dyDescent="0.35">
      <c r="AL185">
        <v>88.049444444444447</v>
      </c>
      <c r="AM185">
        <v>101.75</v>
      </c>
    </row>
    <row r="186" spans="38:39" x14ac:dyDescent="0.35">
      <c r="AL186">
        <v>37.174444444444447</v>
      </c>
    </row>
    <row r="187" spans="38:39" x14ac:dyDescent="0.35">
      <c r="AL187">
        <v>37.174444444444447</v>
      </c>
    </row>
    <row r="188" spans="38:39" x14ac:dyDescent="0.35">
      <c r="AL188">
        <v>37.174444444444447</v>
      </c>
    </row>
    <row r="189" spans="38:39" x14ac:dyDescent="0.35">
      <c r="AL189">
        <v>37.174444444444447</v>
      </c>
    </row>
    <row r="190" spans="38:39" x14ac:dyDescent="0.35">
      <c r="AL190">
        <v>37.174444444444447</v>
      </c>
    </row>
    <row r="191" spans="38:39" x14ac:dyDescent="0.35">
      <c r="AL191">
        <v>37.174444444444447</v>
      </c>
    </row>
    <row r="192" spans="38:39" x14ac:dyDescent="0.35">
      <c r="AL192">
        <v>37.174444444444447</v>
      </c>
    </row>
    <row r="193" spans="38:39" x14ac:dyDescent="0.35">
      <c r="AL193">
        <v>37.174444444444447</v>
      </c>
    </row>
    <row r="194" spans="38:39" x14ac:dyDescent="0.35">
      <c r="AL194">
        <v>12.45</v>
      </c>
      <c r="AM194">
        <v>3.29</v>
      </c>
    </row>
    <row r="195" spans="38:39" x14ac:dyDescent="0.35">
      <c r="AL195">
        <v>20.785</v>
      </c>
      <c r="AM195">
        <v>5.49</v>
      </c>
    </row>
    <row r="196" spans="38:39" x14ac:dyDescent="0.35">
      <c r="AL196">
        <v>18.25</v>
      </c>
      <c r="AM196">
        <v>4.82</v>
      </c>
    </row>
    <row r="197" spans="38:39" x14ac:dyDescent="0.35">
      <c r="AL197">
        <v>16.645</v>
      </c>
      <c r="AM197">
        <v>4.3899999999999997</v>
      </c>
    </row>
    <row r="198" spans="38:39" x14ac:dyDescent="0.35">
      <c r="AL198">
        <v>5.52</v>
      </c>
      <c r="AM198">
        <v>1.46</v>
      </c>
    </row>
    <row r="199" spans="38:39" x14ac:dyDescent="0.35">
      <c r="AL199">
        <v>4.0549999999999997</v>
      </c>
      <c r="AM199">
        <v>1.07</v>
      </c>
    </row>
    <row r="200" spans="38:39" x14ac:dyDescent="0.35">
      <c r="AL200">
        <v>2.64</v>
      </c>
      <c r="AM200">
        <v>0.7</v>
      </c>
    </row>
    <row r="201" spans="38:39" x14ac:dyDescent="0.35">
      <c r="AL201">
        <v>250.35500000000002</v>
      </c>
      <c r="AM201">
        <v>66.09</v>
      </c>
    </row>
    <row r="202" spans="38:39" x14ac:dyDescent="0.35">
      <c r="AL202">
        <v>2.7149999999999999</v>
      </c>
      <c r="AM202">
        <v>0.72</v>
      </c>
    </row>
    <row r="203" spans="38:39" x14ac:dyDescent="0.35">
      <c r="AL203">
        <v>12.315</v>
      </c>
      <c r="AM203">
        <v>3.25</v>
      </c>
    </row>
    <row r="204" spans="38:39" x14ac:dyDescent="0.35">
      <c r="AL204">
        <v>5.5650000000000004</v>
      </c>
      <c r="AM204">
        <v>1.47</v>
      </c>
    </row>
    <row r="205" spans="38:39" x14ac:dyDescent="0.35">
      <c r="AL205">
        <v>4.1400000000000006</v>
      </c>
      <c r="AM205">
        <v>1.0900000000000001</v>
      </c>
    </row>
    <row r="206" spans="38:39" x14ac:dyDescent="0.35">
      <c r="AL206">
        <v>107.86687500000001</v>
      </c>
      <c r="AM206">
        <v>27.025416666666668</v>
      </c>
    </row>
    <row r="207" spans="38:39" x14ac:dyDescent="0.35">
      <c r="AL207">
        <v>107.86687500000001</v>
      </c>
      <c r="AM207">
        <v>27.025416666666668</v>
      </c>
    </row>
    <row r="208" spans="38:39" x14ac:dyDescent="0.35">
      <c r="AL208">
        <v>107.86687500000001</v>
      </c>
      <c r="AM208">
        <v>27.025416666666668</v>
      </c>
    </row>
    <row r="209" spans="38:39" x14ac:dyDescent="0.35">
      <c r="AL209">
        <v>107.86687500000001</v>
      </c>
      <c r="AM209">
        <v>27.025416666666668</v>
      </c>
    </row>
    <row r="210" spans="38:39" x14ac:dyDescent="0.35">
      <c r="AL210">
        <v>107.86687500000001</v>
      </c>
      <c r="AM210">
        <v>27.025416666666668</v>
      </c>
    </row>
    <row r="211" spans="38:39" x14ac:dyDescent="0.35">
      <c r="AL211">
        <v>107.86687500000001</v>
      </c>
      <c r="AM211">
        <v>27.025416666666668</v>
      </c>
    </row>
    <row r="212" spans="38:39" x14ac:dyDescent="0.35">
      <c r="AL212">
        <v>107.86687500000001</v>
      </c>
      <c r="AM212">
        <v>27.025416666666668</v>
      </c>
    </row>
    <row r="213" spans="38:39" x14ac:dyDescent="0.35">
      <c r="AL213">
        <v>107.86687500000001</v>
      </c>
      <c r="AM213">
        <v>27.025416666666668</v>
      </c>
    </row>
    <row r="214" spans="38:39" x14ac:dyDescent="0.35">
      <c r="AL214">
        <v>107.86687500000001</v>
      </c>
      <c r="AM214">
        <v>27.025416666666668</v>
      </c>
    </row>
    <row r="215" spans="38:39" x14ac:dyDescent="0.35">
      <c r="AL215">
        <v>107.86687500000001</v>
      </c>
      <c r="AM215">
        <v>27.025416666666668</v>
      </c>
    </row>
    <row r="216" spans="38:39" x14ac:dyDescent="0.35">
      <c r="AL216">
        <v>107.86687500000001</v>
      </c>
      <c r="AM216">
        <v>27.025416666666668</v>
      </c>
    </row>
    <row r="217" spans="38:39" x14ac:dyDescent="0.35">
      <c r="AL217">
        <v>107.86687500000001</v>
      </c>
      <c r="AM217">
        <v>27.025416666666668</v>
      </c>
    </row>
    <row r="218" spans="38:39" x14ac:dyDescent="0.35">
      <c r="AL218">
        <v>107.86687500000001</v>
      </c>
      <c r="AM218">
        <v>27.025416666666668</v>
      </c>
    </row>
    <row r="219" spans="38:39" x14ac:dyDescent="0.35">
      <c r="AL219">
        <v>107.86687500000001</v>
      </c>
      <c r="AM219">
        <v>27.025416666666668</v>
      </c>
    </row>
    <row r="220" spans="38:39" x14ac:dyDescent="0.35">
      <c r="AL220">
        <v>107.86687500000001</v>
      </c>
      <c r="AM220">
        <v>27.025416666666668</v>
      </c>
    </row>
    <row r="221" spans="38:39" x14ac:dyDescent="0.35">
      <c r="AL221">
        <v>107.86687500000001</v>
      </c>
      <c r="AM221">
        <v>27.025416666666668</v>
      </c>
    </row>
    <row r="222" spans="38:39" x14ac:dyDescent="0.35">
      <c r="AL222">
        <v>107.86687500000001</v>
      </c>
      <c r="AM222">
        <v>27.025416666666668</v>
      </c>
    </row>
    <row r="223" spans="38:39" x14ac:dyDescent="0.35">
      <c r="AL223">
        <v>107.86687500000001</v>
      </c>
      <c r="AM223">
        <v>27.025416666666668</v>
      </c>
    </row>
    <row r="224" spans="38:39" x14ac:dyDescent="0.35">
      <c r="AL224">
        <v>107.86687500000001</v>
      </c>
      <c r="AM224">
        <v>27.025416666666668</v>
      </c>
    </row>
    <row r="225" spans="38:39" x14ac:dyDescent="0.35">
      <c r="AL225">
        <v>107.86687500000001</v>
      </c>
      <c r="AM225">
        <v>27.025416666666668</v>
      </c>
    </row>
    <row r="226" spans="38:39" x14ac:dyDescent="0.35">
      <c r="AL226">
        <v>107.86687500000001</v>
      </c>
      <c r="AM226">
        <v>27.025416666666668</v>
      </c>
    </row>
    <row r="227" spans="38:39" x14ac:dyDescent="0.35">
      <c r="AL227">
        <v>107.86687500000001</v>
      </c>
      <c r="AM227">
        <v>27.025416666666668</v>
      </c>
    </row>
    <row r="228" spans="38:39" x14ac:dyDescent="0.35">
      <c r="AL228">
        <v>107.86687500000001</v>
      </c>
      <c r="AM228">
        <v>27.025416666666668</v>
      </c>
    </row>
    <row r="229" spans="38:39" x14ac:dyDescent="0.35">
      <c r="AL229">
        <v>107.86687500000001</v>
      </c>
      <c r="AM229">
        <v>27.025416666666668</v>
      </c>
    </row>
    <row r="230" spans="38:39" x14ac:dyDescent="0.35">
      <c r="AL230">
        <v>51.205000000000005</v>
      </c>
      <c r="AM230">
        <v>3.8571428571428572</v>
      </c>
    </row>
    <row r="231" spans="38:39" x14ac:dyDescent="0.35">
      <c r="AL231">
        <v>51.205000000000005</v>
      </c>
      <c r="AM231">
        <v>3.8571428571428572</v>
      </c>
    </row>
    <row r="232" spans="38:39" x14ac:dyDescent="0.35">
      <c r="AL232">
        <v>51.205000000000005</v>
      </c>
      <c r="AM232">
        <v>3.8571428571428572</v>
      </c>
    </row>
    <row r="233" spans="38:39" x14ac:dyDescent="0.35">
      <c r="AL233">
        <v>51.205000000000005</v>
      </c>
      <c r="AM233">
        <v>3.8571428571428572</v>
      </c>
    </row>
    <row r="234" spans="38:39" x14ac:dyDescent="0.35">
      <c r="AL234">
        <v>51.205000000000005</v>
      </c>
      <c r="AM234">
        <v>3.8571428571428572</v>
      </c>
    </row>
    <row r="235" spans="38:39" x14ac:dyDescent="0.35">
      <c r="AL235">
        <v>51.205000000000005</v>
      </c>
      <c r="AM235">
        <v>3.8571428571428572</v>
      </c>
    </row>
    <row r="236" spans="38:39" x14ac:dyDescent="0.35">
      <c r="AL236">
        <v>51.205000000000005</v>
      </c>
      <c r="AM236">
        <v>3.8571428571428572</v>
      </c>
    </row>
    <row r="237" spans="38:39" x14ac:dyDescent="0.35">
      <c r="AL237">
        <v>68.099999999999994</v>
      </c>
      <c r="AM237">
        <v>24.4</v>
      </c>
    </row>
    <row r="238" spans="38:39" x14ac:dyDescent="0.35">
      <c r="AL238">
        <v>7.2450000000000001</v>
      </c>
      <c r="AM238">
        <v>2.6</v>
      </c>
    </row>
    <row r="239" spans="38:39" x14ac:dyDescent="0.35">
      <c r="AL239">
        <v>95.16</v>
      </c>
      <c r="AM239">
        <v>25.12</v>
      </c>
    </row>
    <row r="240" spans="38:39" x14ac:dyDescent="0.35">
      <c r="AL240">
        <v>7.8250000000000002</v>
      </c>
      <c r="AM240">
        <v>2.0699999999999998</v>
      </c>
    </row>
    <row r="241" spans="38:39" x14ac:dyDescent="0.35">
      <c r="AL241">
        <v>47.107142857142854</v>
      </c>
      <c r="AM241">
        <v>3.2142857142857144</v>
      </c>
    </row>
    <row r="242" spans="38:39" x14ac:dyDescent="0.35">
      <c r="AL242">
        <v>47.107142857142854</v>
      </c>
      <c r="AM242">
        <v>3.2142857142857144</v>
      </c>
    </row>
    <row r="243" spans="38:39" x14ac:dyDescent="0.35">
      <c r="AL243">
        <v>47.107142857142854</v>
      </c>
      <c r="AM243">
        <v>3.2142857142857144</v>
      </c>
    </row>
    <row r="244" spans="38:39" x14ac:dyDescent="0.35">
      <c r="AL244">
        <v>47.107142857142854</v>
      </c>
      <c r="AM244">
        <v>3.2142857142857144</v>
      </c>
    </row>
    <row r="245" spans="38:39" x14ac:dyDescent="0.35">
      <c r="AL245">
        <v>47.107142857142854</v>
      </c>
      <c r="AM245">
        <v>3.2142857142857144</v>
      </c>
    </row>
    <row r="246" spans="38:39" x14ac:dyDescent="0.35">
      <c r="AL246">
        <v>47.107142857142854</v>
      </c>
      <c r="AM246">
        <v>3.2142857142857144</v>
      </c>
    </row>
    <row r="247" spans="38:39" x14ac:dyDescent="0.35">
      <c r="AL247">
        <v>47.107142857142854</v>
      </c>
      <c r="AM247">
        <v>3.2142857142857144</v>
      </c>
    </row>
    <row r="248" spans="38:39" x14ac:dyDescent="0.35">
      <c r="AL248">
        <v>61.384999999999998</v>
      </c>
      <c r="AM248">
        <v>16.2</v>
      </c>
    </row>
    <row r="249" spans="38:39" x14ac:dyDescent="0.35">
      <c r="AL249">
        <v>60.855000000000004</v>
      </c>
      <c r="AM249">
        <v>16.059999999999999</v>
      </c>
    </row>
    <row r="250" spans="38:39" x14ac:dyDescent="0.35">
      <c r="AL250">
        <v>20.555</v>
      </c>
      <c r="AM250">
        <v>5.43</v>
      </c>
    </row>
    <row r="251" spans="38:39" x14ac:dyDescent="0.35">
      <c r="AL251">
        <v>1.4350000000000001</v>
      </c>
      <c r="AM251">
        <v>0.38</v>
      </c>
    </row>
    <row r="252" spans="38:39" x14ac:dyDescent="0.35">
      <c r="AL252">
        <v>43.225000000000001</v>
      </c>
      <c r="AM252">
        <v>11.41</v>
      </c>
    </row>
    <row r="253" spans="38:39" x14ac:dyDescent="0.35">
      <c r="AL253">
        <v>7.5449999999999999</v>
      </c>
      <c r="AM253">
        <v>1.99</v>
      </c>
    </row>
    <row r="254" spans="38:39" x14ac:dyDescent="0.35">
      <c r="AL254">
        <v>0.55499999999999994</v>
      </c>
      <c r="AM254">
        <v>0.15</v>
      </c>
    </row>
    <row r="255" spans="38:39" x14ac:dyDescent="0.35">
      <c r="AL255">
        <v>11.485000000000001</v>
      </c>
      <c r="AM255">
        <v>3.03</v>
      </c>
    </row>
    <row r="256" spans="38:39" x14ac:dyDescent="0.35">
      <c r="AL256">
        <v>0</v>
      </c>
      <c r="AM256">
        <v>0</v>
      </c>
    </row>
  </sheetData>
  <hyperlinks>
    <hyperlink ref="R1" r:id="rId1" xr:uid="{27DD93E3-7E89-42C6-A3F5-F0227E0E37D2}"/>
    <hyperlink ref="A49" r:id="rId2" xr:uid="{5F8BFE51-BE54-42D0-9CC2-22FB3AA4F0D4}"/>
    <hyperlink ref="A79" r:id="rId3" location="goto_1061" xr:uid="{CB4D7BB5-4D44-4487-A246-F0301D436137}"/>
  </hyperlinks>
  <pageMargins left="0.7" right="0.7" top="0.78740157499999996" bottom="0.78740157499999996" header="0.3" footer="0.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4987-88B9-4634-831B-7CF8238BAB8C}">
  <dimension ref="B2:W26"/>
  <sheetViews>
    <sheetView topLeftCell="A13" zoomScale="130" zoomScaleNormal="130" workbookViewId="0">
      <selection activeCell="R18" sqref="R18"/>
    </sheetView>
  </sheetViews>
  <sheetFormatPr baseColWidth="10" defaultRowHeight="14.5" x14ac:dyDescent="0.35"/>
  <cols>
    <col min="1" max="1" width="2.54296875" customWidth="1"/>
    <col min="2" max="2" width="32" bestFit="1" customWidth="1"/>
    <col min="3" max="5" width="3.26953125" customWidth="1"/>
    <col min="6" max="13" width="3.54296875" customWidth="1"/>
    <col min="14" max="18" width="5.453125" customWidth="1"/>
    <col min="19" max="22" width="5.6328125" customWidth="1"/>
    <col min="23" max="23" width="5.453125" customWidth="1"/>
  </cols>
  <sheetData>
    <row r="2" spans="2:23" ht="63" customHeight="1" x14ac:dyDescent="0.35">
      <c r="B2" s="10" t="s">
        <v>711</v>
      </c>
      <c r="C2" s="15" t="s">
        <v>77</v>
      </c>
      <c r="D2" s="15" t="s">
        <v>705</v>
      </c>
      <c r="E2" s="15" t="s">
        <v>363</v>
      </c>
      <c r="F2" s="15"/>
      <c r="G2" s="15" t="s">
        <v>365</v>
      </c>
      <c r="H2" s="15"/>
      <c r="I2" s="15" t="s">
        <v>698</v>
      </c>
      <c r="J2" s="15"/>
      <c r="K2" s="15" t="s">
        <v>60</v>
      </c>
      <c r="L2" s="15" t="s">
        <v>342</v>
      </c>
      <c r="M2" s="15" t="s">
        <v>346</v>
      </c>
      <c r="N2" s="15" t="s">
        <v>349</v>
      </c>
      <c r="O2" s="15" t="s">
        <v>350</v>
      </c>
      <c r="P2" s="15" t="s">
        <v>367</v>
      </c>
      <c r="Q2" s="15" t="s">
        <v>351</v>
      </c>
      <c r="R2" s="15" t="s">
        <v>366</v>
      </c>
      <c r="S2" s="16" t="s">
        <v>371</v>
      </c>
      <c r="T2" s="16" t="s">
        <v>370</v>
      </c>
      <c r="U2" s="16" t="s">
        <v>369</v>
      </c>
      <c r="V2" s="15" t="s">
        <v>367</v>
      </c>
      <c r="W2" s="17"/>
    </row>
    <row r="3" spans="2:23" ht="63" customHeight="1" x14ac:dyDescent="0.45">
      <c r="B3" s="11" t="s">
        <v>702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6"/>
      <c r="T3" s="16"/>
      <c r="U3" s="16"/>
      <c r="V3" s="15"/>
      <c r="W3" s="17"/>
    </row>
    <row r="4" spans="2:23" ht="15.5" x14ac:dyDescent="0.45">
      <c r="B4" s="11" t="s">
        <v>344</v>
      </c>
      <c r="C4" s="12" t="s">
        <v>82</v>
      </c>
      <c r="D4" s="11"/>
      <c r="E4" s="12" t="s">
        <v>82</v>
      </c>
      <c r="F4" s="12"/>
      <c r="G4" s="12"/>
      <c r="H4" s="12"/>
      <c r="I4" s="12"/>
      <c r="J4" s="12"/>
      <c r="K4" s="12" t="s">
        <v>82</v>
      </c>
      <c r="L4" s="12" t="s">
        <v>82</v>
      </c>
      <c r="M4" s="12"/>
      <c r="N4" s="12" t="s">
        <v>82</v>
      </c>
      <c r="O4" s="12" t="s">
        <v>82</v>
      </c>
      <c r="P4" s="12"/>
      <c r="Q4" s="12"/>
      <c r="W4" s="11"/>
    </row>
    <row r="5" spans="2:23" ht="15.5" x14ac:dyDescent="0.45">
      <c r="B5" s="11" t="s">
        <v>347</v>
      </c>
      <c r="C5" s="12" t="s">
        <v>82</v>
      </c>
      <c r="D5" s="11"/>
      <c r="E5" s="12"/>
      <c r="F5" s="12"/>
      <c r="G5" s="12" t="s">
        <v>82</v>
      </c>
      <c r="H5" s="12"/>
      <c r="I5" s="12"/>
      <c r="J5" s="12"/>
      <c r="K5" s="12" t="s">
        <v>82</v>
      </c>
      <c r="L5" s="12"/>
      <c r="M5" s="12" t="s">
        <v>82</v>
      </c>
      <c r="N5" s="12" t="s">
        <v>82</v>
      </c>
      <c r="O5" s="12" t="s">
        <v>82</v>
      </c>
      <c r="P5" s="12"/>
      <c r="Q5" s="12"/>
      <c r="W5" s="11"/>
    </row>
    <row r="6" spans="2:23" ht="15.5" x14ac:dyDescent="0.45">
      <c r="B6" s="11" t="s">
        <v>697</v>
      </c>
      <c r="C6" s="12" t="s">
        <v>82</v>
      </c>
      <c r="D6" s="11"/>
      <c r="E6" s="12"/>
      <c r="F6" s="12"/>
      <c r="G6" s="12"/>
      <c r="H6" s="12"/>
      <c r="I6" s="12" t="s">
        <v>82</v>
      </c>
      <c r="J6" s="12"/>
      <c r="K6" s="12" t="s">
        <v>82</v>
      </c>
      <c r="L6" s="12"/>
      <c r="M6" s="12"/>
      <c r="N6" s="12" t="s">
        <v>82</v>
      </c>
      <c r="O6" s="12" t="s">
        <v>82</v>
      </c>
      <c r="P6" s="12"/>
      <c r="Q6" s="12"/>
      <c r="W6" s="13"/>
    </row>
    <row r="7" spans="2:23" ht="15.5" x14ac:dyDescent="0.45">
      <c r="B7" s="11"/>
      <c r="C7" s="12"/>
      <c r="D7" s="11"/>
      <c r="E7" s="12" t="s">
        <v>709</v>
      </c>
      <c r="F7" s="12" t="s">
        <v>710</v>
      </c>
      <c r="G7" s="12" t="s">
        <v>709</v>
      </c>
      <c r="H7" s="12" t="s">
        <v>710</v>
      </c>
      <c r="I7" s="12" t="s">
        <v>709</v>
      </c>
      <c r="J7" s="12" t="s">
        <v>710</v>
      </c>
      <c r="K7" s="12"/>
      <c r="L7" s="12"/>
      <c r="M7" s="12"/>
      <c r="N7" s="12"/>
      <c r="O7" s="12"/>
      <c r="P7" s="12"/>
      <c r="Q7" s="12"/>
      <c r="W7" s="13"/>
    </row>
    <row r="8" spans="2:23" ht="15.5" x14ac:dyDescent="0.45">
      <c r="B8" s="11" t="s">
        <v>352</v>
      </c>
      <c r="C8" s="11"/>
      <c r="D8" s="12" t="s">
        <v>82</v>
      </c>
      <c r="E8" s="12" t="s">
        <v>82</v>
      </c>
      <c r="F8" s="12" t="s">
        <v>82</v>
      </c>
      <c r="G8" s="12"/>
      <c r="H8" s="12"/>
      <c r="I8" s="12"/>
      <c r="J8" s="12"/>
      <c r="K8" s="12"/>
      <c r="L8" s="12"/>
      <c r="M8" s="12"/>
      <c r="N8" s="12"/>
      <c r="O8" s="12"/>
      <c r="P8" s="12" t="s">
        <v>82</v>
      </c>
      <c r="Q8" s="12" t="s">
        <v>82</v>
      </c>
      <c r="R8" s="12" t="s">
        <v>82</v>
      </c>
      <c r="S8" s="12" t="s">
        <v>82</v>
      </c>
      <c r="T8" s="12" t="s">
        <v>82</v>
      </c>
      <c r="U8" s="12" t="s">
        <v>82</v>
      </c>
      <c r="V8" s="12" t="s">
        <v>82</v>
      </c>
      <c r="W8" s="13"/>
    </row>
    <row r="9" spans="2:23" ht="15.5" x14ac:dyDescent="0.45">
      <c r="B9" s="11" t="s">
        <v>699</v>
      </c>
      <c r="C9" s="11"/>
      <c r="D9" s="12" t="s">
        <v>82</v>
      </c>
      <c r="E9" s="12"/>
      <c r="F9" s="12"/>
      <c r="G9" s="12" t="s">
        <v>82</v>
      </c>
      <c r="H9" s="12" t="s">
        <v>82</v>
      </c>
      <c r="I9" s="12"/>
      <c r="J9" s="12"/>
      <c r="K9" s="12"/>
      <c r="L9" s="12"/>
      <c r="M9" s="12"/>
      <c r="N9" s="12"/>
      <c r="O9" s="12"/>
      <c r="P9" s="12" t="s">
        <v>82</v>
      </c>
      <c r="Q9" s="12" t="s">
        <v>82</v>
      </c>
      <c r="R9" s="12" t="s">
        <v>82</v>
      </c>
      <c r="S9" s="12" t="s">
        <v>82</v>
      </c>
      <c r="T9" s="12" t="s">
        <v>82</v>
      </c>
      <c r="U9" s="12" t="s">
        <v>82</v>
      </c>
      <c r="V9" s="12" t="s">
        <v>82</v>
      </c>
      <c r="W9" s="13"/>
    </row>
    <row r="10" spans="2:23" ht="15.5" x14ac:dyDescent="0.45">
      <c r="B10" s="11" t="s">
        <v>700</v>
      </c>
      <c r="C10" s="11"/>
      <c r="D10" s="12" t="s">
        <v>82</v>
      </c>
      <c r="E10" s="12"/>
      <c r="F10" s="12"/>
      <c r="G10" s="12"/>
      <c r="H10" s="12"/>
      <c r="I10" s="12" t="s">
        <v>82</v>
      </c>
      <c r="J10" s="12" t="s">
        <v>82</v>
      </c>
      <c r="K10" s="12"/>
      <c r="L10" s="12"/>
      <c r="M10" s="12"/>
      <c r="N10" s="12"/>
      <c r="O10" s="12"/>
      <c r="P10" s="12" t="s">
        <v>82</v>
      </c>
      <c r="Q10" s="12" t="s">
        <v>82</v>
      </c>
      <c r="R10" s="12" t="s">
        <v>82</v>
      </c>
      <c r="S10" s="12" t="s">
        <v>82</v>
      </c>
      <c r="T10" s="12" t="s">
        <v>82</v>
      </c>
      <c r="U10" s="12" t="s">
        <v>82</v>
      </c>
      <c r="V10" s="12" t="s">
        <v>82</v>
      </c>
      <c r="W10" s="13"/>
    </row>
    <row r="11" spans="2:23" ht="15.5" x14ac:dyDescent="0.45">
      <c r="B11" s="11" t="s">
        <v>701</v>
      </c>
      <c r="C11" s="11"/>
      <c r="D11" s="12" t="s">
        <v>82</v>
      </c>
      <c r="E11" s="12"/>
      <c r="F11" s="12"/>
      <c r="G11" s="12" t="s">
        <v>82</v>
      </c>
      <c r="J11" s="12" t="s">
        <v>82</v>
      </c>
      <c r="K11" s="12"/>
      <c r="L11" s="12"/>
      <c r="M11" s="12"/>
      <c r="N11" s="12"/>
      <c r="O11" s="12"/>
      <c r="P11" s="12" t="s">
        <v>82</v>
      </c>
      <c r="Q11" s="12" t="s">
        <v>82</v>
      </c>
      <c r="R11" s="12" t="s">
        <v>82</v>
      </c>
      <c r="S11" s="12" t="s">
        <v>82</v>
      </c>
      <c r="T11" s="12" t="s">
        <v>82</v>
      </c>
      <c r="U11" s="12" t="s">
        <v>82</v>
      </c>
      <c r="V11" s="12" t="s">
        <v>82</v>
      </c>
      <c r="W11" s="13"/>
    </row>
    <row r="12" spans="2:23" ht="15.5" x14ac:dyDescent="0.45">
      <c r="B12" s="11"/>
      <c r="C12" s="11"/>
      <c r="D12" s="12"/>
      <c r="E12" s="12"/>
      <c r="F12" s="12"/>
      <c r="G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3"/>
    </row>
    <row r="13" spans="2:23" ht="74" customHeight="1" x14ac:dyDescent="0.35">
      <c r="B13" s="10" t="s">
        <v>704</v>
      </c>
      <c r="C13" s="15" t="s">
        <v>706</v>
      </c>
      <c r="D13" s="15" t="s">
        <v>707</v>
      </c>
      <c r="E13" s="15" t="s">
        <v>708</v>
      </c>
      <c r="F13" s="15" t="s">
        <v>372</v>
      </c>
      <c r="G13" s="15" t="s">
        <v>373</v>
      </c>
      <c r="H13" s="16" t="s">
        <v>362</v>
      </c>
      <c r="I13" s="16"/>
      <c r="J13" s="1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2:23" ht="74" customHeight="1" x14ac:dyDescent="0.45">
      <c r="B14" s="11" t="s">
        <v>703</v>
      </c>
      <c r="C14" s="15"/>
      <c r="D14" s="15"/>
      <c r="E14" s="15"/>
      <c r="F14" s="15"/>
      <c r="G14" s="15"/>
      <c r="H14" s="16"/>
      <c r="I14" s="16"/>
      <c r="J14" s="15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2:23" ht="15.5" x14ac:dyDescent="0.45">
      <c r="B15" s="14" t="s">
        <v>352</v>
      </c>
      <c r="C15" s="12" t="s">
        <v>82</v>
      </c>
      <c r="D15" s="11"/>
      <c r="E15" s="11"/>
      <c r="F15" s="12" t="s">
        <v>82</v>
      </c>
      <c r="G15" s="12" t="s">
        <v>82</v>
      </c>
      <c r="I15" s="12"/>
      <c r="J15" s="12"/>
    </row>
    <row r="16" spans="2:23" ht="15.5" x14ac:dyDescent="0.45">
      <c r="B16" s="14"/>
      <c r="C16" s="11"/>
      <c r="D16" s="12" t="s">
        <v>82</v>
      </c>
      <c r="E16" s="11"/>
      <c r="F16" s="12" t="s">
        <v>82</v>
      </c>
      <c r="G16" s="12"/>
      <c r="H16" s="12"/>
      <c r="I16" s="12"/>
      <c r="J16" s="12"/>
    </row>
    <row r="17" spans="2:11" ht="15.5" x14ac:dyDescent="0.45">
      <c r="B17" s="14"/>
      <c r="C17" s="11"/>
      <c r="D17" s="11"/>
      <c r="E17" s="12" t="s">
        <v>82</v>
      </c>
      <c r="F17" s="12"/>
      <c r="G17" s="12"/>
      <c r="H17" s="12" t="s">
        <v>82</v>
      </c>
      <c r="I17" s="12"/>
      <c r="J17" s="12"/>
    </row>
    <row r="18" spans="2:11" ht="15.5" x14ac:dyDescent="0.45">
      <c r="B18" s="14" t="s">
        <v>699</v>
      </c>
      <c r="C18" s="12" t="s">
        <v>82</v>
      </c>
      <c r="D18" s="11"/>
      <c r="E18" s="11"/>
      <c r="F18" s="12" t="s">
        <v>82</v>
      </c>
      <c r="G18" s="12" t="s">
        <v>82</v>
      </c>
      <c r="I18" s="12"/>
      <c r="J18" s="12"/>
    </row>
    <row r="19" spans="2:11" ht="15.5" x14ac:dyDescent="0.45">
      <c r="B19" s="14"/>
      <c r="C19" s="11"/>
      <c r="D19" s="12" t="s">
        <v>82</v>
      </c>
      <c r="E19" s="11"/>
      <c r="F19" s="12" t="s">
        <v>82</v>
      </c>
      <c r="G19" s="12"/>
      <c r="H19" s="12"/>
      <c r="I19" s="12"/>
      <c r="J19" s="12"/>
    </row>
    <row r="20" spans="2:11" ht="15.5" x14ac:dyDescent="0.45">
      <c r="B20" s="14"/>
      <c r="C20" s="11"/>
      <c r="D20" s="11"/>
      <c r="E20" s="12" t="s">
        <v>82</v>
      </c>
      <c r="F20" s="12"/>
      <c r="G20" s="12"/>
      <c r="H20" s="12" t="s">
        <v>82</v>
      </c>
      <c r="I20" s="12"/>
      <c r="J20" s="12"/>
    </row>
    <row r="21" spans="2:11" ht="15.5" x14ac:dyDescent="0.45">
      <c r="B21" s="14" t="s">
        <v>700</v>
      </c>
      <c r="C21" s="12" t="s">
        <v>82</v>
      </c>
      <c r="D21" s="11"/>
      <c r="E21" s="11"/>
      <c r="F21" s="12" t="s">
        <v>82</v>
      </c>
      <c r="G21" s="12" t="s">
        <v>82</v>
      </c>
      <c r="I21" s="12"/>
      <c r="J21" s="12"/>
    </row>
    <row r="22" spans="2:11" ht="15.5" x14ac:dyDescent="0.45">
      <c r="B22" s="14"/>
      <c r="C22" s="11"/>
      <c r="D22" s="12" t="s">
        <v>82</v>
      </c>
      <c r="E22" s="11"/>
      <c r="F22" s="12" t="s">
        <v>82</v>
      </c>
      <c r="G22" s="12"/>
      <c r="H22" s="12"/>
      <c r="I22" s="12"/>
      <c r="J22" s="12"/>
    </row>
    <row r="23" spans="2:11" ht="15.5" x14ac:dyDescent="0.45">
      <c r="B23" s="14"/>
      <c r="C23" s="11"/>
      <c r="D23" s="11"/>
      <c r="E23" s="12" t="s">
        <v>82</v>
      </c>
      <c r="F23" s="12"/>
      <c r="G23" s="12"/>
      <c r="H23" s="12" t="s">
        <v>82</v>
      </c>
      <c r="I23" s="12"/>
      <c r="J23" s="12"/>
    </row>
    <row r="24" spans="2:11" ht="15.5" x14ac:dyDescent="0.45">
      <c r="B24" s="14" t="s">
        <v>701</v>
      </c>
      <c r="C24" s="12" t="s">
        <v>82</v>
      </c>
      <c r="D24" s="11"/>
      <c r="E24" s="11"/>
      <c r="F24" s="12" t="s">
        <v>82</v>
      </c>
      <c r="G24" s="12" t="s">
        <v>82</v>
      </c>
      <c r="I24" s="12"/>
      <c r="J24" s="12"/>
    </row>
    <row r="25" spans="2:11" ht="15.5" x14ac:dyDescent="0.35">
      <c r="B25" s="14"/>
      <c r="D25" s="12" t="s">
        <v>82</v>
      </c>
      <c r="F25" s="12" t="s">
        <v>82</v>
      </c>
      <c r="K25" s="9"/>
    </row>
    <row r="26" spans="2:11" ht="15.5" x14ac:dyDescent="0.35">
      <c r="B26" s="14"/>
      <c r="E26" s="12" t="s">
        <v>82</v>
      </c>
      <c r="H26" s="12" t="s">
        <v>82</v>
      </c>
    </row>
  </sheetData>
  <mergeCells count="42">
    <mergeCell ref="P2:P3"/>
    <mergeCell ref="H13:H14"/>
    <mergeCell ref="F13:F14"/>
    <mergeCell ref="D2:D3"/>
    <mergeCell ref="C2:C3"/>
    <mergeCell ref="I2:J3"/>
    <mergeCell ref="J13:J14"/>
    <mergeCell ref="I13:I14"/>
    <mergeCell ref="O13:O14"/>
    <mergeCell ref="N13:N14"/>
    <mergeCell ref="M13:M14"/>
    <mergeCell ref="K13:K14"/>
    <mergeCell ref="L13:L14"/>
    <mergeCell ref="Q2:Q3"/>
    <mergeCell ref="V13:V14"/>
    <mergeCell ref="U13:U14"/>
    <mergeCell ref="T13:T14"/>
    <mergeCell ref="S13:S14"/>
    <mergeCell ref="R13:R14"/>
    <mergeCell ref="Q13:Q14"/>
    <mergeCell ref="P13:P14"/>
    <mergeCell ref="R2:R3"/>
    <mergeCell ref="O2:O3"/>
    <mergeCell ref="N2:N3"/>
    <mergeCell ref="M2:M3"/>
    <mergeCell ref="L2:L3"/>
    <mergeCell ref="K2:K3"/>
    <mergeCell ref="T2:T3"/>
    <mergeCell ref="S2:S3"/>
    <mergeCell ref="W2:W3"/>
    <mergeCell ref="V2:V3"/>
    <mergeCell ref="U2:U3"/>
    <mergeCell ref="B21:B23"/>
    <mergeCell ref="B24:B26"/>
    <mergeCell ref="E2:F3"/>
    <mergeCell ref="G2:H3"/>
    <mergeCell ref="E13:E14"/>
    <mergeCell ref="D13:D14"/>
    <mergeCell ref="C13:C14"/>
    <mergeCell ref="B15:B17"/>
    <mergeCell ref="B18:B20"/>
    <mergeCell ref="G13:G14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4917-52AF-4438-A91F-52D987D1A7EF}">
  <dimension ref="A1:Y8"/>
  <sheetViews>
    <sheetView workbookViewId="0">
      <selection activeCell="O1" sqref="O1:X8"/>
    </sheetView>
  </sheetViews>
  <sheetFormatPr baseColWidth="10" defaultRowHeight="14.5" x14ac:dyDescent="0.35"/>
  <cols>
    <col min="1" max="1" width="13.7265625" bestFit="1" customWidth="1"/>
    <col min="2" max="2" width="3.36328125" bestFit="1" customWidth="1"/>
    <col min="3" max="3" width="3.36328125" customWidth="1"/>
    <col min="4" max="4" width="3.36328125" bestFit="1" customWidth="1"/>
    <col min="5" max="5" width="3.36328125" customWidth="1"/>
    <col min="6" max="6" width="3.36328125" bestFit="1" customWidth="1"/>
    <col min="7" max="7" width="3.36328125" customWidth="1"/>
    <col min="8" max="15" width="3.36328125" bestFit="1" customWidth="1"/>
    <col min="16" max="16" width="3.36328125" customWidth="1"/>
    <col min="17" max="17" width="6" bestFit="1" customWidth="1"/>
    <col min="18" max="18" width="3.36328125" bestFit="1" customWidth="1"/>
    <col min="19" max="21" width="6" bestFit="1" customWidth="1"/>
    <col min="22" max="24" width="3.36328125" bestFit="1" customWidth="1"/>
  </cols>
  <sheetData>
    <row r="1" spans="1:25" ht="124" x14ac:dyDescent="0.35">
      <c r="A1" s="4"/>
      <c r="B1" s="4" t="s">
        <v>363</v>
      </c>
      <c r="C1" s="4"/>
      <c r="D1" s="4" t="s">
        <v>364</v>
      </c>
      <c r="E1" s="4"/>
      <c r="F1" s="4" t="s">
        <v>365</v>
      </c>
      <c r="G1" s="4"/>
      <c r="H1" s="4" t="s">
        <v>60</v>
      </c>
      <c r="I1" s="4" t="s">
        <v>342</v>
      </c>
      <c r="J1" s="4" t="s">
        <v>343</v>
      </c>
      <c r="K1" s="4" t="s">
        <v>346</v>
      </c>
      <c r="L1" s="4" t="s">
        <v>349</v>
      </c>
      <c r="M1" s="4" t="s">
        <v>350</v>
      </c>
      <c r="N1" s="4" t="s">
        <v>348</v>
      </c>
      <c r="O1" s="4" t="s">
        <v>372</v>
      </c>
      <c r="P1" s="4" t="s">
        <v>374</v>
      </c>
      <c r="Q1" s="5" t="s">
        <v>362</v>
      </c>
      <c r="R1" s="4" t="s">
        <v>366</v>
      </c>
      <c r="S1" s="5" t="s">
        <v>371</v>
      </c>
      <c r="T1" s="5" t="s">
        <v>370</v>
      </c>
      <c r="U1" s="5" t="s">
        <v>369</v>
      </c>
      <c r="V1" s="4" t="s">
        <v>367</v>
      </c>
      <c r="W1" s="4" t="s">
        <v>368</v>
      </c>
      <c r="X1" s="4" t="s">
        <v>373</v>
      </c>
      <c r="Y1" s="4"/>
    </row>
    <row r="2" spans="1:25" x14ac:dyDescent="0.35">
      <c r="A2" t="s">
        <v>344</v>
      </c>
      <c r="B2" s="6" t="s">
        <v>82</v>
      </c>
      <c r="C2" s="6"/>
      <c r="D2" s="6"/>
      <c r="E2" s="6"/>
      <c r="F2" s="6"/>
      <c r="G2" s="6"/>
      <c r="H2" s="6" t="s">
        <v>82</v>
      </c>
      <c r="I2" s="6" t="s">
        <v>82</v>
      </c>
      <c r="J2" s="6"/>
      <c r="K2" s="6"/>
      <c r="L2" s="6" t="s">
        <v>82</v>
      </c>
      <c r="M2" s="6" t="s">
        <v>82</v>
      </c>
      <c r="N2" s="6"/>
      <c r="O2" s="6"/>
      <c r="P2" s="6"/>
      <c r="Q2" s="6"/>
    </row>
    <row r="3" spans="1:25" x14ac:dyDescent="0.35">
      <c r="A3" t="s">
        <v>345</v>
      </c>
      <c r="B3" s="6"/>
      <c r="C3" s="6"/>
      <c r="D3" s="6" t="s">
        <v>82</v>
      </c>
      <c r="E3" s="6"/>
      <c r="F3" s="6"/>
      <c r="G3" s="6"/>
      <c r="H3" s="6" t="s">
        <v>82</v>
      </c>
      <c r="I3" s="6"/>
      <c r="J3" s="6" t="s">
        <v>82</v>
      </c>
      <c r="K3" s="6"/>
      <c r="L3" s="6" t="s">
        <v>82</v>
      </c>
      <c r="M3" s="6" t="s">
        <v>82</v>
      </c>
      <c r="N3" s="6" t="s">
        <v>355</v>
      </c>
      <c r="O3" s="6"/>
      <c r="P3" s="6"/>
      <c r="Q3" s="6"/>
    </row>
    <row r="4" spans="1:25" x14ac:dyDescent="0.35">
      <c r="A4" t="s">
        <v>347</v>
      </c>
      <c r="B4" s="6"/>
      <c r="C4" s="6"/>
      <c r="D4" s="6"/>
      <c r="E4" s="6"/>
      <c r="F4" s="6" t="s">
        <v>82</v>
      </c>
      <c r="G4" s="6"/>
      <c r="H4" s="6" t="s">
        <v>82</v>
      </c>
      <c r="I4" s="6"/>
      <c r="J4" s="6"/>
      <c r="K4" s="6" t="s">
        <v>82</v>
      </c>
      <c r="L4" s="6" t="s">
        <v>82</v>
      </c>
      <c r="M4" s="6" t="s">
        <v>82</v>
      </c>
      <c r="N4" s="6" t="s">
        <v>355</v>
      </c>
      <c r="O4" s="6"/>
      <c r="P4" s="6"/>
      <c r="Q4" s="6"/>
    </row>
    <row r="5" spans="1:25" ht="69.5" x14ac:dyDescent="0.35">
      <c r="B5" s="4" t="s">
        <v>356</v>
      </c>
      <c r="C5" s="4" t="s">
        <v>357</v>
      </c>
      <c r="D5" s="4" t="s">
        <v>358</v>
      </c>
      <c r="E5" s="4" t="s">
        <v>359</v>
      </c>
      <c r="F5" s="4" t="s">
        <v>360</v>
      </c>
      <c r="G5" s="4" t="s">
        <v>361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5" x14ac:dyDescent="0.35">
      <c r="A6" t="s">
        <v>352</v>
      </c>
      <c r="B6" s="6" t="s">
        <v>82</v>
      </c>
      <c r="C6" s="6" t="s">
        <v>82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s">
        <v>82</v>
      </c>
      <c r="P6" s="6" t="s">
        <v>82</v>
      </c>
      <c r="Q6" s="6" t="s">
        <v>82</v>
      </c>
      <c r="R6" s="6" t="s">
        <v>82</v>
      </c>
      <c r="S6" s="6" t="s">
        <v>82</v>
      </c>
      <c r="T6" s="6" t="s">
        <v>82</v>
      </c>
      <c r="U6" s="6" t="s">
        <v>82</v>
      </c>
      <c r="V6" s="6" t="s">
        <v>82</v>
      </c>
      <c r="W6" s="6" t="s">
        <v>82</v>
      </c>
      <c r="X6" s="6" t="s">
        <v>82</v>
      </c>
    </row>
    <row r="7" spans="1:25" x14ac:dyDescent="0.35">
      <c r="A7" t="s">
        <v>353</v>
      </c>
      <c r="B7" s="6"/>
      <c r="C7" s="6"/>
      <c r="D7" s="6" t="s">
        <v>82</v>
      </c>
      <c r="E7" s="6" t="s">
        <v>82</v>
      </c>
      <c r="F7" s="6"/>
      <c r="G7" s="6"/>
      <c r="H7" s="6"/>
      <c r="I7" s="6"/>
      <c r="J7" s="6"/>
      <c r="K7" s="6"/>
      <c r="L7" s="6"/>
      <c r="M7" s="6"/>
      <c r="N7" s="6"/>
      <c r="O7" s="6" t="s">
        <v>82</v>
      </c>
      <c r="P7" s="6" t="s">
        <v>82</v>
      </c>
      <c r="Q7" s="6" t="s">
        <v>82</v>
      </c>
      <c r="R7" s="6" t="s">
        <v>82</v>
      </c>
      <c r="S7" s="6" t="s">
        <v>82</v>
      </c>
      <c r="T7" s="6" t="s">
        <v>82</v>
      </c>
      <c r="U7" s="6" t="s">
        <v>82</v>
      </c>
      <c r="V7" s="6" t="s">
        <v>82</v>
      </c>
      <c r="W7" s="6" t="s">
        <v>82</v>
      </c>
      <c r="X7" s="6" t="s">
        <v>82</v>
      </c>
    </row>
    <row r="8" spans="1:25" x14ac:dyDescent="0.35">
      <c r="A8" t="s">
        <v>354</v>
      </c>
      <c r="B8" s="6"/>
      <c r="C8" s="6"/>
      <c r="D8" s="6"/>
      <c r="E8" s="6"/>
      <c r="F8" s="6" t="s">
        <v>82</v>
      </c>
      <c r="G8" s="6" t="s">
        <v>82</v>
      </c>
      <c r="H8" s="6"/>
      <c r="I8" s="6"/>
      <c r="J8" s="6"/>
      <c r="K8" s="6"/>
      <c r="L8" s="6"/>
      <c r="M8" s="6"/>
      <c r="N8" s="6"/>
      <c r="O8" s="6" t="s">
        <v>82</v>
      </c>
      <c r="P8" s="6" t="s">
        <v>82</v>
      </c>
      <c r="Q8" s="6" t="s">
        <v>82</v>
      </c>
      <c r="R8" s="6" t="s">
        <v>82</v>
      </c>
      <c r="S8" s="6" t="s">
        <v>82</v>
      </c>
      <c r="T8" s="6" t="s">
        <v>82</v>
      </c>
      <c r="U8" s="6" t="s">
        <v>82</v>
      </c>
      <c r="V8" s="6" t="s">
        <v>82</v>
      </c>
      <c r="W8" s="6" t="s">
        <v>82</v>
      </c>
      <c r="X8" s="6" t="s">
        <v>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2600-D565-460B-85F0-CFCEB42823E9}">
  <dimension ref="A1:T92"/>
  <sheetViews>
    <sheetView zoomScale="70" zoomScaleNormal="70" workbookViewId="0">
      <selection activeCell="K29" sqref="K29"/>
    </sheetView>
  </sheetViews>
  <sheetFormatPr baseColWidth="10" defaultRowHeight="14.5" x14ac:dyDescent="0.35"/>
  <cols>
    <col min="1" max="1" width="22.36328125" bestFit="1" customWidth="1"/>
    <col min="2" max="2" width="15.90625" bestFit="1" customWidth="1"/>
    <col min="3" max="3" width="13.36328125" bestFit="1" customWidth="1"/>
    <col min="4" max="4" width="24" bestFit="1" customWidth="1"/>
  </cols>
  <sheetData>
    <row r="1" spans="1:20" x14ac:dyDescent="0.35">
      <c r="A1" t="s">
        <v>80</v>
      </c>
      <c r="B1" t="s">
        <v>639</v>
      </c>
      <c r="C1" t="s">
        <v>77</v>
      </c>
      <c r="D1" t="s">
        <v>628</v>
      </c>
      <c r="E1" t="s">
        <v>78</v>
      </c>
      <c r="F1" t="s">
        <v>630</v>
      </c>
      <c r="G1" t="s">
        <v>349</v>
      </c>
      <c r="H1" t="s">
        <v>350</v>
      </c>
      <c r="I1" t="s">
        <v>629</v>
      </c>
      <c r="J1" t="s">
        <v>634</v>
      </c>
      <c r="K1" t="s">
        <v>632</v>
      </c>
      <c r="L1" t="s">
        <v>627</v>
      </c>
      <c r="M1" t="s">
        <v>625</v>
      </c>
      <c r="P1" t="s">
        <v>105</v>
      </c>
      <c r="Q1" t="s">
        <v>153</v>
      </c>
      <c r="R1" t="s">
        <v>245</v>
      </c>
      <c r="S1" t="s">
        <v>287</v>
      </c>
      <c r="T1" t="s">
        <v>332</v>
      </c>
    </row>
    <row r="2" spans="1:20" x14ac:dyDescent="0.35">
      <c r="E2" t="s">
        <v>636</v>
      </c>
      <c r="F2" t="s">
        <v>631</v>
      </c>
      <c r="P2" t="s">
        <v>106</v>
      </c>
      <c r="Q2" t="s">
        <v>154</v>
      </c>
      <c r="R2" t="s">
        <v>246</v>
      </c>
      <c r="S2" t="s">
        <v>288</v>
      </c>
      <c r="T2" t="s">
        <v>333</v>
      </c>
    </row>
    <row r="3" spans="1:20" x14ac:dyDescent="0.35">
      <c r="A3" t="str">
        <f>"h2_terminal_"&amp;C3</f>
        <v>h2_terminal_EU-IRL</v>
      </c>
      <c r="C3" t="s">
        <v>267</v>
      </c>
      <c r="D3" t="s">
        <v>637</v>
      </c>
      <c r="E3" s="8">
        <f>20/24</f>
        <v>0.83333333333333337</v>
      </c>
      <c r="F3">
        <v>5000</v>
      </c>
      <c r="G3">
        <v>52.736074000000002</v>
      </c>
      <c r="H3">
        <v>-9.5266929999999999</v>
      </c>
      <c r="I3">
        <v>2030</v>
      </c>
      <c r="J3" t="s">
        <v>635</v>
      </c>
      <c r="K3" t="s">
        <v>633</v>
      </c>
      <c r="M3" t="s">
        <v>626</v>
      </c>
      <c r="P3" t="s">
        <v>107</v>
      </c>
      <c r="Q3" t="s">
        <v>155</v>
      </c>
      <c r="R3" t="s">
        <v>247</v>
      </c>
      <c r="S3" t="s">
        <v>289</v>
      </c>
      <c r="T3" t="s">
        <v>334</v>
      </c>
    </row>
    <row r="4" spans="1:20" x14ac:dyDescent="0.35">
      <c r="A4" t="str">
        <f t="shared" ref="A4:A39" si="0">"h2_terminal_"&amp;C4</f>
        <v>h2_terminal_EU-NLD</v>
      </c>
      <c r="B4" t="s">
        <v>640</v>
      </c>
      <c r="C4" t="s">
        <v>277</v>
      </c>
      <c r="D4" t="s">
        <v>638</v>
      </c>
      <c r="G4">
        <v>51.948455000000003</v>
      </c>
      <c r="H4">
        <v>4.1402960000000002</v>
      </c>
      <c r="P4" t="s">
        <v>108</v>
      </c>
      <c r="Q4" t="s">
        <v>156</v>
      </c>
      <c r="R4" t="s">
        <v>248</v>
      </c>
      <c r="S4" t="s">
        <v>290</v>
      </c>
      <c r="T4" t="s">
        <v>335</v>
      </c>
    </row>
    <row r="5" spans="1:20" x14ac:dyDescent="0.35">
      <c r="A5" t="str">
        <f t="shared" si="0"/>
        <v>h2_terminal_EU-PRT</v>
      </c>
      <c r="B5" t="s">
        <v>641</v>
      </c>
      <c r="C5" t="s">
        <v>280</v>
      </c>
      <c r="D5" t="s">
        <v>642</v>
      </c>
      <c r="G5">
        <v>37.961097824586403</v>
      </c>
      <c r="H5">
        <v>-8.8786876934945802</v>
      </c>
      <c r="P5" t="s">
        <v>109</v>
      </c>
      <c r="Q5" t="s">
        <v>157</v>
      </c>
      <c r="R5" t="s">
        <v>249</v>
      </c>
      <c r="S5" t="s">
        <v>291</v>
      </c>
      <c r="T5" t="s">
        <v>336</v>
      </c>
    </row>
    <row r="6" spans="1:20" x14ac:dyDescent="0.35">
      <c r="A6" t="str">
        <f t="shared" si="0"/>
        <v>h2_terminal_EU-ESP</v>
      </c>
      <c r="B6" t="s">
        <v>643</v>
      </c>
      <c r="C6" t="s">
        <v>258</v>
      </c>
      <c r="D6" t="s">
        <v>642</v>
      </c>
      <c r="G6">
        <v>39.463713493705001</v>
      </c>
      <c r="H6">
        <v>-0.35881979107128997</v>
      </c>
      <c r="P6" t="s">
        <v>110</v>
      </c>
      <c r="Q6" t="s">
        <v>158</v>
      </c>
      <c r="R6" t="s">
        <v>250</v>
      </c>
      <c r="S6" t="s">
        <v>292</v>
      </c>
      <c r="T6" t="s">
        <v>337</v>
      </c>
    </row>
    <row r="7" spans="1:20" x14ac:dyDescent="0.35">
      <c r="A7" t="str">
        <f t="shared" si="0"/>
        <v>h2_terminal_EU-ITA</v>
      </c>
      <c r="B7" t="s">
        <v>644</v>
      </c>
      <c r="C7" t="s">
        <v>269</v>
      </c>
      <c r="D7" t="s">
        <v>642</v>
      </c>
      <c r="G7">
        <v>45.205817279801401</v>
      </c>
      <c r="H7">
        <v>12.293655574751799</v>
      </c>
      <c r="P7" t="s">
        <v>111</v>
      </c>
      <c r="Q7" t="s">
        <v>159</v>
      </c>
      <c r="R7" t="s">
        <v>251</v>
      </c>
      <c r="S7" t="s">
        <v>293</v>
      </c>
      <c r="T7" t="s">
        <v>338</v>
      </c>
    </row>
    <row r="8" spans="1:20" x14ac:dyDescent="0.35">
      <c r="A8" t="str">
        <f t="shared" si="0"/>
        <v>h2_terminal_AS-TUR</v>
      </c>
      <c r="B8" t="s">
        <v>645</v>
      </c>
      <c r="C8" t="s">
        <v>240</v>
      </c>
      <c r="D8" t="s">
        <v>646</v>
      </c>
      <c r="G8">
        <v>36.8259407875112</v>
      </c>
      <c r="H8">
        <v>36.177898030481401</v>
      </c>
      <c r="P8" t="s">
        <v>112</v>
      </c>
      <c r="Q8" t="s">
        <v>160</v>
      </c>
      <c r="R8" t="s">
        <v>252</v>
      </c>
      <c r="S8" t="s">
        <v>294</v>
      </c>
      <c r="T8" t="s">
        <v>339</v>
      </c>
    </row>
    <row r="9" spans="1:20" x14ac:dyDescent="0.35">
      <c r="A9" t="str">
        <f t="shared" si="0"/>
        <v>h2_terminal_EU-SWE</v>
      </c>
      <c r="B9" t="s">
        <v>647</v>
      </c>
      <c r="C9" t="s">
        <v>285</v>
      </c>
      <c r="D9" t="s">
        <v>637</v>
      </c>
      <c r="G9">
        <v>58.913024627074201</v>
      </c>
      <c r="H9">
        <v>17.960510259711999</v>
      </c>
      <c r="P9" t="s">
        <v>113</v>
      </c>
      <c r="Q9" t="s">
        <v>161</v>
      </c>
      <c r="R9" t="s">
        <v>253</v>
      </c>
      <c r="S9" t="s">
        <v>295</v>
      </c>
      <c r="T9" t="s">
        <v>340</v>
      </c>
    </row>
    <row r="10" spans="1:20" x14ac:dyDescent="0.35">
      <c r="A10" t="str">
        <f t="shared" si="0"/>
        <v>h2_terminal_EU-GBR</v>
      </c>
      <c r="B10" t="s">
        <v>648</v>
      </c>
      <c r="C10" t="s">
        <v>262</v>
      </c>
      <c r="D10" t="s">
        <v>637</v>
      </c>
      <c r="G10">
        <v>51.708290167826803</v>
      </c>
      <c r="H10">
        <v>-5.0646297744121798</v>
      </c>
      <c r="P10" t="s">
        <v>114</v>
      </c>
      <c r="Q10" t="s">
        <v>162</v>
      </c>
      <c r="R10" t="s">
        <v>254</v>
      </c>
      <c r="S10" t="s">
        <v>296</v>
      </c>
      <c r="T10" t="s">
        <v>87</v>
      </c>
    </row>
    <row r="11" spans="1:20" x14ac:dyDescent="0.35">
      <c r="A11" t="str">
        <f t="shared" si="0"/>
        <v>h2_terminal_AS-QAT</v>
      </c>
      <c r="B11" t="s">
        <v>649</v>
      </c>
      <c r="C11" t="s">
        <v>225</v>
      </c>
      <c r="D11" t="s">
        <v>646</v>
      </c>
      <c r="G11">
        <v>25.8835210125463</v>
      </c>
      <c r="H11">
        <v>51.480261317684104</v>
      </c>
      <c r="P11" t="s">
        <v>115</v>
      </c>
      <c r="Q11" t="s">
        <v>163</v>
      </c>
      <c r="R11" t="s">
        <v>255</v>
      </c>
      <c r="S11" t="s">
        <v>297</v>
      </c>
      <c r="T11" t="s">
        <v>88</v>
      </c>
    </row>
    <row r="12" spans="1:20" x14ac:dyDescent="0.35">
      <c r="A12" t="str">
        <f t="shared" si="0"/>
        <v>h2_terminal_AS-IND-WE</v>
      </c>
      <c r="B12" t="s">
        <v>650</v>
      </c>
      <c r="C12" t="s">
        <v>198</v>
      </c>
      <c r="D12" t="s">
        <v>651</v>
      </c>
      <c r="G12">
        <v>18.944742416860901</v>
      </c>
      <c r="H12">
        <v>72.950074352512104</v>
      </c>
      <c r="P12" t="s">
        <v>116</v>
      </c>
      <c r="Q12" t="s">
        <v>164</v>
      </c>
      <c r="R12" t="s">
        <v>256</v>
      </c>
      <c r="S12" t="s">
        <v>298</v>
      </c>
      <c r="T12" t="s">
        <v>89</v>
      </c>
    </row>
    <row r="13" spans="1:20" x14ac:dyDescent="0.35">
      <c r="A13" t="str">
        <f t="shared" si="0"/>
        <v>h2_terminal_AS-BGD</v>
      </c>
      <c r="B13" t="s">
        <v>652</v>
      </c>
      <c r="C13" t="s">
        <v>155</v>
      </c>
      <c r="D13" t="s">
        <v>651</v>
      </c>
      <c r="G13">
        <v>22.256499400304499</v>
      </c>
      <c r="H13">
        <v>91.784941784450197</v>
      </c>
      <c r="P13" t="s">
        <v>117</v>
      </c>
      <c r="Q13" t="s">
        <v>165</v>
      </c>
      <c r="R13" t="s">
        <v>257</v>
      </c>
      <c r="S13" t="s">
        <v>299</v>
      </c>
      <c r="T13" t="s">
        <v>90</v>
      </c>
    </row>
    <row r="14" spans="1:20" x14ac:dyDescent="0.35">
      <c r="A14" t="str">
        <f t="shared" si="0"/>
        <v>h2_terminal_AS-SGP</v>
      </c>
      <c r="B14" t="s">
        <v>653</v>
      </c>
      <c r="C14" t="s">
        <v>234</v>
      </c>
      <c r="D14" t="s">
        <v>654</v>
      </c>
      <c r="G14">
        <v>1.29245102490764</v>
      </c>
      <c r="H14">
        <v>103.63954654390101</v>
      </c>
      <c r="P14" t="s">
        <v>118</v>
      </c>
      <c r="Q14" t="s">
        <v>166</v>
      </c>
      <c r="R14" t="s">
        <v>258</v>
      </c>
      <c r="S14" t="s">
        <v>341</v>
      </c>
      <c r="T14" t="s">
        <v>91</v>
      </c>
    </row>
    <row r="15" spans="1:20" x14ac:dyDescent="0.35">
      <c r="A15" t="s">
        <v>695</v>
      </c>
      <c r="B15" t="s">
        <v>696</v>
      </c>
      <c r="C15" t="s">
        <v>193</v>
      </c>
      <c r="D15" t="s">
        <v>654</v>
      </c>
      <c r="G15">
        <v>-0.88613326299999995</v>
      </c>
      <c r="H15">
        <v>131.27111149999999</v>
      </c>
      <c r="P15" t="s">
        <v>119</v>
      </c>
      <c r="Q15" t="s">
        <v>167</v>
      </c>
      <c r="R15" t="s">
        <v>259</v>
      </c>
      <c r="S15" t="s">
        <v>300</v>
      </c>
      <c r="T15" t="s">
        <v>92</v>
      </c>
    </row>
    <row r="16" spans="1:20" x14ac:dyDescent="0.35">
      <c r="A16" t="str">
        <f t="shared" si="0"/>
        <v>h2_terminal_AS-CHN-SH</v>
      </c>
      <c r="B16" t="s">
        <v>656</v>
      </c>
      <c r="C16" t="s">
        <v>184</v>
      </c>
      <c r="D16" t="s">
        <v>657</v>
      </c>
      <c r="G16">
        <v>31.331849343575701</v>
      </c>
      <c r="H16">
        <v>121.637800255191</v>
      </c>
      <c r="P16" t="s">
        <v>120</v>
      </c>
      <c r="Q16" t="s">
        <v>168</v>
      </c>
      <c r="R16" t="s">
        <v>260</v>
      </c>
      <c r="S16" t="s">
        <v>301</v>
      </c>
      <c r="T16" t="s">
        <v>93</v>
      </c>
    </row>
    <row r="17" spans="1:20" x14ac:dyDescent="0.35">
      <c r="A17" t="str">
        <f t="shared" si="0"/>
        <v>h2_terminal_AS-JPN-TO</v>
      </c>
      <c r="B17" t="s">
        <v>658</v>
      </c>
      <c r="C17" t="s">
        <v>208</v>
      </c>
      <c r="D17" t="s">
        <v>657</v>
      </c>
      <c r="G17">
        <v>35.477499450563798</v>
      </c>
      <c r="H17">
        <v>139.678204741966</v>
      </c>
      <c r="P17" t="s">
        <v>121</v>
      </c>
      <c r="Q17" t="s">
        <v>169</v>
      </c>
      <c r="R17" t="s">
        <v>261</v>
      </c>
      <c r="S17" t="s">
        <v>302</v>
      </c>
      <c r="T17" t="s">
        <v>94</v>
      </c>
    </row>
    <row r="18" spans="1:20" x14ac:dyDescent="0.35">
      <c r="A18" t="str">
        <f t="shared" si="0"/>
        <v>h2_terminal_AS-VNM</v>
      </c>
      <c r="B18" t="s">
        <v>659</v>
      </c>
      <c r="C18" t="s">
        <v>243</v>
      </c>
      <c r="D18" t="s">
        <v>654</v>
      </c>
      <c r="G18">
        <v>20.714204435780498</v>
      </c>
      <c r="H18">
        <v>106.780908386684</v>
      </c>
      <c r="P18" t="s">
        <v>122</v>
      </c>
      <c r="Q18" t="s">
        <v>170</v>
      </c>
      <c r="R18" t="s">
        <v>262</v>
      </c>
      <c r="S18" t="s">
        <v>303</v>
      </c>
      <c r="T18" t="s">
        <v>95</v>
      </c>
    </row>
    <row r="19" spans="1:20" x14ac:dyDescent="0.35">
      <c r="A19" t="str">
        <f t="shared" si="0"/>
        <v>h2_terminal_OC-AUS-SW</v>
      </c>
      <c r="B19" t="s">
        <v>660</v>
      </c>
      <c r="C19" t="s">
        <v>335</v>
      </c>
      <c r="D19" t="s">
        <v>661</v>
      </c>
      <c r="G19">
        <v>-34.453054179109202</v>
      </c>
      <c r="H19">
        <v>150.89914527096801</v>
      </c>
      <c r="P19" t="s">
        <v>123</v>
      </c>
      <c r="Q19" t="s">
        <v>171</v>
      </c>
      <c r="R19" t="s">
        <v>263</v>
      </c>
      <c r="S19" t="s">
        <v>304</v>
      </c>
      <c r="T19" t="s">
        <v>96</v>
      </c>
    </row>
    <row r="20" spans="1:20" x14ac:dyDescent="0.35">
      <c r="A20" t="str">
        <f t="shared" si="0"/>
        <v>h2_terminal_NA-USA-CA</v>
      </c>
      <c r="B20" t="s">
        <v>662</v>
      </c>
      <c r="C20" t="s">
        <v>310</v>
      </c>
      <c r="D20" t="s">
        <v>663</v>
      </c>
      <c r="G20">
        <v>37.8054789054002</v>
      </c>
      <c r="H20">
        <v>-122.316331020478</v>
      </c>
      <c r="P20" t="s">
        <v>124</v>
      </c>
      <c r="Q20" t="s">
        <v>172</v>
      </c>
      <c r="R20" t="s">
        <v>264</v>
      </c>
      <c r="S20" t="s">
        <v>305</v>
      </c>
      <c r="T20" t="s">
        <v>97</v>
      </c>
    </row>
    <row r="21" spans="1:20" x14ac:dyDescent="0.35">
      <c r="A21" t="str">
        <f t="shared" si="0"/>
        <v>h2_terminal_NA-USA-SV</v>
      </c>
      <c r="B21" t="s">
        <v>664</v>
      </c>
      <c r="C21" t="s">
        <v>330</v>
      </c>
      <c r="D21" t="s">
        <v>663</v>
      </c>
      <c r="G21">
        <v>38.350882134141301</v>
      </c>
      <c r="H21">
        <v>-76.411079924294796</v>
      </c>
      <c r="P21" t="s">
        <v>125</v>
      </c>
      <c r="Q21" t="s">
        <v>173</v>
      </c>
      <c r="R21" t="s">
        <v>265</v>
      </c>
      <c r="S21" t="s">
        <v>306</v>
      </c>
      <c r="T21" t="s">
        <v>98</v>
      </c>
    </row>
    <row r="22" spans="1:20" x14ac:dyDescent="0.35">
      <c r="A22" t="str">
        <f t="shared" si="0"/>
        <v>h2_terminal_NA-USA-SA</v>
      </c>
      <c r="B22" t="s">
        <v>665</v>
      </c>
      <c r="C22" t="s">
        <v>325</v>
      </c>
      <c r="D22" t="s">
        <v>663</v>
      </c>
      <c r="G22">
        <v>30.270459481155999</v>
      </c>
      <c r="H22">
        <v>-89.391982046816494</v>
      </c>
      <c r="P22" t="s">
        <v>126</v>
      </c>
      <c r="Q22" t="s">
        <v>174</v>
      </c>
      <c r="R22" t="s">
        <v>266</v>
      </c>
      <c r="S22" t="s">
        <v>307</v>
      </c>
      <c r="T22" t="s">
        <v>99</v>
      </c>
    </row>
    <row r="23" spans="1:20" x14ac:dyDescent="0.35">
      <c r="A23" t="str">
        <f t="shared" si="0"/>
        <v>h2_terminal_NA-MEX</v>
      </c>
      <c r="B23" t="s">
        <v>667</v>
      </c>
      <c r="C23" t="s">
        <v>304</v>
      </c>
      <c r="D23" t="s">
        <v>666</v>
      </c>
      <c r="G23">
        <v>18.155675846841</v>
      </c>
      <c r="H23">
        <v>-94.536118012215994</v>
      </c>
      <c r="P23" t="s">
        <v>127</v>
      </c>
      <c r="Q23" t="s">
        <v>175</v>
      </c>
      <c r="R23" t="s">
        <v>267</v>
      </c>
      <c r="S23" t="s">
        <v>308</v>
      </c>
      <c r="T23" t="s">
        <v>100</v>
      </c>
    </row>
    <row r="24" spans="1:20" x14ac:dyDescent="0.35">
      <c r="A24" t="str">
        <f t="shared" si="0"/>
        <v>h2_terminal_NA-NIC</v>
      </c>
      <c r="B24" t="s">
        <v>668</v>
      </c>
      <c r="C24" t="s">
        <v>305</v>
      </c>
      <c r="D24" t="s">
        <v>666</v>
      </c>
      <c r="G24">
        <v>12.205588185400901</v>
      </c>
      <c r="H24">
        <v>-86.761905608078905</v>
      </c>
      <c r="P24" t="s">
        <v>128</v>
      </c>
      <c r="Q24" t="s">
        <v>176</v>
      </c>
      <c r="R24" t="s">
        <v>268</v>
      </c>
      <c r="S24" t="s">
        <v>309</v>
      </c>
      <c r="T24" t="s">
        <v>101</v>
      </c>
    </row>
    <row r="25" spans="1:20" x14ac:dyDescent="0.35">
      <c r="A25" t="str">
        <f t="shared" si="0"/>
        <v>h2_terminal_NA-DOM</v>
      </c>
      <c r="B25" t="s">
        <v>669</v>
      </c>
      <c r="C25" t="s">
        <v>299</v>
      </c>
      <c r="D25" t="s">
        <v>670</v>
      </c>
      <c r="G25">
        <v>18.4238489611879</v>
      </c>
      <c r="H25">
        <v>-69.6332780858544</v>
      </c>
      <c r="P25" t="s">
        <v>129</v>
      </c>
      <c r="Q25" t="s">
        <v>177</v>
      </c>
      <c r="R25" t="s">
        <v>269</v>
      </c>
      <c r="S25" t="s">
        <v>310</v>
      </c>
      <c r="T25" t="s">
        <v>102</v>
      </c>
    </row>
    <row r="26" spans="1:20" x14ac:dyDescent="0.35">
      <c r="A26" t="str">
        <f t="shared" si="0"/>
        <v>h2_terminal_NA-TTO</v>
      </c>
      <c r="B26" t="s">
        <v>671</v>
      </c>
      <c r="C26" t="s">
        <v>672</v>
      </c>
      <c r="D26" t="s">
        <v>673</v>
      </c>
      <c r="G26">
        <v>10.1831181601141</v>
      </c>
      <c r="H26">
        <v>-61.685703301956501</v>
      </c>
      <c r="P26" t="s">
        <v>130</v>
      </c>
      <c r="Q26" t="s">
        <v>178</v>
      </c>
      <c r="R26" t="s">
        <v>270</v>
      </c>
      <c r="S26" t="s">
        <v>311</v>
      </c>
      <c r="T26" t="s">
        <v>103</v>
      </c>
    </row>
    <row r="27" spans="1:20" x14ac:dyDescent="0.35">
      <c r="A27" t="str">
        <f t="shared" si="0"/>
        <v>h2_terminal_SA-BRA-SE</v>
      </c>
      <c r="B27" t="s">
        <v>674</v>
      </c>
      <c r="C27" t="s">
        <v>93</v>
      </c>
      <c r="D27" t="s">
        <v>673</v>
      </c>
      <c r="G27">
        <v>-22.9559909360961</v>
      </c>
      <c r="H27">
        <v>-43.055716121731102</v>
      </c>
      <c r="P27" t="s">
        <v>131</v>
      </c>
      <c r="Q27" t="s">
        <v>179</v>
      </c>
      <c r="R27" t="s">
        <v>271</v>
      </c>
      <c r="S27" t="s">
        <v>312</v>
      </c>
      <c r="T27" t="s">
        <v>104</v>
      </c>
    </row>
    <row r="28" spans="1:20" x14ac:dyDescent="0.35">
      <c r="A28" t="str">
        <f t="shared" si="0"/>
        <v>h2_terminal_SA-ARG</v>
      </c>
      <c r="B28" t="s">
        <v>675</v>
      </c>
      <c r="C28" t="s">
        <v>87</v>
      </c>
      <c r="D28" t="s">
        <v>673</v>
      </c>
      <c r="G28">
        <v>-38.783443538576698</v>
      </c>
      <c r="H28">
        <v>-62.285329244286402</v>
      </c>
      <c r="P28" t="s">
        <v>132</v>
      </c>
      <c r="Q28" t="s">
        <v>180</v>
      </c>
      <c r="R28" t="s">
        <v>272</v>
      </c>
      <c r="S28" t="s">
        <v>313</v>
      </c>
    </row>
    <row r="29" spans="1:20" x14ac:dyDescent="0.35">
      <c r="A29" t="str">
        <f t="shared" si="0"/>
        <v>h2_terminal_SA-CHL</v>
      </c>
      <c r="B29" t="s">
        <v>676</v>
      </c>
      <c r="C29" t="s">
        <v>96</v>
      </c>
      <c r="D29" t="s">
        <v>677</v>
      </c>
      <c r="G29">
        <v>-36.744015394625798</v>
      </c>
      <c r="H29">
        <v>-73.124998892047003</v>
      </c>
      <c r="P29" t="s">
        <v>133</v>
      </c>
      <c r="Q29" t="s">
        <v>181</v>
      </c>
      <c r="R29" t="s">
        <v>273</v>
      </c>
      <c r="S29" t="s">
        <v>314</v>
      </c>
    </row>
    <row r="30" spans="1:20" x14ac:dyDescent="0.35">
      <c r="A30" t="str">
        <f t="shared" si="0"/>
        <v>h2_terminal_SA-PER</v>
      </c>
      <c r="B30" t="s">
        <v>678</v>
      </c>
      <c r="C30" t="s">
        <v>100</v>
      </c>
      <c r="D30" t="s">
        <v>677</v>
      </c>
      <c r="G30">
        <v>-11.817334423437901</v>
      </c>
      <c r="H30">
        <v>-77.173391146501302</v>
      </c>
      <c r="P30" t="s">
        <v>134</v>
      </c>
      <c r="Q30" t="s">
        <v>182</v>
      </c>
      <c r="R30" t="s">
        <v>274</v>
      </c>
      <c r="S30" t="s">
        <v>315</v>
      </c>
    </row>
    <row r="31" spans="1:20" x14ac:dyDescent="0.35">
      <c r="A31" t="str">
        <f t="shared" si="0"/>
        <v>h2_terminal_AF-DZA</v>
      </c>
      <c r="B31" t="s">
        <v>679</v>
      </c>
      <c r="C31" t="s">
        <v>116</v>
      </c>
      <c r="D31" t="s">
        <v>680</v>
      </c>
      <c r="G31">
        <v>36.885833673781399</v>
      </c>
      <c r="H31">
        <v>6.9043777876946697</v>
      </c>
      <c r="P31" t="s">
        <v>135</v>
      </c>
      <c r="Q31" t="s">
        <v>183</v>
      </c>
      <c r="R31" t="s">
        <v>275</v>
      </c>
      <c r="S31" t="s">
        <v>316</v>
      </c>
    </row>
    <row r="32" spans="1:20" x14ac:dyDescent="0.35">
      <c r="A32" t="str">
        <f t="shared" si="0"/>
        <v>h2_terminal_AF-SEN</v>
      </c>
      <c r="B32" t="s">
        <v>681</v>
      </c>
      <c r="C32" t="s">
        <v>141</v>
      </c>
      <c r="D32" t="s">
        <v>683</v>
      </c>
      <c r="G32">
        <v>14.7365984198291</v>
      </c>
      <c r="H32">
        <v>-17.4812103174743</v>
      </c>
      <c r="P32" t="s">
        <v>136</v>
      </c>
      <c r="Q32" t="s">
        <v>184</v>
      </c>
      <c r="R32" t="s">
        <v>276</v>
      </c>
      <c r="S32" t="s">
        <v>317</v>
      </c>
    </row>
    <row r="33" spans="1:19" x14ac:dyDescent="0.35">
      <c r="A33" t="str">
        <f t="shared" si="0"/>
        <v>h2_terminal_AF-NGA</v>
      </c>
      <c r="B33" t="s">
        <v>690</v>
      </c>
      <c r="C33" t="s">
        <v>138</v>
      </c>
      <c r="D33" t="s">
        <v>683</v>
      </c>
      <c r="G33">
        <v>6.4294702499032796</v>
      </c>
      <c r="H33">
        <v>3.4963682031191401</v>
      </c>
      <c r="P33" t="s">
        <v>137</v>
      </c>
      <c r="Q33" t="s">
        <v>185</v>
      </c>
      <c r="R33" t="s">
        <v>277</v>
      </c>
      <c r="S33" t="s">
        <v>318</v>
      </c>
    </row>
    <row r="34" spans="1:19" x14ac:dyDescent="0.35">
      <c r="A34" t="str">
        <f t="shared" si="0"/>
        <v>h2_terminal_AF-AGO</v>
      </c>
      <c r="B34" t="s">
        <v>684</v>
      </c>
      <c r="C34" t="s">
        <v>105</v>
      </c>
      <c r="D34" t="s">
        <v>682</v>
      </c>
      <c r="G34">
        <v>-6.1188021981272298</v>
      </c>
      <c r="H34">
        <v>12.3320809945509</v>
      </c>
      <c r="P34" t="s">
        <v>138</v>
      </c>
      <c r="Q34" t="s">
        <v>186</v>
      </c>
      <c r="R34" t="s">
        <v>278</v>
      </c>
      <c r="S34" t="s">
        <v>319</v>
      </c>
    </row>
    <row r="35" spans="1:19" x14ac:dyDescent="0.35">
      <c r="A35" t="str">
        <f t="shared" si="0"/>
        <v>h2_terminal_AF-ZAF</v>
      </c>
      <c r="B35" t="s">
        <v>685</v>
      </c>
      <c r="C35" t="s">
        <v>150</v>
      </c>
      <c r="D35" t="s">
        <v>686</v>
      </c>
      <c r="G35">
        <v>-33.731549339037102</v>
      </c>
      <c r="H35">
        <v>18.4458487990509</v>
      </c>
      <c r="P35" t="s">
        <v>139</v>
      </c>
      <c r="Q35" t="s">
        <v>187</v>
      </c>
      <c r="R35" t="s">
        <v>279</v>
      </c>
      <c r="S35" t="s">
        <v>320</v>
      </c>
    </row>
    <row r="36" spans="1:19" x14ac:dyDescent="0.35">
      <c r="A36" t="str">
        <f t="shared" si="0"/>
        <v>h2_terminal_AF-TZA</v>
      </c>
      <c r="B36" t="s">
        <v>687</v>
      </c>
      <c r="C36" t="s">
        <v>148</v>
      </c>
      <c r="D36" t="s">
        <v>688</v>
      </c>
      <c r="G36">
        <v>-9.9692840891278696</v>
      </c>
      <c r="H36">
        <v>39.704937814495104</v>
      </c>
      <c r="P36" t="s">
        <v>140</v>
      </c>
      <c r="Q36" t="s">
        <v>188</v>
      </c>
      <c r="R36" t="s">
        <v>280</v>
      </c>
      <c r="S36" t="s">
        <v>321</v>
      </c>
    </row>
    <row r="37" spans="1:19" x14ac:dyDescent="0.35">
      <c r="A37" t="str">
        <f t="shared" si="0"/>
        <v>h2_terminal_AF-EGY</v>
      </c>
      <c r="B37" t="s">
        <v>689</v>
      </c>
      <c r="C37" t="s">
        <v>117</v>
      </c>
      <c r="D37" t="s">
        <v>680</v>
      </c>
      <c r="G37">
        <v>29.9162886570235</v>
      </c>
      <c r="H37">
        <v>32.449177306645197</v>
      </c>
      <c r="P37" t="s">
        <v>141</v>
      </c>
      <c r="Q37" t="s">
        <v>189</v>
      </c>
      <c r="R37" t="s">
        <v>281</v>
      </c>
      <c r="S37" t="s">
        <v>322</v>
      </c>
    </row>
    <row r="38" spans="1:19" x14ac:dyDescent="0.35">
      <c r="A38" t="str">
        <f t="shared" si="0"/>
        <v>h2_terminal_NA-USA-HA</v>
      </c>
      <c r="B38" t="s">
        <v>691</v>
      </c>
      <c r="C38" t="s">
        <v>314</v>
      </c>
      <c r="D38" t="s">
        <v>663</v>
      </c>
      <c r="G38">
        <v>19.735625450701399</v>
      </c>
      <c r="H38">
        <v>-156.01238407923</v>
      </c>
      <c r="P38" t="s">
        <v>142</v>
      </c>
      <c r="Q38" t="s">
        <v>190</v>
      </c>
      <c r="R38" t="s">
        <v>282</v>
      </c>
      <c r="S38" t="s">
        <v>323</v>
      </c>
    </row>
    <row r="39" spans="1:19" x14ac:dyDescent="0.35">
      <c r="A39" t="str">
        <f t="shared" si="0"/>
        <v>h2_terminal_NA-USA-AK</v>
      </c>
      <c r="B39" t="s">
        <v>692</v>
      </c>
      <c r="C39" t="s">
        <v>308</v>
      </c>
      <c r="D39" t="s">
        <v>663</v>
      </c>
      <c r="G39">
        <v>61.200991787032201</v>
      </c>
      <c r="H39">
        <v>-149.93574212362799</v>
      </c>
      <c r="P39" t="s">
        <v>143</v>
      </c>
      <c r="Q39" t="s">
        <v>191</v>
      </c>
      <c r="R39" t="s">
        <v>283</v>
      </c>
      <c r="S39" t="s">
        <v>324</v>
      </c>
    </row>
    <row r="40" spans="1:19" x14ac:dyDescent="0.35">
      <c r="A40" t="s">
        <v>693</v>
      </c>
      <c r="B40" t="s">
        <v>694</v>
      </c>
      <c r="C40" t="s">
        <v>338</v>
      </c>
      <c r="D40" t="s">
        <v>661</v>
      </c>
      <c r="G40">
        <v>-21.80043045</v>
      </c>
      <c r="H40">
        <v>114.8019882</v>
      </c>
      <c r="P40" t="s">
        <v>144</v>
      </c>
      <c r="Q40" t="s">
        <v>192</v>
      </c>
      <c r="R40" t="s">
        <v>284</v>
      </c>
      <c r="S40" t="s">
        <v>325</v>
      </c>
    </row>
    <row r="41" spans="1:19" x14ac:dyDescent="0.35">
      <c r="P41" t="s">
        <v>145</v>
      </c>
      <c r="Q41" t="s">
        <v>193</v>
      </c>
      <c r="R41" t="s">
        <v>285</v>
      </c>
      <c r="S41" t="s">
        <v>326</v>
      </c>
    </row>
    <row r="42" spans="1:19" x14ac:dyDescent="0.35">
      <c r="P42" t="s">
        <v>146</v>
      </c>
      <c r="Q42" t="s">
        <v>194</v>
      </c>
      <c r="R42" t="s">
        <v>286</v>
      </c>
      <c r="S42" t="s">
        <v>327</v>
      </c>
    </row>
    <row r="43" spans="1:19" x14ac:dyDescent="0.35">
      <c r="P43" t="s">
        <v>147</v>
      </c>
      <c r="Q43" t="s">
        <v>195</v>
      </c>
      <c r="S43" t="s">
        <v>328</v>
      </c>
    </row>
    <row r="44" spans="1:19" x14ac:dyDescent="0.35">
      <c r="P44" t="s">
        <v>148</v>
      </c>
      <c r="Q44" t="s">
        <v>196</v>
      </c>
      <c r="S44" t="s">
        <v>329</v>
      </c>
    </row>
    <row r="45" spans="1:19" x14ac:dyDescent="0.35">
      <c r="P45" t="s">
        <v>149</v>
      </c>
      <c r="Q45" t="s">
        <v>197</v>
      </c>
      <c r="S45" t="s">
        <v>330</v>
      </c>
    </row>
    <row r="46" spans="1:19" x14ac:dyDescent="0.35">
      <c r="P46" t="s">
        <v>150</v>
      </c>
      <c r="Q46" t="s">
        <v>198</v>
      </c>
      <c r="S46" t="s">
        <v>331</v>
      </c>
    </row>
    <row r="47" spans="1:19" x14ac:dyDescent="0.35">
      <c r="P47" t="s">
        <v>151</v>
      </c>
      <c r="Q47" t="s">
        <v>199</v>
      </c>
    </row>
    <row r="48" spans="1:19" x14ac:dyDescent="0.35">
      <c r="P48" t="s">
        <v>152</v>
      </c>
      <c r="Q48" t="s">
        <v>200</v>
      </c>
    </row>
    <row r="49" spans="17:17" x14ac:dyDescent="0.35">
      <c r="Q49" t="s">
        <v>201</v>
      </c>
    </row>
    <row r="50" spans="17:17" x14ac:dyDescent="0.35">
      <c r="Q50" t="s">
        <v>202</v>
      </c>
    </row>
    <row r="51" spans="17:17" x14ac:dyDescent="0.35">
      <c r="Q51" t="s">
        <v>203</v>
      </c>
    </row>
    <row r="52" spans="17:17" x14ac:dyDescent="0.35">
      <c r="Q52" t="s">
        <v>204</v>
      </c>
    </row>
    <row r="53" spans="17:17" x14ac:dyDescent="0.35">
      <c r="Q53" t="s">
        <v>205</v>
      </c>
    </row>
    <row r="54" spans="17:17" x14ac:dyDescent="0.35">
      <c r="Q54" t="s">
        <v>206</v>
      </c>
    </row>
    <row r="55" spans="17:17" x14ac:dyDescent="0.35">
      <c r="Q55" t="s">
        <v>207</v>
      </c>
    </row>
    <row r="56" spans="17:17" x14ac:dyDescent="0.35">
      <c r="Q56" t="s">
        <v>208</v>
      </c>
    </row>
    <row r="57" spans="17:17" x14ac:dyDescent="0.35">
      <c r="Q57" t="s">
        <v>209</v>
      </c>
    </row>
    <row r="58" spans="17:17" x14ac:dyDescent="0.35">
      <c r="Q58" t="s">
        <v>210</v>
      </c>
    </row>
    <row r="59" spans="17:17" x14ac:dyDescent="0.35">
      <c r="Q59" t="s">
        <v>211</v>
      </c>
    </row>
    <row r="60" spans="17:17" x14ac:dyDescent="0.35">
      <c r="Q60" t="s">
        <v>212</v>
      </c>
    </row>
    <row r="61" spans="17:17" x14ac:dyDescent="0.35">
      <c r="Q61" t="s">
        <v>213</v>
      </c>
    </row>
    <row r="62" spans="17:17" x14ac:dyDescent="0.35">
      <c r="Q62" t="s">
        <v>214</v>
      </c>
    </row>
    <row r="63" spans="17:17" x14ac:dyDescent="0.35">
      <c r="Q63" t="s">
        <v>215</v>
      </c>
    </row>
    <row r="64" spans="17:17" x14ac:dyDescent="0.35">
      <c r="Q64" t="s">
        <v>216</v>
      </c>
    </row>
    <row r="65" spans="17:17" x14ac:dyDescent="0.35">
      <c r="Q65" t="s">
        <v>217</v>
      </c>
    </row>
    <row r="66" spans="17:17" x14ac:dyDescent="0.35">
      <c r="Q66" t="s">
        <v>218</v>
      </c>
    </row>
    <row r="67" spans="17:17" x14ac:dyDescent="0.35">
      <c r="Q67" t="s">
        <v>219</v>
      </c>
    </row>
    <row r="68" spans="17:17" x14ac:dyDescent="0.35">
      <c r="Q68" t="s">
        <v>220</v>
      </c>
    </row>
    <row r="69" spans="17:17" x14ac:dyDescent="0.35">
      <c r="Q69" t="s">
        <v>221</v>
      </c>
    </row>
    <row r="70" spans="17:17" x14ac:dyDescent="0.35">
      <c r="Q70" t="s">
        <v>222</v>
      </c>
    </row>
    <row r="71" spans="17:17" x14ac:dyDescent="0.35">
      <c r="Q71" t="s">
        <v>223</v>
      </c>
    </row>
    <row r="72" spans="17:17" x14ac:dyDescent="0.35">
      <c r="Q72" t="s">
        <v>224</v>
      </c>
    </row>
    <row r="73" spans="17:17" x14ac:dyDescent="0.35">
      <c r="Q73" t="s">
        <v>225</v>
      </c>
    </row>
    <row r="74" spans="17:17" x14ac:dyDescent="0.35">
      <c r="Q74" t="s">
        <v>226</v>
      </c>
    </row>
    <row r="75" spans="17:17" x14ac:dyDescent="0.35">
      <c r="Q75" t="s">
        <v>227</v>
      </c>
    </row>
    <row r="76" spans="17:17" x14ac:dyDescent="0.35">
      <c r="Q76" t="s">
        <v>228</v>
      </c>
    </row>
    <row r="77" spans="17:17" x14ac:dyDescent="0.35">
      <c r="Q77" t="s">
        <v>229</v>
      </c>
    </row>
    <row r="78" spans="17:17" x14ac:dyDescent="0.35">
      <c r="Q78" t="s">
        <v>230</v>
      </c>
    </row>
    <row r="79" spans="17:17" x14ac:dyDescent="0.35">
      <c r="Q79" t="s">
        <v>231</v>
      </c>
    </row>
    <row r="80" spans="17:17" x14ac:dyDescent="0.35">
      <c r="Q80" t="s">
        <v>232</v>
      </c>
    </row>
    <row r="81" spans="17:17" x14ac:dyDescent="0.35">
      <c r="Q81" t="s">
        <v>233</v>
      </c>
    </row>
    <row r="82" spans="17:17" x14ac:dyDescent="0.35">
      <c r="Q82" t="s">
        <v>234</v>
      </c>
    </row>
    <row r="83" spans="17:17" x14ac:dyDescent="0.35">
      <c r="Q83" t="s">
        <v>235</v>
      </c>
    </row>
    <row r="84" spans="17:17" x14ac:dyDescent="0.35">
      <c r="Q84" t="s">
        <v>236</v>
      </c>
    </row>
    <row r="85" spans="17:17" x14ac:dyDescent="0.35">
      <c r="Q85" t="s">
        <v>237</v>
      </c>
    </row>
    <row r="86" spans="17:17" x14ac:dyDescent="0.35">
      <c r="Q86" t="s">
        <v>238</v>
      </c>
    </row>
    <row r="87" spans="17:17" x14ac:dyDescent="0.35">
      <c r="Q87" t="s">
        <v>239</v>
      </c>
    </row>
    <row r="88" spans="17:17" x14ac:dyDescent="0.35">
      <c r="Q88" t="s">
        <v>240</v>
      </c>
    </row>
    <row r="89" spans="17:17" x14ac:dyDescent="0.35">
      <c r="Q89" t="s">
        <v>241</v>
      </c>
    </row>
    <row r="90" spans="17:17" x14ac:dyDescent="0.35">
      <c r="Q90" t="s">
        <v>242</v>
      </c>
    </row>
    <row r="91" spans="17:17" x14ac:dyDescent="0.35">
      <c r="Q91" t="s">
        <v>243</v>
      </c>
    </row>
    <row r="92" spans="17:17" x14ac:dyDescent="0.35">
      <c r="Q92" t="s">
        <v>244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4F0D-8ECD-49DD-8015-689C8EFF3A6E}">
  <dimension ref="A1:E12"/>
  <sheetViews>
    <sheetView tabSelected="1" workbookViewId="0">
      <selection activeCell="M20" sqref="M20"/>
    </sheetView>
  </sheetViews>
  <sheetFormatPr baseColWidth="10" defaultRowHeight="14.5" x14ac:dyDescent="0.35"/>
  <sheetData>
    <row r="1" spans="1:5" x14ac:dyDescent="0.35">
      <c r="A1" t="s">
        <v>712</v>
      </c>
      <c r="B1" t="s">
        <v>713</v>
      </c>
      <c r="C1" t="s">
        <v>714</v>
      </c>
      <c r="D1" t="s">
        <v>715</v>
      </c>
      <c r="E1" t="s">
        <v>716</v>
      </c>
    </row>
    <row r="2" spans="1:5" x14ac:dyDescent="0.35">
      <c r="A2" t="s">
        <v>712</v>
      </c>
      <c r="B2" t="s">
        <v>713</v>
      </c>
      <c r="C2" t="s">
        <v>714</v>
      </c>
      <c r="D2" t="s">
        <v>715</v>
      </c>
      <c r="E2" t="s">
        <v>717</v>
      </c>
    </row>
    <row r="3" spans="1:5" x14ac:dyDescent="0.35">
      <c r="A3" t="s">
        <v>712</v>
      </c>
      <c r="B3" t="s">
        <v>713</v>
      </c>
      <c r="C3" t="s">
        <v>714</v>
      </c>
      <c r="D3" t="s">
        <v>715</v>
      </c>
      <c r="E3" t="s">
        <v>718</v>
      </c>
    </row>
    <row r="4" spans="1:5" x14ac:dyDescent="0.35">
      <c r="A4" t="s">
        <v>712</v>
      </c>
      <c r="B4" t="s">
        <v>713</v>
      </c>
      <c r="C4" t="s">
        <v>714</v>
      </c>
      <c r="D4" t="s">
        <v>715</v>
      </c>
      <c r="E4" t="s">
        <v>719</v>
      </c>
    </row>
    <row r="5" spans="1:5" x14ac:dyDescent="0.35">
      <c r="A5" t="s">
        <v>712</v>
      </c>
      <c r="B5" t="s">
        <v>713</v>
      </c>
      <c r="C5" t="s">
        <v>714</v>
      </c>
      <c r="D5" t="s">
        <v>715</v>
      </c>
      <c r="E5" t="s">
        <v>720</v>
      </c>
    </row>
    <row r="6" spans="1:5" x14ac:dyDescent="0.35">
      <c r="A6" t="s">
        <v>712</v>
      </c>
      <c r="B6" t="s">
        <v>713</v>
      </c>
      <c r="C6" t="s">
        <v>714</v>
      </c>
      <c r="D6" t="s">
        <v>715</v>
      </c>
      <c r="E6" t="s">
        <v>721</v>
      </c>
    </row>
    <row r="7" spans="1:5" x14ac:dyDescent="0.35">
      <c r="A7" t="s">
        <v>712</v>
      </c>
      <c r="B7" t="s">
        <v>713</v>
      </c>
      <c r="C7" t="s">
        <v>714</v>
      </c>
      <c r="D7" t="s">
        <v>715</v>
      </c>
      <c r="E7" t="s">
        <v>722</v>
      </c>
    </row>
    <row r="8" spans="1:5" x14ac:dyDescent="0.35">
      <c r="A8" t="s">
        <v>712</v>
      </c>
      <c r="B8" t="s">
        <v>713</v>
      </c>
      <c r="C8" t="s">
        <v>714</v>
      </c>
      <c r="D8" t="s">
        <v>715</v>
      </c>
      <c r="E8" t="s">
        <v>723</v>
      </c>
    </row>
    <row r="9" spans="1:5" x14ac:dyDescent="0.35">
      <c r="A9" t="s">
        <v>712</v>
      </c>
      <c r="B9" t="s">
        <v>713</v>
      </c>
      <c r="C9" t="s">
        <v>714</v>
      </c>
      <c r="D9" t="s">
        <v>715</v>
      </c>
      <c r="E9" t="s">
        <v>724</v>
      </c>
    </row>
    <row r="10" spans="1:5" x14ac:dyDescent="0.35">
      <c r="A10" t="s">
        <v>712</v>
      </c>
      <c r="B10" t="s">
        <v>713</v>
      </c>
      <c r="C10" t="s">
        <v>714</v>
      </c>
      <c r="D10" t="s">
        <v>715</v>
      </c>
      <c r="E10" t="s">
        <v>725</v>
      </c>
    </row>
    <row r="11" spans="1:5" x14ac:dyDescent="0.35">
      <c r="A11" t="s">
        <v>712</v>
      </c>
      <c r="B11" t="s">
        <v>713</v>
      </c>
      <c r="C11" t="s">
        <v>714</v>
      </c>
      <c r="D11" t="s">
        <v>715</v>
      </c>
      <c r="E11" t="s">
        <v>726</v>
      </c>
    </row>
    <row r="12" spans="1:5" x14ac:dyDescent="0.35">
      <c r="A12" t="s">
        <v>712</v>
      </c>
      <c r="B12" t="s">
        <v>713</v>
      </c>
      <c r="C12" t="s">
        <v>714</v>
      </c>
      <c r="D12" t="s">
        <v>715</v>
      </c>
      <c r="E12" t="s">
        <v>727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nodes</vt:lpstr>
      <vt:lpstr>connections</vt:lpstr>
      <vt:lpstr>h2_terminals</vt:lpstr>
      <vt:lpstr>Input Table</vt:lpstr>
      <vt:lpstr>Quellen</vt:lpstr>
      <vt:lpstr>properties_table</vt:lpstr>
      <vt:lpstr>properties_table bkp</vt:lpstr>
      <vt:lpstr>terminal recherche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Linsel</cp:lastModifiedBy>
  <dcterms:created xsi:type="dcterms:W3CDTF">2022-07-25T08:40:49Z</dcterms:created>
  <dcterms:modified xsi:type="dcterms:W3CDTF">2023-06-02T15:44:39Z</dcterms:modified>
</cp:coreProperties>
</file>